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26" documentId="13_ncr:1_{E245B0DF-F596-447B-B8FE-492ACAACF322}" xr6:coauthVersionLast="47" xr6:coauthVersionMax="47" xr10:uidLastSave="{8D4666AD-CE3D-4408-8795-42DF8F32201B}"/>
  <bookViews>
    <workbookView xWindow="-24120" yWindow="-120" windowWidth="24240" windowHeight="13140" tabRatio="677" xr2:uid="{C3BEF471-55EB-47F8-9B08-439C4C3A2F97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heet1" sheetId="16" state="hidden" r:id="rId12"/>
    <sheet name="Sep" sheetId="12" r:id="rId13"/>
    <sheet name="Sep_data" sheetId="17" state="hidden" r:id="rId14"/>
    <sheet name="Oct" sheetId="13" r:id="rId15"/>
    <sheet name="Oct_data" sheetId="18" state="hidden" r:id="rId16"/>
    <sheet name="Nov" sheetId="14" r:id="rId17"/>
    <sheet name="Nov_data" sheetId="19" state="hidden" r:id="rId18"/>
    <sheet name="Dec_data" sheetId="23" state="hidden" r:id="rId19"/>
    <sheet name="Dec" sheetId="15" r:id="rId20"/>
    <sheet name="Ex.rate25" sheetId="26" r:id="rId21"/>
    <sheet name="Summary GP" sheetId="28" r:id="rId22"/>
    <sheet name="detail" sheetId="22" r:id="rId23"/>
  </sheets>
  <definedNames>
    <definedName name="_xlnm._FilterDatabase" localSheetId="6" hidden="1">Apr!$A$7:$I$445</definedName>
    <definedName name="_xlnm._FilterDatabase" localSheetId="10" hidden="1">Aug!$A$7:$H$444</definedName>
    <definedName name="_xlnm._FilterDatabase" localSheetId="19" hidden="1">Dec!$A$7:$H$444</definedName>
    <definedName name="_xlnm._FilterDatabase" localSheetId="18" hidden="1">Dec_data!$A$2:$C$165</definedName>
    <definedName name="_xlnm._FilterDatabase" localSheetId="4" hidden="1">Feb!$A$7:$J$445</definedName>
    <definedName name="_xlnm._FilterDatabase" localSheetId="3" hidden="1">Jan!$A$7:$J$445</definedName>
    <definedName name="_xlnm._FilterDatabase" localSheetId="9" hidden="1">Jul!$A$7:$H$444</definedName>
    <definedName name="_xlnm._FilterDatabase" localSheetId="8" hidden="1">Jun!$A$7:$H$444</definedName>
    <definedName name="_xlnm._FilterDatabase" localSheetId="7" hidden="1">May!$A$7:$M$463</definedName>
    <definedName name="_xlnm._FilterDatabase" localSheetId="16" hidden="1">Nov!$A$7:$H$444</definedName>
    <definedName name="_xlnm._FilterDatabase" localSheetId="14" hidden="1">Oct!$A$7:$H$444</definedName>
    <definedName name="_xlnm._FilterDatabase" localSheetId="12" hidden="1">Sep!$A$7:$J$7</definedName>
    <definedName name="_xlnm._FilterDatabase" localSheetId="2" hidden="1">TB!$A$5:$AO$630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pivotCaches>
    <pivotCache cacheId="0" r:id="rId24"/>
    <pivotCache cacheId="1" r:id="rId25"/>
    <pivotCache cacheId="2" r:id="rId26"/>
    <pivotCache cacheId="3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7" i="26" l="1"/>
  <c r="Z57" i="26"/>
  <c r="Y57" i="26"/>
  <c r="X57" i="26"/>
  <c r="W57" i="26"/>
  <c r="V57" i="26"/>
  <c r="U57" i="26"/>
  <c r="T57" i="26"/>
  <c r="S57" i="26"/>
  <c r="R57" i="26"/>
  <c r="Q57" i="26"/>
  <c r="P57" i="26"/>
  <c r="AA56" i="26"/>
  <c r="Z56" i="26"/>
  <c r="Y56" i="26"/>
  <c r="X56" i="26"/>
  <c r="W56" i="26"/>
  <c r="V56" i="26"/>
  <c r="U56" i="26"/>
  <c r="T56" i="26"/>
  <c r="S56" i="26"/>
  <c r="R56" i="26"/>
  <c r="Q56" i="26"/>
  <c r="P56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AA51" i="26"/>
  <c r="Z51" i="26"/>
  <c r="Y51" i="26"/>
  <c r="X51" i="26"/>
  <c r="W51" i="26"/>
  <c r="V51" i="26"/>
  <c r="U51" i="26"/>
  <c r="T51" i="26"/>
  <c r="S51" i="26"/>
  <c r="R51" i="26"/>
  <c r="Q51" i="26"/>
  <c r="P51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A45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A44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A43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B41" i="26"/>
  <c r="A41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B35" i="26"/>
  <c r="A35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B29" i="26"/>
  <c r="A29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B23" i="26"/>
  <c r="A23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G17" i="26"/>
  <c r="G23" i="26" s="1"/>
  <c r="G29" i="26" s="1"/>
  <c r="G35" i="26" s="1"/>
  <c r="G41" i="26" s="1"/>
  <c r="B17" i="26"/>
  <c r="A17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AA11" i="26"/>
  <c r="AA17" i="26" s="1"/>
  <c r="AA23" i="26" s="1"/>
  <c r="AA29" i="26" s="1"/>
  <c r="AA35" i="26" s="1"/>
  <c r="AA41" i="26" s="1"/>
  <c r="AA47" i="26" s="1"/>
  <c r="AA53" i="26" s="1"/>
  <c r="W11" i="26"/>
  <c r="W17" i="26" s="1"/>
  <c r="W23" i="26" s="1"/>
  <c r="W29" i="26" s="1"/>
  <c r="W35" i="26" s="1"/>
  <c r="W41" i="26" s="1"/>
  <c r="W47" i="26" s="1"/>
  <c r="W53" i="26" s="1"/>
  <c r="T11" i="26"/>
  <c r="T17" i="26" s="1"/>
  <c r="T23" i="26" s="1"/>
  <c r="T29" i="26" s="1"/>
  <c r="T35" i="26" s="1"/>
  <c r="T41" i="26" s="1"/>
  <c r="T47" i="26" s="1"/>
  <c r="T53" i="26" s="1"/>
  <c r="S11" i="26"/>
  <c r="S17" i="26" s="1"/>
  <c r="S23" i="26" s="1"/>
  <c r="S29" i="26" s="1"/>
  <c r="S35" i="26" s="1"/>
  <c r="S41" i="26" s="1"/>
  <c r="S47" i="26" s="1"/>
  <c r="S53" i="26" s="1"/>
  <c r="K11" i="26"/>
  <c r="K17" i="26" s="1"/>
  <c r="K23" i="26" s="1"/>
  <c r="K29" i="26" s="1"/>
  <c r="K35" i="26" s="1"/>
  <c r="K41" i="26" s="1"/>
  <c r="K47" i="26" s="1"/>
  <c r="K53" i="26" s="1"/>
  <c r="I11" i="26"/>
  <c r="I17" i="26" s="1"/>
  <c r="I23" i="26" s="1"/>
  <c r="I29" i="26" s="1"/>
  <c r="I35" i="26" s="1"/>
  <c r="I41" i="26" s="1"/>
  <c r="G11" i="26"/>
  <c r="F11" i="26"/>
  <c r="F17" i="26" s="1"/>
  <c r="F23" i="26" s="1"/>
  <c r="F29" i="26" s="1"/>
  <c r="F35" i="26" s="1"/>
  <c r="F41" i="26" s="1"/>
  <c r="B11" i="26"/>
  <c r="A11" i="26"/>
  <c r="AA9" i="26"/>
  <c r="Z9" i="26"/>
  <c r="Y9" i="26"/>
  <c r="X9" i="26"/>
  <c r="W9" i="26"/>
  <c r="V9" i="26"/>
  <c r="U9" i="26"/>
  <c r="T9" i="26"/>
  <c r="S9" i="26"/>
  <c r="R9" i="26"/>
  <c r="Q9" i="26"/>
  <c r="P9" i="26"/>
  <c r="AA8" i="26"/>
  <c r="Z8" i="26"/>
  <c r="Y8" i="26"/>
  <c r="X8" i="26"/>
  <c r="W8" i="26"/>
  <c r="V8" i="26"/>
  <c r="U8" i="26"/>
  <c r="T8" i="26"/>
  <c r="S8" i="26"/>
  <c r="R8" i="26"/>
  <c r="Q8" i="26"/>
  <c r="P8" i="26"/>
  <c r="AA7" i="26"/>
  <c r="Z7" i="26"/>
  <c r="Y7" i="26"/>
  <c r="X7" i="26"/>
  <c r="W7" i="26"/>
  <c r="V7" i="26"/>
  <c r="U7" i="26"/>
  <c r="T7" i="26"/>
  <c r="S7" i="26"/>
  <c r="R7" i="26"/>
  <c r="Q7" i="26"/>
  <c r="P7" i="26"/>
  <c r="AA6" i="26"/>
  <c r="Z6" i="26"/>
  <c r="Y6" i="26"/>
  <c r="X6" i="26"/>
  <c r="W6" i="26"/>
  <c r="V6" i="26"/>
  <c r="U6" i="26"/>
  <c r="T6" i="26"/>
  <c r="S6" i="26"/>
  <c r="R6" i="26"/>
  <c r="Q6" i="26"/>
  <c r="P6" i="26"/>
  <c r="AA5" i="26"/>
  <c r="Z5" i="26"/>
  <c r="Z11" i="26" s="1"/>
  <c r="Z17" i="26" s="1"/>
  <c r="Z23" i="26" s="1"/>
  <c r="Z29" i="26" s="1"/>
  <c r="Z35" i="26" s="1"/>
  <c r="Z41" i="26" s="1"/>
  <c r="Z47" i="26" s="1"/>
  <c r="Z53" i="26" s="1"/>
  <c r="Y5" i="26"/>
  <c r="Y11" i="26" s="1"/>
  <c r="Y17" i="26" s="1"/>
  <c r="Y23" i="26" s="1"/>
  <c r="Y29" i="26" s="1"/>
  <c r="Y35" i="26" s="1"/>
  <c r="Y41" i="26" s="1"/>
  <c r="Y47" i="26" s="1"/>
  <c r="Y53" i="26" s="1"/>
  <c r="X5" i="26"/>
  <c r="X11" i="26" s="1"/>
  <c r="X17" i="26" s="1"/>
  <c r="X23" i="26" s="1"/>
  <c r="X29" i="26" s="1"/>
  <c r="X35" i="26" s="1"/>
  <c r="X41" i="26" s="1"/>
  <c r="X47" i="26" s="1"/>
  <c r="X53" i="26" s="1"/>
  <c r="W5" i="26"/>
  <c r="V5" i="26"/>
  <c r="V11" i="26" s="1"/>
  <c r="V17" i="26" s="1"/>
  <c r="V23" i="26" s="1"/>
  <c r="V29" i="26" s="1"/>
  <c r="V35" i="26" s="1"/>
  <c r="V41" i="26" s="1"/>
  <c r="V47" i="26" s="1"/>
  <c r="V53" i="26" s="1"/>
  <c r="U5" i="26"/>
  <c r="U11" i="26" s="1"/>
  <c r="U17" i="26" s="1"/>
  <c r="U23" i="26" s="1"/>
  <c r="U29" i="26" s="1"/>
  <c r="U35" i="26" s="1"/>
  <c r="U41" i="26" s="1"/>
  <c r="U47" i="26" s="1"/>
  <c r="U53" i="26" s="1"/>
  <c r="T5" i="26"/>
  <c r="S5" i="26"/>
  <c r="R5" i="26"/>
  <c r="R11" i="26" s="1"/>
  <c r="R17" i="26" s="1"/>
  <c r="R23" i="26" s="1"/>
  <c r="R29" i="26" s="1"/>
  <c r="R35" i="26" s="1"/>
  <c r="R41" i="26" s="1"/>
  <c r="R47" i="26" s="1"/>
  <c r="R53" i="26" s="1"/>
  <c r="Q5" i="26"/>
  <c r="Q11" i="26" s="1"/>
  <c r="Q17" i="26" s="1"/>
  <c r="Q23" i="26" s="1"/>
  <c r="Q29" i="26" s="1"/>
  <c r="Q35" i="26" s="1"/>
  <c r="Q41" i="26" s="1"/>
  <c r="Q47" i="26" s="1"/>
  <c r="Q53" i="26" s="1"/>
  <c r="P5" i="26"/>
  <c r="P11" i="26" s="1"/>
  <c r="P17" i="26" s="1"/>
  <c r="P23" i="26" s="1"/>
  <c r="P29" i="26" s="1"/>
  <c r="P35" i="26" s="1"/>
  <c r="P41" i="26" s="1"/>
  <c r="P47" i="26" s="1"/>
  <c r="P53" i="26" s="1"/>
  <c r="Q4" i="26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43" i="12"/>
  <c r="H442" i="12"/>
  <c r="H441" i="12"/>
  <c r="H440" i="12"/>
  <c r="H439" i="12"/>
  <c r="H438" i="12"/>
  <c r="H437" i="12"/>
  <c r="H436" i="12"/>
  <c r="H435" i="12"/>
  <c r="H434" i="12"/>
  <c r="H433" i="12"/>
  <c r="H432" i="12"/>
  <c r="H431" i="12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J11" i="10" s="1"/>
  <c r="H10" i="10"/>
  <c r="H9" i="10"/>
  <c r="H8" i="10"/>
  <c r="J8" i="10" s="1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C309" i="8"/>
  <c r="C291" i="8"/>
  <c r="J10" i="14"/>
  <c r="I11" i="10"/>
  <c r="I12" i="10" s="1"/>
  <c r="I13" i="10" s="1"/>
  <c r="I14" i="10" s="1"/>
  <c r="I15" i="10" s="1"/>
  <c r="I16" i="10" s="1"/>
  <c r="I17" i="10" s="1"/>
  <c r="I9" i="10"/>
  <c r="I10" i="10" s="1"/>
  <c r="I8" i="10"/>
  <c r="I8" i="11"/>
  <c r="I9" i="11" s="1"/>
  <c r="I9" i="12"/>
  <c r="J9" i="12" s="1"/>
  <c r="I8" i="12"/>
  <c r="I12" i="13"/>
  <c r="I13" i="13" s="1"/>
  <c r="I8" i="13"/>
  <c r="I9" i="13" s="1"/>
  <c r="I10" i="13" s="1"/>
  <c r="I11" i="13" s="1"/>
  <c r="J9" i="14"/>
  <c r="I8" i="14"/>
  <c r="I9" i="14" s="1"/>
  <c r="I10" i="14" s="1"/>
  <c r="I11" i="14" s="1"/>
  <c r="I12" i="14" s="1"/>
  <c r="I8" i="15"/>
  <c r="I9" i="15" s="1"/>
  <c r="I8" i="9"/>
  <c r="I9" i="9" s="1"/>
  <c r="I10" i="9" s="1"/>
  <c r="I11" i="9" s="1"/>
  <c r="I12" i="9" s="1"/>
  <c r="I13" i="9" s="1"/>
  <c r="I14" i="9" s="1"/>
  <c r="J9" i="15" l="1"/>
  <c r="H444" i="9"/>
  <c r="H444" i="15"/>
  <c r="H444" i="13"/>
  <c r="H444" i="11"/>
  <c r="H309" i="14"/>
  <c r="H444" i="14" s="1"/>
  <c r="H309" i="12"/>
  <c r="H444" i="12" s="1"/>
  <c r="H444" i="10"/>
  <c r="J9" i="9"/>
  <c r="J14" i="9"/>
  <c r="I15" i="9"/>
  <c r="I16" i="9" s="1"/>
  <c r="I17" i="9" s="1"/>
  <c r="I10" i="11"/>
  <c r="J10" i="11" s="1"/>
  <c r="J9" i="11"/>
  <c r="J10" i="10"/>
  <c r="J11" i="9"/>
  <c r="J10" i="12"/>
  <c r="J14" i="10"/>
  <c r="I10" i="12"/>
  <c r="I11" i="12" s="1"/>
  <c r="I12" i="12" s="1"/>
  <c r="J9" i="10"/>
  <c r="J15" i="10"/>
  <c r="J10" i="9"/>
  <c r="J16" i="9"/>
  <c r="J12" i="9"/>
  <c r="I18" i="9"/>
  <c r="I19" i="9" s="1"/>
  <c r="I20" i="9" s="1"/>
  <c r="J17" i="9"/>
  <c r="J13" i="9"/>
  <c r="J19" i="9"/>
  <c r="J18" i="9"/>
  <c r="J15" i="9"/>
  <c r="J8" i="15"/>
  <c r="I13" i="14"/>
  <c r="I14" i="14" s="1"/>
  <c r="I15" i="14" s="1"/>
  <c r="J12" i="14"/>
  <c r="J8" i="9"/>
  <c r="J11" i="14"/>
  <c r="I10" i="15"/>
  <c r="J8" i="14"/>
  <c r="I14" i="13"/>
  <c r="I15" i="13" s="1"/>
  <c r="I16" i="13" s="1"/>
  <c r="J13" i="13"/>
  <c r="J8" i="13"/>
  <c r="J9" i="13"/>
  <c r="J12" i="13"/>
  <c r="J15" i="13"/>
  <c r="J10" i="13"/>
  <c r="I13" i="12"/>
  <c r="I14" i="12" s="1"/>
  <c r="I15" i="12" s="1"/>
  <c r="J12" i="12"/>
  <c r="J11" i="13"/>
  <c r="J11" i="12"/>
  <c r="J13" i="12"/>
  <c r="J8" i="12"/>
  <c r="J8" i="11"/>
  <c r="J12" i="10"/>
  <c r="J16" i="10"/>
  <c r="I18" i="10"/>
  <c r="I19" i="10" s="1"/>
  <c r="J17" i="10"/>
  <c r="J13" i="10"/>
  <c r="I11" i="11" l="1"/>
  <c r="J14" i="12"/>
  <c r="J18" i="10"/>
  <c r="J14" i="13"/>
  <c r="I11" i="15"/>
  <c r="J10" i="15"/>
  <c r="I20" i="10"/>
  <c r="J19" i="10"/>
  <c r="I17" i="13"/>
  <c r="J16" i="13"/>
  <c r="J14" i="14"/>
  <c r="I21" i="9"/>
  <c r="J20" i="9"/>
  <c r="I12" i="11"/>
  <c r="J11" i="11"/>
  <c r="J15" i="14"/>
  <c r="I16" i="14"/>
  <c r="J13" i="14"/>
  <c r="I16" i="12"/>
  <c r="J15" i="12"/>
  <c r="J16" i="12" l="1"/>
  <c r="I17" i="12"/>
  <c r="I17" i="14"/>
  <c r="J16" i="14"/>
  <c r="I22" i="9"/>
  <c r="J21" i="9"/>
  <c r="I21" i="10"/>
  <c r="J20" i="10"/>
  <c r="I13" i="11"/>
  <c r="J12" i="11"/>
  <c r="I18" i="13"/>
  <c r="J17" i="13"/>
  <c r="I12" i="15"/>
  <c r="J11" i="15"/>
  <c r="I18" i="14" l="1"/>
  <c r="J17" i="14"/>
  <c r="J17" i="12"/>
  <c r="I18" i="12"/>
  <c r="I19" i="13"/>
  <c r="J18" i="13"/>
  <c r="I22" i="10"/>
  <c r="J21" i="10"/>
  <c r="I13" i="15"/>
  <c r="J12" i="15"/>
  <c r="I14" i="11"/>
  <c r="J13" i="11"/>
  <c r="J22" i="9"/>
  <c r="I23" i="9"/>
  <c r="E444" i="8"/>
  <c r="C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F402" i="8"/>
  <c r="H402" i="8" s="1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D4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I8" i="8"/>
  <c r="I9" i="8" s="1"/>
  <c r="F402" i="7"/>
  <c r="D244" i="7"/>
  <c r="D444" i="7"/>
  <c r="C444" i="7"/>
  <c r="D445" i="7" s="1"/>
  <c r="F444" i="8" l="1"/>
  <c r="F445" i="8" s="1"/>
  <c r="I19" i="12"/>
  <c r="J18" i="12"/>
  <c r="I15" i="11"/>
  <c r="J14" i="11"/>
  <c r="I14" i="15"/>
  <c r="J13" i="15"/>
  <c r="I19" i="14"/>
  <c r="J18" i="14"/>
  <c r="I24" i="9"/>
  <c r="J23" i="9"/>
  <c r="I23" i="10"/>
  <c r="J22" i="10"/>
  <c r="I20" i="13"/>
  <c r="J19" i="13"/>
  <c r="D445" i="8"/>
  <c r="H244" i="8"/>
  <c r="H444" i="8" s="1"/>
  <c r="J9" i="8"/>
  <c r="I10" i="8"/>
  <c r="I11" i="8" s="1"/>
  <c r="I12" i="8" s="1"/>
  <c r="I13" i="8" s="1"/>
  <c r="I14" i="8" s="1"/>
  <c r="I15" i="8" s="1"/>
  <c r="I16" i="8" s="1"/>
  <c r="I17" i="8" s="1"/>
  <c r="J8" i="8"/>
  <c r="J67" i="28"/>
  <c r="I64" i="28"/>
  <c r="H64" i="28"/>
  <c r="G64" i="28"/>
  <c r="F64" i="28"/>
  <c r="E64" i="28"/>
  <c r="D64" i="28"/>
  <c r="C64" i="28"/>
  <c r="B64" i="28"/>
  <c r="I63" i="28"/>
  <c r="H63" i="28"/>
  <c r="G63" i="28"/>
  <c r="F63" i="28"/>
  <c r="E63" i="28"/>
  <c r="D63" i="28"/>
  <c r="C63" i="28"/>
  <c r="B63" i="28"/>
  <c r="I62" i="28"/>
  <c r="H62" i="28"/>
  <c r="G62" i="28"/>
  <c r="F62" i="28"/>
  <c r="E62" i="28"/>
  <c r="D62" i="28"/>
  <c r="C62" i="28"/>
  <c r="B62" i="28"/>
  <c r="I61" i="28"/>
  <c r="H61" i="28"/>
  <c r="G61" i="28"/>
  <c r="F61" i="28"/>
  <c r="E61" i="28"/>
  <c r="D61" i="28"/>
  <c r="C61" i="28"/>
  <c r="B61" i="28"/>
  <c r="I60" i="28"/>
  <c r="H60" i="28"/>
  <c r="G60" i="28"/>
  <c r="F60" i="28"/>
  <c r="E60" i="28"/>
  <c r="D60" i="28"/>
  <c r="C60" i="28"/>
  <c r="B60" i="28"/>
  <c r="I59" i="28"/>
  <c r="H59" i="28"/>
  <c r="G59" i="28"/>
  <c r="F59" i="28"/>
  <c r="E59" i="28"/>
  <c r="D59" i="28"/>
  <c r="C59" i="28"/>
  <c r="B59" i="28"/>
  <c r="I58" i="28"/>
  <c r="H58" i="28"/>
  <c r="G58" i="28"/>
  <c r="F58" i="28"/>
  <c r="E58" i="28"/>
  <c r="D58" i="28"/>
  <c r="C58" i="28"/>
  <c r="B58" i="28"/>
  <c r="I57" i="28"/>
  <c r="H57" i="28"/>
  <c r="G57" i="28"/>
  <c r="F57" i="28"/>
  <c r="E57" i="28"/>
  <c r="D57" i="28"/>
  <c r="C57" i="28"/>
  <c r="B57" i="28"/>
  <c r="I56" i="28"/>
  <c r="H56" i="28"/>
  <c r="G56" i="28"/>
  <c r="F56" i="28"/>
  <c r="E56" i="28"/>
  <c r="D56" i="28"/>
  <c r="C56" i="28"/>
  <c r="B56" i="28"/>
  <c r="I55" i="28"/>
  <c r="H55" i="28"/>
  <c r="G55" i="28"/>
  <c r="F55" i="28"/>
  <c r="E55" i="28"/>
  <c r="D55" i="28"/>
  <c r="C55" i="28"/>
  <c r="B55" i="28"/>
  <c r="I54" i="28"/>
  <c r="H54" i="28"/>
  <c r="G54" i="28"/>
  <c r="F54" i="28"/>
  <c r="E54" i="28"/>
  <c r="D54" i="28"/>
  <c r="C54" i="28"/>
  <c r="B54" i="28"/>
  <c r="I53" i="28"/>
  <c r="H53" i="28"/>
  <c r="H65" i="28" s="1"/>
  <c r="H68" i="28" s="1"/>
  <c r="G53" i="28"/>
  <c r="G65" i="28" s="1"/>
  <c r="G68" i="28" s="1"/>
  <c r="F53" i="28"/>
  <c r="F65" i="28" s="1"/>
  <c r="F68" i="28" s="1"/>
  <c r="E53" i="28"/>
  <c r="D53" i="28"/>
  <c r="C53" i="28"/>
  <c r="B53" i="28"/>
  <c r="H49" i="28"/>
  <c r="G49" i="28"/>
  <c r="F49" i="28"/>
  <c r="D49" i="28"/>
  <c r="C49" i="28"/>
  <c r="B49" i="28"/>
  <c r="J47" i="28"/>
  <c r="J46" i="28"/>
  <c r="J45" i="28"/>
  <c r="J44" i="28"/>
  <c r="J43" i="28"/>
  <c r="J42" i="28"/>
  <c r="J41" i="28"/>
  <c r="J40" i="28"/>
  <c r="J39" i="28"/>
  <c r="J38" i="28"/>
  <c r="J37" i="28"/>
  <c r="I32" i="28"/>
  <c r="H32" i="28"/>
  <c r="G32" i="28"/>
  <c r="F32" i="28"/>
  <c r="E32" i="28"/>
  <c r="D32" i="28"/>
  <c r="C32" i="28"/>
  <c r="B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I15" i="28"/>
  <c r="H15" i="28"/>
  <c r="G15" i="28"/>
  <c r="F15" i="28"/>
  <c r="E15" i="28"/>
  <c r="D15" i="28"/>
  <c r="C15" i="28"/>
  <c r="B15" i="28"/>
  <c r="J14" i="28"/>
  <c r="J13" i="28"/>
  <c r="J12" i="28"/>
  <c r="J11" i="28"/>
  <c r="J10" i="28"/>
  <c r="J60" i="28" s="1"/>
  <c r="J9" i="28"/>
  <c r="J8" i="28"/>
  <c r="J7" i="28"/>
  <c r="J57" i="28" s="1"/>
  <c r="J6" i="28"/>
  <c r="J5" i="28"/>
  <c r="J4" i="28"/>
  <c r="J3" i="28"/>
  <c r="J11" i="8" l="1"/>
  <c r="J12" i="8"/>
  <c r="J14" i="8"/>
  <c r="J15" i="8"/>
  <c r="J13" i="8"/>
  <c r="J14" i="15"/>
  <c r="I15" i="15"/>
  <c r="I24" i="10"/>
  <c r="J23" i="10"/>
  <c r="I16" i="11"/>
  <c r="J15" i="11"/>
  <c r="I21" i="13"/>
  <c r="J20" i="13"/>
  <c r="I25" i="9"/>
  <c r="J24" i="9"/>
  <c r="I20" i="12"/>
  <c r="J19" i="12"/>
  <c r="I20" i="14"/>
  <c r="J19" i="14"/>
  <c r="J53" i="28"/>
  <c r="J61" i="28"/>
  <c r="I65" i="28"/>
  <c r="I68" i="28" s="1"/>
  <c r="J32" i="28"/>
  <c r="J54" i="28"/>
  <c r="J58" i="28"/>
  <c r="J10" i="8"/>
  <c r="J62" i="28"/>
  <c r="J55" i="28"/>
  <c r="J63" i="28"/>
  <c r="J59" i="28"/>
  <c r="J64" i="28"/>
  <c r="J49" i="28"/>
  <c r="D65" i="28"/>
  <c r="D68" i="28" s="1"/>
  <c r="J16" i="8"/>
  <c r="J17" i="8"/>
  <c r="I18" i="8"/>
  <c r="I49" i="28"/>
  <c r="C65" i="28"/>
  <c r="J56" i="28"/>
  <c r="B65" i="28"/>
  <c r="E65" i="28"/>
  <c r="E68" i="28" s="1"/>
  <c r="J15" i="28"/>
  <c r="I17" i="11" l="1"/>
  <c r="J16" i="11"/>
  <c r="I21" i="14"/>
  <c r="J20" i="14"/>
  <c r="I21" i="12"/>
  <c r="J20" i="12"/>
  <c r="I25" i="10"/>
  <c r="J24" i="10"/>
  <c r="I16" i="15"/>
  <c r="J15" i="15"/>
  <c r="I22" i="13"/>
  <c r="J21" i="13"/>
  <c r="I26" i="9"/>
  <c r="J25" i="9"/>
  <c r="J65" i="28"/>
  <c r="J68" i="28" s="1"/>
  <c r="J72" i="28" s="1"/>
  <c r="I19" i="8"/>
  <c r="J18" i="8"/>
  <c r="C444" i="6"/>
  <c r="D444" i="6"/>
  <c r="E444" i="7"/>
  <c r="E444" i="6"/>
  <c r="F444" i="7"/>
  <c r="F444" i="6"/>
  <c r="I26" i="10" l="1"/>
  <c r="J25" i="10"/>
  <c r="I23" i="13"/>
  <c r="J22" i="13"/>
  <c r="I22" i="14"/>
  <c r="J21" i="14"/>
  <c r="I22" i="12"/>
  <c r="J21" i="12"/>
  <c r="I27" i="9"/>
  <c r="J26" i="9"/>
  <c r="I17" i="15"/>
  <c r="J16" i="15"/>
  <c r="I18" i="11"/>
  <c r="J17" i="11"/>
  <c r="F445" i="7"/>
  <c r="I20" i="8"/>
  <c r="J19" i="8"/>
  <c r="I19" i="11" l="1"/>
  <c r="J18" i="11"/>
  <c r="I23" i="14"/>
  <c r="J22" i="14"/>
  <c r="J17" i="15"/>
  <c r="I18" i="15"/>
  <c r="I24" i="13"/>
  <c r="J23" i="13"/>
  <c r="I23" i="12"/>
  <c r="J22" i="12"/>
  <c r="I28" i="9"/>
  <c r="J27" i="9"/>
  <c r="I27" i="10"/>
  <c r="J26" i="10"/>
  <c r="I21" i="8"/>
  <c r="J20" i="8"/>
  <c r="I19" i="15" l="1"/>
  <c r="J18" i="15"/>
  <c r="I29" i="9"/>
  <c r="J28" i="9"/>
  <c r="J23" i="14"/>
  <c r="I24" i="14"/>
  <c r="J24" i="13"/>
  <c r="I25" i="13"/>
  <c r="I28" i="10"/>
  <c r="J27" i="10"/>
  <c r="I24" i="12"/>
  <c r="J23" i="12"/>
  <c r="I20" i="11"/>
  <c r="J19" i="11"/>
  <c r="I22" i="8"/>
  <c r="J21" i="8"/>
  <c r="I25" i="14" l="1"/>
  <c r="J24" i="14"/>
  <c r="J24" i="12"/>
  <c r="I25" i="12"/>
  <c r="I30" i="9"/>
  <c r="J29" i="9"/>
  <c r="I26" i="13"/>
  <c r="J25" i="13"/>
  <c r="I21" i="11"/>
  <c r="J20" i="11"/>
  <c r="I29" i="10"/>
  <c r="J28" i="10"/>
  <c r="I20" i="15"/>
  <c r="J19" i="15"/>
  <c r="I23" i="8"/>
  <c r="J22" i="8"/>
  <c r="C136" i="4"/>
  <c r="J25" i="12" l="1"/>
  <c r="I26" i="12"/>
  <c r="I30" i="10"/>
  <c r="J29" i="10"/>
  <c r="I27" i="13"/>
  <c r="J26" i="13"/>
  <c r="I21" i="15"/>
  <c r="J20" i="15"/>
  <c r="J30" i="9"/>
  <c r="I31" i="9"/>
  <c r="I22" i="11"/>
  <c r="J21" i="11"/>
  <c r="I26" i="14"/>
  <c r="J25" i="14"/>
  <c r="I24" i="8"/>
  <c r="J23" i="8"/>
  <c r="C121" i="4"/>
  <c r="I22" i="15" l="1"/>
  <c r="J21" i="15"/>
  <c r="I28" i="13"/>
  <c r="J27" i="13"/>
  <c r="I31" i="10"/>
  <c r="J30" i="10"/>
  <c r="I27" i="14"/>
  <c r="J26" i="14"/>
  <c r="I32" i="9"/>
  <c r="J31" i="9"/>
  <c r="I27" i="12"/>
  <c r="J26" i="12"/>
  <c r="I23" i="11"/>
  <c r="J22" i="11"/>
  <c r="I25" i="8"/>
  <c r="J24" i="8"/>
  <c r="D444" i="4"/>
  <c r="C444" i="4"/>
  <c r="I32" i="10" l="1"/>
  <c r="J31" i="10"/>
  <c r="I28" i="14"/>
  <c r="J27" i="14"/>
  <c r="I24" i="11"/>
  <c r="J23" i="11"/>
  <c r="I28" i="12"/>
  <c r="J27" i="12"/>
  <c r="I29" i="13"/>
  <c r="J28" i="13"/>
  <c r="I33" i="9"/>
  <c r="J32" i="9"/>
  <c r="J22" i="15"/>
  <c r="I23" i="15"/>
  <c r="J25" i="8"/>
  <c r="I26" i="8"/>
  <c r="E444" i="4"/>
  <c r="F444" i="4"/>
  <c r="D445" i="4"/>
  <c r="AO5" i="3"/>
  <c r="AN5" i="3"/>
  <c r="AM5" i="3"/>
  <c r="AL5" i="3"/>
  <c r="AK5" i="3"/>
  <c r="AJ5" i="3"/>
  <c r="AI5" i="3"/>
  <c r="AH5" i="3"/>
  <c r="AG5" i="3"/>
  <c r="AF5" i="3"/>
  <c r="AE5" i="3"/>
  <c r="AD5" i="3"/>
  <c r="I25" i="11" l="1"/>
  <c r="J24" i="11"/>
  <c r="I34" i="9"/>
  <c r="J33" i="9"/>
  <c r="I29" i="14"/>
  <c r="J28" i="14"/>
  <c r="I29" i="12"/>
  <c r="J28" i="12"/>
  <c r="I24" i="15"/>
  <c r="J23" i="15"/>
  <c r="I30" i="13"/>
  <c r="J29" i="13"/>
  <c r="I33" i="10"/>
  <c r="J32" i="10"/>
  <c r="I27" i="8"/>
  <c r="J26" i="8"/>
  <c r="F445" i="4"/>
  <c r="I30" i="12" l="1"/>
  <c r="J29" i="12"/>
  <c r="I34" i="10"/>
  <c r="J33" i="10"/>
  <c r="I31" i="13"/>
  <c r="J30" i="13"/>
  <c r="I35" i="9"/>
  <c r="J34" i="9"/>
  <c r="I30" i="14"/>
  <c r="J29" i="14"/>
  <c r="I25" i="15"/>
  <c r="J24" i="15"/>
  <c r="I26" i="11"/>
  <c r="J25" i="11"/>
  <c r="I28" i="8"/>
  <c r="J27" i="8"/>
  <c r="S78" i="1"/>
  <c r="T78" i="1"/>
  <c r="U78" i="1"/>
  <c r="V78" i="1"/>
  <c r="W78" i="1"/>
  <c r="X78" i="1"/>
  <c r="Y78" i="1"/>
  <c r="Z78" i="1"/>
  <c r="AA78" i="1"/>
  <c r="AB78" i="1"/>
  <c r="I27" i="11" l="1"/>
  <c r="J26" i="11"/>
  <c r="J25" i="15"/>
  <c r="I26" i="15"/>
  <c r="I35" i="10"/>
  <c r="J34" i="10"/>
  <c r="I36" i="9"/>
  <c r="J35" i="9"/>
  <c r="I32" i="13"/>
  <c r="J31" i="13"/>
  <c r="I31" i="14"/>
  <c r="J30" i="14"/>
  <c r="I31" i="12"/>
  <c r="J30" i="12"/>
  <c r="I29" i="8"/>
  <c r="J28" i="8"/>
  <c r="AD78" i="1"/>
  <c r="AC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X69" i="1" s="1"/>
  <c r="W59" i="1"/>
  <c r="V59" i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B55" i="1" s="1"/>
  <c r="AA45" i="1"/>
  <c r="AA55" i="1" s="1"/>
  <c r="Z45" i="1"/>
  <c r="Z55" i="1" s="1"/>
  <c r="Y45" i="1"/>
  <c r="X45" i="1"/>
  <c r="W45" i="1"/>
  <c r="V45" i="1"/>
  <c r="U45" i="1"/>
  <c r="T45" i="1"/>
  <c r="T55" i="1" s="1"/>
  <c r="S45" i="1"/>
  <c r="S55" i="1" s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AA40" i="1" s="1"/>
  <c r="Z23" i="1"/>
  <c r="Z40" i="1" s="1"/>
  <c r="Y23" i="1"/>
  <c r="X23" i="1"/>
  <c r="W23" i="1"/>
  <c r="V23" i="1"/>
  <c r="U23" i="1"/>
  <c r="T23" i="1"/>
  <c r="T40" i="1" s="1"/>
  <c r="S23" i="1"/>
  <c r="S40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B20" i="1" s="1"/>
  <c r="AA11" i="1"/>
  <c r="AA20" i="1" s="1"/>
  <c r="Z11" i="1"/>
  <c r="Z20" i="1" s="1"/>
  <c r="Y11" i="1"/>
  <c r="X11" i="1"/>
  <c r="W11" i="1"/>
  <c r="V11" i="1"/>
  <c r="U11" i="1"/>
  <c r="T11" i="1"/>
  <c r="T20" i="1" s="1"/>
  <c r="S11" i="1"/>
  <c r="S20" i="1" s="1"/>
  <c r="AD7" i="1"/>
  <c r="AC7" i="2" s="1"/>
  <c r="AC7" i="1"/>
  <c r="AB7" i="2" s="1"/>
  <c r="AB7" i="1"/>
  <c r="AA7" i="1"/>
  <c r="Z7" i="2" s="1"/>
  <c r="Z7" i="1"/>
  <c r="Y7" i="2" s="1"/>
  <c r="Y7" i="1"/>
  <c r="X7" i="2" s="1"/>
  <c r="X7" i="1"/>
  <c r="W7" i="2" s="1"/>
  <c r="W7" i="1"/>
  <c r="V7" i="2" s="1"/>
  <c r="V7" i="1"/>
  <c r="U7" i="2" s="1"/>
  <c r="U7" i="1"/>
  <c r="T7" i="1"/>
  <c r="S7" i="1"/>
  <c r="R7" i="2" s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R22" i="2"/>
  <c r="R19" i="2"/>
  <c r="S19" i="2" s="1"/>
  <c r="R18" i="2"/>
  <c r="R17" i="2"/>
  <c r="R16" i="2"/>
  <c r="R15" i="2"/>
  <c r="R14" i="2"/>
  <c r="S14" i="2" s="1"/>
  <c r="R13" i="2"/>
  <c r="S13" i="2" s="1"/>
  <c r="R10" i="2"/>
  <c r="R9" i="2"/>
  <c r="AA7" i="2"/>
  <c r="T7" i="2"/>
  <c r="S7" i="2"/>
  <c r="R1" i="2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W69" i="1" l="1"/>
  <c r="V69" i="1"/>
  <c r="I37" i="9"/>
  <c r="J36" i="9"/>
  <c r="I32" i="12"/>
  <c r="J31" i="12"/>
  <c r="I36" i="10"/>
  <c r="J35" i="10"/>
  <c r="I27" i="15"/>
  <c r="J26" i="15"/>
  <c r="J31" i="14"/>
  <c r="I32" i="14"/>
  <c r="J32" i="13"/>
  <c r="I33" i="13"/>
  <c r="I28" i="11"/>
  <c r="J27" i="11"/>
  <c r="U40" i="1"/>
  <c r="AC55" i="1"/>
  <c r="Y69" i="1"/>
  <c r="V20" i="1"/>
  <c r="AD20" i="1"/>
  <c r="V40" i="1"/>
  <c r="AD40" i="1"/>
  <c r="AD41" i="1" s="1"/>
  <c r="V55" i="1"/>
  <c r="W20" i="1"/>
  <c r="W40" i="1"/>
  <c r="W55" i="1"/>
  <c r="W70" i="1" s="1"/>
  <c r="S69" i="1"/>
  <c r="S70" i="1" s="1"/>
  <c r="AA69" i="1"/>
  <c r="AA70" i="1" s="1"/>
  <c r="U55" i="1"/>
  <c r="U70" i="1" s="1"/>
  <c r="X20" i="1"/>
  <c r="X40" i="1"/>
  <c r="T69" i="1"/>
  <c r="AB69" i="1"/>
  <c r="AB70" i="1" s="1"/>
  <c r="Y20" i="1"/>
  <c r="Y55" i="1"/>
  <c r="U69" i="1"/>
  <c r="AC69" i="1"/>
  <c r="U20" i="1"/>
  <c r="S16" i="2"/>
  <c r="T16" i="2" s="1"/>
  <c r="U16" i="2" s="1"/>
  <c r="I30" i="8"/>
  <c r="J29" i="8"/>
  <c r="S9" i="2"/>
  <c r="T9" i="2" s="1"/>
  <c r="S10" i="2"/>
  <c r="T10" i="2" s="1"/>
  <c r="T19" i="2"/>
  <c r="U19" i="2" s="1"/>
  <c r="V19" i="2" s="1"/>
  <c r="AA41" i="1"/>
  <c r="S15" i="2"/>
  <c r="Z69" i="1"/>
  <c r="Z70" i="1" s="1"/>
  <c r="S18" i="2"/>
  <c r="S22" i="2"/>
  <c r="X55" i="1"/>
  <c r="X70" i="1" s="1"/>
  <c r="Y40" i="1"/>
  <c r="AC20" i="1"/>
  <c r="AB40" i="1"/>
  <c r="AB41" i="1" s="1"/>
  <c r="AC40" i="1"/>
  <c r="T14" i="2"/>
  <c r="U14" i="2" s="1"/>
  <c r="Z41" i="1"/>
  <c r="S17" i="2"/>
  <c r="T17" i="2" s="1"/>
  <c r="AD69" i="1"/>
  <c r="AD55" i="1"/>
  <c r="S41" i="1"/>
  <c r="T41" i="1"/>
  <c r="T70" i="1"/>
  <c r="R11" i="2"/>
  <c r="R20" i="2" s="1"/>
  <c r="R23" i="2" s="1"/>
  <c r="R4" i="2"/>
  <c r="AC41" i="1" l="1"/>
  <c r="V70" i="1"/>
  <c r="X41" i="1"/>
  <c r="W41" i="1"/>
  <c r="U41" i="1"/>
  <c r="Y70" i="1"/>
  <c r="AC70" i="1"/>
  <c r="V41" i="1"/>
  <c r="Y41" i="1"/>
  <c r="I28" i="15"/>
  <c r="J27" i="15"/>
  <c r="I29" i="11"/>
  <c r="J28" i="11"/>
  <c r="I37" i="10"/>
  <c r="J36" i="10"/>
  <c r="I34" i="13"/>
  <c r="J33" i="13"/>
  <c r="J32" i="12"/>
  <c r="I33" i="12"/>
  <c r="I33" i="14"/>
  <c r="J32" i="14"/>
  <c r="I38" i="9"/>
  <c r="J37" i="9"/>
  <c r="V14" i="2"/>
  <c r="W14" i="2" s="1"/>
  <c r="X14" i="2" s="1"/>
  <c r="AD70" i="1"/>
  <c r="V16" i="2"/>
  <c r="W16" i="2" s="1"/>
  <c r="X16" i="2" s="1"/>
  <c r="Y16" i="2" s="1"/>
  <c r="I31" i="8"/>
  <c r="J30" i="8"/>
  <c r="R26" i="2"/>
  <c r="S80" i="1"/>
  <c r="S83" i="1" s="1"/>
  <c r="S85" i="1" s="1"/>
  <c r="S86" i="1" s="1"/>
  <c r="S87" i="1" s="1"/>
  <c r="S6" i="1" s="1"/>
  <c r="U9" i="2"/>
  <c r="V9" i="2" s="1"/>
  <c r="U17" i="2"/>
  <c r="U10" i="2"/>
  <c r="V10" i="2" s="1"/>
  <c r="W10" i="2" s="1"/>
  <c r="X10" i="2" s="1"/>
  <c r="Y10" i="2" s="1"/>
  <c r="T18" i="2"/>
  <c r="W19" i="2"/>
  <c r="T15" i="2"/>
  <c r="U15" i="2" s="1"/>
  <c r="T22" i="2"/>
  <c r="S11" i="2"/>
  <c r="S20" i="2" s="1"/>
  <c r="S23" i="2" s="1"/>
  <c r="S4" i="2"/>
  <c r="J38" i="9" l="1"/>
  <c r="I39" i="9"/>
  <c r="I38" i="10"/>
  <c r="J37" i="10"/>
  <c r="I35" i="13"/>
  <c r="J34" i="13"/>
  <c r="I34" i="14"/>
  <c r="J33" i="14"/>
  <c r="I30" i="11"/>
  <c r="J29" i="11"/>
  <c r="J33" i="12"/>
  <c r="I34" i="12"/>
  <c r="J28" i="15"/>
  <c r="I29" i="15"/>
  <c r="I32" i="8"/>
  <c r="J31" i="8"/>
  <c r="Y14" i="2"/>
  <c r="X19" i="2"/>
  <c r="U18" i="2"/>
  <c r="V18" i="2" s="1"/>
  <c r="W9" i="2"/>
  <c r="X9" i="2" s="1"/>
  <c r="Z16" i="2"/>
  <c r="AA16" i="2" s="1"/>
  <c r="V17" i="2"/>
  <c r="W17" i="2" s="1"/>
  <c r="U22" i="2"/>
  <c r="V15" i="2"/>
  <c r="Z10" i="2"/>
  <c r="AA10" i="2" s="1"/>
  <c r="S26" i="2"/>
  <c r="T80" i="1"/>
  <c r="U11" i="2"/>
  <c r="U4" i="2"/>
  <c r="T11" i="2"/>
  <c r="T4" i="2"/>
  <c r="I35" i="14" l="1"/>
  <c r="J34" i="14"/>
  <c r="I39" i="10"/>
  <c r="J38" i="10"/>
  <c r="I30" i="15"/>
  <c r="J29" i="15"/>
  <c r="J39" i="9"/>
  <c r="I40" i="9"/>
  <c r="I36" i="13"/>
  <c r="J35" i="13"/>
  <c r="I35" i="12"/>
  <c r="J34" i="12"/>
  <c r="I31" i="11"/>
  <c r="J30" i="11"/>
  <c r="I33" i="8"/>
  <c r="J32" i="8"/>
  <c r="Z14" i="2"/>
  <c r="AA14" i="2" s="1"/>
  <c r="AB14" i="2" s="1"/>
  <c r="X17" i="2"/>
  <c r="Y17" i="2" s="1"/>
  <c r="W15" i="2"/>
  <c r="Y19" i="2"/>
  <c r="Z19" i="2" s="1"/>
  <c r="V22" i="2"/>
  <c r="W22" i="2" s="1"/>
  <c r="X22" i="2" s="1"/>
  <c r="Y22" i="2" s="1"/>
  <c r="W18" i="2"/>
  <c r="X18" i="2" s="1"/>
  <c r="Y9" i="2"/>
  <c r="Z9" i="2" s="1"/>
  <c r="AB16" i="2"/>
  <c r="AC16" i="2" s="1"/>
  <c r="AB10" i="2"/>
  <c r="AC10" i="2" s="1"/>
  <c r="T83" i="1"/>
  <c r="T85" i="1" s="1"/>
  <c r="T86" i="1" s="1"/>
  <c r="T87" i="1" s="1"/>
  <c r="T6" i="1" s="1"/>
  <c r="V11" i="2"/>
  <c r="V4" i="2"/>
  <c r="W11" i="2"/>
  <c r="W4" i="2"/>
  <c r="AA19" i="2" l="1"/>
  <c r="AB19" i="2" s="1"/>
  <c r="AC19" i="2" s="1"/>
  <c r="AD19" i="2" s="1"/>
  <c r="AA9" i="2"/>
  <c r="AB9" i="2" s="1"/>
  <c r="AC9" i="2" s="1"/>
  <c r="J30" i="15"/>
  <c r="I31" i="15"/>
  <c r="I36" i="12"/>
  <c r="J35" i="12"/>
  <c r="I40" i="10"/>
  <c r="J39" i="10"/>
  <c r="I41" i="9"/>
  <c r="J40" i="9"/>
  <c r="I32" i="11"/>
  <c r="J31" i="11"/>
  <c r="I37" i="13"/>
  <c r="J36" i="13"/>
  <c r="I36" i="14"/>
  <c r="J35" i="14"/>
  <c r="J33" i="8"/>
  <c r="I34" i="8"/>
  <c r="Z22" i="2"/>
  <c r="AA22" i="2" s="1"/>
  <c r="AB22" i="2" s="1"/>
  <c r="AC22" i="2" s="1"/>
  <c r="X15" i="2"/>
  <c r="Y15" i="2" s="1"/>
  <c r="Z15" i="2"/>
  <c r="Z17" i="2"/>
  <c r="AA17" i="2" s="1"/>
  <c r="AC14" i="2"/>
  <c r="Y18" i="2"/>
  <c r="Z18" i="2" s="1"/>
  <c r="AA18" i="2" s="1"/>
  <c r="AB18" i="2" s="1"/>
  <c r="AC18" i="2" s="1"/>
  <c r="X11" i="2"/>
  <c r="X4" i="2"/>
  <c r="AD16" i="2"/>
  <c r="AD10" i="2"/>
  <c r="I42" i="9" l="1"/>
  <c r="J41" i="9"/>
  <c r="I37" i="14"/>
  <c r="J36" i="14"/>
  <c r="I38" i="13"/>
  <c r="J37" i="13"/>
  <c r="I37" i="12"/>
  <c r="J36" i="12"/>
  <c r="I32" i="15"/>
  <c r="J31" i="15"/>
  <c r="I41" i="10"/>
  <c r="J40" i="10"/>
  <c r="I33" i="11"/>
  <c r="J32" i="11"/>
  <c r="I35" i="8"/>
  <c r="J34" i="8"/>
  <c r="AB17" i="2"/>
  <c r="AA15" i="2"/>
  <c r="AB15" i="2" s="1"/>
  <c r="AD18" i="2"/>
  <c r="AD22" i="2"/>
  <c r="Y11" i="2"/>
  <c r="Y4" i="2"/>
  <c r="I38" i="12" l="1"/>
  <c r="J37" i="12"/>
  <c r="I34" i="11"/>
  <c r="J33" i="11"/>
  <c r="I42" i="10"/>
  <c r="J41" i="10"/>
  <c r="I38" i="14"/>
  <c r="J37" i="14"/>
  <c r="I39" i="13"/>
  <c r="J38" i="13"/>
  <c r="I33" i="15"/>
  <c r="J32" i="15"/>
  <c r="I43" i="9"/>
  <c r="J42" i="9"/>
  <c r="AC15" i="2"/>
  <c r="AD15" i="2" s="1"/>
  <c r="I36" i="8"/>
  <c r="J35" i="8"/>
  <c r="AC17" i="2"/>
  <c r="AD17" i="2" s="1"/>
  <c r="Z11" i="2"/>
  <c r="Z4" i="2"/>
  <c r="AD14" i="2"/>
  <c r="I39" i="14" l="1"/>
  <c r="J38" i="14"/>
  <c r="I35" i="11"/>
  <c r="J34" i="11"/>
  <c r="I43" i="10"/>
  <c r="J42" i="10"/>
  <c r="I44" i="9"/>
  <c r="J43" i="9"/>
  <c r="J33" i="15"/>
  <c r="I34" i="15"/>
  <c r="I40" i="13"/>
  <c r="J39" i="13"/>
  <c r="I39" i="12"/>
  <c r="J38" i="12"/>
  <c r="I37" i="8"/>
  <c r="J36" i="8"/>
  <c r="AA4" i="2"/>
  <c r="AA11" i="2"/>
  <c r="I40" i="12" l="1"/>
  <c r="J39" i="12"/>
  <c r="I41" i="13"/>
  <c r="J40" i="13"/>
  <c r="I36" i="11"/>
  <c r="J35" i="11"/>
  <c r="I45" i="9"/>
  <c r="J44" i="9"/>
  <c r="I44" i="10"/>
  <c r="J43" i="10"/>
  <c r="I35" i="15"/>
  <c r="J34" i="15"/>
  <c r="J39" i="14"/>
  <c r="I40" i="14"/>
  <c r="I38" i="8"/>
  <c r="J37" i="8"/>
  <c r="AB4" i="2"/>
  <c r="AB11" i="2"/>
  <c r="I46" i="9" l="1"/>
  <c r="J45" i="9"/>
  <c r="I42" i="13"/>
  <c r="J41" i="13"/>
  <c r="I41" i="14"/>
  <c r="J40" i="14"/>
  <c r="I37" i="11"/>
  <c r="J36" i="11"/>
  <c r="I36" i="15"/>
  <c r="J35" i="15"/>
  <c r="I45" i="10"/>
  <c r="J44" i="10"/>
  <c r="J40" i="12"/>
  <c r="I41" i="12"/>
  <c r="I39" i="8"/>
  <c r="J38" i="8"/>
  <c r="AC4" i="2"/>
  <c r="AC11" i="2"/>
  <c r="AD9" i="2"/>
  <c r="J41" i="12" l="1"/>
  <c r="I42" i="12"/>
  <c r="I42" i="14"/>
  <c r="J41" i="14"/>
  <c r="I46" i="10"/>
  <c r="J45" i="10"/>
  <c r="I43" i="13"/>
  <c r="J42" i="13"/>
  <c r="I38" i="11"/>
  <c r="J37" i="11"/>
  <c r="J36" i="15"/>
  <c r="I37" i="15"/>
  <c r="J46" i="9"/>
  <c r="I47" i="9"/>
  <c r="I40" i="8"/>
  <c r="J39" i="8"/>
  <c r="AD11" i="2"/>
  <c r="AD4" i="2"/>
  <c r="I44" i="13" l="1"/>
  <c r="J43" i="13"/>
  <c r="J47" i="9"/>
  <c r="I48" i="9"/>
  <c r="I47" i="10"/>
  <c r="J46" i="10"/>
  <c r="I43" i="14"/>
  <c r="J42" i="14"/>
  <c r="I38" i="15"/>
  <c r="J37" i="15"/>
  <c r="I43" i="12"/>
  <c r="J42" i="12"/>
  <c r="I39" i="11"/>
  <c r="J38" i="11"/>
  <c r="I41" i="8"/>
  <c r="J40" i="8"/>
  <c r="M457" i="3"/>
  <c r="AN457" i="3" s="1"/>
  <c r="N457" i="3"/>
  <c r="AO457" i="3" s="1"/>
  <c r="M458" i="3"/>
  <c r="AN458" i="3" s="1"/>
  <c r="N458" i="3"/>
  <c r="AO458" i="3" s="1"/>
  <c r="M459" i="3"/>
  <c r="AN459" i="3" s="1"/>
  <c r="N459" i="3"/>
  <c r="AO459" i="3" s="1"/>
  <c r="M460" i="3"/>
  <c r="AN460" i="3" s="1"/>
  <c r="N460" i="3"/>
  <c r="AO460" i="3" s="1"/>
  <c r="M405" i="3"/>
  <c r="AN405" i="3" s="1"/>
  <c r="N405" i="3"/>
  <c r="AO405" i="3" s="1"/>
  <c r="M406" i="3"/>
  <c r="AN406" i="3" s="1"/>
  <c r="N406" i="3"/>
  <c r="AO406" i="3" s="1"/>
  <c r="M407" i="3"/>
  <c r="AN407" i="3" s="1"/>
  <c r="N407" i="3"/>
  <c r="AO407" i="3" s="1"/>
  <c r="M408" i="3"/>
  <c r="N408" i="3"/>
  <c r="I44" i="14" l="1"/>
  <c r="J43" i="14"/>
  <c r="I40" i="11"/>
  <c r="J39" i="11"/>
  <c r="I48" i="10"/>
  <c r="J47" i="10"/>
  <c r="I49" i="9"/>
  <c r="J48" i="9"/>
  <c r="I44" i="12"/>
  <c r="J43" i="12"/>
  <c r="J38" i="15"/>
  <c r="I39" i="15"/>
  <c r="I45" i="13"/>
  <c r="J44" i="13"/>
  <c r="J41" i="8"/>
  <c r="I42" i="8"/>
  <c r="L460" i="3"/>
  <c r="AM460" i="3" s="1"/>
  <c r="L459" i="3"/>
  <c r="AM459" i="3" s="1"/>
  <c r="L458" i="3"/>
  <c r="AM458" i="3" s="1"/>
  <c r="L457" i="3"/>
  <c r="AM457" i="3" s="1"/>
  <c r="L408" i="3"/>
  <c r="L407" i="3"/>
  <c r="AM407" i="3" s="1"/>
  <c r="L406" i="3"/>
  <c r="AM406" i="3" s="1"/>
  <c r="L405" i="3"/>
  <c r="AM405" i="3" s="1"/>
  <c r="K408" i="3"/>
  <c r="J408" i="3"/>
  <c r="I50" i="9" l="1"/>
  <c r="J49" i="9"/>
  <c r="I46" i="13"/>
  <c r="J45" i="13"/>
  <c r="I49" i="10"/>
  <c r="J48" i="10"/>
  <c r="I40" i="15"/>
  <c r="J39" i="15"/>
  <c r="I41" i="11"/>
  <c r="J40" i="11"/>
  <c r="I45" i="12"/>
  <c r="J44" i="12"/>
  <c r="I45" i="14"/>
  <c r="J44" i="14"/>
  <c r="I43" i="8"/>
  <c r="J42" i="8"/>
  <c r="J458" i="3"/>
  <c r="AK458" i="3" s="1"/>
  <c r="K458" i="3"/>
  <c r="AL458" i="3" s="1"/>
  <c r="J405" i="3"/>
  <c r="AK405" i="3" s="1"/>
  <c r="K405" i="3"/>
  <c r="AL405" i="3" s="1"/>
  <c r="J459" i="3"/>
  <c r="AK459" i="3" s="1"/>
  <c r="K459" i="3"/>
  <c r="AL459" i="3" s="1"/>
  <c r="J406" i="3"/>
  <c r="AK406" i="3" s="1"/>
  <c r="K406" i="3"/>
  <c r="AL406" i="3" s="1"/>
  <c r="J460" i="3"/>
  <c r="AK460" i="3" s="1"/>
  <c r="K460" i="3"/>
  <c r="AL460" i="3" s="1"/>
  <c r="J457" i="3"/>
  <c r="AK457" i="3" s="1"/>
  <c r="K457" i="3"/>
  <c r="AL457" i="3" s="1"/>
  <c r="J407" i="3"/>
  <c r="AK407" i="3" s="1"/>
  <c r="K407" i="3"/>
  <c r="AL407" i="3" s="1"/>
  <c r="N111" i="3"/>
  <c r="AO111" i="3" s="1"/>
  <c r="M111" i="3"/>
  <c r="AN111" i="3" s="1"/>
  <c r="L111" i="3"/>
  <c r="AM111" i="3" s="1"/>
  <c r="K111" i="3"/>
  <c r="AL111" i="3" s="1"/>
  <c r="J111" i="3"/>
  <c r="AK111" i="3" s="1"/>
  <c r="J112" i="3"/>
  <c r="AK112" i="3" s="1"/>
  <c r="K112" i="3"/>
  <c r="AL112" i="3" s="1"/>
  <c r="L112" i="3"/>
  <c r="AM112" i="3" s="1"/>
  <c r="M112" i="3"/>
  <c r="AN112" i="3" s="1"/>
  <c r="N112" i="3"/>
  <c r="AO112" i="3" s="1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I8" i="6"/>
  <c r="I9" i="6" s="1"/>
  <c r="I10" i="6" s="1"/>
  <c r="I11" i="6" s="1"/>
  <c r="I12" i="6" s="1"/>
  <c r="H8" i="6"/>
  <c r="I41" i="15" l="1"/>
  <c r="J40" i="15"/>
  <c r="I46" i="14"/>
  <c r="J45" i="14"/>
  <c r="I50" i="10"/>
  <c r="J49" i="10"/>
  <c r="I46" i="12"/>
  <c r="J45" i="12"/>
  <c r="I47" i="13"/>
  <c r="J46" i="13"/>
  <c r="I42" i="11"/>
  <c r="J41" i="11"/>
  <c r="I51" i="9"/>
  <c r="J50" i="9"/>
  <c r="I44" i="8"/>
  <c r="J43" i="8"/>
  <c r="E111" i="3"/>
  <c r="AF111" i="3" s="1"/>
  <c r="J12" i="6"/>
  <c r="E112" i="3"/>
  <c r="AF112" i="3" s="1"/>
  <c r="E460" i="3"/>
  <c r="AF460" i="3" s="1"/>
  <c r="E459" i="3"/>
  <c r="AF459" i="3" s="1"/>
  <c r="E458" i="3"/>
  <c r="AF458" i="3" s="1"/>
  <c r="E408" i="3"/>
  <c r="E457" i="3"/>
  <c r="AF457" i="3" s="1"/>
  <c r="E407" i="3"/>
  <c r="AF407" i="3" s="1"/>
  <c r="E406" i="3"/>
  <c r="AF406" i="3" s="1"/>
  <c r="E405" i="3"/>
  <c r="AF405" i="3" s="1"/>
  <c r="J8" i="6"/>
  <c r="J10" i="6"/>
  <c r="J11" i="6"/>
  <c r="H376" i="6"/>
  <c r="H444" i="6" s="1"/>
  <c r="I13" i="6"/>
  <c r="I14" i="6" s="1"/>
  <c r="I15" i="6" s="1"/>
  <c r="I16" i="6" s="1"/>
  <c r="J9" i="6"/>
  <c r="I51" i="10" l="1"/>
  <c r="J50" i="10"/>
  <c r="I47" i="12"/>
  <c r="J46" i="12"/>
  <c r="I43" i="11"/>
  <c r="J42" i="11"/>
  <c r="I47" i="14"/>
  <c r="J46" i="14"/>
  <c r="I52" i="9"/>
  <c r="J51" i="9"/>
  <c r="I48" i="13"/>
  <c r="J47" i="13"/>
  <c r="J41" i="15"/>
  <c r="I42" i="15"/>
  <c r="I45" i="8"/>
  <c r="J44" i="8"/>
  <c r="J16" i="6"/>
  <c r="I17" i="6"/>
  <c r="J14" i="6"/>
  <c r="J15" i="6"/>
  <c r="J13" i="6"/>
  <c r="J47" i="14" l="1"/>
  <c r="I48" i="14"/>
  <c r="I49" i="13"/>
  <c r="J48" i="13"/>
  <c r="I48" i="12"/>
  <c r="J47" i="12"/>
  <c r="I43" i="15"/>
  <c r="J42" i="15"/>
  <c r="I44" i="11"/>
  <c r="J43" i="11"/>
  <c r="I53" i="9"/>
  <c r="J52" i="9"/>
  <c r="I52" i="10"/>
  <c r="J51" i="10"/>
  <c r="I46" i="8"/>
  <c r="J45" i="8"/>
  <c r="I18" i="6"/>
  <c r="J17" i="6"/>
  <c r="I44" i="15" l="1"/>
  <c r="J43" i="15"/>
  <c r="I53" i="10"/>
  <c r="J52" i="10"/>
  <c r="I50" i="13"/>
  <c r="J49" i="13"/>
  <c r="J48" i="12"/>
  <c r="I49" i="12"/>
  <c r="I49" i="14"/>
  <c r="J48" i="14"/>
  <c r="I54" i="9"/>
  <c r="J53" i="9"/>
  <c r="I45" i="11"/>
  <c r="J44" i="11"/>
  <c r="I47" i="8"/>
  <c r="J46" i="8"/>
  <c r="I19" i="6"/>
  <c r="J18" i="6"/>
  <c r="J54" i="9" l="1"/>
  <c r="I55" i="9"/>
  <c r="I54" i="10"/>
  <c r="J53" i="10"/>
  <c r="J49" i="12"/>
  <c r="I50" i="12"/>
  <c r="I46" i="11"/>
  <c r="J45" i="11"/>
  <c r="I51" i="13"/>
  <c r="J50" i="13"/>
  <c r="I50" i="14"/>
  <c r="J49" i="14"/>
  <c r="J44" i="15"/>
  <c r="I45" i="15"/>
  <c r="I48" i="8"/>
  <c r="J47" i="8"/>
  <c r="I20" i="6"/>
  <c r="J19" i="6"/>
  <c r="I55" i="10" l="1"/>
  <c r="J54" i="10"/>
  <c r="I47" i="11"/>
  <c r="J46" i="11"/>
  <c r="I56" i="9"/>
  <c r="J55" i="9"/>
  <c r="I46" i="15"/>
  <c r="J45" i="15"/>
  <c r="I51" i="12"/>
  <c r="J50" i="12"/>
  <c r="I51" i="14"/>
  <c r="J50" i="14"/>
  <c r="I52" i="13"/>
  <c r="J51" i="13"/>
  <c r="I49" i="8"/>
  <c r="J48" i="8"/>
  <c r="I21" i="6"/>
  <c r="J20" i="6"/>
  <c r="J46" i="15" l="1"/>
  <c r="I47" i="15"/>
  <c r="I57" i="9"/>
  <c r="J56" i="9"/>
  <c r="I48" i="11"/>
  <c r="J47" i="11"/>
  <c r="I53" i="13"/>
  <c r="J52" i="13"/>
  <c r="I52" i="14"/>
  <c r="J51" i="14"/>
  <c r="I52" i="12"/>
  <c r="J51" i="12"/>
  <c r="I56" i="10"/>
  <c r="J55" i="10"/>
  <c r="J49" i="8"/>
  <c r="I50" i="8"/>
  <c r="J21" i="6"/>
  <c r="I22" i="6"/>
  <c r="I54" i="13" l="1"/>
  <c r="J53" i="13"/>
  <c r="I57" i="10"/>
  <c r="J56" i="10"/>
  <c r="I58" i="9"/>
  <c r="J57" i="9"/>
  <c r="I48" i="15"/>
  <c r="J47" i="15"/>
  <c r="I49" i="11"/>
  <c r="J48" i="11"/>
  <c r="I53" i="12"/>
  <c r="J52" i="12"/>
  <c r="I53" i="14"/>
  <c r="J52" i="14"/>
  <c r="I51" i="8"/>
  <c r="J50" i="8"/>
  <c r="I23" i="6"/>
  <c r="J22" i="6"/>
  <c r="I59" i="9" l="1"/>
  <c r="J58" i="9"/>
  <c r="I54" i="12"/>
  <c r="J53" i="12"/>
  <c r="I58" i="10"/>
  <c r="J57" i="10"/>
  <c r="I49" i="15"/>
  <c r="J48" i="15"/>
  <c r="I54" i="14"/>
  <c r="J53" i="14"/>
  <c r="I50" i="11"/>
  <c r="J49" i="11"/>
  <c r="I55" i="13"/>
  <c r="J54" i="13"/>
  <c r="I52" i="8"/>
  <c r="J51" i="8"/>
  <c r="I24" i="6"/>
  <c r="J23" i="6"/>
  <c r="J49" i="15" l="1"/>
  <c r="I50" i="15"/>
  <c r="I59" i="10"/>
  <c r="J58" i="10"/>
  <c r="I55" i="12"/>
  <c r="J54" i="12"/>
  <c r="I56" i="13"/>
  <c r="J55" i="13"/>
  <c r="I51" i="11"/>
  <c r="J50" i="11"/>
  <c r="I55" i="14"/>
  <c r="J54" i="14"/>
  <c r="I60" i="9"/>
  <c r="J59" i="9"/>
  <c r="I53" i="8"/>
  <c r="J52" i="8"/>
  <c r="I25" i="6"/>
  <c r="J24" i="6"/>
  <c r="I56" i="12" l="1"/>
  <c r="J55" i="12"/>
  <c r="J55" i="14"/>
  <c r="I56" i="14"/>
  <c r="I60" i="10"/>
  <c r="J59" i="10"/>
  <c r="J56" i="13"/>
  <c r="I57" i="13"/>
  <c r="I51" i="15"/>
  <c r="J50" i="15"/>
  <c r="I61" i="9"/>
  <c r="J60" i="9"/>
  <c r="I52" i="11"/>
  <c r="J51" i="11"/>
  <c r="I54" i="8"/>
  <c r="J53" i="8"/>
  <c r="I26" i="6"/>
  <c r="J25" i="6"/>
  <c r="I57" i="14" l="1"/>
  <c r="J56" i="14"/>
  <c r="I61" i="10"/>
  <c r="J60" i="10"/>
  <c r="I58" i="13"/>
  <c r="J57" i="13"/>
  <c r="I53" i="11"/>
  <c r="J52" i="11"/>
  <c r="I62" i="9"/>
  <c r="J61" i="9"/>
  <c r="I52" i="15"/>
  <c r="J51" i="15"/>
  <c r="J56" i="12"/>
  <c r="I57" i="12"/>
  <c r="I55" i="8"/>
  <c r="J54" i="8"/>
  <c r="I27" i="6"/>
  <c r="J26" i="6"/>
  <c r="I54" i="11" l="1"/>
  <c r="J53" i="11"/>
  <c r="I62" i="10"/>
  <c r="J61" i="10"/>
  <c r="J57" i="12"/>
  <c r="I58" i="12"/>
  <c r="I59" i="13"/>
  <c r="J58" i="13"/>
  <c r="J52" i="15"/>
  <c r="I53" i="15"/>
  <c r="J62" i="9"/>
  <c r="I63" i="9"/>
  <c r="I58" i="14"/>
  <c r="J57" i="14"/>
  <c r="I56" i="8"/>
  <c r="J55" i="8"/>
  <c r="I28" i="6"/>
  <c r="J27" i="6"/>
  <c r="I63" i="10" l="1"/>
  <c r="J62" i="10"/>
  <c r="I59" i="12"/>
  <c r="J58" i="12"/>
  <c r="I54" i="15"/>
  <c r="J53" i="15"/>
  <c r="I60" i="13"/>
  <c r="J59" i="13"/>
  <c r="I59" i="14"/>
  <c r="J58" i="14"/>
  <c r="I64" i="9"/>
  <c r="J63" i="9"/>
  <c r="I55" i="11"/>
  <c r="J54" i="11"/>
  <c r="I57" i="8"/>
  <c r="J56" i="8"/>
  <c r="I29" i="6"/>
  <c r="J28" i="6"/>
  <c r="I61" i="13" l="1"/>
  <c r="J60" i="13"/>
  <c r="J54" i="15"/>
  <c r="I55" i="15"/>
  <c r="I65" i="9"/>
  <c r="J64" i="9"/>
  <c r="I60" i="12"/>
  <c r="J59" i="12"/>
  <c r="I56" i="11"/>
  <c r="J55" i="11"/>
  <c r="I60" i="14"/>
  <c r="J59" i="14"/>
  <c r="I64" i="10"/>
  <c r="J63" i="10"/>
  <c r="J57" i="8"/>
  <c r="I58" i="8"/>
  <c r="I30" i="6"/>
  <c r="J29" i="6"/>
  <c r="I66" i="9" l="1"/>
  <c r="J65" i="9"/>
  <c r="I56" i="15"/>
  <c r="J55" i="15"/>
  <c r="I65" i="10"/>
  <c r="J64" i="10"/>
  <c r="I61" i="14"/>
  <c r="J60" i="14"/>
  <c r="I61" i="12"/>
  <c r="J60" i="12"/>
  <c r="I57" i="11"/>
  <c r="J56" i="11"/>
  <c r="I62" i="13"/>
  <c r="J61" i="13"/>
  <c r="I59" i="8"/>
  <c r="J58" i="8"/>
  <c r="I31" i="6"/>
  <c r="J30" i="6"/>
  <c r="I62" i="14" l="1"/>
  <c r="J61" i="14"/>
  <c r="I57" i="15"/>
  <c r="J56" i="15"/>
  <c r="I66" i="10"/>
  <c r="J65" i="10"/>
  <c r="I63" i="13"/>
  <c r="J62" i="13"/>
  <c r="I58" i="11"/>
  <c r="J57" i="11"/>
  <c r="I62" i="12"/>
  <c r="J61" i="12"/>
  <c r="I67" i="9"/>
  <c r="J66" i="9"/>
  <c r="I60" i="8"/>
  <c r="J59" i="8"/>
  <c r="I32" i="6"/>
  <c r="J31" i="6"/>
  <c r="I63" i="12" l="1"/>
  <c r="J62" i="12"/>
  <c r="J57" i="15"/>
  <c r="I58" i="15"/>
  <c r="I67" i="10"/>
  <c r="J66" i="10"/>
  <c r="I64" i="13"/>
  <c r="J63" i="13"/>
  <c r="I68" i="9"/>
  <c r="J67" i="9"/>
  <c r="I59" i="11"/>
  <c r="J58" i="11"/>
  <c r="I63" i="14"/>
  <c r="J62" i="14"/>
  <c r="I61" i="8"/>
  <c r="J60" i="8"/>
  <c r="I33" i="6"/>
  <c r="J32" i="6"/>
  <c r="I59" i="15" l="1"/>
  <c r="J58" i="15"/>
  <c r="J63" i="14"/>
  <c r="I64" i="14"/>
  <c r="J64" i="13"/>
  <c r="I65" i="13"/>
  <c r="I68" i="10"/>
  <c r="J67" i="10"/>
  <c r="I60" i="11"/>
  <c r="J59" i="11"/>
  <c r="I69" i="9"/>
  <c r="J68" i="9"/>
  <c r="I64" i="12"/>
  <c r="J63" i="12"/>
  <c r="I62" i="8"/>
  <c r="J61" i="8"/>
  <c r="I34" i="6"/>
  <c r="J33" i="6"/>
  <c r="J64" i="12" l="1"/>
  <c r="I65" i="12"/>
  <c r="I69" i="10"/>
  <c r="J68" i="10"/>
  <c r="I66" i="13"/>
  <c r="J65" i="13"/>
  <c r="I65" i="14"/>
  <c r="J64" i="14"/>
  <c r="I70" i="9"/>
  <c r="J69" i="9"/>
  <c r="I61" i="11"/>
  <c r="J60" i="11"/>
  <c r="I60" i="15"/>
  <c r="J59" i="15"/>
  <c r="I63" i="8"/>
  <c r="J62" i="8"/>
  <c r="I35" i="6"/>
  <c r="J34" i="6"/>
  <c r="I66" i="14" l="1"/>
  <c r="J65" i="14"/>
  <c r="I67" i="13"/>
  <c r="J66" i="13"/>
  <c r="I70" i="10"/>
  <c r="J69" i="10"/>
  <c r="J65" i="12"/>
  <c r="I66" i="12"/>
  <c r="J60" i="15"/>
  <c r="I61" i="15"/>
  <c r="I62" i="11"/>
  <c r="J61" i="11"/>
  <c r="J70" i="9"/>
  <c r="I71" i="9"/>
  <c r="I64" i="8"/>
  <c r="J63" i="8"/>
  <c r="I36" i="6"/>
  <c r="J35" i="6"/>
  <c r="I72" i="9" l="1"/>
  <c r="J71" i="9"/>
  <c r="I63" i="11"/>
  <c r="J62" i="11"/>
  <c r="I68" i="13"/>
  <c r="J67" i="13"/>
  <c r="I67" i="12"/>
  <c r="J66" i="12"/>
  <c r="I71" i="10"/>
  <c r="J70" i="10"/>
  <c r="I62" i="15"/>
  <c r="J61" i="15"/>
  <c r="I67" i="14"/>
  <c r="J66" i="14"/>
  <c r="I65" i="8"/>
  <c r="J64" i="8"/>
  <c r="I37" i="6"/>
  <c r="J36" i="6"/>
  <c r="I69" i="13" l="1"/>
  <c r="J68" i="13"/>
  <c r="I64" i="11"/>
  <c r="J63" i="11"/>
  <c r="I68" i="12"/>
  <c r="J67" i="12"/>
  <c r="I68" i="14"/>
  <c r="J67" i="14"/>
  <c r="J62" i="15"/>
  <c r="I63" i="15"/>
  <c r="I72" i="10"/>
  <c r="J71" i="10"/>
  <c r="I73" i="9"/>
  <c r="J72" i="9"/>
  <c r="J65" i="8"/>
  <c r="I66" i="8"/>
  <c r="I38" i="6"/>
  <c r="J37" i="6"/>
  <c r="I69" i="14" l="1"/>
  <c r="J68" i="14"/>
  <c r="I65" i="11"/>
  <c r="J64" i="11"/>
  <c r="I69" i="12"/>
  <c r="J68" i="12"/>
  <c r="I74" i="9"/>
  <c r="J73" i="9"/>
  <c r="I73" i="10"/>
  <c r="J72" i="10"/>
  <c r="I64" i="15"/>
  <c r="J63" i="15"/>
  <c r="I70" i="13"/>
  <c r="J69" i="13"/>
  <c r="I67" i="8"/>
  <c r="J66" i="8"/>
  <c r="I39" i="6"/>
  <c r="J38" i="6"/>
  <c r="I75" i="9" l="1"/>
  <c r="J74" i="9"/>
  <c r="I71" i="13"/>
  <c r="J70" i="13"/>
  <c r="I70" i="12"/>
  <c r="J69" i="12"/>
  <c r="I65" i="15"/>
  <c r="J64" i="15"/>
  <c r="I66" i="11"/>
  <c r="J65" i="11"/>
  <c r="I74" i="10"/>
  <c r="J73" i="10"/>
  <c r="I70" i="14"/>
  <c r="J69" i="14"/>
  <c r="I68" i="8"/>
  <c r="J67" i="8"/>
  <c r="I40" i="6"/>
  <c r="J39" i="6"/>
  <c r="J65" i="15" l="1"/>
  <c r="I66" i="15"/>
  <c r="I72" i="13"/>
  <c r="J71" i="13"/>
  <c r="I71" i="14"/>
  <c r="J70" i="14"/>
  <c r="I71" i="12"/>
  <c r="J70" i="12"/>
  <c r="I75" i="10"/>
  <c r="J74" i="10"/>
  <c r="I67" i="11"/>
  <c r="J66" i="11"/>
  <c r="I76" i="9"/>
  <c r="J75" i="9"/>
  <c r="I69" i="8"/>
  <c r="J68" i="8"/>
  <c r="I41" i="6"/>
  <c r="J40" i="6"/>
  <c r="I77" i="9" l="1"/>
  <c r="J76" i="9"/>
  <c r="J71" i="14"/>
  <c r="I72" i="14"/>
  <c r="I73" i="13"/>
  <c r="J72" i="13"/>
  <c r="I72" i="12"/>
  <c r="J71" i="12"/>
  <c r="I67" i="15"/>
  <c r="J66" i="15"/>
  <c r="I68" i="11"/>
  <c r="J67" i="11"/>
  <c r="I76" i="10"/>
  <c r="J75" i="10"/>
  <c r="I70" i="8"/>
  <c r="J69" i="8"/>
  <c r="I42" i="6"/>
  <c r="J41" i="6"/>
  <c r="I74" i="13" l="1"/>
  <c r="J73" i="13"/>
  <c r="I73" i="14"/>
  <c r="J72" i="14"/>
  <c r="I77" i="10"/>
  <c r="J76" i="10"/>
  <c r="J72" i="12"/>
  <c r="I73" i="12"/>
  <c r="I69" i="11"/>
  <c r="J68" i="11"/>
  <c r="I68" i="15"/>
  <c r="J67" i="15"/>
  <c r="I78" i="9"/>
  <c r="J77" i="9"/>
  <c r="I71" i="8"/>
  <c r="J70" i="8"/>
  <c r="I43" i="6"/>
  <c r="J42" i="6"/>
  <c r="J73" i="12" l="1"/>
  <c r="I74" i="12"/>
  <c r="I78" i="10"/>
  <c r="J77" i="10"/>
  <c r="J78" i="9"/>
  <c r="I79" i="9"/>
  <c r="J68" i="15"/>
  <c r="I69" i="15"/>
  <c r="I74" i="14"/>
  <c r="J73" i="14"/>
  <c r="I70" i="11"/>
  <c r="J69" i="11"/>
  <c r="I75" i="13"/>
  <c r="J74" i="13"/>
  <c r="I72" i="8"/>
  <c r="J71" i="8"/>
  <c r="I44" i="6"/>
  <c r="J43" i="6"/>
  <c r="I80" i="9" l="1"/>
  <c r="J79" i="9"/>
  <c r="I70" i="15"/>
  <c r="J69" i="15"/>
  <c r="I76" i="13"/>
  <c r="J75" i="13"/>
  <c r="I71" i="11"/>
  <c r="J70" i="11"/>
  <c r="I79" i="10"/>
  <c r="J78" i="10"/>
  <c r="I75" i="12"/>
  <c r="J74" i="12"/>
  <c r="I75" i="14"/>
  <c r="J74" i="14"/>
  <c r="I73" i="8"/>
  <c r="J72" i="8"/>
  <c r="I45" i="6"/>
  <c r="J44" i="6"/>
  <c r="J70" i="15" l="1"/>
  <c r="I71" i="15"/>
  <c r="I77" i="13"/>
  <c r="J76" i="13"/>
  <c r="I72" i="11"/>
  <c r="J71" i="11"/>
  <c r="I76" i="14"/>
  <c r="J75" i="14"/>
  <c r="I76" i="12"/>
  <c r="J75" i="12"/>
  <c r="I80" i="10"/>
  <c r="J79" i="10"/>
  <c r="I81" i="9"/>
  <c r="J80" i="9"/>
  <c r="J73" i="8"/>
  <c r="I74" i="8"/>
  <c r="I46" i="6"/>
  <c r="J45" i="6"/>
  <c r="I82" i="9" l="1"/>
  <c r="J81" i="9"/>
  <c r="I77" i="14"/>
  <c r="J76" i="14"/>
  <c r="I81" i="10"/>
  <c r="J80" i="10"/>
  <c r="I78" i="13"/>
  <c r="J77" i="13"/>
  <c r="I73" i="11"/>
  <c r="J72" i="11"/>
  <c r="I72" i="15"/>
  <c r="J71" i="15"/>
  <c r="I77" i="12"/>
  <c r="J76" i="12"/>
  <c r="I75" i="8"/>
  <c r="J74" i="8"/>
  <c r="I47" i="6"/>
  <c r="J46" i="6"/>
  <c r="I82" i="10" l="1"/>
  <c r="J81" i="10"/>
  <c r="I73" i="15"/>
  <c r="J72" i="15"/>
  <c r="I78" i="14"/>
  <c r="J77" i="14"/>
  <c r="I79" i="13"/>
  <c r="J78" i="13"/>
  <c r="I78" i="12"/>
  <c r="J77" i="12"/>
  <c r="I74" i="11"/>
  <c r="J73" i="11"/>
  <c r="I83" i="9"/>
  <c r="J82" i="9"/>
  <c r="I76" i="8"/>
  <c r="J75" i="8"/>
  <c r="I48" i="6"/>
  <c r="J47" i="6"/>
  <c r="I84" i="9" l="1"/>
  <c r="J83" i="9"/>
  <c r="I75" i="11"/>
  <c r="J74" i="11"/>
  <c r="J73" i="15"/>
  <c r="I74" i="15"/>
  <c r="I80" i="13"/>
  <c r="J79" i="13"/>
  <c r="I79" i="14"/>
  <c r="J78" i="14"/>
  <c r="I79" i="12"/>
  <c r="J78" i="12"/>
  <c r="I83" i="10"/>
  <c r="J82" i="10"/>
  <c r="I77" i="8"/>
  <c r="J76" i="8"/>
  <c r="I49" i="6"/>
  <c r="J48" i="6"/>
  <c r="I81" i="13" l="1"/>
  <c r="J80" i="13"/>
  <c r="I84" i="10"/>
  <c r="J83" i="10"/>
  <c r="I80" i="12"/>
  <c r="J79" i="12"/>
  <c r="I76" i="11"/>
  <c r="J75" i="11"/>
  <c r="I75" i="15"/>
  <c r="J74" i="15"/>
  <c r="I80" i="14"/>
  <c r="J79" i="14"/>
  <c r="I85" i="9"/>
  <c r="J84" i="9"/>
  <c r="I78" i="8"/>
  <c r="J77" i="8"/>
  <c r="I50" i="6"/>
  <c r="J49" i="6"/>
  <c r="J80" i="12" l="1"/>
  <c r="I81" i="12"/>
  <c r="I86" i="9"/>
  <c r="J85" i="9"/>
  <c r="I81" i="14"/>
  <c r="J80" i="14"/>
  <c r="I85" i="10"/>
  <c r="J84" i="10"/>
  <c r="I77" i="11"/>
  <c r="J76" i="11"/>
  <c r="I76" i="15"/>
  <c r="J75" i="15"/>
  <c r="I82" i="13"/>
  <c r="J81" i="13"/>
  <c r="I79" i="8"/>
  <c r="J78" i="8"/>
  <c r="I51" i="6"/>
  <c r="J50" i="6"/>
  <c r="I86" i="10" l="1"/>
  <c r="J85" i="10"/>
  <c r="I83" i="13"/>
  <c r="J82" i="13"/>
  <c r="J76" i="15"/>
  <c r="I77" i="15"/>
  <c r="J86" i="9"/>
  <c r="I87" i="9"/>
  <c r="J81" i="12"/>
  <c r="I82" i="12"/>
  <c r="I82" i="14"/>
  <c r="J81" i="14"/>
  <c r="I78" i="11"/>
  <c r="J77" i="11"/>
  <c r="I80" i="8"/>
  <c r="J79" i="8"/>
  <c r="I52" i="6"/>
  <c r="J51" i="6"/>
  <c r="I84" i="13" l="1"/>
  <c r="J83" i="13"/>
  <c r="I88" i="9"/>
  <c r="J87" i="9"/>
  <c r="I79" i="11"/>
  <c r="J78" i="11"/>
  <c r="I78" i="15"/>
  <c r="J77" i="15"/>
  <c r="I83" i="14"/>
  <c r="J82" i="14"/>
  <c r="I83" i="12"/>
  <c r="J82" i="12"/>
  <c r="I87" i="10"/>
  <c r="J86" i="10"/>
  <c r="I81" i="8"/>
  <c r="J80" i="8"/>
  <c r="I53" i="6"/>
  <c r="J52" i="6"/>
  <c r="J78" i="15" l="1"/>
  <c r="I79" i="15"/>
  <c r="I89" i="9"/>
  <c r="J88" i="9"/>
  <c r="I80" i="11"/>
  <c r="J79" i="11"/>
  <c r="I88" i="10"/>
  <c r="J87" i="10"/>
  <c r="I84" i="12"/>
  <c r="J83" i="12"/>
  <c r="I84" i="14"/>
  <c r="J83" i="14"/>
  <c r="I85" i="13"/>
  <c r="J84" i="13"/>
  <c r="J81" i="8"/>
  <c r="I82" i="8"/>
  <c r="I54" i="6"/>
  <c r="J53" i="6"/>
  <c r="I86" i="13" l="1"/>
  <c r="J85" i="13"/>
  <c r="I90" i="9"/>
  <c r="J89" i="9"/>
  <c r="I89" i="10"/>
  <c r="J88" i="10"/>
  <c r="I80" i="15"/>
  <c r="J79" i="15"/>
  <c r="I81" i="11"/>
  <c r="J80" i="11"/>
  <c r="I85" i="14"/>
  <c r="J84" i="14"/>
  <c r="I85" i="12"/>
  <c r="J84" i="12"/>
  <c r="I83" i="8"/>
  <c r="J82" i="8"/>
  <c r="I55" i="6"/>
  <c r="J54" i="6"/>
  <c r="I90" i="10" l="1"/>
  <c r="J89" i="10"/>
  <c r="I86" i="14"/>
  <c r="J85" i="14"/>
  <c r="I91" i="9"/>
  <c r="J90" i="9"/>
  <c r="I81" i="15"/>
  <c r="J80" i="15"/>
  <c r="I86" i="12"/>
  <c r="J85" i="12"/>
  <c r="I82" i="11"/>
  <c r="J81" i="11"/>
  <c r="I87" i="13"/>
  <c r="J86" i="13"/>
  <c r="I84" i="8"/>
  <c r="J83" i="8"/>
  <c r="I56" i="6"/>
  <c r="J55" i="6"/>
  <c r="J86" i="14" l="1"/>
  <c r="I87" i="14"/>
  <c r="J81" i="15"/>
  <c r="I82" i="15"/>
  <c r="I92" i="9"/>
  <c r="J91" i="9"/>
  <c r="I88" i="13"/>
  <c r="J87" i="13"/>
  <c r="I83" i="11"/>
  <c r="J82" i="11"/>
  <c r="I87" i="12"/>
  <c r="J86" i="12"/>
  <c r="I91" i="10"/>
  <c r="J90" i="10"/>
  <c r="I85" i="8"/>
  <c r="J84" i="8"/>
  <c r="I57" i="6"/>
  <c r="J56" i="6"/>
  <c r="I83" i="15" l="1"/>
  <c r="J82" i="15"/>
  <c r="I92" i="10"/>
  <c r="J91" i="10"/>
  <c r="J88" i="13"/>
  <c r="I89" i="13"/>
  <c r="I88" i="14"/>
  <c r="J87" i="14"/>
  <c r="I93" i="9"/>
  <c r="J92" i="9"/>
  <c r="I88" i="12"/>
  <c r="J87" i="12"/>
  <c r="I84" i="11"/>
  <c r="J83" i="11"/>
  <c r="I86" i="8"/>
  <c r="J85" i="8"/>
  <c r="I58" i="6"/>
  <c r="J57" i="6"/>
  <c r="I93" i="10" l="1"/>
  <c r="J92" i="10"/>
  <c r="I89" i="14"/>
  <c r="J88" i="14"/>
  <c r="I90" i="13"/>
  <c r="J89" i="13"/>
  <c r="I85" i="11"/>
  <c r="J84" i="11"/>
  <c r="J88" i="12"/>
  <c r="I89" i="12"/>
  <c r="I94" i="9"/>
  <c r="J93" i="9"/>
  <c r="I84" i="15"/>
  <c r="J83" i="15"/>
  <c r="I87" i="8"/>
  <c r="J86" i="8"/>
  <c r="J58" i="6"/>
  <c r="I59" i="6"/>
  <c r="J94" i="9" l="1"/>
  <c r="I95" i="9"/>
  <c r="I86" i="11"/>
  <c r="J85" i="11"/>
  <c r="I91" i="13"/>
  <c r="J90" i="13"/>
  <c r="J84" i="15"/>
  <c r="I85" i="15"/>
  <c r="I90" i="14"/>
  <c r="J89" i="14"/>
  <c r="J89" i="12"/>
  <c r="I90" i="12"/>
  <c r="I94" i="10"/>
  <c r="J93" i="10"/>
  <c r="I88" i="8"/>
  <c r="J87" i="8"/>
  <c r="I60" i="6"/>
  <c r="J59" i="6"/>
  <c r="I86" i="15" l="1"/>
  <c r="J85" i="15"/>
  <c r="I95" i="10"/>
  <c r="J94" i="10"/>
  <c r="I87" i="11"/>
  <c r="J86" i="11"/>
  <c r="I91" i="12"/>
  <c r="J90" i="12"/>
  <c r="I96" i="9"/>
  <c r="J95" i="9"/>
  <c r="I92" i="13"/>
  <c r="J91" i="13"/>
  <c r="I91" i="14"/>
  <c r="J90" i="14"/>
  <c r="I89" i="8"/>
  <c r="J88" i="8"/>
  <c r="I61" i="6"/>
  <c r="J60" i="6"/>
  <c r="I93" i="13" l="1"/>
  <c r="J92" i="13"/>
  <c r="I96" i="10"/>
  <c r="J95" i="10"/>
  <c r="I92" i="12"/>
  <c r="J91" i="12"/>
  <c r="I88" i="11"/>
  <c r="J87" i="11"/>
  <c r="I92" i="14"/>
  <c r="J91" i="14"/>
  <c r="I97" i="9"/>
  <c r="J96" i="9"/>
  <c r="J86" i="15"/>
  <c r="I87" i="15"/>
  <c r="J89" i="8"/>
  <c r="I90" i="8"/>
  <c r="I62" i="6"/>
  <c r="J61" i="6"/>
  <c r="I97" i="10" l="1"/>
  <c r="J96" i="10"/>
  <c r="I88" i="15"/>
  <c r="J87" i="15"/>
  <c r="I93" i="12"/>
  <c r="J92" i="12"/>
  <c r="I89" i="11"/>
  <c r="J88" i="11"/>
  <c r="I98" i="9"/>
  <c r="J97" i="9"/>
  <c r="I93" i="14"/>
  <c r="J92" i="14"/>
  <c r="I94" i="13"/>
  <c r="J93" i="13"/>
  <c r="I91" i="8"/>
  <c r="J90" i="8"/>
  <c r="J62" i="6"/>
  <c r="I63" i="6"/>
  <c r="I90" i="11" l="1"/>
  <c r="J89" i="11"/>
  <c r="I89" i="15"/>
  <c r="J88" i="15"/>
  <c r="I94" i="12"/>
  <c r="J93" i="12"/>
  <c r="I95" i="13"/>
  <c r="J94" i="13"/>
  <c r="I94" i="14"/>
  <c r="J93" i="14"/>
  <c r="I99" i="9"/>
  <c r="J98" i="9"/>
  <c r="I98" i="10"/>
  <c r="J97" i="10"/>
  <c r="I92" i="8"/>
  <c r="J91" i="8"/>
  <c r="I64" i="6"/>
  <c r="J63" i="6"/>
  <c r="I95" i="12" l="1"/>
  <c r="J94" i="12"/>
  <c r="I100" i="9"/>
  <c r="J99" i="9"/>
  <c r="J89" i="15"/>
  <c r="I90" i="15"/>
  <c r="I96" i="13"/>
  <c r="J95" i="13"/>
  <c r="I99" i="10"/>
  <c r="J98" i="10"/>
  <c r="I95" i="14"/>
  <c r="J94" i="14"/>
  <c r="I91" i="11"/>
  <c r="J90" i="11"/>
  <c r="I93" i="8"/>
  <c r="J92" i="8"/>
  <c r="I65" i="6"/>
  <c r="J64" i="6"/>
  <c r="J96" i="13" l="1"/>
  <c r="I97" i="13"/>
  <c r="I101" i="9"/>
  <c r="J100" i="9"/>
  <c r="I92" i="11"/>
  <c r="J91" i="11"/>
  <c r="I91" i="15"/>
  <c r="J90" i="15"/>
  <c r="I96" i="14"/>
  <c r="J95" i="14"/>
  <c r="J99" i="10"/>
  <c r="I100" i="10"/>
  <c r="I96" i="12"/>
  <c r="J95" i="12"/>
  <c r="I94" i="8"/>
  <c r="J93" i="8"/>
  <c r="I66" i="6"/>
  <c r="J65" i="6"/>
  <c r="I93" i="11" l="1"/>
  <c r="J92" i="11"/>
  <c r="I92" i="15"/>
  <c r="J91" i="15"/>
  <c r="J96" i="12"/>
  <c r="I97" i="12"/>
  <c r="I102" i="9"/>
  <c r="J101" i="9"/>
  <c r="I98" i="13"/>
  <c r="J97" i="13"/>
  <c r="I101" i="10"/>
  <c r="J100" i="10"/>
  <c r="I97" i="14"/>
  <c r="J96" i="14"/>
  <c r="I95" i="8"/>
  <c r="J94" i="8"/>
  <c r="I67" i="6"/>
  <c r="J66" i="6"/>
  <c r="J102" i="9" l="1"/>
  <c r="I103" i="9"/>
  <c r="I98" i="14"/>
  <c r="J97" i="14"/>
  <c r="I102" i="10"/>
  <c r="J101" i="10"/>
  <c r="J92" i="15"/>
  <c r="I93" i="15"/>
  <c r="J97" i="12"/>
  <c r="I98" i="12"/>
  <c r="I99" i="13"/>
  <c r="J98" i="13"/>
  <c r="I94" i="11"/>
  <c r="J93" i="11"/>
  <c r="I96" i="8"/>
  <c r="J95" i="8"/>
  <c r="I68" i="6"/>
  <c r="J67" i="6"/>
  <c r="I94" i="15" l="1"/>
  <c r="J93" i="15"/>
  <c r="I103" i="10"/>
  <c r="J102" i="10"/>
  <c r="I100" i="13"/>
  <c r="J99" i="13"/>
  <c r="I99" i="14"/>
  <c r="J98" i="14"/>
  <c r="I95" i="11"/>
  <c r="J94" i="11"/>
  <c r="I104" i="9"/>
  <c r="J103" i="9"/>
  <c r="I99" i="12"/>
  <c r="J98" i="12"/>
  <c r="I97" i="8"/>
  <c r="J96" i="8"/>
  <c r="I69" i="6"/>
  <c r="J68" i="6"/>
  <c r="I101" i="13" l="1"/>
  <c r="J100" i="13"/>
  <c r="I104" i="10"/>
  <c r="J103" i="10"/>
  <c r="I100" i="14"/>
  <c r="J99" i="14"/>
  <c r="I100" i="12"/>
  <c r="J99" i="12"/>
  <c r="I105" i="9"/>
  <c r="J104" i="9"/>
  <c r="I96" i="11"/>
  <c r="J95" i="11"/>
  <c r="J94" i="15"/>
  <c r="I95" i="15"/>
  <c r="J97" i="8"/>
  <c r="I98" i="8"/>
  <c r="I70" i="6"/>
  <c r="J69" i="6"/>
  <c r="I96" i="15" l="1"/>
  <c r="J95" i="15"/>
  <c r="J104" i="10"/>
  <c r="I105" i="10"/>
  <c r="I101" i="12"/>
  <c r="J100" i="12"/>
  <c r="I101" i="14"/>
  <c r="J100" i="14"/>
  <c r="I97" i="11"/>
  <c r="J96" i="11"/>
  <c r="I106" i="9"/>
  <c r="J105" i="9"/>
  <c r="I102" i="13"/>
  <c r="J101" i="13"/>
  <c r="I99" i="8"/>
  <c r="J98" i="8"/>
  <c r="I71" i="6"/>
  <c r="J70" i="6"/>
  <c r="I102" i="14" l="1"/>
  <c r="J101" i="14"/>
  <c r="I102" i="12"/>
  <c r="J101" i="12"/>
  <c r="I106" i="10"/>
  <c r="J105" i="10"/>
  <c r="I103" i="13"/>
  <c r="J102" i="13"/>
  <c r="I107" i="9"/>
  <c r="J106" i="9"/>
  <c r="I98" i="11"/>
  <c r="J97" i="11"/>
  <c r="I97" i="15"/>
  <c r="J96" i="15"/>
  <c r="I100" i="8"/>
  <c r="J99" i="8"/>
  <c r="I72" i="6"/>
  <c r="J71" i="6"/>
  <c r="J97" i="15" l="1"/>
  <c r="I98" i="15"/>
  <c r="I103" i="12"/>
  <c r="J102" i="12"/>
  <c r="I104" i="13"/>
  <c r="J103" i="13"/>
  <c r="I107" i="10"/>
  <c r="J106" i="10"/>
  <c r="I99" i="11"/>
  <c r="J98" i="11"/>
  <c r="I108" i="9"/>
  <c r="J107" i="9"/>
  <c r="I103" i="14"/>
  <c r="J102" i="14"/>
  <c r="J100" i="8"/>
  <c r="I101" i="8"/>
  <c r="I73" i="6"/>
  <c r="J72" i="6"/>
  <c r="I104" i="14" l="1"/>
  <c r="J103" i="14"/>
  <c r="I109" i="9"/>
  <c r="J108" i="9"/>
  <c r="I104" i="12"/>
  <c r="J103" i="12"/>
  <c r="I105" i="13"/>
  <c r="J104" i="13"/>
  <c r="I99" i="15"/>
  <c r="J98" i="15"/>
  <c r="J107" i="10"/>
  <c r="I108" i="10"/>
  <c r="I100" i="11"/>
  <c r="J99" i="11"/>
  <c r="I102" i="8"/>
  <c r="J101" i="8"/>
  <c r="I74" i="6"/>
  <c r="J73" i="6"/>
  <c r="I109" i="10" l="1"/>
  <c r="J108" i="10"/>
  <c r="I110" i="9"/>
  <c r="J109" i="9"/>
  <c r="I106" i="13"/>
  <c r="J105" i="13"/>
  <c r="J104" i="12"/>
  <c r="I105" i="12"/>
  <c r="I101" i="11"/>
  <c r="J100" i="11"/>
  <c r="I100" i="15"/>
  <c r="J99" i="15"/>
  <c r="I105" i="14"/>
  <c r="J104" i="14"/>
  <c r="I103" i="8"/>
  <c r="J102" i="8"/>
  <c r="I75" i="6"/>
  <c r="J74" i="6"/>
  <c r="J105" i="12" l="1"/>
  <c r="I106" i="12"/>
  <c r="J100" i="15"/>
  <c r="I101" i="15"/>
  <c r="J110" i="9"/>
  <c r="I111" i="9"/>
  <c r="I106" i="14"/>
  <c r="J105" i="14"/>
  <c r="I107" i="13"/>
  <c r="J106" i="13"/>
  <c r="I102" i="11"/>
  <c r="J101" i="11"/>
  <c r="I110" i="10"/>
  <c r="J109" i="10"/>
  <c r="I104" i="8"/>
  <c r="J103" i="8"/>
  <c r="I76" i="6"/>
  <c r="J75" i="6"/>
  <c r="I112" i="9" l="1"/>
  <c r="J111" i="9"/>
  <c r="I102" i="15"/>
  <c r="J101" i="15"/>
  <c r="I103" i="11"/>
  <c r="J102" i="11"/>
  <c r="I107" i="12"/>
  <c r="J106" i="12"/>
  <c r="I107" i="14"/>
  <c r="J106" i="14"/>
  <c r="I111" i="10"/>
  <c r="J110" i="10"/>
  <c r="I108" i="13"/>
  <c r="J107" i="13"/>
  <c r="I105" i="8"/>
  <c r="J104" i="8"/>
  <c r="I77" i="6"/>
  <c r="J76" i="6"/>
  <c r="I109" i="13" l="1"/>
  <c r="J108" i="13"/>
  <c r="I108" i="12"/>
  <c r="J107" i="12"/>
  <c r="I104" i="11"/>
  <c r="J103" i="11"/>
  <c r="I112" i="10"/>
  <c r="J111" i="10"/>
  <c r="J102" i="15"/>
  <c r="I103" i="15"/>
  <c r="I108" i="14"/>
  <c r="J107" i="14"/>
  <c r="I113" i="9"/>
  <c r="J112" i="9"/>
  <c r="J105" i="8"/>
  <c r="I106" i="8"/>
  <c r="I78" i="6"/>
  <c r="J77" i="6"/>
  <c r="I114" i="9" l="1"/>
  <c r="J113" i="9"/>
  <c r="I113" i="10"/>
  <c r="J112" i="10"/>
  <c r="I109" i="12"/>
  <c r="J108" i="12"/>
  <c r="I105" i="11"/>
  <c r="J104" i="11"/>
  <c r="I109" i="14"/>
  <c r="J108" i="14"/>
  <c r="I104" i="15"/>
  <c r="J103" i="15"/>
  <c r="I110" i="13"/>
  <c r="J109" i="13"/>
  <c r="I107" i="8"/>
  <c r="J106" i="8"/>
  <c r="I79" i="6"/>
  <c r="J78" i="6"/>
  <c r="I106" i="11" l="1"/>
  <c r="J105" i="11"/>
  <c r="I110" i="12"/>
  <c r="J109" i="12"/>
  <c r="I105" i="15"/>
  <c r="J104" i="15"/>
  <c r="I114" i="10"/>
  <c r="J113" i="10"/>
  <c r="I111" i="13"/>
  <c r="J110" i="13"/>
  <c r="I110" i="14"/>
  <c r="J109" i="14"/>
  <c r="I115" i="9"/>
  <c r="J114" i="9"/>
  <c r="I108" i="8"/>
  <c r="J107" i="8"/>
  <c r="I80" i="6"/>
  <c r="J79" i="6"/>
  <c r="I116" i="9" l="1"/>
  <c r="J115" i="9"/>
  <c r="I115" i="10"/>
  <c r="J114" i="10"/>
  <c r="J105" i="15"/>
  <c r="I106" i="15"/>
  <c r="I111" i="14"/>
  <c r="J110" i="14"/>
  <c r="I111" i="12"/>
  <c r="J110" i="12"/>
  <c r="I112" i="13"/>
  <c r="J111" i="13"/>
  <c r="I107" i="11"/>
  <c r="J106" i="11"/>
  <c r="J108" i="8"/>
  <c r="I109" i="8"/>
  <c r="I81" i="6"/>
  <c r="J80" i="6"/>
  <c r="I107" i="15" l="1"/>
  <c r="J106" i="15"/>
  <c r="I112" i="14"/>
  <c r="J111" i="14"/>
  <c r="I113" i="13"/>
  <c r="J112" i="13"/>
  <c r="J115" i="10"/>
  <c r="I116" i="10"/>
  <c r="I108" i="11"/>
  <c r="J107" i="11"/>
  <c r="I112" i="12"/>
  <c r="J111" i="12"/>
  <c r="I117" i="9"/>
  <c r="J116" i="9"/>
  <c r="I110" i="8"/>
  <c r="J109" i="8"/>
  <c r="I82" i="6"/>
  <c r="J81" i="6"/>
  <c r="I118" i="9" l="1"/>
  <c r="J117" i="9"/>
  <c r="J112" i="12"/>
  <c r="I113" i="12"/>
  <c r="I113" i="14"/>
  <c r="J112" i="14"/>
  <c r="I117" i="10"/>
  <c r="J116" i="10"/>
  <c r="I114" i="13"/>
  <c r="J113" i="13"/>
  <c r="I109" i="11"/>
  <c r="J108" i="11"/>
  <c r="I108" i="15"/>
  <c r="J107" i="15"/>
  <c r="I111" i="8"/>
  <c r="J110" i="8"/>
  <c r="I83" i="6"/>
  <c r="J82" i="6"/>
  <c r="J113" i="14" l="1"/>
  <c r="I114" i="14"/>
  <c r="J113" i="12"/>
  <c r="I114" i="12"/>
  <c r="I118" i="10"/>
  <c r="J117" i="10"/>
  <c r="J108" i="15"/>
  <c r="I109" i="15"/>
  <c r="I110" i="11"/>
  <c r="J109" i="11"/>
  <c r="I115" i="13"/>
  <c r="J114" i="13"/>
  <c r="J118" i="9"/>
  <c r="I119" i="9"/>
  <c r="I112" i="8"/>
  <c r="J111" i="8"/>
  <c r="I84" i="6"/>
  <c r="J83" i="6"/>
  <c r="I110" i="15" l="1"/>
  <c r="J109" i="15"/>
  <c r="I115" i="12"/>
  <c r="J114" i="12"/>
  <c r="I120" i="9"/>
  <c r="J119" i="9"/>
  <c r="I115" i="14"/>
  <c r="J114" i="14"/>
  <c r="I119" i="10"/>
  <c r="J118" i="10"/>
  <c r="I116" i="13"/>
  <c r="J115" i="13"/>
  <c r="I111" i="11"/>
  <c r="J110" i="11"/>
  <c r="I113" i="8"/>
  <c r="J112" i="8"/>
  <c r="I85" i="6"/>
  <c r="J84" i="6"/>
  <c r="I116" i="14" l="1"/>
  <c r="J115" i="14"/>
  <c r="I116" i="12"/>
  <c r="J115" i="12"/>
  <c r="I112" i="11"/>
  <c r="J111" i="11"/>
  <c r="I121" i="9"/>
  <c r="J120" i="9"/>
  <c r="I117" i="13"/>
  <c r="J116" i="13"/>
  <c r="I120" i="10"/>
  <c r="J119" i="10"/>
  <c r="J110" i="15"/>
  <c r="I111" i="15"/>
  <c r="J113" i="8"/>
  <c r="I114" i="8"/>
  <c r="I86" i="6"/>
  <c r="J85" i="6"/>
  <c r="I113" i="11" l="1"/>
  <c r="J112" i="11"/>
  <c r="I121" i="10"/>
  <c r="J120" i="10"/>
  <c r="I117" i="12"/>
  <c r="J116" i="12"/>
  <c r="I122" i="9"/>
  <c r="J121" i="9"/>
  <c r="I112" i="15"/>
  <c r="J111" i="15"/>
  <c r="I118" i="13"/>
  <c r="J117" i="13"/>
  <c r="I117" i="14"/>
  <c r="J116" i="14"/>
  <c r="I115" i="8"/>
  <c r="J114" i="8"/>
  <c r="I87" i="6"/>
  <c r="J86" i="6"/>
  <c r="I123" i="9" l="1"/>
  <c r="J122" i="9"/>
  <c r="I118" i="12"/>
  <c r="J117" i="12"/>
  <c r="I119" i="13"/>
  <c r="J118" i="13"/>
  <c r="I122" i="10"/>
  <c r="J121" i="10"/>
  <c r="I118" i="14"/>
  <c r="J117" i="14"/>
  <c r="I113" i="15"/>
  <c r="J112" i="15"/>
  <c r="I114" i="11"/>
  <c r="J113" i="11"/>
  <c r="I116" i="8"/>
  <c r="J115" i="8"/>
  <c r="I88" i="6"/>
  <c r="J87" i="6"/>
  <c r="I120" i="13" l="1"/>
  <c r="J119" i="13"/>
  <c r="J113" i="15"/>
  <c r="I114" i="15"/>
  <c r="I119" i="12"/>
  <c r="J118" i="12"/>
  <c r="I123" i="10"/>
  <c r="J122" i="10"/>
  <c r="I115" i="11"/>
  <c r="J114" i="11"/>
  <c r="I119" i="14"/>
  <c r="J118" i="14"/>
  <c r="I124" i="9"/>
  <c r="J123" i="9"/>
  <c r="J116" i="8"/>
  <c r="I117" i="8"/>
  <c r="I89" i="6"/>
  <c r="J88" i="6"/>
  <c r="J123" i="10" l="1"/>
  <c r="I124" i="10"/>
  <c r="I120" i="12"/>
  <c r="J119" i="12"/>
  <c r="I115" i="15"/>
  <c r="J114" i="15"/>
  <c r="I125" i="9"/>
  <c r="J124" i="9"/>
  <c r="I120" i="14"/>
  <c r="J119" i="14"/>
  <c r="I116" i="11"/>
  <c r="J115" i="11"/>
  <c r="J120" i="13"/>
  <c r="I121" i="13"/>
  <c r="I118" i="8"/>
  <c r="J117" i="8"/>
  <c r="I90" i="6"/>
  <c r="J89" i="6"/>
  <c r="I122" i="13" l="1"/>
  <c r="J121" i="13"/>
  <c r="J116" i="11"/>
  <c r="I117" i="11"/>
  <c r="J120" i="12"/>
  <c r="I121" i="12"/>
  <c r="I126" i="9"/>
  <c r="J125" i="9"/>
  <c r="I116" i="15"/>
  <c r="J115" i="15"/>
  <c r="I125" i="10"/>
  <c r="J124" i="10"/>
  <c r="I121" i="14"/>
  <c r="J120" i="14"/>
  <c r="I119" i="8"/>
  <c r="J118" i="8"/>
  <c r="I91" i="6"/>
  <c r="J90" i="6"/>
  <c r="I118" i="11" l="1"/>
  <c r="J117" i="11"/>
  <c r="I122" i="14"/>
  <c r="J121" i="14"/>
  <c r="J121" i="12"/>
  <c r="I122" i="12"/>
  <c r="J126" i="9"/>
  <c r="I127" i="9"/>
  <c r="I126" i="10"/>
  <c r="J125" i="10"/>
  <c r="J116" i="15"/>
  <c r="I117" i="15"/>
  <c r="I123" i="13"/>
  <c r="J122" i="13"/>
  <c r="I120" i="8"/>
  <c r="J119" i="8"/>
  <c r="I92" i="6"/>
  <c r="J91" i="6"/>
  <c r="I128" i="9" l="1"/>
  <c r="J127" i="9"/>
  <c r="I123" i="12"/>
  <c r="J122" i="12"/>
  <c r="I118" i="15"/>
  <c r="J117" i="15"/>
  <c r="I123" i="14"/>
  <c r="J122" i="14"/>
  <c r="I124" i="13"/>
  <c r="J123" i="13"/>
  <c r="I127" i="10"/>
  <c r="J126" i="10"/>
  <c r="J118" i="11"/>
  <c r="I119" i="11"/>
  <c r="I121" i="8"/>
  <c r="J120" i="8"/>
  <c r="I93" i="6"/>
  <c r="J92" i="6"/>
  <c r="I120" i="11" l="1"/>
  <c r="J119" i="11"/>
  <c r="I128" i="10"/>
  <c r="J127" i="10"/>
  <c r="I124" i="12"/>
  <c r="J123" i="12"/>
  <c r="I124" i="14"/>
  <c r="J123" i="14"/>
  <c r="J118" i="15"/>
  <c r="I119" i="15"/>
  <c r="I125" i="13"/>
  <c r="J124" i="13"/>
  <c r="I129" i="9"/>
  <c r="J128" i="9"/>
  <c r="J121" i="8"/>
  <c r="I122" i="8"/>
  <c r="I94" i="6"/>
  <c r="J93" i="6"/>
  <c r="I130" i="9" l="1"/>
  <c r="J129" i="9"/>
  <c r="I126" i="13"/>
  <c r="J125" i="13"/>
  <c r="I129" i="10"/>
  <c r="J128" i="10"/>
  <c r="I125" i="14"/>
  <c r="J124" i="14"/>
  <c r="I125" i="12"/>
  <c r="J124" i="12"/>
  <c r="I120" i="15"/>
  <c r="J119" i="15"/>
  <c r="I121" i="11"/>
  <c r="J120" i="11"/>
  <c r="I123" i="8"/>
  <c r="J122" i="8"/>
  <c r="I95" i="6"/>
  <c r="J94" i="6"/>
  <c r="I126" i="14" l="1"/>
  <c r="J125" i="14"/>
  <c r="I130" i="10"/>
  <c r="J129" i="10"/>
  <c r="I121" i="15"/>
  <c r="J120" i="15"/>
  <c r="I127" i="13"/>
  <c r="J126" i="13"/>
  <c r="I122" i="11"/>
  <c r="J121" i="11"/>
  <c r="I126" i="12"/>
  <c r="J125" i="12"/>
  <c r="I131" i="9"/>
  <c r="J130" i="9"/>
  <c r="I124" i="8"/>
  <c r="J123" i="8"/>
  <c r="I96" i="6"/>
  <c r="J95" i="6"/>
  <c r="I127" i="12" l="1"/>
  <c r="J126" i="12"/>
  <c r="I131" i="10"/>
  <c r="J130" i="10"/>
  <c r="I128" i="13"/>
  <c r="J127" i="13"/>
  <c r="J121" i="15"/>
  <c r="I122" i="15"/>
  <c r="I132" i="9"/>
  <c r="J131" i="9"/>
  <c r="I123" i="11"/>
  <c r="J122" i="11"/>
  <c r="I127" i="14"/>
  <c r="J126" i="14"/>
  <c r="J124" i="8"/>
  <c r="I125" i="8"/>
  <c r="I97" i="6"/>
  <c r="J96" i="6"/>
  <c r="I123" i="15" l="1"/>
  <c r="J122" i="15"/>
  <c r="J128" i="13"/>
  <c r="I129" i="13"/>
  <c r="J131" i="10"/>
  <c r="I132" i="10"/>
  <c r="I128" i="14"/>
  <c r="J127" i="14"/>
  <c r="I124" i="11"/>
  <c r="J123" i="11"/>
  <c r="I133" i="9"/>
  <c r="J132" i="9"/>
  <c r="I128" i="12"/>
  <c r="J127" i="12"/>
  <c r="I126" i="8"/>
  <c r="J125" i="8"/>
  <c r="J97" i="6"/>
  <c r="I98" i="6"/>
  <c r="J128" i="12" l="1"/>
  <c r="I129" i="12"/>
  <c r="I129" i="14"/>
  <c r="J128" i="14"/>
  <c r="I133" i="10"/>
  <c r="J132" i="10"/>
  <c r="I130" i="13"/>
  <c r="J129" i="13"/>
  <c r="I134" i="9"/>
  <c r="J133" i="9"/>
  <c r="I125" i="11"/>
  <c r="J124" i="11"/>
  <c r="I124" i="15"/>
  <c r="J123" i="15"/>
  <c r="I127" i="8"/>
  <c r="J126" i="8"/>
  <c r="I99" i="6"/>
  <c r="J98" i="6"/>
  <c r="I134" i="10" l="1"/>
  <c r="J133" i="10"/>
  <c r="I130" i="14"/>
  <c r="J129" i="14"/>
  <c r="I131" i="13"/>
  <c r="J130" i="13"/>
  <c r="J129" i="12"/>
  <c r="I130" i="12"/>
  <c r="J124" i="15"/>
  <c r="I125" i="15"/>
  <c r="I126" i="11"/>
  <c r="J125" i="11"/>
  <c r="J134" i="9"/>
  <c r="I135" i="9"/>
  <c r="I128" i="8"/>
  <c r="J127" i="8"/>
  <c r="I100" i="6"/>
  <c r="J99" i="6"/>
  <c r="I131" i="12" l="1"/>
  <c r="J130" i="12"/>
  <c r="I132" i="13"/>
  <c r="J131" i="13"/>
  <c r="I127" i="11"/>
  <c r="J126" i="11"/>
  <c r="I131" i="14"/>
  <c r="J130" i="14"/>
  <c r="I136" i="9"/>
  <c r="J135" i="9"/>
  <c r="I126" i="15"/>
  <c r="J125" i="15"/>
  <c r="I135" i="10"/>
  <c r="J134" i="10"/>
  <c r="I129" i="8"/>
  <c r="J128" i="8"/>
  <c r="I101" i="6"/>
  <c r="J100" i="6"/>
  <c r="I132" i="14" l="1"/>
  <c r="J131" i="14"/>
  <c r="I128" i="11"/>
  <c r="J127" i="11"/>
  <c r="I133" i="13"/>
  <c r="J132" i="13"/>
  <c r="I136" i="10"/>
  <c r="J135" i="10"/>
  <c r="J126" i="15"/>
  <c r="I127" i="15"/>
  <c r="I137" i="9"/>
  <c r="J136" i="9"/>
  <c r="I132" i="12"/>
  <c r="J131" i="12"/>
  <c r="J129" i="8"/>
  <c r="I130" i="8"/>
  <c r="J101" i="6"/>
  <c r="I102" i="6"/>
  <c r="I129" i="11" l="1"/>
  <c r="J128" i="11"/>
  <c r="I137" i="10"/>
  <c r="J136" i="10"/>
  <c r="I134" i="13"/>
  <c r="J133" i="13"/>
  <c r="I133" i="12"/>
  <c r="J132" i="12"/>
  <c r="I138" i="9"/>
  <c r="J137" i="9"/>
  <c r="I128" i="15"/>
  <c r="J127" i="15"/>
  <c r="I133" i="14"/>
  <c r="J132" i="14"/>
  <c r="I131" i="8"/>
  <c r="J130" i="8"/>
  <c r="I103" i="6"/>
  <c r="J102" i="6"/>
  <c r="I134" i="14" l="1"/>
  <c r="J133" i="14"/>
  <c r="I134" i="12"/>
  <c r="J133" i="12"/>
  <c r="I129" i="15"/>
  <c r="J128" i="15"/>
  <c r="J137" i="10"/>
  <c r="I138" i="10"/>
  <c r="I135" i="13"/>
  <c r="J134" i="13"/>
  <c r="I139" i="9"/>
  <c r="J138" i="9"/>
  <c r="I130" i="11"/>
  <c r="J129" i="11"/>
  <c r="I132" i="8"/>
  <c r="J131" i="8"/>
  <c r="I104" i="6"/>
  <c r="J103" i="6"/>
  <c r="J129" i="15" l="1"/>
  <c r="I130" i="15"/>
  <c r="I131" i="11"/>
  <c r="J130" i="11"/>
  <c r="I140" i="9"/>
  <c r="J139" i="9"/>
  <c r="I135" i="12"/>
  <c r="J134" i="12"/>
  <c r="I139" i="10"/>
  <c r="J138" i="10"/>
  <c r="I136" i="13"/>
  <c r="J135" i="13"/>
  <c r="I135" i="14"/>
  <c r="J134" i="14"/>
  <c r="J132" i="8"/>
  <c r="I133" i="8"/>
  <c r="I105" i="6"/>
  <c r="J104" i="6"/>
  <c r="I136" i="14" l="1"/>
  <c r="J135" i="14"/>
  <c r="J136" i="13"/>
  <c r="I137" i="13"/>
  <c r="I132" i="11"/>
  <c r="J131" i="11"/>
  <c r="I136" i="12"/>
  <c r="J135" i="12"/>
  <c r="I141" i="9"/>
  <c r="J140" i="9"/>
  <c r="I131" i="15"/>
  <c r="J130" i="15"/>
  <c r="I140" i="10"/>
  <c r="J139" i="10"/>
  <c r="I134" i="8"/>
  <c r="J133" i="8"/>
  <c r="I106" i="6"/>
  <c r="J105" i="6"/>
  <c r="J136" i="12" l="1"/>
  <c r="I137" i="12"/>
  <c r="I133" i="11"/>
  <c r="J132" i="11"/>
  <c r="I138" i="13"/>
  <c r="J137" i="13"/>
  <c r="I132" i="15"/>
  <c r="J131" i="15"/>
  <c r="I141" i="10"/>
  <c r="J140" i="10"/>
  <c r="I142" i="9"/>
  <c r="J141" i="9"/>
  <c r="I137" i="14"/>
  <c r="J136" i="14"/>
  <c r="I135" i="8"/>
  <c r="J134" i="8"/>
  <c r="I107" i="6"/>
  <c r="J106" i="6"/>
  <c r="I138" i="14" l="1"/>
  <c r="J137" i="14"/>
  <c r="J142" i="9"/>
  <c r="I143" i="9"/>
  <c r="I134" i="11"/>
  <c r="J133" i="11"/>
  <c r="J137" i="12"/>
  <c r="I138" i="12"/>
  <c r="J132" i="15"/>
  <c r="I133" i="15"/>
  <c r="I139" i="13"/>
  <c r="J138" i="13"/>
  <c r="I142" i="10"/>
  <c r="J141" i="10"/>
  <c r="I136" i="8"/>
  <c r="J135" i="8"/>
  <c r="I108" i="6"/>
  <c r="J107" i="6"/>
  <c r="I139" i="12" l="1"/>
  <c r="J138" i="12"/>
  <c r="I144" i="9"/>
  <c r="J143" i="9"/>
  <c r="I143" i="10"/>
  <c r="J142" i="10"/>
  <c r="I135" i="11"/>
  <c r="J134" i="11"/>
  <c r="I140" i="13"/>
  <c r="J139" i="13"/>
  <c r="I134" i="15"/>
  <c r="J133" i="15"/>
  <c r="I139" i="14"/>
  <c r="J138" i="14"/>
  <c r="I137" i="8"/>
  <c r="J136" i="8"/>
  <c r="I109" i="6"/>
  <c r="J108" i="6"/>
  <c r="I136" i="11" l="1"/>
  <c r="J135" i="11"/>
  <c r="I140" i="14"/>
  <c r="J139" i="14"/>
  <c r="J134" i="15"/>
  <c r="I135" i="15"/>
  <c r="I145" i="9"/>
  <c r="J144" i="9"/>
  <c r="I144" i="10"/>
  <c r="J143" i="10"/>
  <c r="I141" i="13"/>
  <c r="J140" i="13"/>
  <c r="I140" i="12"/>
  <c r="J139" i="12"/>
  <c r="J137" i="8"/>
  <c r="I138" i="8"/>
  <c r="I110" i="6"/>
  <c r="J109" i="6"/>
  <c r="I136" i="15" l="1"/>
  <c r="J135" i="15"/>
  <c r="I141" i="12"/>
  <c r="J140" i="12"/>
  <c r="I146" i="9"/>
  <c r="J145" i="9"/>
  <c r="I142" i="13"/>
  <c r="J141" i="13"/>
  <c r="I141" i="14"/>
  <c r="J140" i="14"/>
  <c r="I145" i="10"/>
  <c r="J144" i="10"/>
  <c r="I137" i="11"/>
  <c r="J136" i="11"/>
  <c r="I139" i="8"/>
  <c r="J138" i="8"/>
  <c r="I111" i="6"/>
  <c r="J110" i="6"/>
  <c r="I143" i="13" l="1"/>
  <c r="J142" i="13"/>
  <c r="I147" i="9"/>
  <c r="J146" i="9"/>
  <c r="I142" i="12"/>
  <c r="J141" i="12"/>
  <c r="I138" i="11"/>
  <c r="J137" i="11"/>
  <c r="J145" i="10"/>
  <c r="I146" i="10"/>
  <c r="I142" i="14"/>
  <c r="J141" i="14"/>
  <c r="I137" i="15"/>
  <c r="J136" i="15"/>
  <c r="I140" i="8"/>
  <c r="J139" i="8"/>
  <c r="I112" i="6"/>
  <c r="J111" i="6"/>
  <c r="J137" i="15" l="1"/>
  <c r="I138" i="15"/>
  <c r="I143" i="12"/>
  <c r="J142" i="12"/>
  <c r="I139" i="11"/>
  <c r="J138" i="11"/>
  <c r="I148" i="9"/>
  <c r="J147" i="9"/>
  <c r="I143" i="14"/>
  <c r="J142" i="14"/>
  <c r="I147" i="10"/>
  <c r="J146" i="10"/>
  <c r="I144" i="13"/>
  <c r="J143" i="13"/>
  <c r="J140" i="8"/>
  <c r="I141" i="8"/>
  <c r="I113" i="6"/>
  <c r="J112" i="6"/>
  <c r="J144" i="13" l="1"/>
  <c r="I145" i="13"/>
  <c r="I149" i="9"/>
  <c r="J148" i="9"/>
  <c r="J147" i="10"/>
  <c r="I148" i="10"/>
  <c r="I144" i="12"/>
  <c r="J143" i="12"/>
  <c r="I139" i="15"/>
  <c r="J138" i="15"/>
  <c r="I140" i="11"/>
  <c r="J139" i="11"/>
  <c r="J143" i="14"/>
  <c r="I144" i="14"/>
  <c r="I142" i="8"/>
  <c r="J141" i="8"/>
  <c r="I114" i="6"/>
  <c r="J113" i="6"/>
  <c r="J144" i="12" l="1"/>
  <c r="I145" i="12"/>
  <c r="I150" i="9"/>
  <c r="J149" i="9"/>
  <c r="I145" i="14"/>
  <c r="J144" i="14"/>
  <c r="J148" i="10"/>
  <c r="I149" i="10"/>
  <c r="I146" i="13"/>
  <c r="J145" i="13"/>
  <c r="I141" i="11"/>
  <c r="J140" i="11"/>
  <c r="I140" i="15"/>
  <c r="J139" i="15"/>
  <c r="I143" i="8"/>
  <c r="J142" i="8"/>
  <c r="I115" i="6"/>
  <c r="J114" i="6"/>
  <c r="I146" i="14" l="1"/>
  <c r="J145" i="14"/>
  <c r="J150" i="9"/>
  <c r="I151" i="9"/>
  <c r="I150" i="10"/>
  <c r="J149" i="10"/>
  <c r="J145" i="12"/>
  <c r="I146" i="12"/>
  <c r="J140" i="15"/>
  <c r="I141" i="15"/>
  <c r="I142" i="11"/>
  <c r="J141" i="11"/>
  <c r="I147" i="13"/>
  <c r="J146" i="13"/>
  <c r="I144" i="8"/>
  <c r="J143" i="8"/>
  <c r="I116" i="6"/>
  <c r="J115" i="6"/>
  <c r="I152" i="9" l="1"/>
  <c r="J151" i="9"/>
  <c r="I147" i="12"/>
  <c r="J146" i="12"/>
  <c r="J142" i="11"/>
  <c r="I143" i="11"/>
  <c r="I148" i="13"/>
  <c r="J147" i="13"/>
  <c r="I142" i="15"/>
  <c r="J141" i="15"/>
  <c r="I151" i="10"/>
  <c r="J150" i="10"/>
  <c r="I147" i="14"/>
  <c r="J146" i="14"/>
  <c r="I145" i="8"/>
  <c r="J144" i="8"/>
  <c r="I117" i="6"/>
  <c r="J116" i="6"/>
  <c r="I148" i="14" l="1"/>
  <c r="J147" i="14"/>
  <c r="I152" i="10"/>
  <c r="J151" i="10"/>
  <c r="I148" i="12"/>
  <c r="J147" i="12"/>
  <c r="I149" i="13"/>
  <c r="J148" i="13"/>
  <c r="I144" i="11"/>
  <c r="J143" i="11"/>
  <c r="J142" i="15"/>
  <c r="I143" i="15"/>
  <c r="I153" i="9"/>
  <c r="J152" i="9"/>
  <c r="J145" i="8"/>
  <c r="I146" i="8"/>
  <c r="I118" i="6"/>
  <c r="J117" i="6"/>
  <c r="I144" i="15" l="1"/>
  <c r="J143" i="15"/>
  <c r="I153" i="10"/>
  <c r="J152" i="10"/>
  <c r="I149" i="12"/>
  <c r="J148" i="12"/>
  <c r="I150" i="13"/>
  <c r="J149" i="13"/>
  <c r="I154" i="9"/>
  <c r="J153" i="9"/>
  <c r="I145" i="11"/>
  <c r="J144" i="11"/>
  <c r="I149" i="14"/>
  <c r="J148" i="14"/>
  <c r="I147" i="8"/>
  <c r="J146" i="8"/>
  <c r="I119" i="6"/>
  <c r="J118" i="6"/>
  <c r="I150" i="12" l="1"/>
  <c r="J149" i="12"/>
  <c r="J153" i="10"/>
  <c r="I154" i="10"/>
  <c r="I151" i="13"/>
  <c r="J150" i="13"/>
  <c r="I150" i="14"/>
  <c r="J149" i="14"/>
  <c r="I146" i="11"/>
  <c r="J145" i="11"/>
  <c r="I155" i="9"/>
  <c r="J154" i="9"/>
  <c r="I145" i="15"/>
  <c r="J144" i="15"/>
  <c r="I148" i="8"/>
  <c r="J147" i="8"/>
  <c r="I120" i="6"/>
  <c r="J119" i="6"/>
  <c r="I155" i="10" l="1"/>
  <c r="J154" i="10"/>
  <c r="J145" i="15"/>
  <c r="I146" i="15"/>
  <c r="I156" i="9"/>
  <c r="J155" i="9"/>
  <c r="I151" i="14"/>
  <c r="J150" i="14"/>
  <c r="I152" i="13"/>
  <c r="J151" i="13"/>
  <c r="I147" i="11"/>
  <c r="J146" i="11"/>
  <c r="I151" i="12"/>
  <c r="J150" i="12"/>
  <c r="J148" i="8"/>
  <c r="I149" i="8"/>
  <c r="I121" i="6"/>
  <c r="J120" i="6"/>
  <c r="I152" i="12" l="1"/>
  <c r="J151" i="12"/>
  <c r="I147" i="15"/>
  <c r="J146" i="15"/>
  <c r="I152" i="14"/>
  <c r="J151" i="14"/>
  <c r="I157" i="9"/>
  <c r="J156" i="9"/>
  <c r="I148" i="11"/>
  <c r="J147" i="11"/>
  <c r="J152" i="13"/>
  <c r="I153" i="13"/>
  <c r="J155" i="10"/>
  <c r="I156" i="10"/>
  <c r="I150" i="8"/>
  <c r="J149" i="8"/>
  <c r="I122" i="6"/>
  <c r="J121" i="6"/>
  <c r="I154" i="13" l="1"/>
  <c r="J153" i="13"/>
  <c r="I148" i="15"/>
  <c r="J147" i="15"/>
  <c r="I158" i="9"/>
  <c r="J157" i="9"/>
  <c r="I153" i="14"/>
  <c r="J152" i="14"/>
  <c r="J156" i="10"/>
  <c r="I157" i="10"/>
  <c r="I149" i="11"/>
  <c r="J148" i="11"/>
  <c r="J152" i="12"/>
  <c r="I153" i="12"/>
  <c r="I151" i="8"/>
  <c r="J150" i="8"/>
  <c r="I123" i="6"/>
  <c r="J122" i="6"/>
  <c r="I154" i="14" l="1"/>
  <c r="J153" i="14"/>
  <c r="J153" i="12"/>
  <c r="I154" i="12"/>
  <c r="J158" i="9"/>
  <c r="I159" i="9"/>
  <c r="I150" i="11"/>
  <c r="J149" i="11"/>
  <c r="J148" i="15"/>
  <c r="I149" i="15"/>
  <c r="I158" i="10"/>
  <c r="J157" i="10"/>
  <c r="I155" i="13"/>
  <c r="J154" i="13"/>
  <c r="I152" i="8"/>
  <c r="J151" i="8"/>
  <c r="I124" i="6"/>
  <c r="J123" i="6"/>
  <c r="I155" i="12" l="1"/>
  <c r="J154" i="12"/>
  <c r="I160" i="9"/>
  <c r="J159" i="9"/>
  <c r="I151" i="11"/>
  <c r="J150" i="11"/>
  <c r="I156" i="13"/>
  <c r="J155" i="13"/>
  <c r="I159" i="10"/>
  <c r="J158" i="10"/>
  <c r="I150" i="15"/>
  <c r="J149" i="15"/>
  <c r="I155" i="14"/>
  <c r="J154" i="14"/>
  <c r="I153" i="8"/>
  <c r="J152" i="8"/>
  <c r="I125" i="6"/>
  <c r="J124" i="6"/>
  <c r="I156" i="14" l="1"/>
  <c r="J155" i="14"/>
  <c r="J150" i="15"/>
  <c r="I151" i="15"/>
  <c r="I161" i="9"/>
  <c r="J160" i="9"/>
  <c r="I157" i="13"/>
  <c r="J156" i="13"/>
  <c r="I152" i="11"/>
  <c r="J151" i="11"/>
  <c r="I160" i="10"/>
  <c r="J159" i="10"/>
  <c r="I156" i="12"/>
  <c r="J155" i="12"/>
  <c r="J153" i="8"/>
  <c r="I154" i="8"/>
  <c r="I126" i="6"/>
  <c r="J125" i="6"/>
  <c r="I152" i="15" l="1"/>
  <c r="J151" i="15"/>
  <c r="I157" i="12"/>
  <c r="J156" i="12"/>
  <c r="I158" i="13"/>
  <c r="J157" i="13"/>
  <c r="I162" i="9"/>
  <c r="J161" i="9"/>
  <c r="I161" i="10"/>
  <c r="J160" i="10"/>
  <c r="I153" i="11"/>
  <c r="J152" i="11"/>
  <c r="I157" i="14"/>
  <c r="J156" i="14"/>
  <c r="I155" i="8"/>
  <c r="J154" i="8"/>
  <c r="I127" i="6"/>
  <c r="J126" i="6"/>
  <c r="I158" i="14" l="1"/>
  <c r="J157" i="14"/>
  <c r="I154" i="11"/>
  <c r="J153" i="11"/>
  <c r="I158" i="12"/>
  <c r="J157" i="12"/>
  <c r="I163" i="9"/>
  <c r="J162" i="9"/>
  <c r="I159" i="13"/>
  <c r="J158" i="13"/>
  <c r="J161" i="10"/>
  <c r="I162" i="10"/>
  <c r="I153" i="15"/>
  <c r="J152" i="15"/>
  <c r="I156" i="8"/>
  <c r="J155" i="8"/>
  <c r="I128" i="6"/>
  <c r="J127" i="6"/>
  <c r="J153" i="15" l="1"/>
  <c r="I154" i="15"/>
  <c r="I163" i="10"/>
  <c r="J162" i="10"/>
  <c r="I155" i="11"/>
  <c r="J154" i="11"/>
  <c r="I164" i="9"/>
  <c r="J163" i="9"/>
  <c r="I159" i="12"/>
  <c r="J158" i="12"/>
  <c r="I160" i="13"/>
  <c r="J159" i="13"/>
  <c r="I159" i="14"/>
  <c r="J158" i="14"/>
  <c r="J156" i="8"/>
  <c r="I157" i="8"/>
  <c r="I129" i="6"/>
  <c r="J128" i="6"/>
  <c r="I156" i="11" l="1"/>
  <c r="J155" i="11"/>
  <c r="J159" i="14"/>
  <c r="I160" i="14"/>
  <c r="J160" i="13"/>
  <c r="I161" i="13"/>
  <c r="J163" i="10"/>
  <c r="I164" i="10"/>
  <c r="I165" i="9"/>
  <c r="J164" i="9"/>
  <c r="I155" i="15"/>
  <c r="J154" i="15"/>
  <c r="I160" i="12"/>
  <c r="J159" i="12"/>
  <c r="I158" i="8"/>
  <c r="J157" i="8"/>
  <c r="I130" i="6"/>
  <c r="J129" i="6"/>
  <c r="I162" i="13" l="1"/>
  <c r="J161" i="13"/>
  <c r="I165" i="10"/>
  <c r="J164" i="10"/>
  <c r="I161" i="14"/>
  <c r="J160" i="14"/>
  <c r="I156" i="15"/>
  <c r="J155" i="15"/>
  <c r="J160" i="12"/>
  <c r="I161" i="12"/>
  <c r="I166" i="9"/>
  <c r="J165" i="9"/>
  <c r="I157" i="11"/>
  <c r="J156" i="11"/>
  <c r="I159" i="8"/>
  <c r="J158" i="8"/>
  <c r="I131" i="6"/>
  <c r="J130" i="6"/>
  <c r="J156" i="15" l="1"/>
  <c r="I157" i="15"/>
  <c r="I162" i="14"/>
  <c r="J161" i="14"/>
  <c r="I166" i="10"/>
  <c r="J165" i="10"/>
  <c r="I158" i="11"/>
  <c r="J157" i="11"/>
  <c r="J166" i="9"/>
  <c r="I167" i="9"/>
  <c r="J161" i="12"/>
  <c r="I162" i="12"/>
  <c r="I163" i="13"/>
  <c r="J162" i="13"/>
  <c r="I160" i="8"/>
  <c r="J159" i="8"/>
  <c r="I132" i="6"/>
  <c r="J131" i="6"/>
  <c r="I163" i="12" l="1"/>
  <c r="J162" i="12"/>
  <c r="I164" i="13"/>
  <c r="J163" i="13"/>
  <c r="I163" i="14"/>
  <c r="J162" i="14"/>
  <c r="J158" i="11"/>
  <c r="I159" i="11"/>
  <c r="I168" i="9"/>
  <c r="J167" i="9"/>
  <c r="I158" i="15"/>
  <c r="J157" i="15"/>
  <c r="I167" i="10"/>
  <c r="J166" i="10"/>
  <c r="I161" i="8"/>
  <c r="J160" i="8"/>
  <c r="I133" i="6"/>
  <c r="J132" i="6"/>
  <c r="J158" i="15" l="1"/>
  <c r="I159" i="15"/>
  <c r="I165" i="13"/>
  <c r="J164" i="13"/>
  <c r="I168" i="10"/>
  <c r="J167" i="10"/>
  <c r="I160" i="11"/>
  <c r="J159" i="11"/>
  <c r="I164" i="14"/>
  <c r="J163" i="14"/>
  <c r="I169" i="9"/>
  <c r="J168" i="9"/>
  <c r="I164" i="12"/>
  <c r="J163" i="12"/>
  <c r="J161" i="8"/>
  <c r="I162" i="8"/>
  <c r="I134" i="6"/>
  <c r="J133" i="6"/>
  <c r="I161" i="11" l="1"/>
  <c r="J160" i="11"/>
  <c r="I169" i="10"/>
  <c r="J168" i="10"/>
  <c r="I166" i="13"/>
  <c r="J165" i="13"/>
  <c r="I160" i="15"/>
  <c r="J159" i="15"/>
  <c r="I165" i="12"/>
  <c r="J164" i="12"/>
  <c r="I170" i="9"/>
  <c r="J169" i="9"/>
  <c r="I165" i="14"/>
  <c r="J164" i="14"/>
  <c r="I163" i="8"/>
  <c r="J162" i="8"/>
  <c r="I135" i="6"/>
  <c r="J134" i="6"/>
  <c r="I161" i="15" l="1"/>
  <c r="J160" i="15"/>
  <c r="I171" i="9"/>
  <c r="J170" i="9"/>
  <c r="J169" i="10"/>
  <c r="I170" i="10"/>
  <c r="I166" i="14"/>
  <c r="J165" i="14"/>
  <c r="I167" i="13"/>
  <c r="J166" i="13"/>
  <c r="I166" i="12"/>
  <c r="J165" i="12"/>
  <c r="I162" i="11"/>
  <c r="J161" i="11"/>
  <c r="I164" i="8"/>
  <c r="J163" i="8"/>
  <c r="I136" i="6"/>
  <c r="J135" i="6"/>
  <c r="I171" i="10" l="1"/>
  <c r="J170" i="10"/>
  <c r="I167" i="12"/>
  <c r="J166" i="12"/>
  <c r="I172" i="9"/>
  <c r="J171" i="9"/>
  <c r="I163" i="11"/>
  <c r="J162" i="11"/>
  <c r="I167" i="14"/>
  <c r="J166" i="14"/>
  <c r="I168" i="13"/>
  <c r="J167" i="13"/>
  <c r="J161" i="15"/>
  <c r="I162" i="15"/>
  <c r="J164" i="8"/>
  <c r="I165" i="8"/>
  <c r="I137" i="6"/>
  <c r="J136" i="6"/>
  <c r="I163" i="15" l="1"/>
  <c r="J162" i="15"/>
  <c r="J168" i="13"/>
  <c r="I169" i="13"/>
  <c r="I168" i="12"/>
  <c r="J167" i="12"/>
  <c r="I164" i="11"/>
  <c r="J163" i="11"/>
  <c r="I173" i="9"/>
  <c r="J172" i="9"/>
  <c r="I168" i="14"/>
  <c r="J167" i="14"/>
  <c r="J171" i="10"/>
  <c r="I172" i="10"/>
  <c r="I166" i="8"/>
  <c r="J165" i="8"/>
  <c r="I138" i="6"/>
  <c r="J137" i="6"/>
  <c r="J168" i="12" l="1"/>
  <c r="I169" i="12"/>
  <c r="I165" i="11"/>
  <c r="J164" i="11"/>
  <c r="I170" i="13"/>
  <c r="J169" i="13"/>
  <c r="I173" i="10"/>
  <c r="J172" i="10"/>
  <c r="I169" i="14"/>
  <c r="J168" i="14"/>
  <c r="I174" i="9"/>
  <c r="J173" i="9"/>
  <c r="I164" i="15"/>
  <c r="J163" i="15"/>
  <c r="I167" i="8"/>
  <c r="J166" i="8"/>
  <c r="I139" i="6"/>
  <c r="J138" i="6"/>
  <c r="I171" i="13" l="1"/>
  <c r="J170" i="13"/>
  <c r="J174" i="9"/>
  <c r="I175" i="9"/>
  <c r="I166" i="11"/>
  <c r="J165" i="11"/>
  <c r="J164" i="15"/>
  <c r="I165" i="15"/>
  <c r="J169" i="12"/>
  <c r="I170" i="12"/>
  <c r="I174" i="10"/>
  <c r="J173" i="10"/>
  <c r="I170" i="14"/>
  <c r="J169" i="14"/>
  <c r="I168" i="8"/>
  <c r="J167" i="8"/>
  <c r="I140" i="6"/>
  <c r="J139" i="6"/>
  <c r="I166" i="15" l="1"/>
  <c r="J165" i="15"/>
  <c r="I176" i="9"/>
  <c r="J175" i="9"/>
  <c r="I175" i="10"/>
  <c r="J174" i="10"/>
  <c r="I171" i="14"/>
  <c r="J170" i="14"/>
  <c r="I167" i="11"/>
  <c r="J166" i="11"/>
  <c r="I171" i="12"/>
  <c r="J170" i="12"/>
  <c r="I172" i="13"/>
  <c r="J171" i="13"/>
  <c r="I169" i="8"/>
  <c r="J168" i="8"/>
  <c r="I141" i="6"/>
  <c r="J140" i="6"/>
  <c r="I173" i="13" l="1"/>
  <c r="J172" i="13"/>
  <c r="I172" i="12"/>
  <c r="J171" i="12"/>
  <c r="I177" i="9"/>
  <c r="J176" i="9"/>
  <c r="I172" i="14"/>
  <c r="J171" i="14"/>
  <c r="I176" i="10"/>
  <c r="J175" i="10"/>
  <c r="I168" i="11"/>
  <c r="J167" i="11"/>
  <c r="J166" i="15"/>
  <c r="I167" i="15"/>
  <c r="J169" i="8"/>
  <c r="I170" i="8"/>
  <c r="I142" i="6"/>
  <c r="J141" i="6"/>
  <c r="I168" i="15" l="1"/>
  <c r="J167" i="15"/>
  <c r="I173" i="14"/>
  <c r="J172" i="14"/>
  <c r="I169" i="11"/>
  <c r="J168" i="11"/>
  <c r="I173" i="12"/>
  <c r="J172" i="12"/>
  <c r="I178" i="9"/>
  <c r="J177" i="9"/>
  <c r="I177" i="10"/>
  <c r="J176" i="10"/>
  <c r="I174" i="13"/>
  <c r="J173" i="13"/>
  <c r="I171" i="8"/>
  <c r="J170" i="8"/>
  <c r="I143" i="6"/>
  <c r="J142" i="6"/>
  <c r="I175" i="13" l="1"/>
  <c r="J174" i="13"/>
  <c r="I170" i="11"/>
  <c r="J169" i="11"/>
  <c r="J177" i="10"/>
  <c r="I178" i="10"/>
  <c r="I174" i="14"/>
  <c r="J173" i="14"/>
  <c r="I174" i="12"/>
  <c r="J173" i="12"/>
  <c r="I179" i="9"/>
  <c r="J178" i="9"/>
  <c r="I169" i="15"/>
  <c r="J168" i="15"/>
  <c r="I172" i="8"/>
  <c r="J171" i="8"/>
  <c r="I144" i="6"/>
  <c r="J143" i="6"/>
  <c r="I179" i="10" l="1"/>
  <c r="J178" i="10"/>
  <c r="J169" i="15"/>
  <c r="I170" i="15"/>
  <c r="I180" i="9"/>
  <c r="J179" i="9"/>
  <c r="I171" i="11"/>
  <c r="J170" i="11"/>
  <c r="I175" i="14"/>
  <c r="J174" i="14"/>
  <c r="I175" i="12"/>
  <c r="J174" i="12"/>
  <c r="I176" i="13"/>
  <c r="J175" i="13"/>
  <c r="J172" i="8"/>
  <c r="I173" i="8"/>
  <c r="J144" i="6"/>
  <c r="I145" i="6"/>
  <c r="I172" i="11" l="1"/>
  <c r="J171" i="11"/>
  <c r="I171" i="15"/>
  <c r="J170" i="15"/>
  <c r="J176" i="13"/>
  <c r="I177" i="13"/>
  <c r="I176" i="12"/>
  <c r="J175" i="12"/>
  <c r="I181" i="9"/>
  <c r="J180" i="9"/>
  <c r="J175" i="14"/>
  <c r="I176" i="14"/>
  <c r="J179" i="10"/>
  <c r="I180" i="10"/>
  <c r="I174" i="8"/>
  <c r="J173" i="8"/>
  <c r="I146" i="6"/>
  <c r="J145" i="6"/>
  <c r="I178" i="13" l="1"/>
  <c r="J177" i="13"/>
  <c r="I181" i="10"/>
  <c r="J180" i="10"/>
  <c r="J176" i="12"/>
  <c r="I177" i="12"/>
  <c r="I172" i="15"/>
  <c r="J171" i="15"/>
  <c r="I177" i="14"/>
  <c r="J176" i="14"/>
  <c r="I182" i="9"/>
  <c r="J181" i="9"/>
  <c r="I173" i="11"/>
  <c r="J172" i="11"/>
  <c r="I175" i="8"/>
  <c r="J174" i="8"/>
  <c r="I147" i="6"/>
  <c r="J146" i="6"/>
  <c r="J177" i="12" l="1"/>
  <c r="I178" i="12"/>
  <c r="J182" i="9"/>
  <c r="I183" i="9"/>
  <c r="I182" i="10"/>
  <c r="J181" i="10"/>
  <c r="J172" i="15"/>
  <c r="I173" i="15"/>
  <c r="I174" i="11"/>
  <c r="J173" i="11"/>
  <c r="I178" i="14"/>
  <c r="J177" i="14"/>
  <c r="I179" i="13"/>
  <c r="J178" i="13"/>
  <c r="I176" i="8"/>
  <c r="J175" i="8"/>
  <c r="I148" i="6"/>
  <c r="J147" i="6"/>
  <c r="I174" i="15" l="1"/>
  <c r="J173" i="15"/>
  <c r="I183" i="10"/>
  <c r="J182" i="10"/>
  <c r="I184" i="9"/>
  <c r="J183" i="9"/>
  <c r="I180" i="13"/>
  <c r="J179" i="13"/>
  <c r="I179" i="14"/>
  <c r="J178" i="14"/>
  <c r="I179" i="12"/>
  <c r="J178" i="12"/>
  <c r="I175" i="11"/>
  <c r="J174" i="11"/>
  <c r="I177" i="8"/>
  <c r="J176" i="8"/>
  <c r="I149" i="6"/>
  <c r="J148" i="6"/>
  <c r="J175" i="11" l="1"/>
  <c r="I176" i="11"/>
  <c r="I180" i="12"/>
  <c r="J179" i="12"/>
  <c r="I184" i="10"/>
  <c r="J183" i="10"/>
  <c r="I185" i="9"/>
  <c r="J184" i="9"/>
  <c r="I181" i="13"/>
  <c r="J180" i="13"/>
  <c r="I180" i="14"/>
  <c r="J179" i="14"/>
  <c r="J174" i="15"/>
  <c r="I175" i="15"/>
  <c r="J177" i="8"/>
  <c r="I178" i="8"/>
  <c r="I150" i="6"/>
  <c r="J149" i="6"/>
  <c r="I185" i="10" l="1"/>
  <c r="J184" i="10"/>
  <c r="I186" i="9"/>
  <c r="J185" i="9"/>
  <c r="I181" i="14"/>
  <c r="J180" i="14"/>
  <c r="I181" i="12"/>
  <c r="J180" i="12"/>
  <c r="I176" i="15"/>
  <c r="J175" i="15"/>
  <c r="I177" i="11"/>
  <c r="J176" i="11"/>
  <c r="I182" i="13"/>
  <c r="J181" i="13"/>
  <c r="I179" i="8"/>
  <c r="J178" i="8"/>
  <c r="I151" i="6"/>
  <c r="J150" i="6"/>
  <c r="I177" i="15" l="1"/>
  <c r="J176" i="15"/>
  <c r="J185" i="10"/>
  <c r="I186" i="10"/>
  <c r="I182" i="14"/>
  <c r="J181" i="14"/>
  <c r="I183" i="13"/>
  <c r="J182" i="13"/>
  <c r="I178" i="11"/>
  <c r="J177" i="11"/>
  <c r="I187" i="9"/>
  <c r="J186" i="9"/>
  <c r="I182" i="12"/>
  <c r="J181" i="12"/>
  <c r="I180" i="8"/>
  <c r="J179" i="8"/>
  <c r="I152" i="6"/>
  <c r="J151" i="6"/>
  <c r="I179" i="11" l="1"/>
  <c r="J178" i="11"/>
  <c r="I184" i="13"/>
  <c r="J183" i="13"/>
  <c r="I183" i="14"/>
  <c r="J182" i="14"/>
  <c r="I187" i="10"/>
  <c r="J186" i="10"/>
  <c r="J177" i="15"/>
  <c r="I178" i="15"/>
  <c r="I183" i="12"/>
  <c r="J182" i="12"/>
  <c r="I188" i="9"/>
  <c r="J187" i="9"/>
  <c r="J180" i="8"/>
  <c r="I181" i="8"/>
  <c r="I153" i="6"/>
  <c r="J152" i="6"/>
  <c r="I189" i="9" l="1"/>
  <c r="J188" i="9"/>
  <c r="I184" i="12"/>
  <c r="J183" i="12"/>
  <c r="J184" i="13"/>
  <c r="I185" i="13"/>
  <c r="I188" i="10"/>
  <c r="J187" i="10"/>
  <c r="I184" i="14"/>
  <c r="J183" i="14"/>
  <c r="I179" i="15"/>
  <c r="J178" i="15"/>
  <c r="I180" i="11"/>
  <c r="J179" i="11"/>
  <c r="I182" i="8"/>
  <c r="J181" i="8"/>
  <c r="I154" i="6"/>
  <c r="J153" i="6"/>
  <c r="I189" i="10" l="1"/>
  <c r="J188" i="10"/>
  <c r="I181" i="11"/>
  <c r="J180" i="11"/>
  <c r="I180" i="15"/>
  <c r="J179" i="15"/>
  <c r="I185" i="12"/>
  <c r="J184" i="12"/>
  <c r="I186" i="13"/>
  <c r="J185" i="13"/>
  <c r="I185" i="14"/>
  <c r="J184" i="14"/>
  <c r="I190" i="9"/>
  <c r="J189" i="9"/>
  <c r="I183" i="8"/>
  <c r="J182" i="8"/>
  <c r="I155" i="6"/>
  <c r="J154" i="6"/>
  <c r="J185" i="12" l="1"/>
  <c r="I186" i="12"/>
  <c r="J180" i="15"/>
  <c r="I181" i="15"/>
  <c r="I186" i="14"/>
  <c r="J185" i="14"/>
  <c r="I182" i="11"/>
  <c r="J181" i="11"/>
  <c r="J190" i="9"/>
  <c r="I191" i="9"/>
  <c r="I187" i="13"/>
  <c r="J186" i="13"/>
  <c r="I190" i="10"/>
  <c r="J189" i="10"/>
  <c r="I184" i="8"/>
  <c r="J183" i="8"/>
  <c r="I156" i="6"/>
  <c r="J155" i="6"/>
  <c r="J182" i="11" l="1"/>
  <c r="I183" i="11"/>
  <c r="I182" i="15"/>
  <c r="J181" i="15"/>
  <c r="I191" i="10"/>
  <c r="J190" i="10"/>
  <c r="I188" i="13"/>
  <c r="J187" i="13"/>
  <c r="I187" i="14"/>
  <c r="J186" i="14"/>
  <c r="I192" i="9"/>
  <c r="J191" i="9"/>
  <c r="I187" i="12"/>
  <c r="J186" i="12"/>
  <c r="I185" i="8"/>
  <c r="J184" i="8"/>
  <c r="I157" i="6"/>
  <c r="J156" i="6"/>
  <c r="I189" i="13" l="1"/>
  <c r="J188" i="13"/>
  <c r="I188" i="14"/>
  <c r="J187" i="14"/>
  <c r="I188" i="12"/>
  <c r="J187" i="12"/>
  <c r="I193" i="9"/>
  <c r="J192" i="9"/>
  <c r="J182" i="15"/>
  <c r="I183" i="15"/>
  <c r="I192" i="10"/>
  <c r="J191" i="10"/>
  <c r="I184" i="11"/>
  <c r="J183" i="11"/>
  <c r="J185" i="8"/>
  <c r="I186" i="8"/>
  <c r="I158" i="6"/>
  <c r="J157" i="6"/>
  <c r="I185" i="11" l="1"/>
  <c r="J184" i="11"/>
  <c r="I189" i="14"/>
  <c r="J188" i="14"/>
  <c r="I194" i="9"/>
  <c r="J193" i="9"/>
  <c r="J188" i="12"/>
  <c r="I189" i="12"/>
  <c r="I193" i="10"/>
  <c r="J192" i="10"/>
  <c r="I184" i="15"/>
  <c r="J183" i="15"/>
  <c r="I190" i="13"/>
  <c r="J189" i="13"/>
  <c r="I187" i="8"/>
  <c r="J186" i="8"/>
  <c r="I159" i="6"/>
  <c r="J158" i="6"/>
  <c r="J193" i="10" l="1"/>
  <c r="I194" i="10"/>
  <c r="I186" i="11"/>
  <c r="J185" i="11"/>
  <c r="I195" i="9"/>
  <c r="J194" i="9"/>
  <c r="I190" i="12"/>
  <c r="J189" i="12"/>
  <c r="I191" i="13"/>
  <c r="J190" i="13"/>
  <c r="I185" i="15"/>
  <c r="J184" i="15"/>
  <c r="I190" i="14"/>
  <c r="J189" i="14"/>
  <c r="I188" i="8"/>
  <c r="J187" i="8"/>
  <c r="I160" i="6"/>
  <c r="J159" i="6"/>
  <c r="I191" i="12" l="1"/>
  <c r="J190" i="12"/>
  <c r="I191" i="14"/>
  <c r="J190" i="14"/>
  <c r="J185" i="15"/>
  <c r="I186" i="15"/>
  <c r="I187" i="11"/>
  <c r="J186" i="11"/>
  <c r="I192" i="13"/>
  <c r="J191" i="13"/>
  <c r="I196" i="9"/>
  <c r="J195" i="9"/>
  <c r="I195" i="10"/>
  <c r="J194" i="10"/>
  <c r="J188" i="8"/>
  <c r="I189" i="8"/>
  <c r="I161" i="6"/>
  <c r="J160" i="6"/>
  <c r="I188" i="11" l="1"/>
  <c r="J187" i="11"/>
  <c r="I192" i="12"/>
  <c r="J191" i="12"/>
  <c r="I196" i="10"/>
  <c r="J195" i="10"/>
  <c r="I187" i="15"/>
  <c r="J186" i="15"/>
  <c r="J192" i="13"/>
  <c r="I193" i="13"/>
  <c r="I197" i="9"/>
  <c r="J196" i="9"/>
  <c r="I192" i="14"/>
  <c r="J191" i="14"/>
  <c r="I190" i="8"/>
  <c r="J189" i="8"/>
  <c r="I162" i="6"/>
  <c r="J161" i="6"/>
  <c r="I189" i="11" l="1"/>
  <c r="J188" i="11"/>
  <c r="I188" i="15"/>
  <c r="J187" i="15"/>
  <c r="I193" i="14"/>
  <c r="J192" i="14"/>
  <c r="I198" i="9"/>
  <c r="J197" i="9"/>
  <c r="I193" i="12"/>
  <c r="J192" i="12"/>
  <c r="I197" i="10"/>
  <c r="J196" i="10"/>
  <c r="I194" i="13"/>
  <c r="J193" i="13"/>
  <c r="I191" i="8"/>
  <c r="J190" i="8"/>
  <c r="I163" i="6"/>
  <c r="J162" i="6"/>
  <c r="I194" i="12" l="1"/>
  <c r="J193" i="12"/>
  <c r="I190" i="11"/>
  <c r="J189" i="11"/>
  <c r="I195" i="13"/>
  <c r="J194" i="13"/>
  <c r="J198" i="9"/>
  <c r="I199" i="9"/>
  <c r="I194" i="14"/>
  <c r="J193" i="14"/>
  <c r="I198" i="10"/>
  <c r="J197" i="10"/>
  <c r="J188" i="15"/>
  <c r="I189" i="15"/>
  <c r="I192" i="8"/>
  <c r="J191" i="8"/>
  <c r="I164" i="6"/>
  <c r="J163" i="6"/>
  <c r="I195" i="14" l="1"/>
  <c r="J194" i="14"/>
  <c r="I196" i="13"/>
  <c r="J195" i="13"/>
  <c r="I199" i="10"/>
  <c r="J198" i="10"/>
  <c r="J190" i="11"/>
  <c r="I191" i="11"/>
  <c r="I200" i="9"/>
  <c r="J199" i="9"/>
  <c r="I190" i="15"/>
  <c r="J189" i="15"/>
  <c r="I195" i="12"/>
  <c r="J194" i="12"/>
  <c r="I193" i="8"/>
  <c r="J192" i="8"/>
  <c r="I165" i="6"/>
  <c r="J164" i="6"/>
  <c r="I192" i="11" l="1"/>
  <c r="J191" i="11"/>
  <c r="I197" i="13"/>
  <c r="J196" i="13"/>
  <c r="I196" i="12"/>
  <c r="J195" i="12"/>
  <c r="I200" i="10"/>
  <c r="J199" i="10"/>
  <c r="J190" i="15"/>
  <c r="I191" i="15"/>
  <c r="I201" i="9"/>
  <c r="J200" i="9"/>
  <c r="I196" i="14"/>
  <c r="J195" i="14"/>
  <c r="J193" i="8"/>
  <c r="I194" i="8"/>
  <c r="I166" i="6"/>
  <c r="J165" i="6"/>
  <c r="I197" i="14" l="1"/>
  <c r="J196" i="14"/>
  <c r="I193" i="11"/>
  <c r="J192" i="11"/>
  <c r="I202" i="9"/>
  <c r="J201" i="9"/>
  <c r="I198" i="13"/>
  <c r="J197" i="13"/>
  <c r="I201" i="10"/>
  <c r="J200" i="10"/>
  <c r="I197" i="12"/>
  <c r="J196" i="12"/>
  <c r="I192" i="15"/>
  <c r="J191" i="15"/>
  <c r="I195" i="8"/>
  <c r="J194" i="8"/>
  <c r="I167" i="6"/>
  <c r="J166" i="6"/>
  <c r="I198" i="14" l="1"/>
  <c r="J197" i="14"/>
  <c r="I199" i="13"/>
  <c r="J198" i="13"/>
  <c r="I193" i="15"/>
  <c r="J192" i="15"/>
  <c r="I198" i="12"/>
  <c r="J197" i="12"/>
  <c r="I194" i="11"/>
  <c r="J193" i="11"/>
  <c r="J201" i="10"/>
  <c r="I202" i="10"/>
  <c r="I203" i="9"/>
  <c r="J202" i="9"/>
  <c r="I196" i="8"/>
  <c r="J195" i="8"/>
  <c r="I168" i="6"/>
  <c r="J167" i="6"/>
  <c r="I199" i="12" l="1"/>
  <c r="J198" i="12"/>
  <c r="I195" i="11"/>
  <c r="J194" i="11"/>
  <c r="J193" i="15"/>
  <c r="I194" i="15"/>
  <c r="I203" i="10"/>
  <c r="J202" i="10"/>
  <c r="I204" i="9"/>
  <c r="J203" i="9"/>
  <c r="I200" i="13"/>
  <c r="J199" i="13"/>
  <c r="I199" i="14"/>
  <c r="J198" i="14"/>
  <c r="J196" i="8"/>
  <c r="I197" i="8"/>
  <c r="J168" i="6"/>
  <c r="I169" i="6"/>
  <c r="I204" i="10" l="1"/>
  <c r="J203" i="10"/>
  <c r="I200" i="14"/>
  <c r="J199" i="14"/>
  <c r="J200" i="13"/>
  <c r="I201" i="13"/>
  <c r="I196" i="11"/>
  <c r="J195" i="11"/>
  <c r="I205" i="9"/>
  <c r="J204" i="9"/>
  <c r="I195" i="15"/>
  <c r="J194" i="15"/>
  <c r="I200" i="12"/>
  <c r="J199" i="12"/>
  <c r="I198" i="8"/>
  <c r="J197" i="8"/>
  <c r="I170" i="6"/>
  <c r="J169" i="6"/>
  <c r="I197" i="11" l="1"/>
  <c r="J196" i="11"/>
  <c r="I201" i="12"/>
  <c r="J200" i="12"/>
  <c r="I202" i="13"/>
  <c r="J201" i="13"/>
  <c r="I196" i="15"/>
  <c r="J195" i="15"/>
  <c r="I201" i="14"/>
  <c r="J200" i="14"/>
  <c r="I206" i="9"/>
  <c r="J205" i="9"/>
  <c r="I205" i="10"/>
  <c r="J204" i="10"/>
  <c r="I199" i="8"/>
  <c r="J198" i="8"/>
  <c r="I171" i="6"/>
  <c r="J170" i="6"/>
  <c r="I206" i="10" l="1"/>
  <c r="J205" i="10"/>
  <c r="I203" i="13"/>
  <c r="J202" i="13"/>
  <c r="J201" i="12"/>
  <c r="I202" i="12"/>
  <c r="J196" i="15"/>
  <c r="I197" i="15"/>
  <c r="J206" i="9"/>
  <c r="I207" i="9"/>
  <c r="I202" i="14"/>
  <c r="J201" i="14"/>
  <c r="I198" i="11"/>
  <c r="J197" i="11"/>
  <c r="I200" i="8"/>
  <c r="J199" i="8"/>
  <c r="I172" i="6"/>
  <c r="J171" i="6"/>
  <c r="I207" i="10" l="1"/>
  <c r="J206" i="10"/>
  <c r="I203" i="12"/>
  <c r="J202" i="12"/>
  <c r="I203" i="14"/>
  <c r="J202" i="14"/>
  <c r="I204" i="13"/>
  <c r="J203" i="13"/>
  <c r="I198" i="15"/>
  <c r="J197" i="15"/>
  <c r="J198" i="11"/>
  <c r="I199" i="11"/>
  <c r="I208" i="9"/>
  <c r="J207" i="9"/>
  <c r="I201" i="8"/>
  <c r="J200" i="8"/>
  <c r="I173" i="6"/>
  <c r="J172" i="6"/>
  <c r="I205" i="13" l="1"/>
  <c r="J204" i="13"/>
  <c r="I204" i="14"/>
  <c r="J203" i="14"/>
  <c r="J198" i="15"/>
  <c r="I199" i="15"/>
  <c r="I200" i="11"/>
  <c r="J199" i="11"/>
  <c r="I209" i="9"/>
  <c r="J208" i="9"/>
  <c r="I204" i="12"/>
  <c r="J203" i="12"/>
  <c r="I208" i="10"/>
  <c r="J207" i="10"/>
  <c r="J201" i="8"/>
  <c r="I202" i="8"/>
  <c r="I174" i="6"/>
  <c r="J173" i="6"/>
  <c r="J200" i="11" l="1"/>
  <c r="I201" i="11"/>
  <c r="I209" i="10"/>
  <c r="J208" i="10"/>
  <c r="I206" i="13"/>
  <c r="J205" i="13"/>
  <c r="I200" i="15"/>
  <c r="J199" i="15"/>
  <c r="J204" i="12"/>
  <c r="I205" i="12"/>
  <c r="I205" i="14"/>
  <c r="J204" i="14"/>
  <c r="I210" i="9"/>
  <c r="J209" i="9"/>
  <c r="I203" i="8"/>
  <c r="J202" i="8"/>
  <c r="I175" i="6"/>
  <c r="J174" i="6"/>
  <c r="I201" i="15" l="1"/>
  <c r="J200" i="15"/>
  <c r="I206" i="14"/>
  <c r="J205" i="14"/>
  <c r="J209" i="10"/>
  <c r="I210" i="10"/>
  <c r="I211" i="9"/>
  <c r="J210" i="9"/>
  <c r="I207" i="13"/>
  <c r="J206" i="13"/>
  <c r="I206" i="12"/>
  <c r="J205" i="12"/>
  <c r="I202" i="11"/>
  <c r="J201" i="11"/>
  <c r="I204" i="8"/>
  <c r="J203" i="8"/>
  <c r="I176" i="6"/>
  <c r="J175" i="6"/>
  <c r="J201" i="15" l="1"/>
  <c r="I202" i="15"/>
  <c r="I203" i="11"/>
  <c r="J202" i="11"/>
  <c r="I208" i="13"/>
  <c r="J207" i="13"/>
  <c r="I211" i="10"/>
  <c r="J210" i="10"/>
  <c r="I207" i="12"/>
  <c r="J206" i="12"/>
  <c r="I207" i="14"/>
  <c r="J206" i="14"/>
  <c r="I212" i="9"/>
  <c r="J211" i="9"/>
  <c r="J204" i="8"/>
  <c r="I205" i="8"/>
  <c r="I177" i="6"/>
  <c r="J176" i="6"/>
  <c r="I213" i="9" l="1"/>
  <c r="J212" i="9"/>
  <c r="I212" i="10"/>
  <c r="J211" i="10"/>
  <c r="J208" i="13"/>
  <c r="I209" i="13"/>
  <c r="J207" i="14"/>
  <c r="I208" i="14"/>
  <c r="I204" i="11"/>
  <c r="J203" i="11"/>
  <c r="I203" i="15"/>
  <c r="J202" i="15"/>
  <c r="I208" i="12"/>
  <c r="J207" i="12"/>
  <c r="I206" i="8"/>
  <c r="J205" i="8"/>
  <c r="I178" i="6"/>
  <c r="J177" i="6"/>
  <c r="I213" i="10" l="1"/>
  <c r="J212" i="10"/>
  <c r="I209" i="12"/>
  <c r="J208" i="12"/>
  <c r="I209" i="14"/>
  <c r="J208" i="14"/>
  <c r="I210" i="13"/>
  <c r="J209" i="13"/>
  <c r="I204" i="15"/>
  <c r="J203" i="15"/>
  <c r="I205" i="11"/>
  <c r="J204" i="11"/>
  <c r="I214" i="9"/>
  <c r="J213" i="9"/>
  <c r="I207" i="8"/>
  <c r="J206" i="8"/>
  <c r="I179" i="6"/>
  <c r="J178" i="6"/>
  <c r="J214" i="9" l="1"/>
  <c r="I215" i="9"/>
  <c r="I211" i="13"/>
  <c r="J210" i="13"/>
  <c r="I210" i="14"/>
  <c r="J209" i="14"/>
  <c r="I206" i="11"/>
  <c r="J205" i="11"/>
  <c r="I210" i="12"/>
  <c r="J209" i="12"/>
  <c r="J204" i="15"/>
  <c r="I205" i="15"/>
  <c r="I214" i="10"/>
  <c r="J213" i="10"/>
  <c r="I208" i="8"/>
  <c r="J207" i="8"/>
  <c r="I180" i="6"/>
  <c r="J179" i="6"/>
  <c r="I207" i="11" l="1"/>
  <c r="J206" i="11"/>
  <c r="I215" i="10"/>
  <c r="J214" i="10"/>
  <c r="I206" i="15"/>
  <c r="J205" i="15"/>
  <c r="I212" i="13"/>
  <c r="J211" i="13"/>
  <c r="I216" i="9"/>
  <c r="J215" i="9"/>
  <c r="I211" i="14"/>
  <c r="J210" i="14"/>
  <c r="J210" i="12"/>
  <c r="I211" i="12"/>
  <c r="I209" i="8"/>
  <c r="J208" i="8"/>
  <c r="I181" i="6"/>
  <c r="J180" i="6"/>
  <c r="J206" i="15" l="1"/>
  <c r="I207" i="15"/>
  <c r="I213" i="13"/>
  <c r="J212" i="13"/>
  <c r="I212" i="12"/>
  <c r="J211" i="12"/>
  <c r="I212" i="14"/>
  <c r="J211" i="14"/>
  <c r="I216" i="10"/>
  <c r="J215" i="10"/>
  <c r="I217" i="9"/>
  <c r="J216" i="9"/>
  <c r="I208" i="11"/>
  <c r="J207" i="11"/>
  <c r="J209" i="8"/>
  <c r="I210" i="8"/>
  <c r="I182" i="6"/>
  <c r="J181" i="6"/>
  <c r="I213" i="14" l="1"/>
  <c r="J212" i="14"/>
  <c r="I209" i="11"/>
  <c r="J208" i="11"/>
  <c r="I218" i="9"/>
  <c r="J217" i="9"/>
  <c r="I214" i="13"/>
  <c r="J213" i="13"/>
  <c r="J212" i="12"/>
  <c r="I213" i="12"/>
  <c r="I208" i="15"/>
  <c r="J207" i="15"/>
  <c r="I217" i="10"/>
  <c r="J216" i="10"/>
  <c r="I211" i="8"/>
  <c r="J210" i="8"/>
  <c r="I183" i="6"/>
  <c r="J182" i="6"/>
  <c r="J217" i="10" l="1"/>
  <c r="I218" i="10"/>
  <c r="I209" i="15"/>
  <c r="J208" i="15"/>
  <c r="I210" i="11"/>
  <c r="J209" i="11"/>
  <c r="I214" i="12"/>
  <c r="J213" i="12"/>
  <c r="I215" i="13"/>
  <c r="J214" i="13"/>
  <c r="I219" i="9"/>
  <c r="J218" i="9"/>
  <c r="I214" i="14"/>
  <c r="J213" i="14"/>
  <c r="I212" i="8"/>
  <c r="J211" i="8"/>
  <c r="I184" i="6"/>
  <c r="J183" i="6"/>
  <c r="I215" i="12" l="1"/>
  <c r="J214" i="12"/>
  <c r="J209" i="15"/>
  <c r="I210" i="15"/>
  <c r="I219" i="10"/>
  <c r="J218" i="10"/>
  <c r="I215" i="14"/>
  <c r="J214" i="14"/>
  <c r="I211" i="11"/>
  <c r="J210" i="11"/>
  <c r="I220" i="9"/>
  <c r="J219" i="9"/>
  <c r="I216" i="13"/>
  <c r="J215" i="13"/>
  <c r="J212" i="8"/>
  <c r="I213" i="8"/>
  <c r="I185" i="6"/>
  <c r="J184" i="6"/>
  <c r="I216" i="14" l="1"/>
  <c r="J215" i="14"/>
  <c r="I220" i="10"/>
  <c r="J219" i="10"/>
  <c r="I221" i="9"/>
  <c r="J220" i="9"/>
  <c r="J216" i="13"/>
  <c r="I217" i="13"/>
  <c r="I211" i="15"/>
  <c r="J210" i="15"/>
  <c r="I212" i="11"/>
  <c r="J211" i="11"/>
  <c r="I216" i="12"/>
  <c r="J215" i="12"/>
  <c r="I214" i="8"/>
  <c r="J213" i="8"/>
  <c r="I186" i="6"/>
  <c r="J185" i="6"/>
  <c r="I218" i="13" l="1"/>
  <c r="J217" i="13"/>
  <c r="I222" i="9"/>
  <c r="J221" i="9"/>
  <c r="I213" i="11"/>
  <c r="J212" i="11"/>
  <c r="I221" i="10"/>
  <c r="J220" i="10"/>
  <c r="I217" i="12"/>
  <c r="J216" i="12"/>
  <c r="I212" i="15"/>
  <c r="J211" i="15"/>
  <c r="I217" i="14"/>
  <c r="J216" i="14"/>
  <c r="I215" i="8"/>
  <c r="J214" i="8"/>
  <c r="I187" i="6"/>
  <c r="J186" i="6"/>
  <c r="I222" i="10" l="1"/>
  <c r="J221" i="10"/>
  <c r="I214" i="11"/>
  <c r="J213" i="11"/>
  <c r="J222" i="9"/>
  <c r="I223" i="9"/>
  <c r="I218" i="14"/>
  <c r="J217" i="14"/>
  <c r="J212" i="15"/>
  <c r="I213" i="15"/>
  <c r="J217" i="12"/>
  <c r="I218" i="12"/>
  <c r="I219" i="13"/>
  <c r="J218" i="13"/>
  <c r="I216" i="8"/>
  <c r="J215" i="8"/>
  <c r="I188" i="6"/>
  <c r="J187" i="6"/>
  <c r="I219" i="14" l="1"/>
  <c r="J218" i="14"/>
  <c r="I224" i="9"/>
  <c r="J223" i="9"/>
  <c r="I220" i="13"/>
  <c r="J219" i="13"/>
  <c r="J218" i="12"/>
  <c r="I219" i="12"/>
  <c r="I215" i="11"/>
  <c r="J214" i="11"/>
  <c r="I214" i="15"/>
  <c r="J213" i="15"/>
  <c r="I223" i="10"/>
  <c r="J222" i="10"/>
  <c r="I217" i="8"/>
  <c r="J216" i="8"/>
  <c r="I189" i="6"/>
  <c r="J188" i="6"/>
  <c r="I224" i="10" l="1"/>
  <c r="J223" i="10"/>
  <c r="I225" i="9"/>
  <c r="J224" i="9"/>
  <c r="I220" i="12"/>
  <c r="J219" i="12"/>
  <c r="I221" i="13"/>
  <c r="J220" i="13"/>
  <c r="J214" i="15"/>
  <c r="I215" i="15"/>
  <c r="I216" i="11"/>
  <c r="J215" i="11"/>
  <c r="I220" i="14"/>
  <c r="J219" i="14"/>
  <c r="J217" i="8"/>
  <c r="I218" i="8"/>
  <c r="I190" i="6"/>
  <c r="J189" i="6"/>
  <c r="I221" i="14" l="1"/>
  <c r="J220" i="14"/>
  <c r="I222" i="13"/>
  <c r="J221" i="13"/>
  <c r="J220" i="12"/>
  <c r="I221" i="12"/>
  <c r="I217" i="11"/>
  <c r="J216" i="11"/>
  <c r="I226" i="9"/>
  <c r="J225" i="9"/>
  <c r="I216" i="15"/>
  <c r="J215" i="15"/>
  <c r="I225" i="10"/>
  <c r="J224" i="10"/>
  <c r="I219" i="8"/>
  <c r="J218" i="8"/>
  <c r="I191" i="6"/>
  <c r="J190" i="6"/>
  <c r="I222" i="12" l="1"/>
  <c r="J221" i="12"/>
  <c r="I218" i="11"/>
  <c r="J217" i="11"/>
  <c r="I223" i="13"/>
  <c r="J222" i="13"/>
  <c r="J225" i="10"/>
  <c r="I226" i="10"/>
  <c r="I217" i="15"/>
  <c r="J216" i="15"/>
  <c r="I227" i="9"/>
  <c r="J226" i="9"/>
  <c r="I222" i="14"/>
  <c r="J221" i="14"/>
  <c r="I220" i="8"/>
  <c r="J219" i="8"/>
  <c r="I192" i="6"/>
  <c r="J191" i="6"/>
  <c r="I227" i="10" l="1"/>
  <c r="J226" i="10"/>
  <c r="I223" i="14"/>
  <c r="J222" i="14"/>
  <c r="I228" i="9"/>
  <c r="J227" i="9"/>
  <c r="I219" i="11"/>
  <c r="J218" i="11"/>
  <c r="I224" i="13"/>
  <c r="J223" i="13"/>
  <c r="J217" i="15"/>
  <c r="I218" i="15"/>
  <c r="I223" i="12"/>
  <c r="J222" i="12"/>
  <c r="J220" i="8"/>
  <c r="I221" i="8"/>
  <c r="I193" i="6"/>
  <c r="J192" i="6"/>
  <c r="I224" i="12" l="1"/>
  <c r="J223" i="12"/>
  <c r="J219" i="11"/>
  <c r="I220" i="11"/>
  <c r="I219" i="15"/>
  <c r="J218" i="15"/>
  <c r="I229" i="9"/>
  <c r="J228" i="9"/>
  <c r="I224" i="14"/>
  <c r="J223" i="14"/>
  <c r="J224" i="13"/>
  <c r="I225" i="13"/>
  <c r="I228" i="10"/>
  <c r="J227" i="10"/>
  <c r="I222" i="8"/>
  <c r="J221" i="8"/>
  <c r="I194" i="6"/>
  <c r="J193" i="6"/>
  <c r="I226" i="13" l="1"/>
  <c r="J225" i="13"/>
  <c r="I221" i="11"/>
  <c r="J220" i="11"/>
  <c r="I230" i="9"/>
  <c r="J229" i="9"/>
  <c r="I229" i="10"/>
  <c r="J228" i="10"/>
  <c r="I220" i="15"/>
  <c r="J219" i="15"/>
  <c r="I225" i="14"/>
  <c r="J224" i="14"/>
  <c r="I225" i="12"/>
  <c r="J224" i="12"/>
  <c r="I223" i="8"/>
  <c r="J222" i="8"/>
  <c r="I195" i="6"/>
  <c r="J194" i="6"/>
  <c r="J225" i="12" l="1"/>
  <c r="I226" i="12"/>
  <c r="I226" i="14"/>
  <c r="J225" i="14"/>
  <c r="I222" i="11"/>
  <c r="J221" i="11"/>
  <c r="I230" i="10"/>
  <c r="J229" i="10"/>
  <c r="J230" i="9"/>
  <c r="I231" i="9"/>
  <c r="J220" i="15"/>
  <c r="I221" i="15"/>
  <c r="I227" i="13"/>
  <c r="J226" i="13"/>
  <c r="I224" i="8"/>
  <c r="J223" i="8"/>
  <c r="I196" i="6"/>
  <c r="J195" i="6"/>
  <c r="I223" i="11" l="1"/>
  <c r="J222" i="11"/>
  <c r="I227" i="14"/>
  <c r="J226" i="14"/>
  <c r="I231" i="10"/>
  <c r="J230" i="10"/>
  <c r="I228" i="13"/>
  <c r="J227" i="13"/>
  <c r="I232" i="9"/>
  <c r="J231" i="9"/>
  <c r="I227" i="12"/>
  <c r="J226" i="12"/>
  <c r="I222" i="15"/>
  <c r="J221" i="15"/>
  <c r="I225" i="8"/>
  <c r="J224" i="8"/>
  <c r="I197" i="6"/>
  <c r="J196" i="6"/>
  <c r="I229" i="13" l="1"/>
  <c r="J228" i="13"/>
  <c r="I232" i="10"/>
  <c r="J231" i="10"/>
  <c r="I228" i="12"/>
  <c r="J227" i="12"/>
  <c r="I228" i="14"/>
  <c r="J227" i="14"/>
  <c r="J222" i="15"/>
  <c r="I223" i="15"/>
  <c r="I233" i="9"/>
  <c r="J232" i="9"/>
  <c r="I224" i="11"/>
  <c r="J223" i="11"/>
  <c r="J225" i="8"/>
  <c r="I226" i="8"/>
  <c r="I198" i="6"/>
  <c r="J197" i="6"/>
  <c r="I229" i="14" l="1"/>
  <c r="J228" i="14"/>
  <c r="I225" i="11"/>
  <c r="J224" i="11"/>
  <c r="I234" i="9"/>
  <c r="J233" i="9"/>
  <c r="I233" i="10"/>
  <c r="J232" i="10"/>
  <c r="I224" i="15"/>
  <c r="J223" i="15"/>
  <c r="J228" i="12"/>
  <c r="I229" i="12"/>
  <c r="I230" i="13"/>
  <c r="J229" i="13"/>
  <c r="I227" i="8"/>
  <c r="J226" i="8"/>
  <c r="I199" i="6"/>
  <c r="J198" i="6"/>
  <c r="I231" i="13" l="1"/>
  <c r="J230" i="13"/>
  <c r="I230" i="12"/>
  <c r="J229" i="12"/>
  <c r="I226" i="11"/>
  <c r="J225" i="11"/>
  <c r="J233" i="10"/>
  <c r="I234" i="10"/>
  <c r="I235" i="9"/>
  <c r="J234" i="9"/>
  <c r="I225" i="15"/>
  <c r="J224" i="15"/>
  <c r="I230" i="14"/>
  <c r="J229" i="14"/>
  <c r="I228" i="8"/>
  <c r="J227" i="8"/>
  <c r="I200" i="6"/>
  <c r="J199" i="6"/>
  <c r="I227" i="11" l="1"/>
  <c r="J226" i="11"/>
  <c r="J225" i="15"/>
  <c r="I226" i="15"/>
  <c r="I231" i="12"/>
  <c r="J230" i="12"/>
  <c r="I235" i="10"/>
  <c r="J234" i="10"/>
  <c r="I231" i="14"/>
  <c r="J230" i="14"/>
  <c r="I236" i="9"/>
  <c r="J235" i="9"/>
  <c r="I232" i="13"/>
  <c r="J231" i="13"/>
  <c r="J228" i="8"/>
  <c r="I229" i="8"/>
  <c r="I201" i="6"/>
  <c r="J200" i="6"/>
  <c r="I236" i="10" l="1"/>
  <c r="J235" i="10"/>
  <c r="I227" i="15"/>
  <c r="J226" i="15"/>
  <c r="I232" i="12"/>
  <c r="J231" i="12"/>
  <c r="I237" i="9"/>
  <c r="J236" i="9"/>
  <c r="J232" i="13"/>
  <c r="I233" i="13"/>
  <c r="I232" i="14"/>
  <c r="J231" i="14"/>
  <c r="I228" i="11"/>
  <c r="J227" i="11"/>
  <c r="I230" i="8"/>
  <c r="J229" i="8"/>
  <c r="I202" i="6"/>
  <c r="J201" i="6"/>
  <c r="I237" i="10" l="1"/>
  <c r="J236" i="10"/>
  <c r="I238" i="9"/>
  <c r="J237" i="9"/>
  <c r="I233" i="12"/>
  <c r="J232" i="12"/>
  <c r="I234" i="13"/>
  <c r="J233" i="13"/>
  <c r="I229" i="11"/>
  <c r="J228" i="11"/>
  <c r="I233" i="14"/>
  <c r="J232" i="14"/>
  <c r="I228" i="15"/>
  <c r="J227" i="15"/>
  <c r="I231" i="8"/>
  <c r="J230" i="8"/>
  <c r="I203" i="6"/>
  <c r="J202" i="6"/>
  <c r="I235" i="13" l="1"/>
  <c r="J234" i="13"/>
  <c r="I234" i="12"/>
  <c r="J233" i="12"/>
  <c r="J228" i="15"/>
  <c r="I229" i="15"/>
  <c r="I234" i="14"/>
  <c r="J233" i="14"/>
  <c r="J238" i="9"/>
  <c r="I239" i="9"/>
  <c r="J229" i="11"/>
  <c r="I230" i="11"/>
  <c r="I238" i="10"/>
  <c r="J237" i="10"/>
  <c r="I232" i="8"/>
  <c r="J231" i="8"/>
  <c r="I204" i="6"/>
  <c r="J203" i="6"/>
  <c r="I230" i="15" l="1"/>
  <c r="J229" i="15"/>
  <c r="I235" i="14"/>
  <c r="J234" i="14"/>
  <c r="I239" i="10"/>
  <c r="J238" i="10"/>
  <c r="I231" i="11"/>
  <c r="J230" i="11"/>
  <c r="I235" i="12"/>
  <c r="J234" i="12"/>
  <c r="I240" i="9"/>
  <c r="J239" i="9"/>
  <c r="I236" i="13"/>
  <c r="J235" i="13"/>
  <c r="I233" i="8"/>
  <c r="J232" i="8"/>
  <c r="I205" i="6"/>
  <c r="J204" i="6"/>
  <c r="I232" i="11" l="1"/>
  <c r="J231" i="11"/>
  <c r="I237" i="13"/>
  <c r="J236" i="13"/>
  <c r="I241" i="9"/>
  <c r="J240" i="9"/>
  <c r="I236" i="14"/>
  <c r="J235" i="14"/>
  <c r="I240" i="10"/>
  <c r="J239" i="10"/>
  <c r="I236" i="12"/>
  <c r="J235" i="12"/>
  <c r="J230" i="15"/>
  <c r="I231" i="15"/>
  <c r="J233" i="8"/>
  <c r="I234" i="8"/>
  <c r="I206" i="6"/>
  <c r="J205" i="6"/>
  <c r="I232" i="15" l="1"/>
  <c r="J231" i="15"/>
  <c r="I242" i="9"/>
  <c r="J241" i="9"/>
  <c r="I237" i="14"/>
  <c r="J236" i="14"/>
  <c r="J236" i="12"/>
  <c r="I237" i="12"/>
  <c r="I238" i="13"/>
  <c r="J237" i="13"/>
  <c r="I241" i="10"/>
  <c r="J240" i="10"/>
  <c r="I233" i="11"/>
  <c r="J232" i="11"/>
  <c r="I235" i="8"/>
  <c r="J234" i="8"/>
  <c r="I207" i="6"/>
  <c r="J206" i="6"/>
  <c r="I234" i="11" l="1"/>
  <c r="J233" i="11"/>
  <c r="J241" i="10"/>
  <c r="I242" i="10"/>
  <c r="I238" i="12"/>
  <c r="J237" i="12"/>
  <c r="I238" i="14"/>
  <c r="J237" i="14"/>
  <c r="I243" i="9"/>
  <c r="J242" i="9"/>
  <c r="I239" i="13"/>
  <c r="J238" i="13"/>
  <c r="I233" i="15"/>
  <c r="J232" i="15"/>
  <c r="I236" i="8"/>
  <c r="J235" i="8"/>
  <c r="I208" i="6"/>
  <c r="J207" i="6"/>
  <c r="I239" i="14" l="1"/>
  <c r="J238" i="14"/>
  <c r="I239" i="12"/>
  <c r="J238" i="12"/>
  <c r="I240" i="13"/>
  <c r="J239" i="13"/>
  <c r="J233" i="15"/>
  <c r="I234" i="15"/>
  <c r="I243" i="10"/>
  <c r="J242" i="10"/>
  <c r="I244" i="9"/>
  <c r="J243" i="9"/>
  <c r="I235" i="11"/>
  <c r="J234" i="11"/>
  <c r="J236" i="8"/>
  <c r="I237" i="8"/>
  <c r="I209" i="6"/>
  <c r="J208" i="6"/>
  <c r="I235" i="15" l="1"/>
  <c r="J234" i="15"/>
  <c r="J240" i="13"/>
  <c r="I241" i="13"/>
  <c r="I236" i="11"/>
  <c r="J235" i="11"/>
  <c r="I245" i="9"/>
  <c r="J244" i="9"/>
  <c r="I240" i="12"/>
  <c r="J239" i="12"/>
  <c r="I244" i="10"/>
  <c r="J243" i="10"/>
  <c r="I240" i="14"/>
  <c r="J239" i="14"/>
  <c r="I238" i="8"/>
  <c r="J237" i="8"/>
  <c r="I210" i="6"/>
  <c r="J209" i="6"/>
  <c r="I246" i="9" l="1"/>
  <c r="J245" i="9"/>
  <c r="I241" i="14"/>
  <c r="J240" i="14"/>
  <c r="I245" i="10"/>
  <c r="J244" i="10"/>
  <c r="I237" i="11"/>
  <c r="J236" i="11"/>
  <c r="I242" i="13"/>
  <c r="J241" i="13"/>
  <c r="I241" i="12"/>
  <c r="J240" i="12"/>
  <c r="I236" i="15"/>
  <c r="J235" i="15"/>
  <c r="I239" i="8"/>
  <c r="J238" i="8"/>
  <c r="I211" i="6"/>
  <c r="J210" i="6"/>
  <c r="I242" i="12" l="1"/>
  <c r="J241" i="12"/>
  <c r="I246" i="10"/>
  <c r="J245" i="10"/>
  <c r="I238" i="11"/>
  <c r="J237" i="11"/>
  <c r="J236" i="15"/>
  <c r="I237" i="15"/>
  <c r="I242" i="14"/>
  <c r="J241" i="14"/>
  <c r="I243" i="13"/>
  <c r="J242" i="13"/>
  <c r="J246" i="9"/>
  <c r="I247" i="9"/>
  <c r="I240" i="8"/>
  <c r="J239" i="8"/>
  <c r="I212" i="6"/>
  <c r="J211" i="6"/>
  <c r="I248" i="9" l="1"/>
  <c r="J247" i="9"/>
  <c r="I244" i="13"/>
  <c r="J243" i="13"/>
  <c r="I247" i="10"/>
  <c r="J246" i="10"/>
  <c r="I238" i="15"/>
  <c r="J237" i="15"/>
  <c r="I239" i="11"/>
  <c r="J238" i="11"/>
  <c r="I243" i="14"/>
  <c r="J242" i="14"/>
  <c r="J242" i="12"/>
  <c r="I243" i="12"/>
  <c r="I241" i="8"/>
  <c r="J240" i="8"/>
  <c r="I213" i="6"/>
  <c r="J212" i="6"/>
  <c r="I244" i="12" l="1"/>
  <c r="J243" i="12"/>
  <c r="I244" i="14"/>
  <c r="J243" i="14"/>
  <c r="J238" i="15"/>
  <c r="I239" i="15"/>
  <c r="I248" i="10"/>
  <c r="J247" i="10"/>
  <c r="I245" i="13"/>
  <c r="J244" i="13"/>
  <c r="J239" i="11"/>
  <c r="I240" i="11"/>
  <c r="I249" i="9"/>
  <c r="J248" i="9"/>
  <c r="J241" i="8"/>
  <c r="I242" i="8"/>
  <c r="I214" i="6"/>
  <c r="J213" i="6"/>
  <c r="I245" i="14" l="1"/>
  <c r="J244" i="14"/>
  <c r="I249" i="10"/>
  <c r="J248" i="10"/>
  <c r="I250" i="9"/>
  <c r="J249" i="9"/>
  <c r="I240" i="15"/>
  <c r="J239" i="15"/>
  <c r="I241" i="11"/>
  <c r="J240" i="11"/>
  <c r="I246" i="13"/>
  <c r="J245" i="13"/>
  <c r="J244" i="12"/>
  <c r="I245" i="12"/>
  <c r="I243" i="8"/>
  <c r="J242" i="8"/>
  <c r="I215" i="6"/>
  <c r="J214" i="6"/>
  <c r="I241" i="15" l="1"/>
  <c r="J240" i="15"/>
  <c r="I246" i="12"/>
  <c r="J245" i="12"/>
  <c r="I251" i="9"/>
  <c r="J250" i="9"/>
  <c r="I247" i="13"/>
  <c r="J246" i="13"/>
  <c r="J249" i="10"/>
  <c r="I250" i="10"/>
  <c r="I242" i="11"/>
  <c r="J241" i="11"/>
  <c r="I246" i="14"/>
  <c r="J245" i="14"/>
  <c r="I244" i="8"/>
  <c r="J243" i="8"/>
  <c r="I216" i="6"/>
  <c r="J215" i="6"/>
  <c r="I248" i="13" l="1"/>
  <c r="J247" i="13"/>
  <c r="I247" i="14"/>
  <c r="J246" i="14"/>
  <c r="I243" i="11"/>
  <c r="J242" i="11"/>
  <c r="I247" i="12"/>
  <c r="J246" i="12"/>
  <c r="I252" i="9"/>
  <c r="J251" i="9"/>
  <c r="I251" i="10"/>
  <c r="J250" i="10"/>
  <c r="J241" i="15"/>
  <c r="I242" i="15"/>
  <c r="I245" i="8"/>
  <c r="J244" i="8"/>
  <c r="I217" i="6"/>
  <c r="J216" i="6"/>
  <c r="I243" i="15" l="1"/>
  <c r="J242" i="15"/>
  <c r="I248" i="12"/>
  <c r="J247" i="12"/>
  <c r="I252" i="10"/>
  <c r="J251" i="10"/>
  <c r="I248" i="14"/>
  <c r="J247" i="14"/>
  <c r="I244" i="11"/>
  <c r="J243" i="11"/>
  <c r="I253" i="9"/>
  <c r="J252" i="9"/>
  <c r="J248" i="13"/>
  <c r="I249" i="13"/>
  <c r="I246" i="8"/>
  <c r="J245" i="8"/>
  <c r="I218" i="6"/>
  <c r="J217" i="6"/>
  <c r="I250" i="13" l="1"/>
  <c r="J249" i="13"/>
  <c r="I253" i="10"/>
  <c r="J252" i="10"/>
  <c r="I249" i="12"/>
  <c r="J248" i="12"/>
  <c r="I254" i="9"/>
  <c r="J253" i="9"/>
  <c r="I249" i="14"/>
  <c r="J248" i="14"/>
  <c r="I245" i="11"/>
  <c r="J244" i="11"/>
  <c r="I244" i="15"/>
  <c r="J243" i="15"/>
  <c r="J246" i="8"/>
  <c r="I247" i="8"/>
  <c r="I219" i="6"/>
  <c r="J218" i="6"/>
  <c r="J244" i="15" l="1"/>
  <c r="I245" i="15"/>
  <c r="I254" i="10"/>
  <c r="J253" i="10"/>
  <c r="J254" i="9"/>
  <c r="I255" i="9"/>
  <c r="I250" i="12"/>
  <c r="J249" i="12"/>
  <c r="I246" i="11"/>
  <c r="J245" i="11"/>
  <c r="I250" i="14"/>
  <c r="J249" i="14"/>
  <c r="I251" i="13"/>
  <c r="J250" i="13"/>
  <c r="I248" i="8"/>
  <c r="J247" i="8"/>
  <c r="I220" i="6"/>
  <c r="J219" i="6"/>
  <c r="I256" i="9" l="1"/>
  <c r="J255" i="9"/>
  <c r="J250" i="12"/>
  <c r="I251" i="12"/>
  <c r="I252" i="13"/>
  <c r="J251" i="13"/>
  <c r="I255" i="10"/>
  <c r="J254" i="10"/>
  <c r="I246" i="15"/>
  <c r="J245" i="15"/>
  <c r="I251" i="14"/>
  <c r="J250" i="14"/>
  <c r="I247" i="11"/>
  <c r="J246" i="11"/>
  <c r="I249" i="8"/>
  <c r="J248" i="8"/>
  <c r="I221" i="6"/>
  <c r="J220" i="6"/>
  <c r="I248" i="11" l="1"/>
  <c r="J247" i="11"/>
  <c r="I256" i="10"/>
  <c r="J255" i="10"/>
  <c r="I253" i="13"/>
  <c r="J252" i="13"/>
  <c r="I252" i="12"/>
  <c r="J251" i="12"/>
  <c r="I252" i="14"/>
  <c r="J251" i="14"/>
  <c r="J246" i="15"/>
  <c r="I247" i="15"/>
  <c r="I257" i="9"/>
  <c r="J256" i="9"/>
  <c r="J249" i="8"/>
  <c r="I250" i="8"/>
  <c r="J221" i="6"/>
  <c r="I222" i="6"/>
  <c r="I258" i="9" l="1"/>
  <c r="J257" i="9"/>
  <c r="I257" i="10"/>
  <c r="J256" i="10"/>
  <c r="I248" i="15"/>
  <c r="J247" i="15"/>
  <c r="J252" i="12"/>
  <c r="I253" i="12"/>
  <c r="I254" i="13"/>
  <c r="J253" i="13"/>
  <c r="I253" i="14"/>
  <c r="J252" i="14"/>
  <c r="I249" i="11"/>
  <c r="J248" i="11"/>
  <c r="I251" i="8"/>
  <c r="J250" i="8"/>
  <c r="I223" i="6"/>
  <c r="J222" i="6"/>
  <c r="I254" i="12" l="1"/>
  <c r="J253" i="12"/>
  <c r="J257" i="10"/>
  <c r="I258" i="10"/>
  <c r="I250" i="11"/>
  <c r="J249" i="11"/>
  <c r="I249" i="15"/>
  <c r="J248" i="15"/>
  <c r="I254" i="14"/>
  <c r="J253" i="14"/>
  <c r="I255" i="13"/>
  <c r="J254" i="13"/>
  <c r="I259" i="9"/>
  <c r="J258" i="9"/>
  <c r="I252" i="8"/>
  <c r="J251" i="8"/>
  <c r="I224" i="6"/>
  <c r="J223" i="6"/>
  <c r="I260" i="9" l="1"/>
  <c r="J259" i="9"/>
  <c r="I256" i="13"/>
  <c r="J255" i="13"/>
  <c r="I259" i="10"/>
  <c r="J258" i="10"/>
  <c r="J249" i="15"/>
  <c r="I250" i="15"/>
  <c r="I251" i="11"/>
  <c r="J250" i="11"/>
  <c r="I255" i="14"/>
  <c r="J254" i="14"/>
  <c r="I255" i="12"/>
  <c r="J254" i="12"/>
  <c r="I253" i="8"/>
  <c r="J252" i="8"/>
  <c r="I225" i="6"/>
  <c r="J224" i="6"/>
  <c r="I260" i="10" l="1"/>
  <c r="J259" i="10"/>
  <c r="I257" i="13"/>
  <c r="J256" i="13"/>
  <c r="I256" i="12"/>
  <c r="J255" i="12"/>
  <c r="I251" i="15"/>
  <c r="J250" i="15"/>
  <c r="I256" i="14"/>
  <c r="J255" i="14"/>
  <c r="I252" i="11"/>
  <c r="J251" i="11"/>
  <c r="I261" i="9"/>
  <c r="J260" i="9"/>
  <c r="I254" i="8"/>
  <c r="J253" i="8"/>
  <c r="I226" i="6"/>
  <c r="J225" i="6"/>
  <c r="I262" i="9" l="1"/>
  <c r="J261" i="9"/>
  <c r="I257" i="12"/>
  <c r="J256" i="12"/>
  <c r="I258" i="13"/>
  <c r="J257" i="13"/>
  <c r="I252" i="15"/>
  <c r="J251" i="15"/>
  <c r="I253" i="11"/>
  <c r="J252" i="11"/>
  <c r="I257" i="14"/>
  <c r="J256" i="14"/>
  <c r="I261" i="10"/>
  <c r="J260" i="10"/>
  <c r="J254" i="8"/>
  <c r="I255" i="8"/>
  <c r="I227" i="6"/>
  <c r="J226" i="6"/>
  <c r="I262" i="10" l="1"/>
  <c r="J261" i="10"/>
  <c r="I258" i="14"/>
  <c r="J257" i="14"/>
  <c r="I258" i="12"/>
  <c r="J257" i="12"/>
  <c r="J252" i="15"/>
  <c r="I253" i="15"/>
  <c r="I259" i="13"/>
  <c r="J258" i="13"/>
  <c r="I254" i="11"/>
  <c r="J253" i="11"/>
  <c r="J262" i="9"/>
  <c r="I263" i="9"/>
  <c r="I256" i="8"/>
  <c r="J255" i="8"/>
  <c r="I228" i="6"/>
  <c r="J227" i="6"/>
  <c r="I264" i="9" l="1"/>
  <c r="J263" i="9"/>
  <c r="I259" i="12"/>
  <c r="J258" i="12"/>
  <c r="I259" i="14"/>
  <c r="J258" i="14"/>
  <c r="I254" i="15"/>
  <c r="J253" i="15"/>
  <c r="I255" i="11"/>
  <c r="J254" i="11"/>
  <c r="I260" i="13"/>
  <c r="J259" i="13"/>
  <c r="I263" i="10"/>
  <c r="J262" i="10"/>
  <c r="I257" i="8"/>
  <c r="J256" i="8"/>
  <c r="I229" i="6"/>
  <c r="J228" i="6"/>
  <c r="J254" i="15" l="1"/>
  <c r="I255" i="15"/>
  <c r="I264" i="10"/>
  <c r="J263" i="10"/>
  <c r="I260" i="12"/>
  <c r="J259" i="12"/>
  <c r="I260" i="14"/>
  <c r="J259" i="14"/>
  <c r="I261" i="13"/>
  <c r="J260" i="13"/>
  <c r="J255" i="11"/>
  <c r="I256" i="11"/>
  <c r="I265" i="9"/>
  <c r="J264" i="9"/>
  <c r="J257" i="8"/>
  <c r="I258" i="8"/>
  <c r="I230" i="6"/>
  <c r="J229" i="6"/>
  <c r="J260" i="12" l="1"/>
  <c r="I261" i="12"/>
  <c r="I265" i="10"/>
  <c r="J264" i="10"/>
  <c r="I256" i="15"/>
  <c r="J255" i="15"/>
  <c r="I261" i="14"/>
  <c r="J260" i="14"/>
  <c r="I266" i="9"/>
  <c r="J265" i="9"/>
  <c r="I257" i="11"/>
  <c r="J256" i="11"/>
  <c r="I262" i="13"/>
  <c r="J261" i="13"/>
  <c r="I259" i="8"/>
  <c r="J258" i="8"/>
  <c r="I231" i="6"/>
  <c r="J230" i="6"/>
  <c r="I262" i="14" l="1"/>
  <c r="J261" i="14"/>
  <c r="I263" i="13"/>
  <c r="J262" i="13"/>
  <c r="J265" i="10"/>
  <c r="I266" i="10"/>
  <c r="I257" i="15"/>
  <c r="J256" i="15"/>
  <c r="I258" i="11"/>
  <c r="J257" i="11"/>
  <c r="I262" i="12"/>
  <c r="J261" i="12"/>
  <c r="I267" i="9"/>
  <c r="J266" i="9"/>
  <c r="I260" i="8"/>
  <c r="J259" i="8"/>
  <c r="I232" i="6"/>
  <c r="J231" i="6"/>
  <c r="J257" i="15" l="1"/>
  <c r="I258" i="15"/>
  <c r="I267" i="10"/>
  <c r="J266" i="10"/>
  <c r="I268" i="9"/>
  <c r="J267" i="9"/>
  <c r="I264" i="13"/>
  <c r="J263" i="13"/>
  <c r="I263" i="12"/>
  <c r="J262" i="12"/>
  <c r="I259" i="11"/>
  <c r="J258" i="11"/>
  <c r="I263" i="14"/>
  <c r="J262" i="14"/>
  <c r="I261" i="8"/>
  <c r="J260" i="8"/>
  <c r="I233" i="6"/>
  <c r="J232" i="6"/>
  <c r="I260" i="11" l="1"/>
  <c r="J259" i="11"/>
  <c r="I268" i="10"/>
  <c r="J267" i="10"/>
  <c r="I265" i="13"/>
  <c r="J264" i="13"/>
  <c r="I264" i="14"/>
  <c r="J263" i="14"/>
  <c r="I269" i="9"/>
  <c r="J268" i="9"/>
  <c r="I259" i="15"/>
  <c r="J258" i="15"/>
  <c r="I264" i="12"/>
  <c r="J263" i="12"/>
  <c r="I262" i="8"/>
  <c r="J261" i="8"/>
  <c r="I234" i="6"/>
  <c r="J233" i="6"/>
  <c r="I265" i="14" l="1"/>
  <c r="J264" i="14"/>
  <c r="I260" i="15"/>
  <c r="J259" i="15"/>
  <c r="I269" i="10"/>
  <c r="J268" i="10"/>
  <c r="I265" i="12"/>
  <c r="J264" i="12"/>
  <c r="I266" i="13"/>
  <c r="J265" i="13"/>
  <c r="I270" i="9"/>
  <c r="J269" i="9"/>
  <c r="I261" i="11"/>
  <c r="J260" i="11"/>
  <c r="I263" i="8"/>
  <c r="J262" i="8"/>
  <c r="I235" i="6"/>
  <c r="J234" i="6"/>
  <c r="J270" i="9" l="1"/>
  <c r="I271" i="9"/>
  <c r="I270" i="10"/>
  <c r="J269" i="10"/>
  <c r="I266" i="12"/>
  <c r="J265" i="12"/>
  <c r="I262" i="11"/>
  <c r="J261" i="11"/>
  <c r="J260" i="15"/>
  <c r="I261" i="15"/>
  <c r="I267" i="13"/>
  <c r="J266" i="13"/>
  <c r="I266" i="14"/>
  <c r="J265" i="14"/>
  <c r="I264" i="8"/>
  <c r="J263" i="8"/>
  <c r="I236" i="6"/>
  <c r="J235" i="6"/>
  <c r="I267" i="14" l="1"/>
  <c r="J266" i="14"/>
  <c r="I268" i="13"/>
  <c r="J267" i="13"/>
  <c r="I271" i="10"/>
  <c r="J270" i="10"/>
  <c r="I262" i="15"/>
  <c r="J261" i="15"/>
  <c r="I272" i="9"/>
  <c r="J271" i="9"/>
  <c r="I263" i="11"/>
  <c r="J262" i="11"/>
  <c r="J266" i="12"/>
  <c r="I267" i="12"/>
  <c r="I265" i="8"/>
  <c r="J264" i="8"/>
  <c r="I237" i="6"/>
  <c r="J236" i="6"/>
  <c r="I272" i="10" l="1"/>
  <c r="J271" i="10"/>
  <c r="I264" i="11"/>
  <c r="J263" i="11"/>
  <c r="I269" i="13"/>
  <c r="J268" i="13"/>
  <c r="J262" i="15"/>
  <c r="I263" i="15"/>
  <c r="I268" i="12"/>
  <c r="J267" i="12"/>
  <c r="I273" i="9"/>
  <c r="J272" i="9"/>
  <c r="I268" i="14"/>
  <c r="J267" i="14"/>
  <c r="J265" i="8"/>
  <c r="I266" i="8"/>
  <c r="I238" i="6"/>
  <c r="J237" i="6"/>
  <c r="I264" i="15" l="1"/>
  <c r="J263" i="15"/>
  <c r="I274" i="9"/>
  <c r="J273" i="9"/>
  <c r="I265" i="11"/>
  <c r="J264" i="11"/>
  <c r="I269" i="14"/>
  <c r="J268" i="14"/>
  <c r="I270" i="13"/>
  <c r="J269" i="13"/>
  <c r="J268" i="12"/>
  <c r="I269" i="12"/>
  <c r="I273" i="10"/>
  <c r="J272" i="10"/>
  <c r="I267" i="8"/>
  <c r="J266" i="8"/>
  <c r="I239" i="6"/>
  <c r="J238" i="6"/>
  <c r="I266" i="11" l="1"/>
  <c r="J265" i="11"/>
  <c r="I270" i="12"/>
  <c r="J269" i="12"/>
  <c r="J273" i="10"/>
  <c r="I274" i="10"/>
  <c r="I275" i="9"/>
  <c r="J274" i="9"/>
  <c r="I270" i="14"/>
  <c r="J269" i="14"/>
  <c r="I271" i="13"/>
  <c r="J270" i="13"/>
  <c r="I265" i="15"/>
  <c r="J264" i="15"/>
  <c r="I268" i="8"/>
  <c r="J267" i="8"/>
  <c r="I240" i="6"/>
  <c r="J239" i="6"/>
  <c r="I275" i="10" l="1"/>
  <c r="J274" i="10"/>
  <c r="I272" i="13"/>
  <c r="J271" i="13"/>
  <c r="I271" i="12"/>
  <c r="J270" i="12"/>
  <c r="I276" i="9"/>
  <c r="J275" i="9"/>
  <c r="J265" i="15"/>
  <c r="I266" i="15"/>
  <c r="I271" i="14"/>
  <c r="J270" i="14"/>
  <c r="I267" i="11"/>
  <c r="J266" i="11"/>
  <c r="I269" i="8"/>
  <c r="J268" i="8"/>
  <c r="I241" i="6"/>
  <c r="J240" i="6"/>
  <c r="J272" i="13" l="1"/>
  <c r="I273" i="13"/>
  <c r="I272" i="12"/>
  <c r="J271" i="12"/>
  <c r="I272" i="14"/>
  <c r="J271" i="14"/>
  <c r="I267" i="15"/>
  <c r="J266" i="15"/>
  <c r="I277" i="9"/>
  <c r="J276" i="9"/>
  <c r="I268" i="11"/>
  <c r="J267" i="11"/>
  <c r="I276" i="10"/>
  <c r="J275" i="10"/>
  <c r="I270" i="8"/>
  <c r="J269" i="8"/>
  <c r="I242" i="6"/>
  <c r="J241" i="6"/>
  <c r="I269" i="11" l="1"/>
  <c r="J268" i="11"/>
  <c r="I273" i="12"/>
  <c r="J272" i="12"/>
  <c r="I277" i="10"/>
  <c r="J276" i="10"/>
  <c r="I273" i="14"/>
  <c r="J272" i="14"/>
  <c r="I274" i="13"/>
  <c r="J273" i="13"/>
  <c r="I268" i="15"/>
  <c r="J267" i="15"/>
  <c r="I278" i="9"/>
  <c r="J277" i="9"/>
  <c r="J270" i="8"/>
  <c r="I271" i="8"/>
  <c r="I243" i="6"/>
  <c r="J242" i="6"/>
  <c r="I274" i="12" l="1"/>
  <c r="J273" i="12"/>
  <c r="J278" i="9"/>
  <c r="I279" i="9"/>
  <c r="I278" i="10"/>
  <c r="J277" i="10"/>
  <c r="J268" i="15"/>
  <c r="I269" i="15"/>
  <c r="I274" i="14"/>
  <c r="J273" i="14"/>
  <c r="I275" i="13"/>
  <c r="J274" i="13"/>
  <c r="I270" i="11"/>
  <c r="J269" i="11"/>
  <c r="I272" i="8"/>
  <c r="J271" i="8"/>
  <c r="I244" i="6"/>
  <c r="J243" i="6"/>
  <c r="I270" i="15" l="1"/>
  <c r="J269" i="15"/>
  <c r="I280" i="9"/>
  <c r="J279" i="9"/>
  <c r="I271" i="11"/>
  <c r="J270" i="11"/>
  <c r="I279" i="10"/>
  <c r="J278" i="10"/>
  <c r="I276" i="13"/>
  <c r="J275" i="13"/>
  <c r="I275" i="14"/>
  <c r="J274" i="14"/>
  <c r="I275" i="12"/>
  <c r="J274" i="12"/>
  <c r="I273" i="8"/>
  <c r="J272" i="8"/>
  <c r="I245" i="6"/>
  <c r="J244" i="6"/>
  <c r="I280" i="10" l="1"/>
  <c r="J279" i="10"/>
  <c r="I276" i="12"/>
  <c r="J275" i="12"/>
  <c r="J271" i="11"/>
  <c r="I272" i="11"/>
  <c r="I281" i="9"/>
  <c r="J280" i="9"/>
  <c r="I276" i="14"/>
  <c r="J275" i="14"/>
  <c r="I277" i="13"/>
  <c r="J276" i="13"/>
  <c r="J270" i="15"/>
  <c r="I271" i="15"/>
  <c r="J273" i="8"/>
  <c r="I274" i="8"/>
  <c r="I246" i="6"/>
  <c r="J245" i="6"/>
  <c r="I273" i="11" l="1"/>
  <c r="J272" i="11"/>
  <c r="I282" i="9"/>
  <c r="J281" i="9"/>
  <c r="I272" i="15"/>
  <c r="J271" i="15"/>
  <c r="I278" i="13"/>
  <c r="J277" i="13"/>
  <c r="J276" i="12"/>
  <c r="I277" i="12"/>
  <c r="I277" i="14"/>
  <c r="J276" i="14"/>
  <c r="I281" i="10"/>
  <c r="J280" i="10"/>
  <c r="I275" i="8"/>
  <c r="J274" i="8"/>
  <c r="I247" i="6"/>
  <c r="J246" i="6"/>
  <c r="I279" i="13" l="1"/>
  <c r="J278" i="13"/>
  <c r="I273" i="15"/>
  <c r="J272" i="15"/>
  <c r="I278" i="14"/>
  <c r="J277" i="14"/>
  <c r="I283" i="9"/>
  <c r="J282" i="9"/>
  <c r="J281" i="10"/>
  <c r="I282" i="10"/>
  <c r="I278" i="12"/>
  <c r="J277" i="12"/>
  <c r="I274" i="11"/>
  <c r="J273" i="11"/>
  <c r="I276" i="8"/>
  <c r="J275" i="8"/>
  <c r="I248" i="6"/>
  <c r="J247" i="6"/>
  <c r="I284" i="9" l="1"/>
  <c r="J283" i="9"/>
  <c r="I275" i="11"/>
  <c r="J274" i="11"/>
  <c r="J273" i="15"/>
  <c r="I274" i="15"/>
  <c r="I279" i="12"/>
  <c r="J278" i="12"/>
  <c r="I283" i="10"/>
  <c r="J282" i="10"/>
  <c r="I279" i="14"/>
  <c r="J278" i="14"/>
  <c r="I280" i="13"/>
  <c r="J279" i="13"/>
  <c r="I277" i="8"/>
  <c r="J276" i="8"/>
  <c r="I249" i="6"/>
  <c r="J248" i="6"/>
  <c r="I280" i="12" l="1"/>
  <c r="J279" i="12"/>
  <c r="I275" i="15"/>
  <c r="J274" i="15"/>
  <c r="J280" i="13"/>
  <c r="I281" i="13"/>
  <c r="I280" i="14"/>
  <c r="J279" i="14"/>
  <c r="I276" i="11"/>
  <c r="J275" i="11"/>
  <c r="I284" i="10"/>
  <c r="J283" i="10"/>
  <c r="I285" i="9"/>
  <c r="J284" i="9"/>
  <c r="I278" i="8"/>
  <c r="J277" i="8"/>
  <c r="I250" i="6"/>
  <c r="J249" i="6"/>
  <c r="I282" i="13" l="1"/>
  <c r="J281" i="13"/>
  <c r="I281" i="14"/>
  <c r="J280" i="14"/>
  <c r="I286" i="9"/>
  <c r="J285" i="9"/>
  <c r="I285" i="10"/>
  <c r="J284" i="10"/>
  <c r="I276" i="15"/>
  <c r="J275" i="15"/>
  <c r="I277" i="11"/>
  <c r="J276" i="11"/>
  <c r="I281" i="12"/>
  <c r="J280" i="12"/>
  <c r="J278" i="8"/>
  <c r="I279" i="8"/>
  <c r="I251" i="6"/>
  <c r="J250" i="6"/>
  <c r="I286" i="10" l="1"/>
  <c r="J285" i="10"/>
  <c r="I282" i="12"/>
  <c r="J281" i="12"/>
  <c r="I278" i="11"/>
  <c r="J277" i="11"/>
  <c r="I282" i="14"/>
  <c r="J281" i="14"/>
  <c r="J286" i="9"/>
  <c r="I287" i="9"/>
  <c r="J276" i="15"/>
  <c r="I277" i="15"/>
  <c r="I283" i="13"/>
  <c r="J282" i="13"/>
  <c r="I280" i="8"/>
  <c r="J279" i="8"/>
  <c r="I252" i="6"/>
  <c r="J251" i="6"/>
  <c r="J282" i="12" l="1"/>
  <c r="I283" i="12"/>
  <c r="I283" i="14"/>
  <c r="J282" i="14"/>
  <c r="I279" i="11"/>
  <c r="J278" i="11"/>
  <c r="I288" i="9"/>
  <c r="J287" i="9"/>
  <c r="I284" i="13"/>
  <c r="J283" i="13"/>
  <c r="I278" i="15"/>
  <c r="J277" i="15"/>
  <c r="I287" i="10"/>
  <c r="J286" i="10"/>
  <c r="I281" i="8"/>
  <c r="J280" i="8"/>
  <c r="I253" i="6"/>
  <c r="J252" i="6"/>
  <c r="I289" i="9" l="1"/>
  <c r="J288" i="9"/>
  <c r="I288" i="10"/>
  <c r="J287" i="10"/>
  <c r="I280" i="11"/>
  <c r="J279" i="11"/>
  <c r="J278" i="15"/>
  <c r="I279" i="15"/>
  <c r="I284" i="14"/>
  <c r="J283" i="14"/>
  <c r="I284" i="12"/>
  <c r="J283" i="12"/>
  <c r="I285" i="13"/>
  <c r="J284" i="13"/>
  <c r="J281" i="8"/>
  <c r="I282" i="8"/>
  <c r="I254" i="6"/>
  <c r="J253" i="6"/>
  <c r="I280" i="15" l="1"/>
  <c r="J279" i="15"/>
  <c r="J284" i="12"/>
  <c r="I285" i="12"/>
  <c r="I286" i="13"/>
  <c r="J285" i="13"/>
  <c r="I281" i="11"/>
  <c r="J280" i="11"/>
  <c r="I289" i="10"/>
  <c r="J288" i="10"/>
  <c r="I285" i="14"/>
  <c r="J284" i="14"/>
  <c r="I290" i="9"/>
  <c r="J289" i="9"/>
  <c r="I283" i="8"/>
  <c r="J282" i="8"/>
  <c r="I255" i="6"/>
  <c r="J254" i="6"/>
  <c r="I291" i="9" l="1"/>
  <c r="J290" i="9"/>
  <c r="I286" i="14"/>
  <c r="J285" i="14"/>
  <c r="I286" i="12"/>
  <c r="J285" i="12"/>
  <c r="I282" i="11"/>
  <c r="J281" i="11"/>
  <c r="I287" i="13"/>
  <c r="J286" i="13"/>
  <c r="J289" i="10"/>
  <c r="I290" i="10"/>
  <c r="I281" i="15"/>
  <c r="J280" i="15"/>
  <c r="I284" i="8"/>
  <c r="J283" i="8"/>
  <c r="I256" i="6"/>
  <c r="J255" i="6"/>
  <c r="I283" i="11" l="1"/>
  <c r="J282" i="11"/>
  <c r="J281" i="15"/>
  <c r="I282" i="15"/>
  <c r="I287" i="12"/>
  <c r="J286" i="12"/>
  <c r="I287" i="14"/>
  <c r="J286" i="14"/>
  <c r="I291" i="10"/>
  <c r="J290" i="10"/>
  <c r="I288" i="13"/>
  <c r="J287" i="13"/>
  <c r="I292" i="9"/>
  <c r="J291" i="9"/>
  <c r="I285" i="8"/>
  <c r="J284" i="8"/>
  <c r="I257" i="6"/>
  <c r="J256" i="6"/>
  <c r="I288" i="14" l="1"/>
  <c r="J287" i="14"/>
  <c r="I293" i="9"/>
  <c r="J292" i="9"/>
  <c r="I283" i="15"/>
  <c r="J282" i="15"/>
  <c r="I289" i="13"/>
  <c r="J288" i="13"/>
  <c r="I288" i="12"/>
  <c r="J287" i="12"/>
  <c r="I292" i="10"/>
  <c r="J291" i="10"/>
  <c r="I284" i="11"/>
  <c r="J283" i="11"/>
  <c r="I286" i="8"/>
  <c r="J285" i="8"/>
  <c r="I258" i="6"/>
  <c r="J257" i="6"/>
  <c r="I290" i="13" l="1"/>
  <c r="J289" i="13"/>
  <c r="I285" i="11"/>
  <c r="J284" i="11"/>
  <c r="I284" i="15"/>
  <c r="J283" i="15"/>
  <c r="I293" i="10"/>
  <c r="J292" i="10"/>
  <c r="I294" i="9"/>
  <c r="J293" i="9"/>
  <c r="I289" i="12"/>
  <c r="J288" i="12"/>
  <c r="I289" i="14"/>
  <c r="J288" i="14"/>
  <c r="J286" i="8"/>
  <c r="I287" i="8"/>
  <c r="I259" i="6"/>
  <c r="J258" i="6"/>
  <c r="I294" i="10" l="1"/>
  <c r="J293" i="10"/>
  <c r="J284" i="15"/>
  <c r="I285" i="15"/>
  <c r="I290" i="12"/>
  <c r="J289" i="12"/>
  <c r="I290" i="14"/>
  <c r="J289" i="14"/>
  <c r="I286" i="11"/>
  <c r="J285" i="11"/>
  <c r="J294" i="9"/>
  <c r="I295" i="9"/>
  <c r="I291" i="13"/>
  <c r="J290" i="13"/>
  <c r="I288" i="8"/>
  <c r="J287" i="8"/>
  <c r="I260" i="6"/>
  <c r="J259" i="6"/>
  <c r="I291" i="14" l="1"/>
  <c r="J290" i="14"/>
  <c r="I292" i="13"/>
  <c r="J291" i="13"/>
  <c r="I296" i="9"/>
  <c r="J295" i="9"/>
  <c r="I286" i="15"/>
  <c r="J285" i="15"/>
  <c r="I291" i="12"/>
  <c r="J290" i="12"/>
  <c r="I287" i="11"/>
  <c r="J286" i="11"/>
  <c r="I295" i="10"/>
  <c r="J294" i="10"/>
  <c r="I289" i="8"/>
  <c r="J288" i="8"/>
  <c r="I261" i="6"/>
  <c r="J260" i="6"/>
  <c r="J286" i="15" l="1"/>
  <c r="I287" i="15"/>
  <c r="I297" i="9"/>
  <c r="J296" i="9"/>
  <c r="I296" i="10"/>
  <c r="J295" i="10"/>
  <c r="J287" i="11"/>
  <c r="I288" i="11"/>
  <c r="I293" i="13"/>
  <c r="J292" i="13"/>
  <c r="I292" i="12"/>
  <c r="J291" i="12"/>
  <c r="I292" i="14"/>
  <c r="J291" i="14"/>
  <c r="J289" i="8"/>
  <c r="I290" i="8"/>
  <c r="I262" i="6"/>
  <c r="J261" i="6"/>
  <c r="I289" i="11" l="1"/>
  <c r="J288" i="11"/>
  <c r="I298" i="9"/>
  <c r="J297" i="9"/>
  <c r="I288" i="15"/>
  <c r="J287" i="15"/>
  <c r="I293" i="14"/>
  <c r="J292" i="14"/>
  <c r="I297" i="10"/>
  <c r="J296" i="10"/>
  <c r="J292" i="12"/>
  <c r="I293" i="12"/>
  <c r="I294" i="13"/>
  <c r="J293" i="13"/>
  <c r="I291" i="8"/>
  <c r="J290" i="8"/>
  <c r="I263" i="6"/>
  <c r="J262" i="6"/>
  <c r="I294" i="12" l="1"/>
  <c r="J293" i="12"/>
  <c r="I295" i="13"/>
  <c r="J294" i="13"/>
  <c r="I294" i="14"/>
  <c r="J293" i="14"/>
  <c r="I289" i="15"/>
  <c r="J288" i="15"/>
  <c r="I299" i="9"/>
  <c r="J298" i="9"/>
  <c r="J297" i="10"/>
  <c r="I298" i="10"/>
  <c r="I290" i="11"/>
  <c r="J289" i="11"/>
  <c r="I292" i="8"/>
  <c r="J291" i="8"/>
  <c r="I264" i="6"/>
  <c r="J263" i="6"/>
  <c r="J289" i="15" l="1"/>
  <c r="I290" i="15"/>
  <c r="I291" i="11"/>
  <c r="J290" i="11"/>
  <c r="I296" i="13"/>
  <c r="J295" i="13"/>
  <c r="I295" i="14"/>
  <c r="J294" i="14"/>
  <c r="I299" i="10"/>
  <c r="J298" i="10"/>
  <c r="I300" i="9"/>
  <c r="J299" i="9"/>
  <c r="I295" i="12"/>
  <c r="J294" i="12"/>
  <c r="I293" i="8"/>
  <c r="J292" i="8"/>
  <c r="I265" i="6"/>
  <c r="J264" i="6"/>
  <c r="J295" i="14" l="1"/>
  <c r="I296" i="14"/>
  <c r="I297" i="13"/>
  <c r="J296" i="13"/>
  <c r="I292" i="11"/>
  <c r="J291" i="11"/>
  <c r="I291" i="15"/>
  <c r="J290" i="15"/>
  <c r="I296" i="12"/>
  <c r="J295" i="12"/>
  <c r="I301" i="9"/>
  <c r="J300" i="9"/>
  <c r="I300" i="10"/>
  <c r="J299" i="10"/>
  <c r="I294" i="8"/>
  <c r="J293" i="8"/>
  <c r="J265" i="6"/>
  <c r="I266" i="6"/>
  <c r="I301" i="10" l="1"/>
  <c r="J300" i="10"/>
  <c r="I302" i="9"/>
  <c r="J301" i="9"/>
  <c r="I298" i="13"/>
  <c r="J297" i="13"/>
  <c r="I293" i="11"/>
  <c r="J292" i="11"/>
  <c r="I297" i="14"/>
  <c r="J296" i="14"/>
  <c r="I292" i="15"/>
  <c r="J291" i="15"/>
  <c r="I297" i="12"/>
  <c r="J296" i="12"/>
  <c r="J294" i="8"/>
  <c r="I295" i="8"/>
  <c r="I267" i="6"/>
  <c r="J266" i="6"/>
  <c r="I294" i="11" l="1"/>
  <c r="J293" i="11"/>
  <c r="J302" i="9"/>
  <c r="I303" i="9"/>
  <c r="I298" i="12"/>
  <c r="J297" i="12"/>
  <c r="I299" i="13"/>
  <c r="J298" i="13"/>
  <c r="J292" i="15"/>
  <c r="I293" i="15"/>
  <c r="I298" i="14"/>
  <c r="J297" i="14"/>
  <c r="I302" i="10"/>
  <c r="J301" i="10"/>
  <c r="I296" i="8"/>
  <c r="J295" i="8"/>
  <c r="I268" i="6"/>
  <c r="J267" i="6"/>
  <c r="I300" i="13" l="1"/>
  <c r="J299" i="13"/>
  <c r="I304" i="9"/>
  <c r="J303" i="9"/>
  <c r="I303" i="10"/>
  <c r="J302" i="10"/>
  <c r="I294" i="15"/>
  <c r="J293" i="15"/>
  <c r="J298" i="12"/>
  <c r="I299" i="12"/>
  <c r="I299" i="14"/>
  <c r="J298" i="14"/>
  <c r="I295" i="11"/>
  <c r="J294" i="11"/>
  <c r="I297" i="8"/>
  <c r="J296" i="8"/>
  <c r="I269" i="6"/>
  <c r="J268" i="6"/>
  <c r="I296" i="11" l="1"/>
  <c r="J295" i="11"/>
  <c r="I304" i="10"/>
  <c r="J303" i="10"/>
  <c r="I300" i="14"/>
  <c r="J299" i="14"/>
  <c r="I305" i="9"/>
  <c r="J304" i="9"/>
  <c r="J294" i="15"/>
  <c r="I295" i="15"/>
  <c r="I300" i="12"/>
  <c r="J299" i="12"/>
  <c r="I301" i="13"/>
  <c r="J300" i="13"/>
  <c r="J297" i="8"/>
  <c r="I298" i="8"/>
  <c r="I270" i="6"/>
  <c r="J269" i="6"/>
  <c r="I302" i="13" l="1"/>
  <c r="J301" i="13"/>
  <c r="I306" i="9"/>
  <c r="J305" i="9"/>
  <c r="I301" i="14"/>
  <c r="J300" i="14"/>
  <c r="J300" i="12"/>
  <c r="I301" i="12"/>
  <c r="I305" i="10"/>
  <c r="J304" i="10"/>
  <c r="I296" i="15"/>
  <c r="J295" i="15"/>
  <c r="I297" i="11"/>
  <c r="J296" i="11"/>
  <c r="I299" i="8"/>
  <c r="J298" i="8"/>
  <c r="I271" i="6"/>
  <c r="J270" i="6"/>
  <c r="I302" i="12" l="1"/>
  <c r="J301" i="12"/>
  <c r="I298" i="11"/>
  <c r="J297" i="11"/>
  <c r="I307" i="9"/>
  <c r="J306" i="9"/>
  <c r="I302" i="14"/>
  <c r="J301" i="14"/>
  <c r="I297" i="15"/>
  <c r="J296" i="15"/>
  <c r="J305" i="10"/>
  <c r="I306" i="10"/>
  <c r="I303" i="13"/>
  <c r="J302" i="13"/>
  <c r="I300" i="8"/>
  <c r="J299" i="8"/>
  <c r="I272" i="6"/>
  <c r="J271" i="6"/>
  <c r="I299" i="11" l="1"/>
  <c r="J298" i="11"/>
  <c r="I307" i="10"/>
  <c r="J306" i="10"/>
  <c r="I303" i="14"/>
  <c r="J302" i="14"/>
  <c r="I304" i="13"/>
  <c r="J303" i="13"/>
  <c r="I308" i="9"/>
  <c r="J307" i="9"/>
  <c r="J297" i="15"/>
  <c r="I298" i="15"/>
  <c r="I303" i="12"/>
  <c r="J302" i="12"/>
  <c r="I301" i="8"/>
  <c r="J300" i="8"/>
  <c r="I273" i="6"/>
  <c r="J272" i="6"/>
  <c r="I304" i="12" l="1"/>
  <c r="J303" i="12"/>
  <c r="I299" i="15"/>
  <c r="J298" i="15"/>
  <c r="I308" i="10"/>
  <c r="J307" i="10"/>
  <c r="J304" i="13"/>
  <c r="I305" i="13"/>
  <c r="J303" i="14"/>
  <c r="I304" i="14"/>
  <c r="I309" i="9"/>
  <c r="J308" i="9"/>
  <c r="I300" i="11"/>
  <c r="J299" i="11"/>
  <c r="I302" i="8"/>
  <c r="J301" i="8"/>
  <c r="I274" i="6"/>
  <c r="J273" i="6"/>
  <c r="I300" i="15" l="1"/>
  <c r="J299" i="15"/>
  <c r="I309" i="10"/>
  <c r="J308" i="10"/>
  <c r="I310" i="9"/>
  <c r="J309" i="9"/>
  <c r="I305" i="14"/>
  <c r="J304" i="14"/>
  <c r="I306" i="13"/>
  <c r="J305" i="13"/>
  <c r="I301" i="11"/>
  <c r="J300" i="11"/>
  <c r="I305" i="12"/>
  <c r="J304" i="12"/>
  <c r="J302" i="8"/>
  <c r="I303" i="8"/>
  <c r="I275" i="6"/>
  <c r="J274" i="6"/>
  <c r="I306" i="14" l="1"/>
  <c r="J305" i="14"/>
  <c r="J310" i="9"/>
  <c r="I311" i="9"/>
  <c r="I306" i="12"/>
  <c r="J305" i="12"/>
  <c r="I302" i="11"/>
  <c r="J301" i="11"/>
  <c r="I310" i="10"/>
  <c r="J309" i="10"/>
  <c r="I307" i="13"/>
  <c r="J306" i="13"/>
  <c r="J300" i="15"/>
  <c r="I301" i="15"/>
  <c r="I304" i="8"/>
  <c r="J303" i="8"/>
  <c r="I276" i="6"/>
  <c r="J275" i="6"/>
  <c r="I303" i="11" l="1"/>
  <c r="J302" i="11"/>
  <c r="I307" i="12"/>
  <c r="J306" i="12"/>
  <c r="I312" i="9"/>
  <c r="J311" i="9"/>
  <c r="I302" i="15"/>
  <c r="J301" i="15"/>
  <c r="I308" i="13"/>
  <c r="J307" i="13"/>
  <c r="I311" i="10"/>
  <c r="J310" i="10"/>
  <c r="I307" i="14"/>
  <c r="J306" i="14"/>
  <c r="I305" i="8"/>
  <c r="J304" i="8"/>
  <c r="I277" i="6"/>
  <c r="J276" i="6"/>
  <c r="J302" i="15" l="1"/>
  <c r="I303" i="15"/>
  <c r="I308" i="14"/>
  <c r="J307" i="14"/>
  <c r="I313" i="9"/>
  <c r="J312" i="9"/>
  <c r="I312" i="10"/>
  <c r="J311" i="10"/>
  <c r="I308" i="12"/>
  <c r="J307" i="12"/>
  <c r="I309" i="13"/>
  <c r="J308" i="13"/>
  <c r="J303" i="11"/>
  <c r="I304" i="11"/>
  <c r="J305" i="8"/>
  <c r="I306" i="8"/>
  <c r="I278" i="6"/>
  <c r="J277" i="6"/>
  <c r="I313" i="10" l="1"/>
  <c r="J312" i="10"/>
  <c r="I310" i="13"/>
  <c r="J309" i="13"/>
  <c r="I314" i="9"/>
  <c r="J313" i="9"/>
  <c r="I304" i="15"/>
  <c r="J303" i="15"/>
  <c r="I305" i="11"/>
  <c r="J304" i="11"/>
  <c r="I309" i="14"/>
  <c r="J308" i="14"/>
  <c r="J308" i="12"/>
  <c r="I309" i="12"/>
  <c r="I307" i="8"/>
  <c r="J306" i="8"/>
  <c r="I279" i="6"/>
  <c r="J278" i="6"/>
  <c r="I305" i="15" l="1"/>
  <c r="J304" i="15"/>
  <c r="I315" i="9"/>
  <c r="J314" i="9"/>
  <c r="I311" i="13"/>
  <c r="J310" i="13"/>
  <c r="I310" i="12"/>
  <c r="J309" i="12"/>
  <c r="I310" i="14"/>
  <c r="J309" i="14"/>
  <c r="I306" i="11"/>
  <c r="J305" i="11"/>
  <c r="J313" i="10"/>
  <c r="I314" i="10"/>
  <c r="I308" i="8"/>
  <c r="J307" i="8"/>
  <c r="I280" i="6"/>
  <c r="J279" i="6"/>
  <c r="I316" i="9" l="1"/>
  <c r="J315" i="9"/>
  <c r="I311" i="12"/>
  <c r="J310" i="12"/>
  <c r="I315" i="10"/>
  <c r="J314" i="10"/>
  <c r="I312" i="13"/>
  <c r="J311" i="13"/>
  <c r="I307" i="11"/>
  <c r="J306" i="11"/>
  <c r="I311" i="14"/>
  <c r="J310" i="14"/>
  <c r="J305" i="15"/>
  <c r="I306" i="15"/>
  <c r="I309" i="8"/>
  <c r="J308" i="8"/>
  <c r="I281" i="6"/>
  <c r="J280" i="6"/>
  <c r="I307" i="15" l="1"/>
  <c r="J306" i="15"/>
  <c r="J312" i="13"/>
  <c r="I313" i="13"/>
  <c r="J311" i="14"/>
  <c r="I312" i="14"/>
  <c r="I312" i="12"/>
  <c r="J311" i="12"/>
  <c r="I316" i="10"/>
  <c r="J315" i="10"/>
  <c r="I308" i="11"/>
  <c r="J307" i="11"/>
  <c r="I317" i="9"/>
  <c r="J316" i="9"/>
  <c r="I310" i="8"/>
  <c r="J309" i="8"/>
  <c r="I282" i="6"/>
  <c r="J281" i="6"/>
  <c r="I313" i="12" l="1"/>
  <c r="J312" i="12"/>
  <c r="I314" i="13"/>
  <c r="J313" i="13"/>
  <c r="I313" i="14"/>
  <c r="J312" i="14"/>
  <c r="I318" i="9"/>
  <c r="J317" i="9"/>
  <c r="I309" i="11"/>
  <c r="J308" i="11"/>
  <c r="I317" i="10"/>
  <c r="J316" i="10"/>
  <c r="I308" i="15"/>
  <c r="J307" i="15"/>
  <c r="J310" i="8"/>
  <c r="I311" i="8"/>
  <c r="I283" i="6"/>
  <c r="J282" i="6"/>
  <c r="J318" i="9" l="1"/>
  <c r="I319" i="9"/>
  <c r="I318" i="10"/>
  <c r="J317" i="10"/>
  <c r="I315" i="13"/>
  <c r="J314" i="13"/>
  <c r="J308" i="15"/>
  <c r="I309" i="15"/>
  <c r="I314" i="14"/>
  <c r="J313" i="14"/>
  <c r="I310" i="11"/>
  <c r="J309" i="11"/>
  <c r="I314" i="12"/>
  <c r="J313" i="12"/>
  <c r="I312" i="8"/>
  <c r="J311" i="8"/>
  <c r="I284" i="6"/>
  <c r="J283" i="6"/>
  <c r="I310" i="15" l="1"/>
  <c r="J309" i="15"/>
  <c r="J314" i="12"/>
  <c r="I315" i="12"/>
  <c r="I316" i="13"/>
  <c r="J315" i="13"/>
  <c r="I311" i="11"/>
  <c r="J310" i="11"/>
  <c r="I319" i="10"/>
  <c r="J318" i="10"/>
  <c r="I320" i="9"/>
  <c r="J319" i="9"/>
  <c r="I315" i="14"/>
  <c r="J314" i="14"/>
  <c r="I313" i="8"/>
  <c r="J312" i="8"/>
  <c r="I285" i="6"/>
  <c r="J284" i="6"/>
  <c r="I312" i="11" l="1"/>
  <c r="J311" i="11"/>
  <c r="I316" i="12"/>
  <c r="J315" i="12"/>
  <c r="I316" i="14"/>
  <c r="J315" i="14"/>
  <c r="I321" i="9"/>
  <c r="J320" i="9"/>
  <c r="I317" i="13"/>
  <c r="J316" i="13"/>
  <c r="I320" i="10"/>
  <c r="J319" i="10"/>
  <c r="J310" i="15"/>
  <c r="I311" i="15"/>
  <c r="J313" i="8"/>
  <c r="I314" i="8"/>
  <c r="I286" i="6"/>
  <c r="J285" i="6"/>
  <c r="I322" i="9" l="1"/>
  <c r="J321" i="9"/>
  <c r="J316" i="12"/>
  <c r="I317" i="12"/>
  <c r="I312" i="15"/>
  <c r="J311" i="15"/>
  <c r="I317" i="14"/>
  <c r="J316" i="14"/>
  <c r="I321" i="10"/>
  <c r="J320" i="10"/>
  <c r="I318" i="13"/>
  <c r="J317" i="13"/>
  <c r="I313" i="11"/>
  <c r="J312" i="11"/>
  <c r="I315" i="8"/>
  <c r="J314" i="8"/>
  <c r="I287" i="6"/>
  <c r="J286" i="6"/>
  <c r="I318" i="14" l="1"/>
  <c r="J317" i="14"/>
  <c r="I318" i="12"/>
  <c r="J317" i="12"/>
  <c r="I313" i="15"/>
  <c r="J312" i="15"/>
  <c r="I319" i="13"/>
  <c r="J318" i="13"/>
  <c r="I314" i="11"/>
  <c r="J313" i="11"/>
  <c r="J321" i="10"/>
  <c r="I322" i="10"/>
  <c r="I323" i="9"/>
  <c r="J322" i="9"/>
  <c r="I316" i="8"/>
  <c r="J315" i="8"/>
  <c r="I288" i="6"/>
  <c r="J287" i="6"/>
  <c r="I320" i="13" l="1"/>
  <c r="J319" i="13"/>
  <c r="I319" i="12"/>
  <c r="J318" i="12"/>
  <c r="I323" i="10"/>
  <c r="J322" i="10"/>
  <c r="I324" i="9"/>
  <c r="J323" i="9"/>
  <c r="J313" i="15"/>
  <c r="I314" i="15"/>
  <c r="I315" i="11"/>
  <c r="J314" i="11"/>
  <c r="I319" i="14"/>
  <c r="J318" i="14"/>
  <c r="I317" i="8"/>
  <c r="J316" i="8"/>
  <c r="I289" i="6"/>
  <c r="J288" i="6"/>
  <c r="I324" i="10" l="1"/>
  <c r="J323" i="10"/>
  <c r="I316" i="11"/>
  <c r="J315" i="11"/>
  <c r="I320" i="12"/>
  <c r="J319" i="12"/>
  <c r="I325" i="9"/>
  <c r="J324" i="9"/>
  <c r="I315" i="15"/>
  <c r="J314" i="15"/>
  <c r="J319" i="14"/>
  <c r="I320" i="14"/>
  <c r="I321" i="13"/>
  <c r="J320" i="13"/>
  <c r="I318" i="8"/>
  <c r="J317" i="8"/>
  <c r="I290" i="6"/>
  <c r="J289" i="6"/>
  <c r="I317" i="11" l="1"/>
  <c r="J316" i="11"/>
  <c r="I326" i="9"/>
  <c r="J325" i="9"/>
  <c r="I322" i="13"/>
  <c r="J321" i="13"/>
  <c r="I321" i="12"/>
  <c r="J320" i="12"/>
  <c r="I321" i="14"/>
  <c r="J320" i="14"/>
  <c r="I316" i="15"/>
  <c r="J315" i="15"/>
  <c r="I325" i="10"/>
  <c r="J324" i="10"/>
  <c r="J318" i="8"/>
  <c r="I319" i="8"/>
  <c r="I291" i="6"/>
  <c r="J290" i="6"/>
  <c r="I322" i="12" l="1"/>
  <c r="J321" i="12"/>
  <c r="I326" i="10"/>
  <c r="J325" i="10"/>
  <c r="J326" i="9"/>
  <c r="I327" i="9"/>
  <c r="J316" i="15"/>
  <c r="I317" i="15"/>
  <c r="I323" i="13"/>
  <c r="J322" i="13"/>
  <c r="I322" i="14"/>
  <c r="J321" i="14"/>
  <c r="I318" i="11"/>
  <c r="J317" i="11"/>
  <c r="I320" i="8"/>
  <c r="J319" i="8"/>
  <c r="I292" i="6"/>
  <c r="J291" i="6"/>
  <c r="I319" i="11" l="1"/>
  <c r="J318" i="11"/>
  <c r="I318" i="15"/>
  <c r="J317" i="15"/>
  <c r="I328" i="9"/>
  <c r="J327" i="9"/>
  <c r="I327" i="10"/>
  <c r="J326" i="10"/>
  <c r="I323" i="14"/>
  <c r="J322" i="14"/>
  <c r="I324" i="13"/>
  <c r="J323" i="13"/>
  <c r="I323" i="12"/>
  <c r="J322" i="12"/>
  <c r="I321" i="8"/>
  <c r="J320" i="8"/>
  <c r="I293" i="6"/>
  <c r="J292" i="6"/>
  <c r="I328" i="10" l="1"/>
  <c r="J327" i="10"/>
  <c r="I329" i="9"/>
  <c r="J328" i="9"/>
  <c r="I325" i="13"/>
  <c r="J324" i="13"/>
  <c r="I324" i="12"/>
  <c r="J323" i="12"/>
  <c r="J318" i="15"/>
  <c r="I319" i="15"/>
  <c r="I324" i="14"/>
  <c r="J323" i="14"/>
  <c r="J319" i="11"/>
  <c r="I320" i="11"/>
  <c r="J321" i="8"/>
  <c r="I322" i="8"/>
  <c r="I294" i="6"/>
  <c r="J293" i="6"/>
  <c r="J324" i="12" l="1"/>
  <c r="I325" i="12"/>
  <c r="I321" i="11"/>
  <c r="J320" i="11"/>
  <c r="I330" i="9"/>
  <c r="J329" i="9"/>
  <c r="I326" i="13"/>
  <c r="J325" i="13"/>
  <c r="I325" i="14"/>
  <c r="J324" i="14"/>
  <c r="I320" i="15"/>
  <c r="J319" i="15"/>
  <c r="I329" i="10"/>
  <c r="J328" i="10"/>
  <c r="I323" i="8"/>
  <c r="J322" i="8"/>
  <c r="I295" i="6"/>
  <c r="J294" i="6"/>
  <c r="J329" i="10" l="1"/>
  <c r="I330" i="10"/>
  <c r="I331" i="9"/>
  <c r="J330" i="9"/>
  <c r="I321" i="15"/>
  <c r="J320" i="15"/>
  <c r="I322" i="11"/>
  <c r="J321" i="11"/>
  <c r="I327" i="13"/>
  <c r="J326" i="13"/>
  <c r="I326" i="12"/>
  <c r="J325" i="12"/>
  <c r="I326" i="14"/>
  <c r="J325" i="14"/>
  <c r="I324" i="8"/>
  <c r="J323" i="8"/>
  <c r="I296" i="6"/>
  <c r="J295" i="6"/>
  <c r="I323" i="11" l="1"/>
  <c r="J322" i="11"/>
  <c r="I327" i="14"/>
  <c r="J326" i="14"/>
  <c r="J321" i="15"/>
  <c r="I322" i="15"/>
  <c r="I327" i="12"/>
  <c r="J326" i="12"/>
  <c r="I331" i="10"/>
  <c r="J330" i="10"/>
  <c r="I332" i="9"/>
  <c r="J331" i="9"/>
  <c r="I328" i="13"/>
  <c r="J327" i="13"/>
  <c r="I325" i="8"/>
  <c r="J324" i="8"/>
  <c r="I297" i="6"/>
  <c r="J296" i="6"/>
  <c r="I333" i="9" l="1"/>
  <c r="J332" i="9"/>
  <c r="I328" i="12"/>
  <c r="J327" i="12"/>
  <c r="I329" i="13"/>
  <c r="J328" i="13"/>
  <c r="I323" i="15"/>
  <c r="J322" i="15"/>
  <c r="J327" i="14"/>
  <c r="I328" i="14"/>
  <c r="I332" i="10"/>
  <c r="J331" i="10"/>
  <c r="I324" i="11"/>
  <c r="J323" i="11"/>
  <c r="I326" i="8"/>
  <c r="J325" i="8"/>
  <c r="I298" i="6"/>
  <c r="J297" i="6"/>
  <c r="I324" i="15" l="1"/>
  <c r="J323" i="15"/>
  <c r="I325" i="11"/>
  <c r="J324" i="11"/>
  <c r="I330" i="13"/>
  <c r="J329" i="13"/>
  <c r="I333" i="10"/>
  <c r="J332" i="10"/>
  <c r="I329" i="12"/>
  <c r="J328" i="12"/>
  <c r="I329" i="14"/>
  <c r="J328" i="14"/>
  <c r="I334" i="9"/>
  <c r="J333" i="9"/>
  <c r="J326" i="8"/>
  <c r="I327" i="8"/>
  <c r="I299" i="6"/>
  <c r="J298" i="6"/>
  <c r="I334" i="10" l="1"/>
  <c r="J333" i="10"/>
  <c r="J334" i="9"/>
  <c r="I335" i="9"/>
  <c r="I330" i="14"/>
  <c r="J329" i="14"/>
  <c r="I326" i="11"/>
  <c r="J325" i="11"/>
  <c r="I331" i="13"/>
  <c r="J330" i="13"/>
  <c r="I330" i="12"/>
  <c r="J329" i="12"/>
  <c r="J324" i="15"/>
  <c r="I325" i="15"/>
  <c r="I328" i="8"/>
  <c r="J327" i="8"/>
  <c r="I300" i="6"/>
  <c r="J299" i="6"/>
  <c r="J330" i="12" l="1"/>
  <c r="I331" i="12"/>
  <c r="I327" i="11"/>
  <c r="J326" i="11"/>
  <c r="I326" i="15"/>
  <c r="J325" i="15"/>
  <c r="I331" i="14"/>
  <c r="J330" i="14"/>
  <c r="I336" i="9"/>
  <c r="J335" i="9"/>
  <c r="I332" i="13"/>
  <c r="J331" i="13"/>
  <c r="I335" i="10"/>
  <c r="J334" i="10"/>
  <c r="I329" i="8"/>
  <c r="J328" i="8"/>
  <c r="I301" i="6"/>
  <c r="J300" i="6"/>
  <c r="J326" i="15" l="1"/>
  <c r="I327" i="15"/>
  <c r="I333" i="13"/>
  <c r="J332" i="13"/>
  <c r="J327" i="11"/>
  <c r="I328" i="11"/>
  <c r="I332" i="12"/>
  <c r="J331" i="12"/>
  <c r="I332" i="14"/>
  <c r="J331" i="14"/>
  <c r="I336" i="10"/>
  <c r="J335" i="10"/>
  <c r="I337" i="9"/>
  <c r="J336" i="9"/>
  <c r="J329" i="8"/>
  <c r="I330" i="8"/>
  <c r="I302" i="6"/>
  <c r="J301" i="6"/>
  <c r="I329" i="11" l="1"/>
  <c r="J328" i="11"/>
  <c r="I338" i="9"/>
  <c r="J337" i="9"/>
  <c r="I334" i="13"/>
  <c r="J333" i="13"/>
  <c r="I328" i="15"/>
  <c r="J327" i="15"/>
  <c r="J332" i="12"/>
  <c r="I333" i="12"/>
  <c r="I337" i="10"/>
  <c r="J336" i="10"/>
  <c r="I333" i="14"/>
  <c r="J332" i="14"/>
  <c r="I331" i="8"/>
  <c r="J330" i="8"/>
  <c r="I303" i="6"/>
  <c r="J302" i="6"/>
  <c r="I329" i="15" l="1"/>
  <c r="J328" i="15"/>
  <c r="I334" i="14"/>
  <c r="J333" i="14"/>
  <c r="I335" i="13"/>
  <c r="J334" i="13"/>
  <c r="I339" i="9"/>
  <c r="J338" i="9"/>
  <c r="J337" i="10"/>
  <c r="I338" i="10"/>
  <c r="I334" i="12"/>
  <c r="J333" i="12"/>
  <c r="I330" i="11"/>
  <c r="J329" i="11"/>
  <c r="I332" i="8"/>
  <c r="J331" i="8"/>
  <c r="I304" i="6"/>
  <c r="J303" i="6"/>
  <c r="I336" i="13" l="1"/>
  <c r="J335" i="13"/>
  <c r="I335" i="12"/>
  <c r="J334" i="12"/>
  <c r="I335" i="14"/>
  <c r="J334" i="14"/>
  <c r="I340" i="9"/>
  <c r="J339" i="9"/>
  <c r="I331" i="11"/>
  <c r="J330" i="11"/>
  <c r="I339" i="10"/>
  <c r="J338" i="10"/>
  <c r="J329" i="15"/>
  <c r="I330" i="15"/>
  <c r="I333" i="8"/>
  <c r="J332" i="8"/>
  <c r="J304" i="6"/>
  <c r="I305" i="6"/>
  <c r="J335" i="14" l="1"/>
  <c r="I336" i="14"/>
  <c r="I331" i="15"/>
  <c r="J330" i="15"/>
  <c r="I336" i="12"/>
  <c r="J335" i="12"/>
  <c r="I341" i="9"/>
  <c r="J340" i="9"/>
  <c r="I340" i="10"/>
  <c r="J339" i="10"/>
  <c r="I332" i="11"/>
  <c r="J331" i="11"/>
  <c r="J336" i="13"/>
  <c r="I337" i="13"/>
  <c r="I334" i="8"/>
  <c r="J333" i="8"/>
  <c r="I306" i="6"/>
  <c r="J305" i="6"/>
  <c r="I338" i="13" l="1"/>
  <c r="J337" i="13"/>
  <c r="I333" i="11"/>
  <c r="J332" i="11"/>
  <c r="I332" i="15"/>
  <c r="J331" i="15"/>
  <c r="I337" i="12"/>
  <c r="J336" i="12"/>
  <c r="I337" i="14"/>
  <c r="J336" i="14"/>
  <c r="I342" i="9"/>
  <c r="J341" i="9"/>
  <c r="I341" i="10"/>
  <c r="J340" i="10"/>
  <c r="J334" i="8"/>
  <c r="I335" i="8"/>
  <c r="I307" i="6"/>
  <c r="J306" i="6"/>
  <c r="J332" i="15" l="1"/>
  <c r="I333" i="15"/>
  <c r="I342" i="10"/>
  <c r="J341" i="10"/>
  <c r="J342" i="9"/>
  <c r="I343" i="9"/>
  <c r="I334" i="11"/>
  <c r="J333" i="11"/>
  <c r="I338" i="12"/>
  <c r="J337" i="12"/>
  <c r="I338" i="14"/>
  <c r="J337" i="14"/>
  <c r="I339" i="13"/>
  <c r="J338" i="13"/>
  <c r="I336" i="8"/>
  <c r="J335" i="8"/>
  <c r="I308" i="6"/>
  <c r="J307" i="6"/>
  <c r="I340" i="13" l="1"/>
  <c r="J339" i="13"/>
  <c r="I339" i="14"/>
  <c r="J338" i="14"/>
  <c r="I343" i="10"/>
  <c r="J342" i="10"/>
  <c r="I335" i="11"/>
  <c r="J334" i="11"/>
  <c r="I344" i="9"/>
  <c r="J343" i="9"/>
  <c r="I334" i="15"/>
  <c r="J333" i="15"/>
  <c r="I339" i="12"/>
  <c r="J338" i="12"/>
  <c r="I337" i="8"/>
  <c r="J336" i="8"/>
  <c r="I309" i="6"/>
  <c r="J308" i="6"/>
  <c r="I340" i="12" l="1"/>
  <c r="J339" i="12"/>
  <c r="J334" i="15"/>
  <c r="I335" i="15"/>
  <c r="I340" i="14"/>
  <c r="J339" i="14"/>
  <c r="J335" i="11"/>
  <c r="I336" i="11"/>
  <c r="I344" i="10"/>
  <c r="J343" i="10"/>
  <c r="I345" i="9"/>
  <c r="J344" i="9"/>
  <c r="I341" i="13"/>
  <c r="J340" i="13"/>
  <c r="J337" i="8"/>
  <c r="I338" i="8"/>
  <c r="I310" i="6"/>
  <c r="J309" i="6"/>
  <c r="I336" i="15" l="1"/>
  <c r="J335" i="15"/>
  <c r="I337" i="11"/>
  <c r="J336" i="11"/>
  <c r="I341" i="14"/>
  <c r="J340" i="14"/>
  <c r="I342" i="13"/>
  <c r="J341" i="13"/>
  <c r="I346" i="9"/>
  <c r="J345" i="9"/>
  <c r="I345" i="10"/>
  <c r="J344" i="10"/>
  <c r="J340" i="12"/>
  <c r="I341" i="12"/>
  <c r="I339" i="8"/>
  <c r="J338" i="8"/>
  <c r="I311" i="6"/>
  <c r="J310" i="6"/>
  <c r="I342" i="12" l="1"/>
  <c r="J341" i="12"/>
  <c r="J345" i="10"/>
  <c r="I346" i="10"/>
  <c r="I338" i="11"/>
  <c r="J337" i="11"/>
  <c r="I343" i="13"/>
  <c r="J342" i="13"/>
  <c r="I342" i="14"/>
  <c r="J341" i="14"/>
  <c r="I347" i="9"/>
  <c r="J346" i="9"/>
  <c r="I337" i="15"/>
  <c r="J336" i="15"/>
  <c r="I340" i="8"/>
  <c r="J339" i="8"/>
  <c r="I312" i="6"/>
  <c r="J311" i="6"/>
  <c r="I347" i="10" l="1"/>
  <c r="J346" i="10"/>
  <c r="J337" i="15"/>
  <c r="I338" i="15"/>
  <c r="I344" i="13"/>
  <c r="J343" i="13"/>
  <c r="I339" i="11"/>
  <c r="J338" i="11"/>
  <c r="I348" i="9"/>
  <c r="J347" i="9"/>
  <c r="I343" i="14"/>
  <c r="J342" i="14"/>
  <c r="I343" i="12"/>
  <c r="J342" i="12"/>
  <c r="I341" i="8"/>
  <c r="J340" i="8"/>
  <c r="I313" i="6"/>
  <c r="J312" i="6"/>
  <c r="I344" i="12" l="1"/>
  <c r="J343" i="12"/>
  <c r="I340" i="11"/>
  <c r="J339" i="11"/>
  <c r="I339" i="15"/>
  <c r="J338" i="15"/>
  <c r="J344" i="13"/>
  <c r="I345" i="13"/>
  <c r="J343" i="14"/>
  <c r="I344" i="14"/>
  <c r="I349" i="9"/>
  <c r="J348" i="9"/>
  <c r="I348" i="10"/>
  <c r="J347" i="10"/>
  <c r="I342" i="8"/>
  <c r="J341" i="8"/>
  <c r="I314" i="6"/>
  <c r="J313" i="6"/>
  <c r="I340" i="15" l="1"/>
  <c r="J339" i="15"/>
  <c r="I350" i="9"/>
  <c r="J349" i="9"/>
  <c r="I341" i="11"/>
  <c r="J340" i="11"/>
  <c r="I346" i="13"/>
  <c r="J345" i="13"/>
  <c r="I349" i="10"/>
  <c r="J348" i="10"/>
  <c r="I345" i="14"/>
  <c r="J344" i="14"/>
  <c r="I345" i="12"/>
  <c r="J344" i="12"/>
  <c r="J342" i="8"/>
  <c r="I343" i="8"/>
  <c r="I315" i="6"/>
  <c r="J314" i="6"/>
  <c r="I347" i="13" l="1"/>
  <c r="J346" i="13"/>
  <c r="J350" i="9"/>
  <c r="I351" i="9"/>
  <c r="I342" i="11"/>
  <c r="J341" i="11"/>
  <c r="I346" i="12"/>
  <c r="J345" i="12"/>
  <c r="I346" i="14"/>
  <c r="J345" i="14"/>
  <c r="I350" i="10"/>
  <c r="J349" i="10"/>
  <c r="J340" i="15"/>
  <c r="I341" i="15"/>
  <c r="I344" i="8"/>
  <c r="J343" i="8"/>
  <c r="I316" i="6"/>
  <c r="J315" i="6"/>
  <c r="I342" i="15" l="1"/>
  <c r="J341" i="15"/>
  <c r="I343" i="11"/>
  <c r="J342" i="11"/>
  <c r="J346" i="12"/>
  <c r="I347" i="12"/>
  <c r="I352" i="9"/>
  <c r="J351" i="9"/>
  <c r="I351" i="10"/>
  <c r="J350" i="10"/>
  <c r="I347" i="14"/>
  <c r="J346" i="14"/>
  <c r="I348" i="13"/>
  <c r="J347" i="13"/>
  <c r="I345" i="8"/>
  <c r="J344" i="8"/>
  <c r="I317" i="6"/>
  <c r="J316" i="6"/>
  <c r="I348" i="12" l="1"/>
  <c r="J347" i="12"/>
  <c r="I353" i="9"/>
  <c r="J352" i="9"/>
  <c r="I348" i="14"/>
  <c r="J347" i="14"/>
  <c r="J343" i="11"/>
  <c r="I344" i="11"/>
  <c r="I349" i="13"/>
  <c r="J348" i="13"/>
  <c r="I352" i="10"/>
  <c r="J351" i="10"/>
  <c r="J342" i="15"/>
  <c r="I343" i="15"/>
  <c r="J345" i="8"/>
  <c r="I346" i="8"/>
  <c r="I318" i="6"/>
  <c r="J317" i="6"/>
  <c r="I345" i="11" l="1"/>
  <c r="J344" i="11"/>
  <c r="I353" i="10"/>
  <c r="J352" i="10"/>
  <c r="I354" i="9"/>
  <c r="J353" i="9"/>
  <c r="I344" i="15"/>
  <c r="J343" i="15"/>
  <c r="I349" i="14"/>
  <c r="J348" i="14"/>
  <c r="I350" i="13"/>
  <c r="J349" i="13"/>
  <c r="J348" i="12"/>
  <c r="I349" i="12"/>
  <c r="I347" i="8"/>
  <c r="J346" i="8"/>
  <c r="I319" i="6"/>
  <c r="J318" i="6"/>
  <c r="I345" i="15" l="1"/>
  <c r="J344" i="15"/>
  <c r="I355" i="9"/>
  <c r="J354" i="9"/>
  <c r="I350" i="12"/>
  <c r="J349" i="12"/>
  <c r="I351" i="13"/>
  <c r="J350" i="13"/>
  <c r="J353" i="10"/>
  <c r="I354" i="10"/>
  <c r="I350" i="14"/>
  <c r="J349" i="14"/>
  <c r="I346" i="11"/>
  <c r="J345" i="11"/>
  <c r="I348" i="8"/>
  <c r="J347" i="8"/>
  <c r="I320" i="6"/>
  <c r="J319" i="6"/>
  <c r="I352" i="13" l="1"/>
  <c r="J351" i="13"/>
  <c r="I347" i="11"/>
  <c r="J346" i="11"/>
  <c r="I351" i="12"/>
  <c r="J350" i="12"/>
  <c r="I351" i="14"/>
  <c r="J350" i="14"/>
  <c r="I356" i="9"/>
  <c r="J355" i="9"/>
  <c r="I355" i="10"/>
  <c r="J354" i="10"/>
  <c r="J345" i="15"/>
  <c r="I346" i="15"/>
  <c r="I349" i="8"/>
  <c r="J348" i="8"/>
  <c r="I321" i="6"/>
  <c r="J320" i="6"/>
  <c r="J351" i="14" l="1"/>
  <c r="I352" i="14"/>
  <c r="I347" i="15"/>
  <c r="J346" i="15"/>
  <c r="I348" i="11"/>
  <c r="J347" i="11"/>
  <c r="I352" i="12"/>
  <c r="J351" i="12"/>
  <c r="I356" i="10"/>
  <c r="J355" i="10"/>
  <c r="I357" i="9"/>
  <c r="J356" i="9"/>
  <c r="I353" i="13"/>
  <c r="J352" i="13"/>
  <c r="I350" i="8"/>
  <c r="J349" i="8"/>
  <c r="I322" i="6"/>
  <c r="J321" i="6"/>
  <c r="I354" i="13" l="1"/>
  <c r="J353" i="13"/>
  <c r="I358" i="9"/>
  <c r="J357" i="9"/>
  <c r="I348" i="15"/>
  <c r="J347" i="15"/>
  <c r="I353" i="12"/>
  <c r="J352" i="12"/>
  <c r="I353" i="14"/>
  <c r="J352" i="14"/>
  <c r="I349" i="11"/>
  <c r="J348" i="11"/>
  <c r="I357" i="10"/>
  <c r="J356" i="10"/>
  <c r="J350" i="8"/>
  <c r="I351" i="8"/>
  <c r="I323" i="6"/>
  <c r="J322" i="6"/>
  <c r="J348" i="15" l="1"/>
  <c r="I349" i="15"/>
  <c r="J349" i="11"/>
  <c r="I350" i="11"/>
  <c r="J358" i="9"/>
  <c r="I359" i="9"/>
  <c r="I354" i="12"/>
  <c r="J353" i="12"/>
  <c r="I358" i="10"/>
  <c r="J357" i="10"/>
  <c r="I354" i="14"/>
  <c r="J353" i="14"/>
  <c r="I355" i="13"/>
  <c r="J354" i="13"/>
  <c r="I352" i="8"/>
  <c r="J351" i="8"/>
  <c r="I324" i="6"/>
  <c r="J323" i="6"/>
  <c r="I351" i="11" l="1"/>
  <c r="J350" i="11"/>
  <c r="I355" i="12"/>
  <c r="J354" i="12"/>
  <c r="I356" i="13"/>
  <c r="J355" i="13"/>
  <c r="I360" i="9"/>
  <c r="J359" i="9"/>
  <c r="I350" i="15"/>
  <c r="J349" i="15"/>
  <c r="I355" i="14"/>
  <c r="J354" i="14"/>
  <c r="I359" i="10"/>
  <c r="J358" i="10"/>
  <c r="I353" i="8"/>
  <c r="J352" i="8"/>
  <c r="I325" i="6"/>
  <c r="J324" i="6"/>
  <c r="I357" i="13" l="1"/>
  <c r="J356" i="13"/>
  <c r="I360" i="10"/>
  <c r="J359" i="10"/>
  <c r="I356" i="14"/>
  <c r="J355" i="14"/>
  <c r="I356" i="12"/>
  <c r="J355" i="12"/>
  <c r="I361" i="9"/>
  <c r="J360" i="9"/>
  <c r="J350" i="15"/>
  <c r="I351" i="15"/>
  <c r="J351" i="11"/>
  <c r="I352" i="11"/>
  <c r="J353" i="8"/>
  <c r="I354" i="8"/>
  <c r="I326" i="6"/>
  <c r="J325" i="6"/>
  <c r="I353" i="11" l="1"/>
  <c r="J352" i="11"/>
  <c r="I357" i="14"/>
  <c r="J356" i="14"/>
  <c r="I361" i="10"/>
  <c r="J360" i="10"/>
  <c r="J356" i="12"/>
  <c r="I357" i="12"/>
  <c r="I352" i="15"/>
  <c r="J351" i="15"/>
  <c r="I362" i="9"/>
  <c r="J361" i="9"/>
  <c r="I358" i="13"/>
  <c r="J357" i="13"/>
  <c r="I355" i="8"/>
  <c r="J354" i="8"/>
  <c r="I327" i="6"/>
  <c r="J326" i="6"/>
  <c r="I358" i="12" l="1"/>
  <c r="J357" i="12"/>
  <c r="I359" i="13"/>
  <c r="J358" i="13"/>
  <c r="J361" i="10"/>
  <c r="I362" i="10"/>
  <c r="I363" i="9"/>
  <c r="J362" i="9"/>
  <c r="I358" i="14"/>
  <c r="J357" i="14"/>
  <c r="I353" i="15"/>
  <c r="J352" i="15"/>
  <c r="I354" i="11"/>
  <c r="J353" i="11"/>
  <c r="I356" i="8"/>
  <c r="J355" i="8"/>
  <c r="I328" i="6"/>
  <c r="J327" i="6"/>
  <c r="I360" i="13" l="1"/>
  <c r="J359" i="13"/>
  <c r="I355" i="11"/>
  <c r="J354" i="11"/>
  <c r="I364" i="9"/>
  <c r="J363" i="9"/>
  <c r="I363" i="10"/>
  <c r="J362" i="10"/>
  <c r="J353" i="15"/>
  <c r="I354" i="15"/>
  <c r="I359" i="14"/>
  <c r="J358" i="14"/>
  <c r="I359" i="12"/>
  <c r="J358" i="12"/>
  <c r="I357" i="8"/>
  <c r="J356" i="8"/>
  <c r="I329" i="6"/>
  <c r="J328" i="6"/>
  <c r="I364" i="10" l="1"/>
  <c r="J363" i="10"/>
  <c r="I365" i="9"/>
  <c r="J364" i="9"/>
  <c r="I360" i="14"/>
  <c r="J359" i="14"/>
  <c r="I355" i="15"/>
  <c r="J354" i="15"/>
  <c r="I360" i="12"/>
  <c r="J359" i="12"/>
  <c r="I356" i="11"/>
  <c r="J355" i="11"/>
  <c r="I361" i="13"/>
  <c r="J360" i="13"/>
  <c r="I358" i="8"/>
  <c r="J357" i="8"/>
  <c r="I330" i="6"/>
  <c r="J329" i="6"/>
  <c r="I356" i="15" l="1"/>
  <c r="J355" i="15"/>
  <c r="I361" i="14"/>
  <c r="J360" i="14"/>
  <c r="I366" i="9"/>
  <c r="J365" i="9"/>
  <c r="I362" i="13"/>
  <c r="J361" i="13"/>
  <c r="I357" i="11"/>
  <c r="J356" i="11"/>
  <c r="I361" i="12"/>
  <c r="J360" i="12"/>
  <c r="I365" i="10"/>
  <c r="J364" i="10"/>
  <c r="J358" i="8"/>
  <c r="I359" i="8"/>
  <c r="J330" i="6"/>
  <c r="I331" i="6"/>
  <c r="I363" i="13" l="1"/>
  <c r="J362" i="13"/>
  <c r="I362" i="12"/>
  <c r="J361" i="12"/>
  <c r="I362" i="14"/>
  <c r="J361" i="14"/>
  <c r="J366" i="9"/>
  <c r="I367" i="9"/>
  <c r="I366" i="10"/>
  <c r="J365" i="10"/>
  <c r="I358" i="11"/>
  <c r="J357" i="11"/>
  <c r="J356" i="15"/>
  <c r="I357" i="15"/>
  <c r="I360" i="8"/>
  <c r="J359" i="8"/>
  <c r="I332" i="6"/>
  <c r="J331" i="6"/>
  <c r="I368" i="9" l="1"/>
  <c r="J367" i="9"/>
  <c r="I358" i="15"/>
  <c r="J357" i="15"/>
  <c r="I363" i="14"/>
  <c r="J362" i="14"/>
  <c r="J362" i="12"/>
  <c r="I363" i="12"/>
  <c r="I359" i="11"/>
  <c r="J358" i="11"/>
  <c r="I367" i="10"/>
  <c r="J366" i="10"/>
  <c r="I364" i="13"/>
  <c r="J363" i="13"/>
  <c r="I361" i="8"/>
  <c r="J360" i="8"/>
  <c r="I333" i="6"/>
  <c r="J332" i="6"/>
  <c r="I364" i="14" l="1"/>
  <c r="J363" i="14"/>
  <c r="I364" i="12"/>
  <c r="J363" i="12"/>
  <c r="I368" i="10"/>
  <c r="J367" i="10"/>
  <c r="J358" i="15"/>
  <c r="I359" i="15"/>
  <c r="I365" i="13"/>
  <c r="J364" i="13"/>
  <c r="J359" i="11"/>
  <c r="I360" i="11"/>
  <c r="I369" i="9"/>
  <c r="J368" i="9"/>
  <c r="J361" i="8"/>
  <c r="I362" i="8"/>
  <c r="I334" i="6"/>
  <c r="J333" i="6"/>
  <c r="I360" i="15" l="1"/>
  <c r="J359" i="15"/>
  <c r="I370" i="9"/>
  <c r="J369" i="9"/>
  <c r="I369" i="10"/>
  <c r="J368" i="10"/>
  <c r="I361" i="11"/>
  <c r="J360" i="11"/>
  <c r="J364" i="12"/>
  <c r="I365" i="12"/>
  <c r="I366" i="13"/>
  <c r="J365" i="13"/>
  <c r="I365" i="14"/>
  <c r="J364" i="14"/>
  <c r="I363" i="8"/>
  <c r="J362" i="8"/>
  <c r="I335" i="6"/>
  <c r="J334" i="6"/>
  <c r="I362" i="11" l="1"/>
  <c r="J361" i="11"/>
  <c r="I366" i="14"/>
  <c r="J365" i="14"/>
  <c r="I367" i="13"/>
  <c r="J366" i="13"/>
  <c r="I371" i="9"/>
  <c r="J370" i="9"/>
  <c r="J369" i="10"/>
  <c r="I370" i="10"/>
  <c r="I366" i="12"/>
  <c r="J365" i="12"/>
  <c r="I361" i="15"/>
  <c r="J360" i="15"/>
  <c r="I364" i="8"/>
  <c r="J363" i="8"/>
  <c r="I336" i="6"/>
  <c r="J335" i="6"/>
  <c r="I372" i="9" l="1"/>
  <c r="J371" i="9"/>
  <c r="I367" i="12"/>
  <c r="J366" i="12"/>
  <c r="I367" i="14"/>
  <c r="J366" i="14"/>
  <c r="J361" i="15"/>
  <c r="I362" i="15"/>
  <c r="I368" i="13"/>
  <c r="J367" i="13"/>
  <c r="I371" i="10"/>
  <c r="J370" i="10"/>
  <c r="J362" i="11"/>
  <c r="I363" i="11"/>
  <c r="I365" i="8"/>
  <c r="J364" i="8"/>
  <c r="I337" i="6"/>
  <c r="J336" i="6"/>
  <c r="I364" i="11" l="1"/>
  <c r="J363" i="11"/>
  <c r="J367" i="14"/>
  <c r="I368" i="14"/>
  <c r="I372" i="10"/>
  <c r="J371" i="10"/>
  <c r="I368" i="12"/>
  <c r="J367" i="12"/>
  <c r="I363" i="15"/>
  <c r="J362" i="15"/>
  <c r="J368" i="13"/>
  <c r="I369" i="13"/>
  <c r="I373" i="9"/>
  <c r="J372" i="9"/>
  <c r="I366" i="8"/>
  <c r="J365" i="8"/>
  <c r="I338" i="6"/>
  <c r="J337" i="6"/>
  <c r="I369" i="12" l="1"/>
  <c r="J368" i="12"/>
  <c r="I370" i="13"/>
  <c r="J369" i="13"/>
  <c r="I369" i="14"/>
  <c r="J368" i="14"/>
  <c r="I374" i="9"/>
  <c r="J373" i="9"/>
  <c r="I373" i="10"/>
  <c r="J372" i="10"/>
  <c r="I364" i="15"/>
  <c r="J363" i="15"/>
  <c r="I365" i="11"/>
  <c r="J364" i="11"/>
  <c r="J366" i="8"/>
  <c r="I367" i="8"/>
  <c r="I339" i="6"/>
  <c r="J338" i="6"/>
  <c r="J374" i="9" l="1"/>
  <c r="I375" i="9"/>
  <c r="I366" i="11"/>
  <c r="J365" i="11"/>
  <c r="I370" i="14"/>
  <c r="J369" i="14"/>
  <c r="J364" i="15"/>
  <c r="I365" i="15"/>
  <c r="I371" i="13"/>
  <c r="J370" i="13"/>
  <c r="I374" i="10"/>
  <c r="J373" i="10"/>
  <c r="I370" i="12"/>
  <c r="J369" i="12"/>
  <c r="I368" i="8"/>
  <c r="J367" i="8"/>
  <c r="I340" i="6"/>
  <c r="J339" i="6"/>
  <c r="I371" i="12" l="1"/>
  <c r="J370" i="12"/>
  <c r="I371" i="14"/>
  <c r="J370" i="14"/>
  <c r="I366" i="15"/>
  <c r="J365" i="15"/>
  <c r="I375" i="10"/>
  <c r="J374" i="10"/>
  <c r="I367" i="11"/>
  <c r="J366" i="11"/>
  <c r="I376" i="9"/>
  <c r="J375" i="9"/>
  <c r="I372" i="13"/>
  <c r="J371" i="13"/>
  <c r="I369" i="8"/>
  <c r="J368" i="8"/>
  <c r="I341" i="6"/>
  <c r="J340" i="6"/>
  <c r="J366" i="15" l="1"/>
  <c r="I367" i="15"/>
  <c r="I377" i="9"/>
  <c r="J376" i="9"/>
  <c r="I372" i="14"/>
  <c r="J371" i="14"/>
  <c r="I376" i="10"/>
  <c r="J375" i="10"/>
  <c r="I373" i="13"/>
  <c r="J372" i="13"/>
  <c r="I368" i="11"/>
  <c r="J367" i="11"/>
  <c r="I372" i="12"/>
  <c r="J371" i="12"/>
  <c r="I370" i="8"/>
  <c r="J369" i="8"/>
  <c r="I342" i="6"/>
  <c r="J341" i="6"/>
  <c r="I377" i="10" l="1"/>
  <c r="J376" i="10"/>
  <c r="I373" i="14"/>
  <c r="J372" i="14"/>
  <c r="I378" i="9"/>
  <c r="J377" i="9"/>
  <c r="J372" i="12"/>
  <c r="I373" i="12"/>
  <c r="I368" i="15"/>
  <c r="J367" i="15"/>
  <c r="I369" i="11"/>
  <c r="J368" i="11"/>
  <c r="I374" i="13"/>
  <c r="J373" i="13"/>
  <c r="J370" i="8"/>
  <c r="I371" i="8"/>
  <c r="I343" i="6"/>
  <c r="J342" i="6"/>
  <c r="I374" i="12" l="1"/>
  <c r="J373" i="12"/>
  <c r="J369" i="11"/>
  <c r="I370" i="11"/>
  <c r="I379" i="9"/>
  <c r="J378" i="9"/>
  <c r="I375" i="13"/>
  <c r="J374" i="13"/>
  <c r="I374" i="14"/>
  <c r="J373" i="14"/>
  <c r="I369" i="15"/>
  <c r="J368" i="15"/>
  <c r="J377" i="10"/>
  <c r="I378" i="10"/>
  <c r="I372" i="8"/>
  <c r="J371" i="8"/>
  <c r="I344" i="6"/>
  <c r="J343" i="6"/>
  <c r="I379" i="10" l="1"/>
  <c r="J378" i="10"/>
  <c r="I371" i="11"/>
  <c r="J370" i="11"/>
  <c r="I376" i="13"/>
  <c r="J375" i="13"/>
  <c r="I380" i="9"/>
  <c r="J379" i="9"/>
  <c r="J369" i="15"/>
  <c r="I370" i="15"/>
  <c r="I375" i="14"/>
  <c r="J374" i="14"/>
  <c r="I375" i="12"/>
  <c r="J374" i="12"/>
  <c r="I373" i="8"/>
  <c r="J372" i="8"/>
  <c r="I345" i="6"/>
  <c r="J344" i="6"/>
  <c r="J376" i="13" l="1"/>
  <c r="I377" i="13"/>
  <c r="I381" i="9"/>
  <c r="J380" i="9"/>
  <c r="I376" i="12"/>
  <c r="J375" i="12"/>
  <c r="J375" i="14"/>
  <c r="I376" i="14"/>
  <c r="I372" i="11"/>
  <c r="J371" i="11"/>
  <c r="I371" i="15"/>
  <c r="J370" i="15"/>
  <c r="I380" i="10"/>
  <c r="J379" i="10"/>
  <c r="J373" i="8"/>
  <c r="I374" i="8"/>
  <c r="I346" i="6"/>
  <c r="J345" i="6"/>
  <c r="I377" i="14" l="1"/>
  <c r="J376" i="14"/>
  <c r="I382" i="9"/>
  <c r="J381" i="9"/>
  <c r="I372" i="15"/>
  <c r="J371" i="15"/>
  <c r="I378" i="13"/>
  <c r="J377" i="13"/>
  <c r="I381" i="10"/>
  <c r="J380" i="10"/>
  <c r="I377" i="12"/>
  <c r="J376" i="12"/>
  <c r="J372" i="11"/>
  <c r="I373" i="11"/>
  <c r="I375" i="8"/>
  <c r="J374" i="8"/>
  <c r="I347" i="6"/>
  <c r="J346" i="6"/>
  <c r="I379" i="13" l="1"/>
  <c r="J378" i="13"/>
  <c r="J382" i="9"/>
  <c r="I383" i="9"/>
  <c r="I374" i="11"/>
  <c r="J373" i="11"/>
  <c r="J372" i="15"/>
  <c r="I373" i="15"/>
  <c r="I378" i="12"/>
  <c r="J377" i="12"/>
  <c r="I382" i="10"/>
  <c r="J381" i="10"/>
  <c r="I378" i="14"/>
  <c r="J377" i="14"/>
  <c r="I376" i="8"/>
  <c r="J375" i="8"/>
  <c r="I348" i="6"/>
  <c r="J347" i="6"/>
  <c r="I374" i="15" l="1"/>
  <c r="J373" i="15"/>
  <c r="I379" i="14"/>
  <c r="J378" i="14"/>
  <c r="I384" i="9"/>
  <c r="J383" i="9"/>
  <c r="I375" i="11"/>
  <c r="J374" i="11"/>
  <c r="I383" i="10"/>
  <c r="J382" i="10"/>
  <c r="J378" i="12"/>
  <c r="I379" i="12"/>
  <c r="I380" i="13"/>
  <c r="J379" i="13"/>
  <c r="J376" i="8"/>
  <c r="I377" i="8"/>
  <c r="J348" i="6"/>
  <c r="I349" i="6"/>
  <c r="J375" i="11" l="1"/>
  <c r="I376" i="11"/>
  <c r="I385" i="9"/>
  <c r="J384" i="9"/>
  <c r="I380" i="12"/>
  <c r="J379" i="12"/>
  <c r="I381" i="13"/>
  <c r="J380" i="13"/>
  <c r="I380" i="14"/>
  <c r="J379" i="14"/>
  <c r="I384" i="10"/>
  <c r="J383" i="10"/>
  <c r="J374" i="15"/>
  <c r="I375" i="15"/>
  <c r="I378" i="8"/>
  <c r="J377" i="8"/>
  <c r="I350" i="6"/>
  <c r="J349" i="6"/>
  <c r="I382" i="13" l="1"/>
  <c r="J381" i="13"/>
  <c r="I376" i="15"/>
  <c r="J375" i="15"/>
  <c r="J380" i="12"/>
  <c r="I381" i="12"/>
  <c r="I385" i="10"/>
  <c r="J384" i="10"/>
  <c r="I386" i="9"/>
  <c r="J385" i="9"/>
  <c r="I377" i="11"/>
  <c r="J376" i="11"/>
  <c r="I381" i="14"/>
  <c r="J380" i="14"/>
  <c r="I379" i="8"/>
  <c r="J378" i="8"/>
  <c r="I351" i="6"/>
  <c r="J350" i="6"/>
  <c r="I378" i="11" l="1"/>
  <c r="J377" i="11"/>
  <c r="I377" i="15"/>
  <c r="J376" i="15"/>
  <c r="J385" i="10"/>
  <c r="I386" i="10"/>
  <c r="I382" i="12"/>
  <c r="J381" i="12"/>
  <c r="I382" i="14"/>
  <c r="J381" i="14"/>
  <c r="I387" i="9"/>
  <c r="J386" i="9"/>
  <c r="I383" i="13"/>
  <c r="J382" i="13"/>
  <c r="I380" i="8"/>
  <c r="J379" i="8"/>
  <c r="I352" i="6"/>
  <c r="J351" i="6"/>
  <c r="I383" i="12" l="1"/>
  <c r="J382" i="12"/>
  <c r="I387" i="10"/>
  <c r="J386" i="10"/>
  <c r="I388" i="9"/>
  <c r="J387" i="9"/>
  <c r="J377" i="15"/>
  <c r="I378" i="15"/>
  <c r="I384" i="13"/>
  <c r="J383" i="13"/>
  <c r="I383" i="14"/>
  <c r="J382" i="14"/>
  <c r="J378" i="11"/>
  <c r="I379" i="11"/>
  <c r="I381" i="8"/>
  <c r="J380" i="8"/>
  <c r="I353" i="6"/>
  <c r="J352" i="6"/>
  <c r="I389" i="9" l="1"/>
  <c r="J388" i="9"/>
  <c r="I384" i="14"/>
  <c r="J383" i="14"/>
  <c r="I388" i="10"/>
  <c r="J387" i="10"/>
  <c r="I379" i="15"/>
  <c r="J378" i="15"/>
  <c r="I380" i="11"/>
  <c r="J379" i="11"/>
  <c r="I385" i="13"/>
  <c r="J384" i="13"/>
  <c r="I384" i="12"/>
  <c r="J383" i="12"/>
  <c r="I382" i="8"/>
  <c r="J381" i="8"/>
  <c r="I354" i="6"/>
  <c r="J353" i="6"/>
  <c r="I385" i="12" l="1"/>
  <c r="J384" i="12"/>
  <c r="I389" i="10"/>
  <c r="J388" i="10"/>
  <c r="I386" i="13"/>
  <c r="J385" i="13"/>
  <c r="I385" i="14"/>
  <c r="J384" i="14"/>
  <c r="I380" i="15"/>
  <c r="J379" i="15"/>
  <c r="J380" i="11"/>
  <c r="I381" i="11"/>
  <c r="I390" i="9"/>
  <c r="J389" i="9"/>
  <c r="J382" i="8"/>
  <c r="I383" i="8"/>
  <c r="I355" i="6"/>
  <c r="J354" i="6"/>
  <c r="I387" i="13" l="1"/>
  <c r="J386" i="13"/>
  <c r="I386" i="14"/>
  <c r="J385" i="14"/>
  <c r="J390" i="9"/>
  <c r="I391" i="9"/>
  <c r="I382" i="11"/>
  <c r="J381" i="11"/>
  <c r="I390" i="10"/>
  <c r="J389" i="10"/>
  <c r="J380" i="15"/>
  <c r="I381" i="15"/>
  <c r="I386" i="12"/>
  <c r="J385" i="12"/>
  <c r="I384" i="8"/>
  <c r="J383" i="8"/>
  <c r="I356" i="6"/>
  <c r="J355" i="6"/>
  <c r="I387" i="14" l="1"/>
  <c r="J386" i="14"/>
  <c r="I383" i="11"/>
  <c r="J382" i="11"/>
  <c r="J386" i="12"/>
  <c r="I387" i="12"/>
  <c r="I392" i="9"/>
  <c r="J391" i="9"/>
  <c r="I382" i="15"/>
  <c r="J381" i="15"/>
  <c r="I391" i="10"/>
  <c r="J390" i="10"/>
  <c r="I388" i="13"/>
  <c r="J387" i="13"/>
  <c r="I385" i="8"/>
  <c r="J384" i="8"/>
  <c r="I357" i="6"/>
  <c r="J356" i="6"/>
  <c r="I393" i="9" l="1"/>
  <c r="J392" i="9"/>
  <c r="I392" i="10"/>
  <c r="J391" i="10"/>
  <c r="J383" i="11"/>
  <c r="I384" i="11"/>
  <c r="I389" i="13"/>
  <c r="J388" i="13"/>
  <c r="I388" i="12"/>
  <c r="J387" i="12"/>
  <c r="J382" i="15"/>
  <c r="I383" i="15"/>
  <c r="I388" i="14"/>
  <c r="J387" i="14"/>
  <c r="I386" i="8"/>
  <c r="J385" i="8"/>
  <c r="I358" i="6"/>
  <c r="J357" i="6"/>
  <c r="I385" i="11" l="1"/>
  <c r="J384" i="11"/>
  <c r="I393" i="10"/>
  <c r="J392" i="10"/>
  <c r="I390" i="13"/>
  <c r="J389" i="13"/>
  <c r="I389" i="14"/>
  <c r="J388" i="14"/>
  <c r="I384" i="15"/>
  <c r="J383" i="15"/>
  <c r="I389" i="12"/>
  <c r="J388" i="12"/>
  <c r="I394" i="9"/>
  <c r="J393" i="9"/>
  <c r="J386" i="8"/>
  <c r="I387" i="8"/>
  <c r="I359" i="6"/>
  <c r="J358" i="6"/>
  <c r="I390" i="14" l="1"/>
  <c r="J389" i="14"/>
  <c r="J390" i="13"/>
  <c r="I391" i="13"/>
  <c r="J393" i="10"/>
  <c r="I394" i="10"/>
  <c r="I395" i="9"/>
  <c r="J394" i="9"/>
  <c r="I390" i="12"/>
  <c r="J389" i="12"/>
  <c r="I385" i="15"/>
  <c r="J384" i="15"/>
  <c r="J385" i="11"/>
  <c r="I386" i="11"/>
  <c r="I388" i="8"/>
  <c r="J387" i="8"/>
  <c r="I360" i="6"/>
  <c r="J359" i="6"/>
  <c r="I396" i="9" l="1"/>
  <c r="J395" i="9"/>
  <c r="I392" i="13"/>
  <c r="J391" i="13"/>
  <c r="I395" i="10"/>
  <c r="J394" i="10"/>
  <c r="J386" i="11"/>
  <c r="I387" i="11"/>
  <c r="J385" i="15"/>
  <c r="I386" i="15"/>
  <c r="I391" i="12"/>
  <c r="J390" i="12"/>
  <c r="I391" i="14"/>
  <c r="J390" i="14"/>
  <c r="I389" i="8"/>
  <c r="J388" i="8"/>
  <c r="I361" i="6"/>
  <c r="J360" i="6"/>
  <c r="I396" i="10" l="1"/>
  <c r="J395" i="10"/>
  <c r="I388" i="11"/>
  <c r="J387" i="11"/>
  <c r="I392" i="14"/>
  <c r="J391" i="14"/>
  <c r="I392" i="12"/>
  <c r="J391" i="12"/>
  <c r="I393" i="13"/>
  <c r="J392" i="13"/>
  <c r="I387" i="15"/>
  <c r="J386" i="15"/>
  <c r="I397" i="9"/>
  <c r="J396" i="9"/>
  <c r="J389" i="8"/>
  <c r="I390" i="8"/>
  <c r="I362" i="6"/>
  <c r="J361" i="6"/>
  <c r="I398" i="9" l="1"/>
  <c r="J397" i="9"/>
  <c r="I388" i="15"/>
  <c r="J387" i="15"/>
  <c r="J388" i="11"/>
  <c r="I389" i="11"/>
  <c r="I393" i="12"/>
  <c r="J392" i="12"/>
  <c r="I393" i="14"/>
  <c r="J392" i="14"/>
  <c r="I394" i="13"/>
  <c r="J393" i="13"/>
  <c r="I397" i="10"/>
  <c r="J396" i="10"/>
  <c r="I391" i="8"/>
  <c r="J390" i="8"/>
  <c r="I363" i="6"/>
  <c r="J362" i="6"/>
  <c r="J393" i="12" l="1"/>
  <c r="I394" i="12"/>
  <c r="I395" i="13"/>
  <c r="J394" i="13"/>
  <c r="J388" i="15"/>
  <c r="I389" i="15"/>
  <c r="I390" i="11"/>
  <c r="J389" i="11"/>
  <c r="I398" i="10"/>
  <c r="J397" i="10"/>
  <c r="I394" i="14"/>
  <c r="J393" i="14"/>
  <c r="J398" i="9"/>
  <c r="I399" i="9"/>
  <c r="I392" i="8"/>
  <c r="J391" i="8"/>
  <c r="I364" i="6"/>
  <c r="J363" i="6"/>
  <c r="I400" i="9" l="1"/>
  <c r="J399" i="9"/>
  <c r="I390" i="15"/>
  <c r="J389" i="15"/>
  <c r="I396" i="13"/>
  <c r="J395" i="13"/>
  <c r="I391" i="11"/>
  <c r="J390" i="11"/>
  <c r="I395" i="14"/>
  <c r="J394" i="14"/>
  <c r="I395" i="12"/>
  <c r="J394" i="12"/>
  <c r="I399" i="10"/>
  <c r="J398" i="10"/>
  <c r="J392" i="8"/>
  <c r="I393" i="8"/>
  <c r="I365" i="6"/>
  <c r="J364" i="6"/>
  <c r="I397" i="13" l="1"/>
  <c r="J396" i="13"/>
  <c r="J391" i="11"/>
  <c r="I392" i="11"/>
  <c r="I400" i="10"/>
  <c r="J399" i="10"/>
  <c r="I396" i="12"/>
  <c r="J395" i="12"/>
  <c r="J390" i="15"/>
  <c r="I391" i="15"/>
  <c r="I396" i="14"/>
  <c r="J395" i="14"/>
  <c r="I401" i="9"/>
  <c r="J400" i="9"/>
  <c r="I394" i="8"/>
  <c r="J393" i="8"/>
  <c r="I366" i="6"/>
  <c r="J365" i="6"/>
  <c r="J396" i="12" l="1"/>
  <c r="I397" i="12"/>
  <c r="I402" i="9"/>
  <c r="J401" i="9"/>
  <c r="I401" i="10"/>
  <c r="J400" i="10"/>
  <c r="I393" i="11"/>
  <c r="J392" i="11"/>
  <c r="I397" i="14"/>
  <c r="J396" i="14"/>
  <c r="I392" i="15"/>
  <c r="J391" i="15"/>
  <c r="I398" i="13"/>
  <c r="J397" i="13"/>
  <c r="I395" i="8"/>
  <c r="J394" i="8"/>
  <c r="I367" i="6"/>
  <c r="J366" i="6"/>
  <c r="I402" i="10" l="1"/>
  <c r="J401" i="10"/>
  <c r="I393" i="15"/>
  <c r="J392" i="15"/>
  <c r="I403" i="9"/>
  <c r="J402" i="9"/>
  <c r="J393" i="11"/>
  <c r="I394" i="11"/>
  <c r="J398" i="13"/>
  <c r="I399" i="13"/>
  <c r="I398" i="12"/>
  <c r="J397" i="12"/>
  <c r="I398" i="14"/>
  <c r="J397" i="14"/>
  <c r="I396" i="8"/>
  <c r="J395" i="8"/>
  <c r="I368" i="6"/>
  <c r="J367" i="6"/>
  <c r="J403" i="9" l="1"/>
  <c r="I404" i="9"/>
  <c r="J394" i="11"/>
  <c r="I395" i="11"/>
  <c r="J393" i="15"/>
  <c r="I394" i="15"/>
  <c r="I399" i="14"/>
  <c r="J398" i="14"/>
  <c r="I399" i="12"/>
  <c r="J398" i="12"/>
  <c r="I400" i="13"/>
  <c r="J399" i="13"/>
  <c r="I403" i="10"/>
  <c r="J402" i="10"/>
  <c r="I397" i="8"/>
  <c r="J396" i="8"/>
  <c r="I369" i="6"/>
  <c r="J368" i="6"/>
  <c r="I404" i="10" l="1"/>
  <c r="J403" i="10"/>
  <c r="I395" i="15"/>
  <c r="J394" i="15"/>
  <c r="I396" i="11"/>
  <c r="J395" i="11"/>
  <c r="I405" i="9"/>
  <c r="J404" i="9"/>
  <c r="J399" i="14"/>
  <c r="I400" i="14"/>
  <c r="I401" i="13"/>
  <c r="J400" i="13"/>
  <c r="I400" i="12"/>
  <c r="J399" i="12"/>
  <c r="I398" i="8"/>
  <c r="J397" i="8"/>
  <c r="I370" i="6"/>
  <c r="J369" i="6"/>
  <c r="I406" i="9" l="1"/>
  <c r="J405" i="9"/>
  <c r="J396" i="11"/>
  <c r="I397" i="11"/>
  <c r="I401" i="12"/>
  <c r="J400" i="12"/>
  <c r="I396" i="15"/>
  <c r="J395" i="15"/>
  <c r="I402" i="13"/>
  <c r="J401" i="13"/>
  <c r="I401" i="14"/>
  <c r="J400" i="14"/>
  <c r="I405" i="10"/>
  <c r="J404" i="10"/>
  <c r="J398" i="8"/>
  <c r="I399" i="8"/>
  <c r="I371" i="6"/>
  <c r="J370" i="6"/>
  <c r="I402" i="12" l="1"/>
  <c r="J401" i="12"/>
  <c r="J396" i="15"/>
  <c r="I397" i="15"/>
  <c r="I406" i="10"/>
  <c r="J405" i="10"/>
  <c r="I398" i="11"/>
  <c r="J397" i="11"/>
  <c r="I402" i="14"/>
  <c r="J401" i="14"/>
  <c r="I403" i="13"/>
  <c r="J402" i="13"/>
  <c r="I407" i="9"/>
  <c r="J406" i="9"/>
  <c r="I400" i="8"/>
  <c r="J399" i="8"/>
  <c r="I372" i="6"/>
  <c r="J371" i="6"/>
  <c r="I399" i="11" l="1"/>
  <c r="J398" i="11"/>
  <c r="I408" i="9"/>
  <c r="J407" i="9"/>
  <c r="J406" i="10"/>
  <c r="I407" i="10"/>
  <c r="I398" i="15"/>
  <c r="J397" i="15"/>
  <c r="I404" i="13"/>
  <c r="J403" i="13"/>
  <c r="I403" i="14"/>
  <c r="J402" i="14"/>
  <c r="I403" i="12"/>
  <c r="J402" i="12"/>
  <c r="I401" i="8"/>
  <c r="J400" i="8"/>
  <c r="I373" i="6"/>
  <c r="J372" i="6"/>
  <c r="I408" i="10" l="1"/>
  <c r="J407" i="10"/>
  <c r="J398" i="15"/>
  <c r="I399" i="15"/>
  <c r="I404" i="14"/>
  <c r="J403" i="14"/>
  <c r="I409" i="9"/>
  <c r="J408" i="9"/>
  <c r="I404" i="12"/>
  <c r="J403" i="12"/>
  <c r="I405" i="13"/>
  <c r="J404" i="13"/>
  <c r="I400" i="11"/>
  <c r="J399" i="11"/>
  <c r="I402" i="8"/>
  <c r="J401" i="8"/>
  <c r="I374" i="6"/>
  <c r="J373" i="6"/>
  <c r="I405" i="14" l="1"/>
  <c r="J404" i="14"/>
  <c r="I410" i="9"/>
  <c r="J409" i="9"/>
  <c r="I401" i="11"/>
  <c r="J400" i="11"/>
  <c r="I400" i="15"/>
  <c r="J399" i="15"/>
  <c r="I406" i="13"/>
  <c r="J405" i="13"/>
  <c r="I405" i="12"/>
  <c r="J404" i="12"/>
  <c r="I409" i="10"/>
  <c r="J408" i="10"/>
  <c r="I403" i="8"/>
  <c r="J402" i="8"/>
  <c r="J374" i="6"/>
  <c r="I375" i="6"/>
  <c r="I401" i="15" l="1"/>
  <c r="J400" i="15"/>
  <c r="J401" i="11"/>
  <c r="I402" i="11"/>
  <c r="I411" i="9"/>
  <c r="J410" i="9"/>
  <c r="I410" i="10"/>
  <c r="J409" i="10"/>
  <c r="I406" i="12"/>
  <c r="J405" i="12"/>
  <c r="I407" i="13"/>
  <c r="J406" i="13"/>
  <c r="I406" i="14"/>
  <c r="J405" i="14"/>
  <c r="I404" i="8"/>
  <c r="J403" i="8"/>
  <c r="I376" i="6"/>
  <c r="J375" i="6"/>
  <c r="J411" i="9" l="1"/>
  <c r="I412" i="9"/>
  <c r="I408" i="13"/>
  <c r="J407" i="13"/>
  <c r="I411" i="10"/>
  <c r="J410" i="10"/>
  <c r="I407" i="14"/>
  <c r="J406" i="14"/>
  <c r="I403" i="11"/>
  <c r="J402" i="11"/>
  <c r="I407" i="12"/>
  <c r="J406" i="12"/>
  <c r="J401" i="15"/>
  <c r="I402" i="15"/>
  <c r="I405" i="8"/>
  <c r="J404" i="8"/>
  <c r="I377" i="6"/>
  <c r="J376" i="6"/>
  <c r="I403" i="15" l="1"/>
  <c r="J402" i="15"/>
  <c r="I412" i="10"/>
  <c r="J411" i="10"/>
  <c r="I408" i="12"/>
  <c r="J407" i="12"/>
  <c r="I409" i="13"/>
  <c r="J408" i="13"/>
  <c r="I408" i="14"/>
  <c r="J407" i="14"/>
  <c r="I413" i="9"/>
  <c r="J412" i="9"/>
  <c r="I404" i="11"/>
  <c r="J403" i="11"/>
  <c r="I406" i="8"/>
  <c r="J405" i="8"/>
  <c r="I378" i="6"/>
  <c r="J377" i="6"/>
  <c r="I410" i="13" l="1"/>
  <c r="J409" i="13"/>
  <c r="I409" i="12"/>
  <c r="J408" i="12"/>
  <c r="I405" i="11"/>
  <c r="J404" i="11"/>
  <c r="I414" i="9"/>
  <c r="J413" i="9"/>
  <c r="I413" i="10"/>
  <c r="J412" i="10"/>
  <c r="I409" i="14"/>
  <c r="J408" i="14"/>
  <c r="J403" i="15"/>
  <c r="I404" i="15"/>
  <c r="I407" i="8"/>
  <c r="J406" i="8"/>
  <c r="I379" i="6"/>
  <c r="J378" i="6"/>
  <c r="J409" i="12" l="1"/>
  <c r="I410" i="12"/>
  <c r="I405" i="15"/>
  <c r="J404" i="15"/>
  <c r="I406" i="11"/>
  <c r="J405" i="11"/>
  <c r="I415" i="9"/>
  <c r="J414" i="9"/>
  <c r="I410" i="14"/>
  <c r="J409" i="14"/>
  <c r="I414" i="10"/>
  <c r="J413" i="10"/>
  <c r="I411" i="13"/>
  <c r="J410" i="13"/>
  <c r="I408" i="8"/>
  <c r="J407" i="8"/>
  <c r="I380" i="6"/>
  <c r="J379" i="6"/>
  <c r="I416" i="9" l="1"/>
  <c r="J415" i="9"/>
  <c r="I412" i="13"/>
  <c r="J411" i="13"/>
  <c r="J414" i="10"/>
  <c r="I415" i="10"/>
  <c r="I406" i="15"/>
  <c r="J405" i="15"/>
  <c r="J406" i="11"/>
  <c r="I407" i="11"/>
  <c r="I411" i="12"/>
  <c r="J410" i="12"/>
  <c r="I411" i="14"/>
  <c r="J410" i="14"/>
  <c r="I409" i="8"/>
  <c r="J408" i="8"/>
  <c r="I381" i="6"/>
  <c r="J380" i="6"/>
  <c r="I412" i="14" l="1"/>
  <c r="J411" i="14"/>
  <c r="I413" i="13"/>
  <c r="J412" i="13"/>
  <c r="J406" i="15"/>
  <c r="I407" i="15"/>
  <c r="I416" i="10"/>
  <c r="J415" i="10"/>
  <c r="I412" i="12"/>
  <c r="J411" i="12"/>
  <c r="I408" i="11"/>
  <c r="J407" i="11"/>
  <c r="I417" i="9"/>
  <c r="J416" i="9"/>
  <c r="I410" i="8"/>
  <c r="J409" i="8"/>
  <c r="I382" i="6"/>
  <c r="J381" i="6"/>
  <c r="I417" i="10" l="1"/>
  <c r="J416" i="10"/>
  <c r="I414" i="13"/>
  <c r="J413" i="13"/>
  <c r="I418" i="9"/>
  <c r="J417" i="9"/>
  <c r="I408" i="15"/>
  <c r="J407" i="15"/>
  <c r="I409" i="11"/>
  <c r="J408" i="11"/>
  <c r="I413" i="12"/>
  <c r="J412" i="12"/>
  <c r="I413" i="14"/>
  <c r="J412" i="14"/>
  <c r="I411" i="8"/>
  <c r="J410" i="8"/>
  <c r="I383" i="6"/>
  <c r="J382" i="6"/>
  <c r="I419" i="9" l="1"/>
  <c r="J418" i="9"/>
  <c r="I414" i="12"/>
  <c r="J413" i="12"/>
  <c r="I409" i="15"/>
  <c r="J408" i="15"/>
  <c r="I414" i="14"/>
  <c r="J413" i="14"/>
  <c r="I415" i="13"/>
  <c r="J414" i="13"/>
  <c r="J409" i="11"/>
  <c r="I410" i="11"/>
  <c r="I418" i="10"/>
  <c r="J417" i="10"/>
  <c r="I412" i="8"/>
  <c r="J411" i="8"/>
  <c r="I384" i="6"/>
  <c r="J383" i="6"/>
  <c r="J409" i="15" l="1"/>
  <c r="I410" i="15"/>
  <c r="I419" i="10"/>
  <c r="J418" i="10"/>
  <c r="I415" i="12"/>
  <c r="J414" i="12"/>
  <c r="I415" i="14"/>
  <c r="J414" i="14"/>
  <c r="I411" i="11"/>
  <c r="J410" i="11"/>
  <c r="I416" i="13"/>
  <c r="J415" i="13"/>
  <c r="J419" i="9"/>
  <c r="I420" i="9"/>
  <c r="I413" i="8"/>
  <c r="J412" i="8"/>
  <c r="I385" i="6"/>
  <c r="J384" i="6"/>
  <c r="I416" i="12" l="1"/>
  <c r="J415" i="12"/>
  <c r="I421" i="9"/>
  <c r="J420" i="9"/>
  <c r="I417" i="13"/>
  <c r="J416" i="13"/>
  <c r="I420" i="10"/>
  <c r="J419" i="10"/>
  <c r="I411" i="15"/>
  <c r="J410" i="15"/>
  <c r="I416" i="14"/>
  <c r="J415" i="14"/>
  <c r="I412" i="11"/>
  <c r="J411" i="11"/>
  <c r="I414" i="8"/>
  <c r="J413" i="8"/>
  <c r="I386" i="6"/>
  <c r="J385" i="6"/>
  <c r="I421" i="10" l="1"/>
  <c r="J420" i="10"/>
  <c r="I413" i="11"/>
  <c r="J412" i="11"/>
  <c r="I422" i="9"/>
  <c r="J421" i="9"/>
  <c r="I418" i="13"/>
  <c r="J417" i="13"/>
  <c r="I417" i="14"/>
  <c r="J416" i="14"/>
  <c r="J411" i="15"/>
  <c r="I412" i="15"/>
  <c r="I417" i="12"/>
  <c r="J416" i="12"/>
  <c r="I415" i="8"/>
  <c r="J414" i="8"/>
  <c r="I387" i="6"/>
  <c r="J386" i="6"/>
  <c r="I413" i="15" l="1"/>
  <c r="J412" i="15"/>
  <c r="I423" i="9"/>
  <c r="J422" i="9"/>
  <c r="I414" i="11"/>
  <c r="J413" i="11"/>
  <c r="J417" i="12"/>
  <c r="I418" i="12"/>
  <c r="I419" i="13"/>
  <c r="J418" i="13"/>
  <c r="I418" i="14"/>
  <c r="J417" i="14"/>
  <c r="I422" i="10"/>
  <c r="J421" i="10"/>
  <c r="I416" i="8"/>
  <c r="J415" i="8"/>
  <c r="I388" i="6"/>
  <c r="J387" i="6"/>
  <c r="J414" i="11" l="1"/>
  <c r="I415" i="11"/>
  <c r="I419" i="14"/>
  <c r="J418" i="14"/>
  <c r="I424" i="9"/>
  <c r="J423" i="9"/>
  <c r="I419" i="12"/>
  <c r="J418" i="12"/>
  <c r="J422" i="10"/>
  <c r="I423" i="10"/>
  <c r="I420" i="13"/>
  <c r="J419" i="13"/>
  <c r="I414" i="15"/>
  <c r="J413" i="15"/>
  <c r="I417" i="8"/>
  <c r="J416" i="8"/>
  <c r="I389" i="6"/>
  <c r="J388" i="6"/>
  <c r="I420" i="12" l="1"/>
  <c r="J419" i="12"/>
  <c r="I425" i="9"/>
  <c r="J424" i="9"/>
  <c r="J414" i="15"/>
  <c r="I415" i="15"/>
  <c r="I420" i="14"/>
  <c r="J419" i="14"/>
  <c r="I421" i="13"/>
  <c r="J420" i="13"/>
  <c r="I424" i="10"/>
  <c r="J423" i="10"/>
  <c r="I416" i="11"/>
  <c r="J415" i="11"/>
  <c r="I418" i="8"/>
  <c r="J417" i="8"/>
  <c r="I390" i="6"/>
  <c r="J389" i="6"/>
  <c r="J420" i="14" l="1"/>
  <c r="I421" i="14"/>
  <c r="I416" i="15"/>
  <c r="J415" i="15"/>
  <c r="I425" i="10"/>
  <c r="J424" i="10"/>
  <c r="I426" i="9"/>
  <c r="J425" i="9"/>
  <c r="I417" i="11"/>
  <c r="J416" i="11"/>
  <c r="I422" i="13"/>
  <c r="J421" i="13"/>
  <c r="I421" i="12"/>
  <c r="J420" i="12"/>
  <c r="I419" i="8"/>
  <c r="J418" i="8"/>
  <c r="I391" i="6"/>
  <c r="J390" i="6"/>
  <c r="I422" i="12" l="1"/>
  <c r="J421" i="12"/>
  <c r="I423" i="13"/>
  <c r="J422" i="13"/>
  <c r="I417" i="15"/>
  <c r="J416" i="15"/>
  <c r="I422" i="14"/>
  <c r="J421" i="14"/>
  <c r="I427" i="9"/>
  <c r="J426" i="9"/>
  <c r="I426" i="10"/>
  <c r="J425" i="10"/>
  <c r="J417" i="11"/>
  <c r="I418" i="11"/>
  <c r="I420" i="8"/>
  <c r="J419" i="8"/>
  <c r="I392" i="6"/>
  <c r="J391" i="6"/>
  <c r="I423" i="14" l="1"/>
  <c r="J422" i="14"/>
  <c r="I424" i="13"/>
  <c r="J423" i="13"/>
  <c r="I419" i="11"/>
  <c r="J418" i="11"/>
  <c r="J417" i="15"/>
  <c r="I418" i="15"/>
  <c r="I427" i="10"/>
  <c r="J426" i="10"/>
  <c r="J427" i="9"/>
  <c r="I428" i="9"/>
  <c r="I423" i="12"/>
  <c r="J422" i="12"/>
  <c r="I421" i="8"/>
  <c r="J420" i="8"/>
  <c r="I393" i="6"/>
  <c r="J392" i="6"/>
  <c r="I419" i="15" l="1"/>
  <c r="J418" i="15"/>
  <c r="I429" i="9"/>
  <c r="J428" i="9"/>
  <c r="I425" i="13"/>
  <c r="J424" i="13"/>
  <c r="J423" i="12"/>
  <c r="I424" i="12"/>
  <c r="I420" i="11"/>
  <c r="J419" i="11"/>
  <c r="I428" i="10"/>
  <c r="J427" i="10"/>
  <c r="I424" i="14"/>
  <c r="J423" i="14"/>
  <c r="I422" i="8"/>
  <c r="J421" i="8"/>
  <c r="I394" i="6"/>
  <c r="J393" i="6"/>
  <c r="I425" i="12" l="1"/>
  <c r="J424" i="12"/>
  <c r="I426" i="13"/>
  <c r="J425" i="13"/>
  <c r="I429" i="10"/>
  <c r="J428" i="10"/>
  <c r="I430" i="9"/>
  <c r="J429" i="9"/>
  <c r="I425" i="14"/>
  <c r="J424" i="14"/>
  <c r="I421" i="11"/>
  <c r="J420" i="11"/>
  <c r="J419" i="15"/>
  <c r="I420" i="15"/>
  <c r="I423" i="8"/>
  <c r="J422" i="8"/>
  <c r="I395" i="6"/>
  <c r="J394" i="6"/>
  <c r="J430" i="9" l="1"/>
  <c r="I431" i="9"/>
  <c r="I422" i="11"/>
  <c r="J421" i="11"/>
  <c r="I427" i="13"/>
  <c r="J426" i="13"/>
  <c r="I421" i="15"/>
  <c r="J420" i="15"/>
  <c r="I430" i="10"/>
  <c r="J429" i="10"/>
  <c r="I426" i="14"/>
  <c r="J425" i="14"/>
  <c r="J425" i="12"/>
  <c r="I426" i="12"/>
  <c r="I424" i="8"/>
  <c r="J423" i="8"/>
  <c r="I396" i="6"/>
  <c r="J395" i="6"/>
  <c r="I427" i="12" l="1"/>
  <c r="J426" i="12"/>
  <c r="I422" i="15"/>
  <c r="J421" i="15"/>
  <c r="J422" i="11"/>
  <c r="I423" i="11"/>
  <c r="I432" i="9"/>
  <c r="J431" i="9"/>
  <c r="I428" i="13"/>
  <c r="J427" i="13"/>
  <c r="I427" i="14"/>
  <c r="J426" i="14"/>
  <c r="J430" i="10"/>
  <c r="I431" i="10"/>
  <c r="I425" i="8"/>
  <c r="J424" i="8"/>
  <c r="I397" i="6"/>
  <c r="J396" i="6"/>
  <c r="I432" i="10" l="1"/>
  <c r="J431" i="10"/>
  <c r="I428" i="14"/>
  <c r="J427" i="14"/>
  <c r="J422" i="15"/>
  <c r="I423" i="15"/>
  <c r="I433" i="9"/>
  <c r="J432" i="9"/>
  <c r="I424" i="11"/>
  <c r="J423" i="11"/>
  <c r="I429" i="13"/>
  <c r="J428" i="13"/>
  <c r="I428" i="12"/>
  <c r="J427" i="12"/>
  <c r="I426" i="8"/>
  <c r="J425" i="8"/>
  <c r="I398" i="6"/>
  <c r="J397" i="6"/>
  <c r="I424" i="15" l="1"/>
  <c r="J423" i="15"/>
  <c r="I434" i="9"/>
  <c r="J433" i="9"/>
  <c r="I429" i="12"/>
  <c r="J428" i="12"/>
  <c r="I430" i="13"/>
  <c r="J429" i="13"/>
  <c r="J428" i="14"/>
  <c r="I429" i="14"/>
  <c r="I425" i="11"/>
  <c r="J424" i="11"/>
  <c r="I433" i="10"/>
  <c r="J432" i="10"/>
  <c r="I427" i="8"/>
  <c r="J426" i="8"/>
  <c r="I399" i="6"/>
  <c r="J398" i="6"/>
  <c r="I431" i="13" l="1"/>
  <c r="J430" i="13"/>
  <c r="I434" i="10"/>
  <c r="J433" i="10"/>
  <c r="J425" i="11"/>
  <c r="I426" i="11"/>
  <c r="I435" i="9"/>
  <c r="J434" i="9"/>
  <c r="I430" i="12"/>
  <c r="J429" i="12"/>
  <c r="I430" i="14"/>
  <c r="J429" i="14"/>
  <c r="I425" i="15"/>
  <c r="J424" i="15"/>
  <c r="I428" i="8"/>
  <c r="J427" i="8"/>
  <c r="I400" i="6"/>
  <c r="J399" i="6"/>
  <c r="I436" i="9" l="1"/>
  <c r="J435" i="9"/>
  <c r="I435" i="10"/>
  <c r="J434" i="10"/>
  <c r="I427" i="11"/>
  <c r="J426" i="11"/>
  <c r="J425" i="15"/>
  <c r="I426" i="15"/>
  <c r="I431" i="14"/>
  <c r="J430" i="14"/>
  <c r="I431" i="12"/>
  <c r="J430" i="12"/>
  <c r="I432" i="13"/>
  <c r="J431" i="13"/>
  <c r="I429" i="8"/>
  <c r="J428" i="8"/>
  <c r="I401" i="6"/>
  <c r="J400" i="6"/>
  <c r="I427" i="15" l="1"/>
  <c r="J426" i="15"/>
  <c r="I433" i="13"/>
  <c r="J432" i="13"/>
  <c r="I432" i="12"/>
  <c r="J431" i="12"/>
  <c r="I436" i="10"/>
  <c r="J435" i="10"/>
  <c r="I428" i="11"/>
  <c r="J427" i="11"/>
  <c r="I432" i="14"/>
  <c r="J431" i="14"/>
  <c r="I437" i="9"/>
  <c r="J436" i="9"/>
  <c r="I430" i="8"/>
  <c r="J429" i="8"/>
  <c r="I402" i="6"/>
  <c r="J401" i="6"/>
  <c r="I433" i="12" l="1"/>
  <c r="J432" i="12"/>
  <c r="I434" i="13"/>
  <c r="J433" i="13"/>
  <c r="I437" i="10"/>
  <c r="J436" i="10"/>
  <c r="I438" i="9"/>
  <c r="J437" i="9"/>
  <c r="I433" i="14"/>
  <c r="J432" i="14"/>
  <c r="I429" i="11"/>
  <c r="J428" i="11"/>
  <c r="J427" i="15"/>
  <c r="I428" i="15"/>
  <c r="I431" i="8"/>
  <c r="J430" i="8"/>
  <c r="I403" i="6"/>
  <c r="J402" i="6"/>
  <c r="I439" i="9" l="1"/>
  <c r="J438" i="9"/>
  <c r="I435" i="13"/>
  <c r="J434" i="13"/>
  <c r="I429" i="15"/>
  <c r="J428" i="15"/>
  <c r="I438" i="10"/>
  <c r="J437" i="10"/>
  <c r="I430" i="11"/>
  <c r="J429" i="11"/>
  <c r="I434" i="14"/>
  <c r="J433" i="14"/>
  <c r="J433" i="12"/>
  <c r="I434" i="12"/>
  <c r="I432" i="8"/>
  <c r="J431" i="8"/>
  <c r="J403" i="6"/>
  <c r="I404" i="6"/>
  <c r="J438" i="10" l="1"/>
  <c r="I439" i="10"/>
  <c r="I436" i="13"/>
  <c r="J435" i="13"/>
  <c r="I435" i="12"/>
  <c r="J434" i="12"/>
  <c r="I430" i="15"/>
  <c r="J429" i="15"/>
  <c r="I435" i="14"/>
  <c r="J434" i="14"/>
  <c r="J430" i="11"/>
  <c r="I431" i="11"/>
  <c r="I440" i="9"/>
  <c r="J439" i="9"/>
  <c r="I433" i="8"/>
  <c r="J432" i="8"/>
  <c r="I405" i="6"/>
  <c r="J404" i="6"/>
  <c r="J430" i="15" l="1"/>
  <c r="I431" i="15"/>
  <c r="I437" i="13"/>
  <c r="J436" i="13"/>
  <c r="I441" i="9"/>
  <c r="J440" i="9"/>
  <c r="I432" i="11"/>
  <c r="J431" i="11"/>
  <c r="I440" i="10"/>
  <c r="J439" i="10"/>
  <c r="I436" i="12"/>
  <c r="J435" i="12"/>
  <c r="I436" i="14"/>
  <c r="J435" i="14"/>
  <c r="I434" i="8"/>
  <c r="J433" i="8"/>
  <c r="I406" i="6"/>
  <c r="J405" i="6"/>
  <c r="I442" i="9" l="1"/>
  <c r="J441" i="9"/>
  <c r="I438" i="13"/>
  <c r="J437" i="13"/>
  <c r="I433" i="11"/>
  <c r="J432" i="11"/>
  <c r="I437" i="14"/>
  <c r="J436" i="14"/>
  <c r="I432" i="15"/>
  <c r="J431" i="15"/>
  <c r="I437" i="12"/>
  <c r="J436" i="12"/>
  <c r="I441" i="10"/>
  <c r="J440" i="10"/>
  <c r="I435" i="8"/>
  <c r="J434" i="8"/>
  <c r="I407" i="6"/>
  <c r="J406" i="6"/>
  <c r="I442" i="10" l="1"/>
  <c r="J441" i="10"/>
  <c r="I438" i="12"/>
  <c r="J437" i="12"/>
  <c r="I439" i="13"/>
  <c r="J438" i="13"/>
  <c r="I438" i="14"/>
  <c r="J437" i="14"/>
  <c r="J433" i="11"/>
  <c r="I434" i="11"/>
  <c r="I433" i="15"/>
  <c r="J432" i="15"/>
  <c r="J442" i="9"/>
  <c r="I443" i="9"/>
  <c r="J443" i="9" s="1"/>
  <c r="J444" i="9" s="1"/>
  <c r="I436" i="8"/>
  <c r="J435" i="8"/>
  <c r="I408" i="6"/>
  <c r="J407" i="6"/>
  <c r="I439" i="14" l="1"/>
  <c r="J438" i="14"/>
  <c r="J433" i="15"/>
  <c r="I434" i="15"/>
  <c r="I439" i="12"/>
  <c r="J438" i="12"/>
  <c r="I440" i="13"/>
  <c r="J439" i="13"/>
  <c r="I435" i="11"/>
  <c r="J434" i="11"/>
  <c r="I443" i="10"/>
  <c r="J443" i="10" s="1"/>
  <c r="J444" i="10" s="1"/>
  <c r="J442" i="10"/>
  <c r="I437" i="8"/>
  <c r="J436" i="8"/>
  <c r="I409" i="6"/>
  <c r="J408" i="6"/>
  <c r="I441" i="13" l="1"/>
  <c r="J440" i="13"/>
  <c r="J439" i="12"/>
  <c r="I440" i="12"/>
  <c r="I435" i="15"/>
  <c r="J434" i="15"/>
  <c r="I436" i="11"/>
  <c r="J435" i="11"/>
  <c r="I440" i="14"/>
  <c r="J439" i="14"/>
  <c r="I438" i="8"/>
  <c r="J437" i="8"/>
  <c r="I410" i="6"/>
  <c r="J409" i="6"/>
  <c r="I441" i="12" l="1"/>
  <c r="J440" i="12"/>
  <c r="J435" i="15"/>
  <c r="I436" i="15"/>
  <c r="I437" i="11"/>
  <c r="J436" i="11"/>
  <c r="I441" i="14"/>
  <c r="J440" i="14"/>
  <c r="I442" i="13"/>
  <c r="J441" i="13"/>
  <c r="I439" i="8"/>
  <c r="J438" i="8"/>
  <c r="I411" i="6"/>
  <c r="J410" i="6"/>
  <c r="I442" i="14" l="1"/>
  <c r="J441" i="14"/>
  <c r="I437" i="15"/>
  <c r="J436" i="15"/>
  <c r="I438" i="11"/>
  <c r="J437" i="11"/>
  <c r="I443" i="13"/>
  <c r="J443" i="13" s="1"/>
  <c r="J444" i="13" s="1"/>
  <c r="J442" i="13"/>
  <c r="J441" i="12"/>
  <c r="I442" i="12"/>
  <c r="I440" i="8"/>
  <c r="J439" i="8"/>
  <c r="I412" i="6"/>
  <c r="J411" i="6"/>
  <c r="J438" i="11" l="1"/>
  <c r="I439" i="11"/>
  <c r="I438" i="15"/>
  <c r="J437" i="15"/>
  <c r="I443" i="12"/>
  <c r="J443" i="12" s="1"/>
  <c r="J444" i="12" s="1"/>
  <c r="J442" i="12"/>
  <c r="I443" i="14"/>
  <c r="J443" i="14" s="1"/>
  <c r="J444" i="14" s="1"/>
  <c r="J442" i="14"/>
  <c r="I441" i="8"/>
  <c r="J440" i="8"/>
  <c r="I413" i="6"/>
  <c r="J412" i="6"/>
  <c r="J438" i="15" l="1"/>
  <c r="I439" i="15"/>
  <c r="I440" i="11"/>
  <c r="J439" i="11"/>
  <c r="I442" i="8"/>
  <c r="J441" i="8"/>
  <c r="I414" i="6"/>
  <c r="J413" i="6"/>
  <c r="I441" i="11" l="1"/>
  <c r="J440" i="11"/>
  <c r="I440" i="15"/>
  <c r="J439" i="15"/>
  <c r="I443" i="8"/>
  <c r="J443" i="8" s="1"/>
  <c r="J442" i="8"/>
  <c r="I415" i="6"/>
  <c r="J414" i="6"/>
  <c r="J444" i="8" l="1"/>
  <c r="I441" i="15"/>
  <c r="J440" i="15"/>
  <c r="J441" i="11"/>
  <c r="I442" i="11"/>
  <c r="I416" i="6"/>
  <c r="J415" i="6"/>
  <c r="I443" i="11" l="1"/>
  <c r="J443" i="11" s="1"/>
  <c r="J444" i="11" s="1"/>
  <c r="J442" i="11"/>
  <c r="J441" i="15"/>
  <c r="I442" i="15"/>
  <c r="I417" i="6"/>
  <c r="J416" i="6"/>
  <c r="I443" i="15" l="1"/>
  <c r="J443" i="15" s="1"/>
  <c r="J444" i="15" s="1"/>
  <c r="J442" i="15"/>
  <c r="I418" i="6"/>
  <c r="J417" i="6"/>
  <c r="I419" i="6" l="1"/>
  <c r="J418" i="6"/>
  <c r="I420" i="6" l="1"/>
  <c r="J419" i="6"/>
  <c r="I421" i="6" l="1"/>
  <c r="J420" i="6"/>
  <c r="I422" i="6" l="1"/>
  <c r="J421" i="6"/>
  <c r="I423" i="6" l="1"/>
  <c r="J422" i="6"/>
  <c r="I424" i="6" l="1"/>
  <c r="J423" i="6"/>
  <c r="I425" i="6" l="1"/>
  <c r="J424" i="6"/>
  <c r="I426" i="6" l="1"/>
  <c r="J425" i="6"/>
  <c r="I427" i="6" l="1"/>
  <c r="J426" i="6"/>
  <c r="I428" i="6" l="1"/>
  <c r="J427" i="6"/>
  <c r="I429" i="6" l="1"/>
  <c r="J428" i="6"/>
  <c r="I430" i="6" l="1"/>
  <c r="J429" i="6"/>
  <c r="I431" i="6" l="1"/>
  <c r="J430" i="6"/>
  <c r="I432" i="6" l="1"/>
  <c r="J431" i="6"/>
  <c r="I433" i="6" l="1"/>
  <c r="J432" i="6"/>
  <c r="I434" i="6" l="1"/>
  <c r="J433" i="6"/>
  <c r="I435" i="6" l="1"/>
  <c r="J434" i="6"/>
  <c r="I436" i="6" l="1"/>
  <c r="J435" i="6"/>
  <c r="I437" i="6" l="1"/>
  <c r="J436" i="6"/>
  <c r="I438" i="6" l="1"/>
  <c r="J437" i="6"/>
  <c r="I439" i="6" l="1"/>
  <c r="J438" i="6"/>
  <c r="I440" i="6" l="1"/>
  <c r="J439" i="6"/>
  <c r="I441" i="6" l="1"/>
  <c r="J440" i="6"/>
  <c r="I442" i="6" l="1"/>
  <c r="J441" i="6"/>
  <c r="I443" i="6" l="1"/>
  <c r="J443" i="6" s="1"/>
  <c r="J444" i="6" s="1"/>
  <c r="J442" i="6"/>
  <c r="I560" i="3" l="1"/>
  <c r="AJ560" i="3" s="1"/>
  <c r="I460" i="3"/>
  <c r="AJ460" i="3" s="1"/>
  <c r="I459" i="3"/>
  <c r="AJ459" i="3" s="1"/>
  <c r="I458" i="3"/>
  <c r="AJ458" i="3" s="1"/>
  <c r="I457" i="3"/>
  <c r="AJ457" i="3" s="1"/>
  <c r="I408" i="3"/>
  <c r="I407" i="3"/>
  <c r="AJ407" i="3" s="1"/>
  <c r="I406" i="3"/>
  <c r="AJ406" i="3" s="1"/>
  <c r="I405" i="3"/>
  <c r="AJ405" i="3" s="1"/>
  <c r="I112" i="3"/>
  <c r="AJ112" i="3" s="1"/>
  <c r="I111" i="3"/>
  <c r="AJ111" i="3" s="1"/>
  <c r="L560" i="3"/>
  <c r="AM560" i="3" s="1"/>
  <c r="M560" i="3"/>
  <c r="AN560" i="3" s="1"/>
  <c r="H460" i="3"/>
  <c r="AI460" i="3" s="1"/>
  <c r="H459" i="3"/>
  <c r="H458" i="3"/>
  <c r="H457" i="3"/>
  <c r="H408" i="3"/>
  <c r="H407" i="3"/>
  <c r="H406" i="3"/>
  <c r="H405" i="3"/>
  <c r="H112" i="3"/>
  <c r="H111" i="3"/>
  <c r="I8" i="7"/>
  <c r="I9" i="7" s="1"/>
  <c r="I8" i="5"/>
  <c r="I8" i="4"/>
  <c r="AI457" i="3" l="1"/>
  <c r="AI458" i="3"/>
  <c r="AI459" i="3"/>
  <c r="G112" i="3"/>
  <c r="AH112" i="3" s="1"/>
  <c r="G111" i="3"/>
  <c r="AH111" i="3" s="1"/>
  <c r="AI406" i="3"/>
  <c r="AI405" i="3"/>
  <c r="AI407" i="3"/>
  <c r="G405" i="3"/>
  <c r="AH405" i="3" s="1"/>
  <c r="G460" i="3"/>
  <c r="AH460" i="3" s="1"/>
  <c r="G459" i="3"/>
  <c r="AH459" i="3" s="1"/>
  <c r="G408" i="3"/>
  <c r="G458" i="3"/>
  <c r="AH458" i="3" s="1"/>
  <c r="G457" i="3"/>
  <c r="AH457" i="3" s="1"/>
  <c r="G407" i="3"/>
  <c r="AH407" i="3" s="1"/>
  <c r="G406" i="3"/>
  <c r="AH406" i="3" s="1"/>
  <c r="AI111" i="3"/>
  <c r="AI112" i="3"/>
  <c r="H560" i="3"/>
  <c r="AI560" i="3" s="1"/>
  <c r="K560" i="3"/>
  <c r="AL560" i="3" s="1"/>
  <c r="N560" i="3"/>
  <c r="AO560" i="3" s="1"/>
  <c r="G560" i="3"/>
  <c r="AH560" i="3" s="1"/>
  <c r="J560" i="3"/>
  <c r="AK560" i="3" s="1"/>
  <c r="I9" i="5"/>
  <c r="I10" i="7"/>
  <c r="I9" i="4"/>
  <c r="I10" i="5" l="1"/>
  <c r="I11" i="7"/>
  <c r="I10" i="4"/>
  <c r="I11" i="5" l="1"/>
  <c r="I12" i="7"/>
  <c r="I11" i="4"/>
  <c r="I20" i="22"/>
  <c r="I12" i="5" l="1"/>
  <c r="I13" i="7"/>
  <c r="I12" i="4"/>
  <c r="J91" i="3"/>
  <c r="AK91" i="3" s="1"/>
  <c r="K91" i="3"/>
  <c r="AL91" i="3" s="1"/>
  <c r="H92" i="3"/>
  <c r="AI92" i="3" s="1"/>
  <c r="M93" i="3"/>
  <c r="AN93" i="3" s="1"/>
  <c r="I94" i="3"/>
  <c r="AJ94" i="3" s="1"/>
  <c r="J94" i="3"/>
  <c r="AK94" i="3" s="1"/>
  <c r="G95" i="3"/>
  <c r="AH95" i="3" s="1"/>
  <c r="N95" i="3"/>
  <c r="AO95" i="3" s="1"/>
  <c r="K96" i="3"/>
  <c r="AL96" i="3" s="1"/>
  <c r="H97" i="3"/>
  <c r="AI97" i="3" s="1"/>
  <c r="I97" i="3"/>
  <c r="AJ97" i="3" s="1"/>
  <c r="E560" i="3"/>
  <c r="AF560" i="3" s="1"/>
  <c r="E97" i="3"/>
  <c r="AF97" i="3" s="1"/>
  <c r="E96" i="3"/>
  <c r="AF96" i="3" s="1"/>
  <c r="E95" i="3"/>
  <c r="AF95" i="3" s="1"/>
  <c r="E92" i="3"/>
  <c r="AF92" i="3" s="1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F97" i="3" s="1"/>
  <c r="AG97" i="3" s="1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J12" i="7" s="1"/>
  <c r="H11" i="7"/>
  <c r="J11" i="7" s="1"/>
  <c r="H10" i="7"/>
  <c r="J10" i="7" s="1"/>
  <c r="H9" i="7"/>
  <c r="J9" i="7" s="1"/>
  <c r="H8" i="7"/>
  <c r="J8" i="7" s="1"/>
  <c r="G97" i="3"/>
  <c r="AH97" i="3" s="1"/>
  <c r="G96" i="3"/>
  <c r="AH96" i="3" s="1"/>
  <c r="G94" i="3"/>
  <c r="AH94" i="3" s="1"/>
  <c r="G93" i="3"/>
  <c r="AH93" i="3" s="1"/>
  <c r="G92" i="3"/>
  <c r="AH92" i="3" s="1"/>
  <c r="G91" i="3"/>
  <c r="AH91" i="3" s="1"/>
  <c r="H96" i="3"/>
  <c r="AI96" i="3" s="1"/>
  <c r="H95" i="3"/>
  <c r="AI95" i="3" s="1"/>
  <c r="H94" i="3"/>
  <c r="AI94" i="3" s="1"/>
  <c r="H93" i="3"/>
  <c r="AI93" i="3" s="1"/>
  <c r="H91" i="3"/>
  <c r="AI91" i="3" s="1"/>
  <c r="I96" i="3"/>
  <c r="AJ96" i="3" s="1"/>
  <c r="I95" i="3"/>
  <c r="AJ95" i="3" s="1"/>
  <c r="I93" i="3"/>
  <c r="AJ93" i="3" s="1"/>
  <c r="I92" i="3"/>
  <c r="AJ92" i="3" s="1"/>
  <c r="I91" i="3"/>
  <c r="AJ91" i="3" s="1"/>
  <c r="J97" i="3"/>
  <c r="AK97" i="3" s="1"/>
  <c r="J96" i="3"/>
  <c r="AK96" i="3" s="1"/>
  <c r="J95" i="3"/>
  <c r="AK95" i="3" s="1"/>
  <c r="J93" i="3"/>
  <c r="AK93" i="3" s="1"/>
  <c r="J92" i="3"/>
  <c r="AK92" i="3" s="1"/>
  <c r="K97" i="3"/>
  <c r="AL97" i="3" s="1"/>
  <c r="K95" i="3"/>
  <c r="AL95" i="3" s="1"/>
  <c r="K94" i="3"/>
  <c r="AL94" i="3" s="1"/>
  <c r="K93" i="3"/>
  <c r="AL93" i="3" s="1"/>
  <c r="K92" i="3"/>
  <c r="AL92" i="3" s="1"/>
  <c r="L93" i="3"/>
  <c r="AM93" i="3" s="1"/>
  <c r="L97" i="3"/>
  <c r="AM97" i="3" s="1"/>
  <c r="L96" i="3"/>
  <c r="AM96" i="3" s="1"/>
  <c r="L95" i="3"/>
  <c r="AM95" i="3" s="1"/>
  <c r="L94" i="3"/>
  <c r="AM94" i="3" s="1"/>
  <c r="L92" i="3"/>
  <c r="AM92" i="3" s="1"/>
  <c r="L91" i="3"/>
  <c r="AM91" i="3" s="1"/>
  <c r="M97" i="3"/>
  <c r="AN97" i="3" s="1"/>
  <c r="M96" i="3"/>
  <c r="AN96" i="3" s="1"/>
  <c r="M95" i="3"/>
  <c r="AN95" i="3" s="1"/>
  <c r="M94" i="3"/>
  <c r="AN94" i="3" s="1"/>
  <c r="M92" i="3"/>
  <c r="AN92" i="3" s="1"/>
  <c r="M91" i="3"/>
  <c r="AN91" i="3" s="1"/>
  <c r="N97" i="3"/>
  <c r="AO97" i="3" s="1"/>
  <c r="N96" i="3"/>
  <c r="AO96" i="3" s="1"/>
  <c r="N94" i="3"/>
  <c r="AO94" i="3" s="1"/>
  <c r="N93" i="3"/>
  <c r="AO93" i="3" s="1"/>
  <c r="N92" i="3"/>
  <c r="AO92" i="3" s="1"/>
  <c r="N91" i="3"/>
  <c r="AO91" i="3" s="1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D111" i="3" s="1"/>
  <c r="AE111" i="3" s="1"/>
  <c r="H121" i="5"/>
  <c r="H120" i="5"/>
  <c r="H119" i="5"/>
  <c r="H118" i="5"/>
  <c r="H117" i="5"/>
  <c r="H116" i="5"/>
  <c r="H115" i="5"/>
  <c r="D97" i="3" s="1"/>
  <c r="AE97" i="3" s="1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J11" i="5" s="1"/>
  <c r="H10" i="5"/>
  <c r="J10" i="5" s="1"/>
  <c r="H9" i="5"/>
  <c r="J9" i="5" s="1"/>
  <c r="H8" i="5"/>
  <c r="J8" i="5" s="1"/>
  <c r="B1" i="4"/>
  <c r="A187" i="4"/>
  <c r="H433" i="4"/>
  <c r="H434" i="4"/>
  <c r="H435" i="4"/>
  <c r="H436" i="4"/>
  <c r="H437" i="4"/>
  <c r="H438" i="4"/>
  <c r="H439" i="4"/>
  <c r="H440" i="4"/>
  <c r="H441" i="4"/>
  <c r="H442" i="4"/>
  <c r="H44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C93" i="3" s="1"/>
  <c r="AD93" i="3" s="1"/>
  <c r="H112" i="4"/>
  <c r="H113" i="4"/>
  <c r="C95" i="3" s="1"/>
  <c r="AD95" i="3" s="1"/>
  <c r="H114" i="4"/>
  <c r="C96" i="3" s="1"/>
  <c r="AD96" i="3" s="1"/>
  <c r="H115" i="4"/>
  <c r="H116" i="4"/>
  <c r="H117" i="4"/>
  <c r="H118" i="4"/>
  <c r="H119" i="4"/>
  <c r="H120" i="4"/>
  <c r="H121" i="4"/>
  <c r="H122" i="4"/>
  <c r="C111" i="3" s="1"/>
  <c r="AD111" i="3" s="1"/>
  <c r="H123" i="4"/>
  <c r="C112" i="3" s="1"/>
  <c r="AD112" i="3" s="1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C92" i="3" l="1"/>
  <c r="AD92" i="3" s="1"/>
  <c r="L110" i="4"/>
  <c r="F560" i="3"/>
  <c r="AG560" i="3" s="1"/>
  <c r="F460" i="3"/>
  <c r="AG460" i="3" s="1"/>
  <c r="F459" i="3"/>
  <c r="AG459" i="3" s="1"/>
  <c r="F458" i="3"/>
  <c r="AG458" i="3" s="1"/>
  <c r="F408" i="3"/>
  <c r="F457" i="3"/>
  <c r="AG457" i="3" s="1"/>
  <c r="F407" i="3"/>
  <c r="AG407" i="3" s="1"/>
  <c r="F406" i="3"/>
  <c r="AG406" i="3" s="1"/>
  <c r="F405" i="3"/>
  <c r="AG405" i="3" s="1"/>
  <c r="C94" i="3"/>
  <c r="AD94" i="3" s="1"/>
  <c r="D112" i="3"/>
  <c r="AE112" i="3" s="1"/>
  <c r="C459" i="3"/>
  <c r="AD459" i="3" s="1"/>
  <c r="C408" i="3"/>
  <c r="C458" i="3"/>
  <c r="AD458" i="3" s="1"/>
  <c r="C457" i="3"/>
  <c r="AD457" i="3" s="1"/>
  <c r="C407" i="3"/>
  <c r="AD407" i="3" s="1"/>
  <c r="C406" i="3"/>
  <c r="AD406" i="3" s="1"/>
  <c r="C405" i="3"/>
  <c r="AD405" i="3" s="1"/>
  <c r="C460" i="3"/>
  <c r="AD460" i="3" s="1"/>
  <c r="D458" i="3"/>
  <c r="AE458" i="3" s="1"/>
  <c r="D459" i="3"/>
  <c r="AE459" i="3" s="1"/>
  <c r="D408" i="3"/>
  <c r="D457" i="3"/>
  <c r="AE457" i="3" s="1"/>
  <c r="D407" i="3"/>
  <c r="AE407" i="3" s="1"/>
  <c r="D460" i="3"/>
  <c r="AE460" i="3" s="1"/>
  <c r="D406" i="3"/>
  <c r="AE406" i="3" s="1"/>
  <c r="D405" i="3"/>
  <c r="AE405" i="3" s="1"/>
  <c r="F91" i="3"/>
  <c r="AG91" i="3" s="1"/>
  <c r="C91" i="3"/>
  <c r="AD91" i="3" s="1"/>
  <c r="F92" i="3"/>
  <c r="AG92" i="3" s="1"/>
  <c r="F111" i="3"/>
  <c r="AG111" i="3" s="1"/>
  <c r="F93" i="3"/>
  <c r="AG93" i="3" s="1"/>
  <c r="F112" i="3"/>
  <c r="AG112" i="3" s="1"/>
  <c r="F94" i="3"/>
  <c r="AG94" i="3" s="1"/>
  <c r="F95" i="3"/>
  <c r="AG95" i="3" s="1"/>
  <c r="C97" i="3"/>
  <c r="AD97" i="3" s="1"/>
  <c r="F96" i="3"/>
  <c r="AG96" i="3" s="1"/>
  <c r="I14" i="7"/>
  <c r="J13" i="7"/>
  <c r="I13" i="5"/>
  <c r="J12" i="5"/>
  <c r="I13" i="4"/>
  <c r="E91" i="3"/>
  <c r="AF91" i="3" s="1"/>
  <c r="E93" i="3"/>
  <c r="AF93" i="3" s="1"/>
  <c r="E94" i="3"/>
  <c r="AF94" i="3" s="1"/>
  <c r="D91" i="3"/>
  <c r="AE91" i="3" s="1"/>
  <c r="D92" i="3"/>
  <c r="AE92" i="3" s="1"/>
  <c r="D94" i="3"/>
  <c r="AE94" i="3" s="1"/>
  <c r="D95" i="3"/>
  <c r="AE95" i="3" s="1"/>
  <c r="D96" i="3"/>
  <c r="AE96" i="3" s="1"/>
  <c r="D93" i="3"/>
  <c r="AE93" i="3" s="1"/>
  <c r="D560" i="3"/>
  <c r="AE560" i="3" s="1"/>
  <c r="H444" i="7"/>
  <c r="C560" i="3"/>
  <c r="AD560" i="3" s="1"/>
  <c r="F22" i="22"/>
  <c r="F32" i="22"/>
  <c r="F21" i="22"/>
  <c r="F31" i="22"/>
  <c r="J13" i="22"/>
  <c r="K29" i="22"/>
  <c r="J29" i="22"/>
  <c r="I29" i="22"/>
  <c r="H29" i="22"/>
  <c r="G29" i="22"/>
  <c r="F29" i="22"/>
  <c r="K13" i="22"/>
  <c r="I13" i="22"/>
  <c r="H13" i="22"/>
  <c r="G13" i="22"/>
  <c r="F13" i="22"/>
  <c r="F15" i="22" s="1"/>
  <c r="H187" i="4" l="1"/>
  <c r="I14" i="5"/>
  <c r="J13" i="5"/>
  <c r="I15" i="7"/>
  <c r="J14" i="7"/>
  <c r="I14" i="4"/>
  <c r="H187" i="5"/>
  <c r="H444" i="5" s="1"/>
  <c r="J4" i="22"/>
  <c r="J5" i="22"/>
  <c r="J6" i="22"/>
  <c r="J3" i="22"/>
  <c r="G7" i="22"/>
  <c r="H7" i="22"/>
  <c r="F9" i="22" s="1"/>
  <c r="I7" i="22"/>
  <c r="F7" i="22"/>
  <c r="J15" i="7" l="1"/>
  <c r="I16" i="7"/>
  <c r="I15" i="5"/>
  <c r="J14" i="5"/>
  <c r="I15" i="4"/>
  <c r="J14" i="4"/>
  <c r="J7" i="22"/>
  <c r="I16" i="5" l="1"/>
  <c r="J15" i="5"/>
  <c r="I17" i="7"/>
  <c r="J16" i="7"/>
  <c r="J15" i="4"/>
  <c r="I16" i="4"/>
  <c r="J17" i="7" l="1"/>
  <c r="I18" i="7"/>
  <c r="I17" i="5"/>
  <c r="J16" i="5"/>
  <c r="I17" i="4"/>
  <c r="J16" i="4"/>
  <c r="J17" i="5" l="1"/>
  <c r="I18" i="5"/>
  <c r="I19" i="7"/>
  <c r="J18" i="7"/>
  <c r="J17" i="4"/>
  <c r="I18" i="4"/>
  <c r="C162" i="19"/>
  <c r="J19" i="7" l="1"/>
  <c r="I20" i="7"/>
  <c r="I19" i="5"/>
  <c r="J18" i="5"/>
  <c r="I19" i="4"/>
  <c r="J18" i="4"/>
  <c r="C158" i="18"/>
  <c r="I21" i="7" l="1"/>
  <c r="J20" i="7"/>
  <c r="J19" i="5"/>
  <c r="I20" i="5"/>
  <c r="I20" i="4"/>
  <c r="J19" i="4"/>
  <c r="M266" i="3"/>
  <c r="AN266" i="3" s="1"/>
  <c r="M265" i="3"/>
  <c r="AN265" i="3" s="1"/>
  <c r="M141" i="3"/>
  <c r="AN141" i="3" s="1"/>
  <c r="M139" i="3"/>
  <c r="AN139" i="3" s="1"/>
  <c r="M150" i="3"/>
  <c r="AN150" i="3" s="1"/>
  <c r="M147" i="3"/>
  <c r="AN147" i="3" s="1"/>
  <c r="M146" i="3"/>
  <c r="AN146" i="3" s="1"/>
  <c r="M145" i="3"/>
  <c r="AN145" i="3" s="1"/>
  <c r="M142" i="3"/>
  <c r="AN142" i="3" s="1"/>
  <c r="M173" i="3"/>
  <c r="AN173" i="3" s="1"/>
  <c r="M172" i="3"/>
  <c r="AN172" i="3" s="1"/>
  <c r="M120" i="3"/>
  <c r="AN120" i="3" s="1"/>
  <c r="M171" i="3"/>
  <c r="AN171" i="3" s="1"/>
  <c r="M118" i="3"/>
  <c r="AN118" i="3" s="1"/>
  <c r="M117" i="3"/>
  <c r="AN117" i="3" s="1"/>
  <c r="M114" i="3"/>
  <c r="AN114" i="3" s="1"/>
  <c r="M113" i="3"/>
  <c r="AN113" i="3" s="1"/>
  <c r="M98" i="3"/>
  <c r="AN98" i="3" s="1"/>
  <c r="M90" i="3"/>
  <c r="AN90" i="3" s="1"/>
  <c r="M89" i="3"/>
  <c r="AN89" i="3" s="1"/>
  <c r="M88" i="3"/>
  <c r="AN88" i="3" s="1"/>
  <c r="M224" i="3"/>
  <c r="AN224" i="3" s="1"/>
  <c r="M235" i="3"/>
  <c r="AN235" i="3" s="1"/>
  <c r="M223" i="3"/>
  <c r="AN223" i="3" s="1"/>
  <c r="M222" i="3"/>
  <c r="AN222" i="3" s="1"/>
  <c r="M221" i="3"/>
  <c r="AN221" i="3" s="1"/>
  <c r="M220" i="3"/>
  <c r="AN220" i="3" s="1"/>
  <c r="M219" i="3"/>
  <c r="AN219" i="3" s="1"/>
  <c r="M218" i="3"/>
  <c r="AN218" i="3" s="1"/>
  <c r="J21" i="7" l="1"/>
  <c r="I22" i="7"/>
  <c r="I21" i="5"/>
  <c r="J20" i="5"/>
  <c r="I21" i="4"/>
  <c r="J20" i="4"/>
  <c r="M116" i="3"/>
  <c r="AN116" i="3" s="1"/>
  <c r="M143" i="3"/>
  <c r="AN143" i="3" s="1"/>
  <c r="M140" i="3"/>
  <c r="AN140" i="3" s="1"/>
  <c r="M264" i="3"/>
  <c r="AN264" i="3" s="1"/>
  <c r="M110" i="3"/>
  <c r="AN110" i="3" s="1"/>
  <c r="M119" i="3"/>
  <c r="AN119" i="3" s="1"/>
  <c r="M144" i="3"/>
  <c r="AN144" i="3" s="1"/>
  <c r="M152" i="3"/>
  <c r="AN152" i="3" s="1"/>
  <c r="M520" i="3"/>
  <c r="AN520" i="3" s="1"/>
  <c r="M479" i="3"/>
  <c r="AN479" i="3" s="1"/>
  <c r="M487" i="3"/>
  <c r="AN487" i="3" s="1"/>
  <c r="M495" i="3"/>
  <c r="AN495" i="3" s="1"/>
  <c r="M503" i="3"/>
  <c r="AN503" i="3" s="1"/>
  <c r="M431" i="3"/>
  <c r="AN431" i="3" s="1"/>
  <c r="M380" i="3"/>
  <c r="AN380" i="3" s="1"/>
  <c r="M388" i="3"/>
  <c r="AN388" i="3" s="1"/>
  <c r="M396" i="3"/>
  <c r="AN396" i="3" s="1"/>
  <c r="M404" i="3"/>
  <c r="AN404" i="3" s="1"/>
  <c r="M415" i="3"/>
  <c r="AN415" i="3" s="1"/>
  <c r="M423" i="3"/>
  <c r="AN423" i="3" s="1"/>
  <c r="M521" i="3"/>
  <c r="AN521" i="3" s="1"/>
  <c r="M480" i="3"/>
  <c r="AN480" i="3" s="1"/>
  <c r="M488" i="3"/>
  <c r="AN488" i="3" s="1"/>
  <c r="M496" i="3"/>
  <c r="AN496" i="3" s="1"/>
  <c r="M504" i="3"/>
  <c r="AN504" i="3" s="1"/>
  <c r="M432" i="3"/>
  <c r="AN432" i="3" s="1"/>
  <c r="M381" i="3"/>
  <c r="AN381" i="3" s="1"/>
  <c r="M389" i="3"/>
  <c r="AN389" i="3" s="1"/>
  <c r="M397" i="3"/>
  <c r="AN397" i="3" s="1"/>
  <c r="AN408" i="3"/>
  <c r="M416" i="3"/>
  <c r="AN416" i="3" s="1"/>
  <c r="M369" i="3"/>
  <c r="AN369" i="3" s="1"/>
  <c r="M99" i="3"/>
  <c r="AN99" i="3" s="1"/>
  <c r="M577" i="3"/>
  <c r="AN577" i="3" s="1"/>
  <c r="M522" i="3"/>
  <c r="AN522" i="3" s="1"/>
  <c r="M481" i="3"/>
  <c r="AN481" i="3" s="1"/>
  <c r="M489" i="3"/>
  <c r="AN489" i="3" s="1"/>
  <c r="M497" i="3"/>
  <c r="AN497" i="3" s="1"/>
  <c r="M505" i="3"/>
  <c r="AN505" i="3" s="1"/>
  <c r="M433" i="3"/>
  <c r="AN433" i="3" s="1"/>
  <c r="M382" i="3"/>
  <c r="AN382" i="3" s="1"/>
  <c r="M390" i="3"/>
  <c r="AN390" i="3" s="1"/>
  <c r="M398" i="3"/>
  <c r="AN398" i="3" s="1"/>
  <c r="M409" i="3"/>
  <c r="AN409" i="3" s="1"/>
  <c r="M417" i="3"/>
  <c r="AN417" i="3" s="1"/>
  <c r="M370" i="3"/>
  <c r="AN370" i="3" s="1"/>
  <c r="M580" i="3"/>
  <c r="AN580" i="3" s="1"/>
  <c r="M474" i="3"/>
  <c r="AN474" i="3" s="1"/>
  <c r="M482" i="3"/>
  <c r="AN482" i="3" s="1"/>
  <c r="M490" i="3"/>
  <c r="AN490" i="3" s="1"/>
  <c r="M498" i="3"/>
  <c r="AN498" i="3" s="1"/>
  <c r="M506" i="3"/>
  <c r="AN506" i="3" s="1"/>
  <c r="M434" i="3"/>
  <c r="AN434" i="3" s="1"/>
  <c r="M383" i="3"/>
  <c r="AN383" i="3" s="1"/>
  <c r="M391" i="3"/>
  <c r="AN391" i="3" s="1"/>
  <c r="M399" i="3"/>
  <c r="AN399" i="3" s="1"/>
  <c r="M410" i="3"/>
  <c r="AN410" i="3" s="1"/>
  <c r="M418" i="3"/>
  <c r="AN418" i="3" s="1"/>
  <c r="M371" i="3"/>
  <c r="AN371" i="3" s="1"/>
  <c r="M153" i="3"/>
  <c r="AN153" i="3" s="1"/>
  <c r="M271" i="3"/>
  <c r="AN271" i="3" s="1"/>
  <c r="M475" i="3"/>
  <c r="AN475" i="3" s="1"/>
  <c r="M483" i="3"/>
  <c r="AN483" i="3" s="1"/>
  <c r="M491" i="3"/>
  <c r="AN491" i="3" s="1"/>
  <c r="M499" i="3"/>
  <c r="AN499" i="3" s="1"/>
  <c r="M507" i="3"/>
  <c r="AN507" i="3" s="1"/>
  <c r="M435" i="3"/>
  <c r="AN435" i="3" s="1"/>
  <c r="M384" i="3"/>
  <c r="AN384" i="3" s="1"/>
  <c r="M392" i="3"/>
  <c r="AN392" i="3" s="1"/>
  <c r="M400" i="3"/>
  <c r="AN400" i="3" s="1"/>
  <c r="M411" i="3"/>
  <c r="AN411" i="3" s="1"/>
  <c r="M419" i="3"/>
  <c r="AN419" i="3" s="1"/>
  <c r="M332" i="3"/>
  <c r="AN332" i="3" s="1"/>
  <c r="M154" i="3"/>
  <c r="AN154" i="3" s="1"/>
  <c r="M477" i="3"/>
  <c r="AN477" i="3" s="1"/>
  <c r="M493" i="3"/>
  <c r="AN493" i="3" s="1"/>
  <c r="M429" i="3"/>
  <c r="AN429" i="3" s="1"/>
  <c r="M386" i="3"/>
  <c r="AN386" i="3" s="1"/>
  <c r="M413" i="3"/>
  <c r="AN413" i="3" s="1"/>
  <c r="M174" i="3"/>
  <c r="AN174" i="3" s="1"/>
  <c r="M527" i="3"/>
  <c r="AN527" i="3" s="1"/>
  <c r="M476" i="3"/>
  <c r="AN476" i="3" s="1"/>
  <c r="M484" i="3"/>
  <c r="AN484" i="3" s="1"/>
  <c r="M492" i="3"/>
  <c r="AN492" i="3" s="1"/>
  <c r="M500" i="3"/>
  <c r="AN500" i="3" s="1"/>
  <c r="M508" i="3"/>
  <c r="AN508" i="3" s="1"/>
  <c r="M377" i="3"/>
  <c r="AN377" i="3" s="1"/>
  <c r="M385" i="3"/>
  <c r="AN385" i="3" s="1"/>
  <c r="M393" i="3"/>
  <c r="AN393" i="3" s="1"/>
  <c r="M401" i="3"/>
  <c r="AN401" i="3" s="1"/>
  <c r="M412" i="3"/>
  <c r="AN412" i="3" s="1"/>
  <c r="M420" i="3"/>
  <c r="AN420" i="3" s="1"/>
  <c r="M333" i="3"/>
  <c r="AN333" i="3" s="1"/>
  <c r="M485" i="3"/>
  <c r="AN485" i="3" s="1"/>
  <c r="M501" i="3"/>
  <c r="AN501" i="3" s="1"/>
  <c r="M378" i="3"/>
  <c r="AN378" i="3" s="1"/>
  <c r="M394" i="3"/>
  <c r="AN394" i="3" s="1"/>
  <c r="M402" i="3"/>
  <c r="AN402" i="3" s="1"/>
  <c r="M421" i="3"/>
  <c r="AN421" i="3" s="1"/>
  <c r="M518" i="3"/>
  <c r="AN518" i="3" s="1"/>
  <c r="M519" i="3"/>
  <c r="AN519" i="3" s="1"/>
  <c r="M478" i="3"/>
  <c r="AN478" i="3" s="1"/>
  <c r="M486" i="3"/>
  <c r="AN486" i="3" s="1"/>
  <c r="M494" i="3"/>
  <c r="AN494" i="3" s="1"/>
  <c r="M502" i="3"/>
  <c r="AN502" i="3" s="1"/>
  <c r="M430" i="3"/>
  <c r="AN430" i="3" s="1"/>
  <c r="M379" i="3"/>
  <c r="AN379" i="3" s="1"/>
  <c r="M387" i="3"/>
  <c r="AN387" i="3" s="1"/>
  <c r="M395" i="3"/>
  <c r="AN395" i="3" s="1"/>
  <c r="M403" i="3"/>
  <c r="AN403" i="3" s="1"/>
  <c r="M414" i="3"/>
  <c r="AN414" i="3" s="1"/>
  <c r="M422" i="3"/>
  <c r="AN422" i="3" s="1"/>
  <c r="M151" i="3"/>
  <c r="AN151" i="3" s="1"/>
  <c r="M136" i="3"/>
  <c r="AN136" i="3" s="1"/>
  <c r="M267" i="3"/>
  <c r="AN267" i="3" s="1"/>
  <c r="M578" i="3"/>
  <c r="AN578" i="3" s="1"/>
  <c r="M148" i="3"/>
  <c r="AN148" i="3" s="1"/>
  <c r="M137" i="3"/>
  <c r="AN137" i="3" s="1"/>
  <c r="M268" i="3"/>
  <c r="AN268" i="3" s="1"/>
  <c r="M579" i="3"/>
  <c r="AN579" i="3" s="1"/>
  <c r="M115" i="3"/>
  <c r="AN115" i="3" s="1"/>
  <c r="M170" i="3"/>
  <c r="AN170" i="3" s="1"/>
  <c r="M149" i="3"/>
  <c r="AN149" i="3" s="1"/>
  <c r="M138" i="3"/>
  <c r="AN138" i="3" s="1"/>
  <c r="M269" i="3"/>
  <c r="AN269" i="3" s="1"/>
  <c r="M217" i="3"/>
  <c r="AN217" i="3" s="1"/>
  <c r="I23" i="7" l="1"/>
  <c r="J22" i="7"/>
  <c r="J21" i="5"/>
  <c r="I22" i="5"/>
  <c r="I22" i="4"/>
  <c r="J21" i="4"/>
  <c r="C154" i="17"/>
  <c r="L579" i="3"/>
  <c r="AM579" i="3" s="1"/>
  <c r="K338" i="3"/>
  <c r="AL338" i="3" s="1"/>
  <c r="I23" i="5" l="1"/>
  <c r="J22" i="5"/>
  <c r="J23" i="7"/>
  <c r="I24" i="7"/>
  <c r="I23" i="4"/>
  <c r="J22" i="4"/>
  <c r="M270" i="3"/>
  <c r="AN270" i="3" s="1"/>
  <c r="F80" i="16"/>
  <c r="D106" i="16"/>
  <c r="J24" i="7" l="1"/>
  <c r="I25" i="7"/>
  <c r="J23" i="5"/>
  <c r="I24" i="5"/>
  <c r="I24" i="4"/>
  <c r="J23" i="4"/>
  <c r="H599" i="3"/>
  <c r="AI599" i="3" s="1"/>
  <c r="I25" i="5" l="1"/>
  <c r="J24" i="5"/>
  <c r="J25" i="7"/>
  <c r="I26" i="7"/>
  <c r="I25" i="4"/>
  <c r="J24" i="4"/>
  <c r="K521" i="3"/>
  <c r="AL521" i="3" s="1"/>
  <c r="L546" i="3"/>
  <c r="AM546" i="3" s="1"/>
  <c r="M546" i="3"/>
  <c r="AN546" i="3" s="1"/>
  <c r="N593" i="3"/>
  <c r="AO593" i="3" s="1"/>
  <c r="N546" i="3"/>
  <c r="AO546" i="3" s="1"/>
  <c r="L547" i="3"/>
  <c r="AM547" i="3" s="1"/>
  <c r="L545" i="3"/>
  <c r="AM545" i="3" s="1"/>
  <c r="L376" i="3"/>
  <c r="AM376" i="3" s="1"/>
  <c r="M428" i="3"/>
  <c r="AN428" i="3" s="1"/>
  <c r="N522" i="3"/>
  <c r="AO522" i="3" s="1"/>
  <c r="N521" i="3"/>
  <c r="AO521" i="3" s="1"/>
  <c r="N547" i="3"/>
  <c r="AO547" i="3" s="1"/>
  <c r="N545" i="3"/>
  <c r="AO545" i="3" s="1"/>
  <c r="N428" i="3"/>
  <c r="AO428" i="3" s="1"/>
  <c r="N376" i="3"/>
  <c r="AO376" i="3" s="1"/>
  <c r="H521" i="3"/>
  <c r="AI521" i="3" s="1"/>
  <c r="L521" i="3"/>
  <c r="AM521" i="3" s="1"/>
  <c r="H522" i="3"/>
  <c r="AI522" i="3" s="1"/>
  <c r="L522" i="3"/>
  <c r="AM522" i="3" s="1"/>
  <c r="H593" i="3"/>
  <c r="AI593" i="3" s="1"/>
  <c r="L593" i="3"/>
  <c r="AM593" i="3" s="1"/>
  <c r="H547" i="3"/>
  <c r="AI547" i="3" s="1"/>
  <c r="H545" i="3"/>
  <c r="AI545" i="3" s="1"/>
  <c r="H546" i="3"/>
  <c r="AI546" i="3" s="1"/>
  <c r="L428" i="3"/>
  <c r="AM428" i="3" s="1"/>
  <c r="K428" i="3"/>
  <c r="AL428" i="3" s="1"/>
  <c r="H428" i="3"/>
  <c r="AI428" i="3" s="1"/>
  <c r="M376" i="3"/>
  <c r="AN376" i="3" s="1"/>
  <c r="H376" i="3"/>
  <c r="AI376" i="3" s="1"/>
  <c r="H271" i="3"/>
  <c r="AI271" i="3" s="1"/>
  <c r="L271" i="3"/>
  <c r="AM271" i="3" s="1"/>
  <c r="N271" i="3"/>
  <c r="AO271" i="3" s="1"/>
  <c r="I26" i="5" l="1"/>
  <c r="J25" i="5"/>
  <c r="I27" i="7"/>
  <c r="J26" i="7"/>
  <c r="J25" i="4"/>
  <c r="I26" i="4"/>
  <c r="J521" i="3"/>
  <c r="AK521" i="3" s="1"/>
  <c r="J596" i="3"/>
  <c r="AK596" i="3" s="1"/>
  <c r="J602" i="3"/>
  <c r="AK602" i="3" s="1"/>
  <c r="J598" i="3"/>
  <c r="AK598" i="3" s="1"/>
  <c r="J547" i="3"/>
  <c r="AK547" i="3" s="1"/>
  <c r="J597" i="3"/>
  <c r="AK597" i="3" s="1"/>
  <c r="J599" i="3"/>
  <c r="AK599" i="3" s="1"/>
  <c r="J600" i="3"/>
  <c r="AK600" i="3" s="1"/>
  <c r="J601" i="3"/>
  <c r="AK601" i="3" s="1"/>
  <c r="J595" i="3"/>
  <c r="AK595" i="3" s="1"/>
  <c r="J593" i="3"/>
  <c r="AK593" i="3" s="1"/>
  <c r="K547" i="3"/>
  <c r="AL547" i="3" s="1"/>
  <c r="K593" i="3"/>
  <c r="AL593" i="3" s="1"/>
  <c r="M545" i="3"/>
  <c r="AN545" i="3" s="1"/>
  <c r="K376" i="3"/>
  <c r="AL376" i="3" s="1"/>
  <c r="K271" i="3"/>
  <c r="AL271" i="3" s="1"/>
  <c r="J545" i="3"/>
  <c r="AK545" i="3" s="1"/>
  <c r="K522" i="3"/>
  <c r="AL522" i="3" s="1"/>
  <c r="M547" i="3"/>
  <c r="AN547" i="3" s="1"/>
  <c r="K545" i="3"/>
  <c r="AL545" i="3" s="1"/>
  <c r="M593" i="3"/>
  <c r="AN593" i="3" s="1"/>
  <c r="K546" i="3"/>
  <c r="AL546" i="3" s="1"/>
  <c r="J271" i="3"/>
  <c r="AK271" i="3" s="1"/>
  <c r="J522" i="3"/>
  <c r="AK522" i="3" s="1"/>
  <c r="J376" i="3"/>
  <c r="AK376" i="3" s="1"/>
  <c r="J546" i="3"/>
  <c r="AK546" i="3" s="1"/>
  <c r="J428" i="3"/>
  <c r="AK428" i="3" s="1"/>
  <c r="C3" i="1"/>
  <c r="J27" i="7" l="1"/>
  <c r="I28" i="7"/>
  <c r="I27" i="5"/>
  <c r="J26" i="5"/>
  <c r="I27" i="4"/>
  <c r="J26" i="4"/>
  <c r="I545" i="3"/>
  <c r="AJ545" i="3" s="1"/>
  <c r="I522" i="3"/>
  <c r="AJ522" i="3" s="1"/>
  <c r="I376" i="3"/>
  <c r="AJ376" i="3" s="1"/>
  <c r="I547" i="3"/>
  <c r="AJ547" i="3" s="1"/>
  <c r="I546" i="3"/>
  <c r="AJ546" i="3" s="1"/>
  <c r="I593" i="3"/>
  <c r="AJ593" i="3" s="1"/>
  <c r="I521" i="3"/>
  <c r="AJ521" i="3" s="1"/>
  <c r="I428" i="3"/>
  <c r="AJ428" i="3" s="1"/>
  <c r="I271" i="3"/>
  <c r="AJ271" i="3" s="1"/>
  <c r="I28" i="5" l="1"/>
  <c r="J27" i="5"/>
  <c r="I29" i="7"/>
  <c r="J28" i="7"/>
  <c r="I28" i="4"/>
  <c r="J27" i="4"/>
  <c r="J604" i="3"/>
  <c r="AK604" i="3" s="1"/>
  <c r="J587" i="3"/>
  <c r="AK587" i="3" s="1"/>
  <c r="J615" i="3"/>
  <c r="AK615" i="3" s="1"/>
  <c r="J572" i="3"/>
  <c r="AK572" i="3" s="1"/>
  <c r="J371" i="3"/>
  <c r="AK371" i="3" s="1"/>
  <c r="K602" i="3"/>
  <c r="AL602" i="3" s="1"/>
  <c r="K596" i="3"/>
  <c r="AL596" i="3" s="1"/>
  <c r="K583" i="3"/>
  <c r="AL583" i="3" s="1"/>
  <c r="K577" i="3"/>
  <c r="AL577" i="3" s="1"/>
  <c r="K568" i="3"/>
  <c r="AL568" i="3" s="1"/>
  <c r="K559" i="3"/>
  <c r="AL559" i="3" s="1"/>
  <c r="K551" i="3"/>
  <c r="AL551" i="3" s="1"/>
  <c r="K371" i="3"/>
  <c r="AL371" i="3" s="1"/>
  <c r="K115" i="3"/>
  <c r="AL115" i="3" s="1"/>
  <c r="L604" i="3"/>
  <c r="AM604" i="3" s="1"/>
  <c r="L600" i="3"/>
  <c r="AM600" i="3" s="1"/>
  <c r="L575" i="3"/>
  <c r="AM575" i="3" s="1"/>
  <c r="L587" i="3"/>
  <c r="AM587" i="3" s="1"/>
  <c r="L615" i="3"/>
  <c r="AM615" i="3" s="1"/>
  <c r="L572" i="3"/>
  <c r="AM572" i="3" s="1"/>
  <c r="L564" i="3"/>
  <c r="AM564" i="3" s="1"/>
  <c r="L555" i="3"/>
  <c r="AM555" i="3" s="1"/>
  <c r="L544" i="3"/>
  <c r="AM544" i="3" s="1"/>
  <c r="L536" i="3"/>
  <c r="AM536" i="3" s="1"/>
  <c r="L371" i="3"/>
  <c r="AM371" i="3" s="1"/>
  <c r="L115" i="3"/>
  <c r="AM115" i="3" s="1"/>
  <c r="M602" i="3"/>
  <c r="AN602" i="3" s="1"/>
  <c r="M596" i="3"/>
  <c r="AN596" i="3" s="1"/>
  <c r="M590" i="3"/>
  <c r="AN590" i="3" s="1"/>
  <c r="M583" i="3"/>
  <c r="AN583" i="3" s="1"/>
  <c r="N604" i="3"/>
  <c r="AO604" i="3" s="1"/>
  <c r="N600" i="3"/>
  <c r="AO600" i="3" s="1"/>
  <c r="N587" i="3"/>
  <c r="AO587" i="3" s="1"/>
  <c r="N615" i="3"/>
  <c r="AO615" i="3" s="1"/>
  <c r="N572" i="3"/>
  <c r="AO572" i="3" s="1"/>
  <c r="N371" i="3"/>
  <c r="AO371" i="3" s="1"/>
  <c r="N115" i="3"/>
  <c r="AO115" i="3" s="1"/>
  <c r="I596" i="3"/>
  <c r="AJ596" i="3" s="1"/>
  <c r="I590" i="3"/>
  <c r="AJ590" i="3" s="1"/>
  <c r="I583" i="3"/>
  <c r="AJ583" i="3" s="1"/>
  <c r="I577" i="3"/>
  <c r="AJ577" i="3" s="1"/>
  <c r="I371" i="3"/>
  <c r="AJ371" i="3" s="1"/>
  <c r="I115" i="3"/>
  <c r="AJ115" i="3" s="1"/>
  <c r="N626" i="3"/>
  <c r="AO626" i="3" s="1"/>
  <c r="M626" i="3"/>
  <c r="AN626" i="3" s="1"/>
  <c r="L626" i="3"/>
  <c r="AM626" i="3" s="1"/>
  <c r="K626" i="3"/>
  <c r="AL626" i="3" s="1"/>
  <c r="J626" i="3"/>
  <c r="AK626" i="3" s="1"/>
  <c r="I626" i="3"/>
  <c r="AJ626" i="3" s="1"/>
  <c r="H626" i="3"/>
  <c r="AI626" i="3" s="1"/>
  <c r="N625" i="3"/>
  <c r="AO625" i="3" s="1"/>
  <c r="M625" i="3"/>
  <c r="AN625" i="3" s="1"/>
  <c r="L625" i="3"/>
  <c r="AM625" i="3" s="1"/>
  <c r="K625" i="3"/>
  <c r="AL625" i="3" s="1"/>
  <c r="J625" i="3"/>
  <c r="AK625" i="3" s="1"/>
  <c r="I625" i="3"/>
  <c r="AJ625" i="3" s="1"/>
  <c r="H625" i="3"/>
  <c r="AI625" i="3" s="1"/>
  <c r="N624" i="3"/>
  <c r="AO624" i="3" s="1"/>
  <c r="M624" i="3"/>
  <c r="AN624" i="3" s="1"/>
  <c r="L624" i="3"/>
  <c r="AM624" i="3" s="1"/>
  <c r="K624" i="3"/>
  <c r="AL624" i="3" s="1"/>
  <c r="J624" i="3"/>
  <c r="AK624" i="3" s="1"/>
  <c r="I624" i="3"/>
  <c r="AJ624" i="3" s="1"/>
  <c r="H624" i="3"/>
  <c r="AI624" i="3" s="1"/>
  <c r="N622" i="3"/>
  <c r="AO622" i="3" s="1"/>
  <c r="M622" i="3"/>
  <c r="AN622" i="3" s="1"/>
  <c r="L622" i="3"/>
  <c r="AM622" i="3" s="1"/>
  <c r="K622" i="3"/>
  <c r="AL622" i="3" s="1"/>
  <c r="J622" i="3"/>
  <c r="AK622" i="3" s="1"/>
  <c r="I622" i="3"/>
  <c r="AJ622" i="3" s="1"/>
  <c r="H622" i="3"/>
  <c r="AI622" i="3" s="1"/>
  <c r="N621" i="3"/>
  <c r="AO621" i="3" s="1"/>
  <c r="M621" i="3"/>
  <c r="AN621" i="3" s="1"/>
  <c r="L621" i="3"/>
  <c r="AM621" i="3" s="1"/>
  <c r="K621" i="3"/>
  <c r="AL621" i="3" s="1"/>
  <c r="J621" i="3"/>
  <c r="AK621" i="3" s="1"/>
  <c r="I621" i="3"/>
  <c r="AJ621" i="3" s="1"/>
  <c r="H621" i="3"/>
  <c r="AI621" i="3" s="1"/>
  <c r="N620" i="3"/>
  <c r="AO620" i="3" s="1"/>
  <c r="M620" i="3"/>
  <c r="AN620" i="3" s="1"/>
  <c r="L620" i="3"/>
  <c r="AM620" i="3" s="1"/>
  <c r="K620" i="3"/>
  <c r="AL620" i="3" s="1"/>
  <c r="J620" i="3"/>
  <c r="AK620" i="3" s="1"/>
  <c r="H620" i="3"/>
  <c r="AI620" i="3" s="1"/>
  <c r="N619" i="3"/>
  <c r="AO619" i="3" s="1"/>
  <c r="M619" i="3"/>
  <c r="AN619" i="3" s="1"/>
  <c r="L619" i="3"/>
  <c r="AM619" i="3" s="1"/>
  <c r="K619" i="3"/>
  <c r="AL619" i="3" s="1"/>
  <c r="J619" i="3"/>
  <c r="AK619" i="3" s="1"/>
  <c r="I619" i="3"/>
  <c r="AJ619" i="3" s="1"/>
  <c r="H619" i="3"/>
  <c r="AI619" i="3" s="1"/>
  <c r="N618" i="3"/>
  <c r="AO618" i="3" s="1"/>
  <c r="M618" i="3"/>
  <c r="AN618" i="3" s="1"/>
  <c r="L618" i="3"/>
  <c r="AM618" i="3" s="1"/>
  <c r="K618" i="3"/>
  <c r="AL618" i="3" s="1"/>
  <c r="J618" i="3"/>
  <c r="AK618" i="3" s="1"/>
  <c r="I618" i="3"/>
  <c r="AJ618" i="3" s="1"/>
  <c r="H618" i="3"/>
  <c r="AI618" i="3" s="1"/>
  <c r="N616" i="3"/>
  <c r="AO616" i="3" s="1"/>
  <c r="M616" i="3"/>
  <c r="AN616" i="3" s="1"/>
  <c r="L616" i="3"/>
  <c r="AM616" i="3" s="1"/>
  <c r="K616" i="3"/>
  <c r="AL616" i="3" s="1"/>
  <c r="J616" i="3"/>
  <c r="AK616" i="3" s="1"/>
  <c r="I616" i="3"/>
  <c r="AJ616" i="3" s="1"/>
  <c r="H616" i="3"/>
  <c r="AI616" i="3" s="1"/>
  <c r="M615" i="3"/>
  <c r="AN615" i="3" s="1"/>
  <c r="K615" i="3"/>
  <c r="AL615" i="3" s="1"/>
  <c r="I615" i="3"/>
  <c r="AJ615" i="3" s="1"/>
  <c r="H615" i="3"/>
  <c r="AI615" i="3" s="1"/>
  <c r="N614" i="3"/>
  <c r="AO614" i="3" s="1"/>
  <c r="M614" i="3"/>
  <c r="AN614" i="3" s="1"/>
  <c r="L614" i="3"/>
  <c r="AM614" i="3" s="1"/>
  <c r="K614" i="3"/>
  <c r="AL614" i="3" s="1"/>
  <c r="J614" i="3"/>
  <c r="AK614" i="3" s="1"/>
  <c r="I614" i="3"/>
  <c r="AJ614" i="3" s="1"/>
  <c r="H614" i="3"/>
  <c r="AI614" i="3" s="1"/>
  <c r="N613" i="3"/>
  <c r="AO613" i="3" s="1"/>
  <c r="M613" i="3"/>
  <c r="AN613" i="3" s="1"/>
  <c r="L613" i="3"/>
  <c r="AM613" i="3" s="1"/>
  <c r="K613" i="3"/>
  <c r="AL613" i="3" s="1"/>
  <c r="J613" i="3"/>
  <c r="AK613" i="3" s="1"/>
  <c r="I613" i="3"/>
  <c r="AJ613" i="3" s="1"/>
  <c r="H613" i="3"/>
  <c r="AI613" i="3" s="1"/>
  <c r="N611" i="3"/>
  <c r="AO611" i="3" s="1"/>
  <c r="M611" i="3"/>
  <c r="AN611" i="3" s="1"/>
  <c r="L611" i="3"/>
  <c r="AM611" i="3" s="1"/>
  <c r="K611" i="3"/>
  <c r="AL611" i="3" s="1"/>
  <c r="J611" i="3"/>
  <c r="AK611" i="3" s="1"/>
  <c r="I611" i="3"/>
  <c r="AJ611" i="3" s="1"/>
  <c r="H611" i="3"/>
  <c r="AI611" i="3" s="1"/>
  <c r="N610" i="3"/>
  <c r="AO610" i="3" s="1"/>
  <c r="M610" i="3"/>
  <c r="AN610" i="3" s="1"/>
  <c r="L610" i="3"/>
  <c r="AM610" i="3" s="1"/>
  <c r="K610" i="3"/>
  <c r="AL610" i="3" s="1"/>
  <c r="J610" i="3"/>
  <c r="AK610" i="3" s="1"/>
  <c r="I610" i="3"/>
  <c r="AJ610" i="3" s="1"/>
  <c r="H610" i="3"/>
  <c r="AI610" i="3" s="1"/>
  <c r="N609" i="3"/>
  <c r="AO609" i="3" s="1"/>
  <c r="M609" i="3"/>
  <c r="AN609" i="3" s="1"/>
  <c r="L609" i="3"/>
  <c r="AM609" i="3" s="1"/>
  <c r="K609" i="3"/>
  <c r="AL609" i="3" s="1"/>
  <c r="J609" i="3"/>
  <c r="AK609" i="3" s="1"/>
  <c r="I609" i="3"/>
  <c r="AJ609" i="3" s="1"/>
  <c r="H609" i="3"/>
  <c r="AI609" i="3" s="1"/>
  <c r="N608" i="3"/>
  <c r="AO608" i="3" s="1"/>
  <c r="M608" i="3"/>
  <c r="AN608" i="3" s="1"/>
  <c r="L608" i="3"/>
  <c r="AM608" i="3" s="1"/>
  <c r="K608" i="3"/>
  <c r="AL608" i="3" s="1"/>
  <c r="J608" i="3"/>
  <c r="AK608" i="3" s="1"/>
  <c r="I608" i="3"/>
  <c r="AJ608" i="3" s="1"/>
  <c r="H608" i="3"/>
  <c r="AI6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M604" i="3"/>
  <c r="AN604" i="3" s="1"/>
  <c r="K604" i="3"/>
  <c r="AL604" i="3" s="1"/>
  <c r="I604" i="3"/>
  <c r="AJ604" i="3" s="1"/>
  <c r="H604" i="3"/>
  <c r="AI604" i="3" s="1"/>
  <c r="N603" i="3"/>
  <c r="AO603" i="3" s="1"/>
  <c r="M603" i="3"/>
  <c r="AN603" i="3" s="1"/>
  <c r="L603" i="3"/>
  <c r="AM603" i="3" s="1"/>
  <c r="K603" i="3"/>
  <c r="AL603" i="3" s="1"/>
  <c r="J603" i="3"/>
  <c r="AK603" i="3" s="1"/>
  <c r="H603" i="3"/>
  <c r="AI603" i="3" s="1"/>
  <c r="N602" i="3"/>
  <c r="AO602" i="3" s="1"/>
  <c r="L602" i="3"/>
  <c r="AM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I601" i="3"/>
  <c r="AJ601" i="3" s="1"/>
  <c r="H601" i="3"/>
  <c r="AI601" i="3" s="1"/>
  <c r="M600" i="3"/>
  <c r="AN600" i="3" s="1"/>
  <c r="K600" i="3"/>
  <c r="AL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I599" i="3"/>
  <c r="AJ599" i="3" s="1"/>
  <c r="N598" i="3"/>
  <c r="AO598" i="3" s="1"/>
  <c r="M598" i="3"/>
  <c r="AN598" i="3" s="1"/>
  <c r="L598" i="3"/>
  <c r="AM598" i="3" s="1"/>
  <c r="K598" i="3"/>
  <c r="AL598" i="3" s="1"/>
  <c r="I598" i="3"/>
  <c r="AJ598" i="3" s="1"/>
  <c r="H598" i="3"/>
  <c r="AI598" i="3" s="1"/>
  <c r="N597" i="3"/>
  <c r="AO597" i="3" s="1"/>
  <c r="M597" i="3"/>
  <c r="AN597" i="3" s="1"/>
  <c r="L597" i="3"/>
  <c r="AM597" i="3" s="1"/>
  <c r="K597" i="3"/>
  <c r="AL597" i="3" s="1"/>
  <c r="I597" i="3"/>
  <c r="AJ597" i="3" s="1"/>
  <c r="H597" i="3"/>
  <c r="AI597" i="3" s="1"/>
  <c r="N596" i="3"/>
  <c r="AO596" i="3" s="1"/>
  <c r="L596" i="3"/>
  <c r="AM596" i="3" s="1"/>
  <c r="H596" i="3"/>
  <c r="AI596" i="3" s="1"/>
  <c r="N595" i="3"/>
  <c r="AO595" i="3" s="1"/>
  <c r="M595" i="3"/>
  <c r="AN595" i="3" s="1"/>
  <c r="L595" i="3"/>
  <c r="AM595" i="3" s="1"/>
  <c r="K595" i="3"/>
  <c r="AL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2" i="3"/>
  <c r="AO592" i="3" s="1"/>
  <c r="M592" i="3"/>
  <c r="AN592" i="3" s="1"/>
  <c r="L592" i="3"/>
  <c r="AM592" i="3" s="1"/>
  <c r="K592" i="3"/>
  <c r="AL592" i="3" s="1"/>
  <c r="J592" i="3"/>
  <c r="AK592" i="3" s="1"/>
  <c r="I592" i="3"/>
  <c r="AJ592" i="3" s="1"/>
  <c r="H592" i="3"/>
  <c r="AI592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L590" i="3"/>
  <c r="AM590" i="3" s="1"/>
  <c r="K590" i="3"/>
  <c r="AL590" i="3" s="1"/>
  <c r="J590" i="3"/>
  <c r="AK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M587" i="3"/>
  <c r="AN587" i="3" s="1"/>
  <c r="K587" i="3"/>
  <c r="AL587" i="3" s="1"/>
  <c r="I587" i="3"/>
  <c r="AJ587" i="3" s="1"/>
  <c r="H587" i="3"/>
  <c r="AI587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L583" i="3"/>
  <c r="AM583" i="3" s="1"/>
  <c r="J583" i="3"/>
  <c r="AK583" i="3" s="1"/>
  <c r="H583" i="3"/>
  <c r="AI583" i="3" s="1"/>
  <c r="N582" i="3"/>
  <c r="AO582" i="3" s="1"/>
  <c r="M582" i="3"/>
  <c r="AN582" i="3" s="1"/>
  <c r="L582" i="3"/>
  <c r="AM582" i="3" s="1"/>
  <c r="K582" i="3"/>
  <c r="AL582" i="3" s="1"/>
  <c r="J582" i="3"/>
  <c r="AK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K580" i="3"/>
  <c r="AL580" i="3" s="1"/>
  <c r="J580" i="3"/>
  <c r="AK580" i="3" s="1"/>
  <c r="I580" i="3"/>
  <c r="AJ580" i="3" s="1"/>
  <c r="H580" i="3"/>
  <c r="AI580" i="3" s="1"/>
  <c r="N579" i="3"/>
  <c r="AO579" i="3" s="1"/>
  <c r="K579" i="3"/>
  <c r="AL579" i="3" s="1"/>
  <c r="J579" i="3"/>
  <c r="AK579" i="3" s="1"/>
  <c r="I579" i="3"/>
  <c r="AJ579" i="3" s="1"/>
  <c r="H579" i="3"/>
  <c r="AI579" i="3" s="1"/>
  <c r="N578" i="3"/>
  <c r="AO578" i="3" s="1"/>
  <c r="L578" i="3"/>
  <c r="AM578" i="3" s="1"/>
  <c r="K578" i="3"/>
  <c r="AL578" i="3" s="1"/>
  <c r="J578" i="3"/>
  <c r="AK578" i="3" s="1"/>
  <c r="I578" i="3"/>
  <c r="AJ578" i="3" s="1"/>
  <c r="H578" i="3"/>
  <c r="AI578" i="3" s="1"/>
  <c r="N577" i="3"/>
  <c r="AO577" i="3" s="1"/>
  <c r="L577" i="3"/>
  <c r="AM577" i="3" s="1"/>
  <c r="J577" i="3"/>
  <c r="AK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M572" i="3"/>
  <c r="AN572" i="3" s="1"/>
  <c r="K572" i="3"/>
  <c r="AL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H570" i="3"/>
  <c r="AI570" i="3" s="1"/>
  <c r="N569" i="3"/>
  <c r="AO569" i="3" s="1"/>
  <c r="M569" i="3"/>
  <c r="AN569" i="3" s="1"/>
  <c r="L569" i="3"/>
  <c r="AM569" i="3" s="1"/>
  <c r="K569" i="3"/>
  <c r="AL569" i="3" s="1"/>
  <c r="J569" i="3"/>
  <c r="AK569" i="3" s="1"/>
  <c r="I569" i="3"/>
  <c r="AJ569" i="3" s="1"/>
  <c r="H569" i="3"/>
  <c r="AI569" i="3" s="1"/>
  <c r="N568" i="3"/>
  <c r="AO568" i="3" s="1"/>
  <c r="M568" i="3"/>
  <c r="AN568" i="3" s="1"/>
  <c r="L568" i="3"/>
  <c r="AM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N566" i="3"/>
  <c r="AO566" i="3" s="1"/>
  <c r="M566" i="3"/>
  <c r="AN566" i="3" s="1"/>
  <c r="L566" i="3"/>
  <c r="AM566" i="3" s="1"/>
  <c r="K566" i="3"/>
  <c r="AL566" i="3" s="1"/>
  <c r="J566" i="3"/>
  <c r="AK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H563" i="3"/>
  <c r="AI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59" i="3"/>
  <c r="AO559" i="3" s="1"/>
  <c r="M559" i="3"/>
  <c r="AN559" i="3" s="1"/>
  <c r="L559" i="3"/>
  <c r="AM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N555" i="3"/>
  <c r="AO555" i="3" s="1"/>
  <c r="M555" i="3"/>
  <c r="AN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H553" i="3"/>
  <c r="AI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H549" i="3"/>
  <c r="AI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N544" i="3"/>
  <c r="AO544" i="3" s="1"/>
  <c r="M544" i="3"/>
  <c r="AN544" i="3" s="1"/>
  <c r="K544" i="3"/>
  <c r="AL544" i="3" s="1"/>
  <c r="J544" i="3"/>
  <c r="AK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H533" i="3"/>
  <c r="AI533" i="3" s="1"/>
  <c r="N532" i="3"/>
  <c r="AO532" i="3" s="1"/>
  <c r="M532" i="3"/>
  <c r="AN532" i="3" s="1"/>
  <c r="L532" i="3"/>
  <c r="AM532" i="3" s="1"/>
  <c r="K532" i="3"/>
  <c r="AL532" i="3" s="1"/>
  <c r="J532" i="3"/>
  <c r="AK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75" i="3"/>
  <c r="AO575" i="3" s="1"/>
  <c r="M575" i="3"/>
  <c r="AN575" i="3" s="1"/>
  <c r="K575" i="3"/>
  <c r="AL575" i="3" s="1"/>
  <c r="J575" i="3"/>
  <c r="AK575" i="3" s="1"/>
  <c r="I575" i="3"/>
  <c r="AJ575" i="3" s="1"/>
  <c r="H575" i="3"/>
  <c r="AI575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0" i="3"/>
  <c r="AO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L519" i="3"/>
  <c r="AM519" i="3" s="1"/>
  <c r="K519" i="3"/>
  <c r="AL519" i="3" s="1"/>
  <c r="J519" i="3"/>
  <c r="AK519" i="3" s="1"/>
  <c r="H519" i="3"/>
  <c r="AI519" i="3" s="1"/>
  <c r="N518" i="3"/>
  <c r="AO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6" i="3"/>
  <c r="AO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L504" i="3"/>
  <c r="AM504" i="3" s="1"/>
  <c r="K504" i="3"/>
  <c r="AL504" i="3" s="1"/>
  <c r="J504" i="3"/>
  <c r="AK504" i="3" s="1"/>
  <c r="H504" i="3"/>
  <c r="AI504" i="3" s="1"/>
  <c r="N503" i="3"/>
  <c r="AO503" i="3" s="1"/>
  <c r="L503" i="3"/>
  <c r="AM503" i="3" s="1"/>
  <c r="K503" i="3"/>
  <c r="AL503" i="3" s="1"/>
  <c r="J503" i="3"/>
  <c r="AK503" i="3" s="1"/>
  <c r="H503" i="3"/>
  <c r="AI503" i="3" s="1"/>
  <c r="N502" i="3"/>
  <c r="AO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500" i="3"/>
  <c r="AO500" i="3" s="1"/>
  <c r="L500" i="3"/>
  <c r="AM500" i="3" s="1"/>
  <c r="K500" i="3"/>
  <c r="AL500" i="3" s="1"/>
  <c r="J500" i="3"/>
  <c r="AK500" i="3" s="1"/>
  <c r="I500" i="3"/>
  <c r="AJ500" i="3" s="1"/>
  <c r="H500" i="3"/>
  <c r="AI500" i="3" s="1"/>
  <c r="N499" i="3"/>
  <c r="AO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L497" i="3"/>
  <c r="AM497" i="3" s="1"/>
  <c r="K497" i="3"/>
  <c r="AL497" i="3" s="1"/>
  <c r="J497" i="3"/>
  <c r="AK497" i="3" s="1"/>
  <c r="H497" i="3"/>
  <c r="AI497" i="3" s="1"/>
  <c r="N496" i="3"/>
  <c r="AO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5" i="3"/>
  <c r="AO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N494" i="3"/>
  <c r="AO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L483" i="3"/>
  <c r="AM483" i="3" s="1"/>
  <c r="K483" i="3"/>
  <c r="AL483" i="3" s="1"/>
  <c r="J483" i="3"/>
  <c r="AK483" i="3" s="1"/>
  <c r="H483" i="3"/>
  <c r="AI483" i="3" s="1"/>
  <c r="N482" i="3"/>
  <c r="AO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5" i="3"/>
  <c r="AO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N414" i="3"/>
  <c r="AO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AO408" i="3"/>
  <c r="AM408" i="3"/>
  <c r="AL408" i="3"/>
  <c r="AK408" i="3"/>
  <c r="AJ408" i="3"/>
  <c r="AI408" i="3"/>
  <c r="N404" i="3"/>
  <c r="AO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H371" i="3"/>
  <c r="AI371" i="3" s="1"/>
  <c r="N370" i="3"/>
  <c r="AO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L368" i="3"/>
  <c r="K368" i="3"/>
  <c r="J368" i="3"/>
  <c r="I368" i="3"/>
  <c r="H368" i="3"/>
  <c r="J78" i="1" s="1"/>
  <c r="N367" i="3"/>
  <c r="AO367" i="3" s="1"/>
  <c r="M367" i="3"/>
  <c r="AN367" i="3" s="1"/>
  <c r="L367" i="3"/>
  <c r="AM367" i="3" s="1"/>
  <c r="K367" i="3"/>
  <c r="AL367" i="3" s="1"/>
  <c r="J367" i="3"/>
  <c r="AK367" i="3" s="1"/>
  <c r="I367" i="3"/>
  <c r="AJ367" i="3" s="1"/>
  <c r="H367" i="3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N364" i="3"/>
  <c r="AO364" i="3" s="1"/>
  <c r="M364" i="3"/>
  <c r="AN364" i="3" s="1"/>
  <c r="L364" i="3"/>
  <c r="AM364" i="3" s="1"/>
  <c r="K364" i="3"/>
  <c r="AL364" i="3" s="1"/>
  <c r="J364" i="3"/>
  <c r="AK364" i="3" s="1"/>
  <c r="I364" i="3"/>
  <c r="AJ364" i="3" s="1"/>
  <c r="H364" i="3"/>
  <c r="AI364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6" i="3"/>
  <c r="AO356" i="3" s="1"/>
  <c r="M356" i="3"/>
  <c r="AN356" i="3" s="1"/>
  <c r="L356" i="3"/>
  <c r="AM356" i="3" s="1"/>
  <c r="K356" i="3"/>
  <c r="AL356" i="3" s="1"/>
  <c r="J356" i="3"/>
  <c r="AK356" i="3" s="1"/>
  <c r="I356" i="3"/>
  <c r="AJ356" i="3" s="1"/>
  <c r="H356" i="3"/>
  <c r="AI356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2" i="3"/>
  <c r="AO352" i="3" s="1"/>
  <c r="M352" i="3"/>
  <c r="AN352" i="3" s="1"/>
  <c r="L352" i="3"/>
  <c r="K352" i="3"/>
  <c r="AL352" i="3" s="1"/>
  <c r="J352" i="3"/>
  <c r="AK352" i="3" s="1"/>
  <c r="I352" i="3"/>
  <c r="AJ352" i="3" s="1"/>
  <c r="H352" i="3"/>
  <c r="AI352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8" i="3"/>
  <c r="AO348" i="3" s="1"/>
  <c r="M348" i="3"/>
  <c r="AN348" i="3" s="1"/>
  <c r="L348" i="3"/>
  <c r="AM348" i="3" s="1"/>
  <c r="K348" i="3"/>
  <c r="AL348" i="3" s="1"/>
  <c r="J348" i="3"/>
  <c r="AK348" i="3" s="1"/>
  <c r="I348" i="3"/>
  <c r="H348" i="3"/>
  <c r="AI348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4" i="3"/>
  <c r="AO344" i="3" s="1"/>
  <c r="M344" i="3"/>
  <c r="AN344" i="3" s="1"/>
  <c r="L344" i="3"/>
  <c r="AM344" i="3" s="1"/>
  <c r="K344" i="3"/>
  <c r="AL344" i="3" s="1"/>
  <c r="J344" i="3"/>
  <c r="AK344" i="3" s="1"/>
  <c r="I344" i="3"/>
  <c r="AJ344" i="3" s="1"/>
  <c r="H344" i="3"/>
  <c r="AI344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H337" i="3"/>
  <c r="AI337" i="3" s="1"/>
  <c r="N336" i="3"/>
  <c r="AO336" i="3" s="1"/>
  <c r="M336" i="3"/>
  <c r="AN336" i="3" s="1"/>
  <c r="L336" i="3"/>
  <c r="AM336" i="3" s="1"/>
  <c r="K336" i="3"/>
  <c r="AL336" i="3" s="1"/>
  <c r="J336" i="3"/>
  <c r="AK336" i="3" s="1"/>
  <c r="I336" i="3"/>
  <c r="AJ336" i="3" s="1"/>
  <c r="H336" i="3"/>
  <c r="AI336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174" i="3"/>
  <c r="AO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333" i="3"/>
  <c r="AO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2" i="3"/>
  <c r="AO332" i="3" s="1"/>
  <c r="L332" i="3"/>
  <c r="AM332" i="3" s="1"/>
  <c r="K332" i="3"/>
  <c r="AL332" i="3" s="1"/>
  <c r="J332" i="3"/>
  <c r="AK332" i="3" s="1"/>
  <c r="I332" i="3"/>
  <c r="AJ332" i="3" s="1"/>
  <c r="H332" i="3"/>
  <c r="AI332" i="3" s="1"/>
  <c r="N331" i="3"/>
  <c r="AO331" i="3" s="1"/>
  <c r="M331" i="3"/>
  <c r="AN331" i="3" s="1"/>
  <c r="L331" i="3"/>
  <c r="AM331" i="3" s="1"/>
  <c r="K331" i="3"/>
  <c r="AL331" i="3" s="1"/>
  <c r="J331" i="3"/>
  <c r="AK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7" i="3"/>
  <c r="AO327" i="3" s="1"/>
  <c r="M327" i="3"/>
  <c r="AN327" i="3" s="1"/>
  <c r="L327" i="3"/>
  <c r="AM327" i="3" s="1"/>
  <c r="K327" i="3"/>
  <c r="AL327" i="3" s="1"/>
  <c r="J327" i="3"/>
  <c r="AK327" i="3" s="1"/>
  <c r="I327" i="3"/>
  <c r="AJ327" i="3" s="1"/>
  <c r="H327" i="3"/>
  <c r="AI327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AO319" i="3" s="1"/>
  <c r="M316" i="3"/>
  <c r="AN316" i="3" s="1"/>
  <c r="AN319" i="3" s="1"/>
  <c r="L316" i="3"/>
  <c r="AM316" i="3" s="1"/>
  <c r="AM319" i="3" s="1"/>
  <c r="K316" i="3"/>
  <c r="AL316" i="3" s="1"/>
  <c r="AL319" i="3" s="1"/>
  <c r="J316" i="3"/>
  <c r="AK316" i="3" s="1"/>
  <c r="AK319" i="3" s="1"/>
  <c r="I316" i="3"/>
  <c r="AJ316" i="3" s="1"/>
  <c r="AJ319" i="3" s="1"/>
  <c r="H316" i="3"/>
  <c r="AI316" i="3" s="1"/>
  <c r="AI319" i="3" s="1"/>
  <c r="N314" i="3"/>
  <c r="AO314" i="3" s="1"/>
  <c r="M314" i="3"/>
  <c r="AN314" i="3" s="1"/>
  <c r="L314" i="3"/>
  <c r="AM314" i="3" s="1"/>
  <c r="K314" i="3"/>
  <c r="AL314" i="3" s="1"/>
  <c r="J314" i="3"/>
  <c r="AK314" i="3" s="1"/>
  <c r="I314" i="3"/>
  <c r="AJ314" i="3" s="1"/>
  <c r="H314" i="3"/>
  <c r="AI314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10" i="3"/>
  <c r="AO310" i="3" s="1"/>
  <c r="M310" i="3"/>
  <c r="AN310" i="3" s="1"/>
  <c r="L310" i="3"/>
  <c r="AM310" i="3" s="1"/>
  <c r="K310" i="3"/>
  <c r="AL310" i="3" s="1"/>
  <c r="J310" i="3"/>
  <c r="AK310" i="3" s="1"/>
  <c r="I310" i="3"/>
  <c r="AJ310" i="3" s="1"/>
  <c r="H310" i="3"/>
  <c r="AI310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M307" i="3"/>
  <c r="AN307" i="3" s="1"/>
  <c r="L307" i="3"/>
  <c r="AM307" i="3" s="1"/>
  <c r="K307" i="3"/>
  <c r="AL307" i="3" s="1"/>
  <c r="J307" i="3"/>
  <c r="AK307" i="3" s="1"/>
  <c r="I307" i="3"/>
  <c r="AJ307" i="3" s="1"/>
  <c r="H307" i="3"/>
  <c r="AI307" i="3" s="1"/>
  <c r="N306" i="3"/>
  <c r="AO306" i="3" s="1"/>
  <c r="M306" i="3"/>
  <c r="AN306" i="3" s="1"/>
  <c r="L306" i="3"/>
  <c r="AM306" i="3" s="1"/>
  <c r="K306" i="3"/>
  <c r="AL306" i="3" s="1"/>
  <c r="J306" i="3"/>
  <c r="AK306" i="3" s="1"/>
  <c r="I306" i="3"/>
  <c r="AJ306" i="3" s="1"/>
  <c r="H306" i="3"/>
  <c r="AI306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I279" i="3"/>
  <c r="AJ279" i="3" s="1"/>
  <c r="H279" i="3"/>
  <c r="AI279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0" i="3"/>
  <c r="AO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N269" i="3"/>
  <c r="AO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L268" i="3"/>
  <c r="AM268" i="3" s="1"/>
  <c r="K268" i="3"/>
  <c r="AL268" i="3" s="1"/>
  <c r="J268" i="3"/>
  <c r="AK268" i="3" s="1"/>
  <c r="H268" i="3"/>
  <c r="AI268" i="3" s="1"/>
  <c r="N267" i="3"/>
  <c r="AO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5" i="3"/>
  <c r="AO265" i="3" s="1"/>
  <c r="L265" i="3"/>
  <c r="AM265" i="3" s="1"/>
  <c r="K265" i="3"/>
  <c r="AL265" i="3" s="1"/>
  <c r="J265" i="3"/>
  <c r="AK265" i="3" s="1"/>
  <c r="I265" i="3"/>
  <c r="AJ265" i="3" s="1"/>
  <c r="H265" i="3"/>
  <c r="AI265" i="3" s="1"/>
  <c r="N264" i="3"/>
  <c r="AO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H244" i="3"/>
  <c r="AI244" i="3" s="1"/>
  <c r="N243" i="3"/>
  <c r="AO243" i="3" s="1"/>
  <c r="M243" i="3"/>
  <c r="AN243" i="3" s="1"/>
  <c r="L243" i="3"/>
  <c r="K243" i="3"/>
  <c r="AL243" i="3" s="1"/>
  <c r="J243" i="3"/>
  <c r="AK243" i="3" s="1"/>
  <c r="I243" i="3"/>
  <c r="AJ243" i="3" s="1"/>
  <c r="H243" i="3"/>
  <c r="AI243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5" i="3"/>
  <c r="AO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N224" i="3"/>
  <c r="AO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20" i="3"/>
  <c r="AO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N219" i="3"/>
  <c r="AO219" i="3" s="1"/>
  <c r="L219" i="3"/>
  <c r="AM219" i="3" s="1"/>
  <c r="K219" i="3"/>
  <c r="AL219" i="3" s="1"/>
  <c r="J219" i="3"/>
  <c r="AK219" i="3" s="1"/>
  <c r="H219" i="3"/>
  <c r="AI219" i="3" s="1"/>
  <c r="N218" i="3"/>
  <c r="AO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K203" i="3"/>
  <c r="AL203" i="3" s="1"/>
  <c r="J203" i="3"/>
  <c r="AK203" i="3" s="1"/>
  <c r="I203" i="3"/>
  <c r="AJ203" i="3" s="1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H199" i="3"/>
  <c r="AI199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L178" i="3"/>
  <c r="AM178" i="3" s="1"/>
  <c r="K178" i="3"/>
  <c r="AL178" i="3" s="1"/>
  <c r="J178" i="3"/>
  <c r="AK178" i="3" s="1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3" i="3"/>
  <c r="AO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N172" i="3"/>
  <c r="AO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60" i="3"/>
  <c r="AO160" i="3" s="1"/>
  <c r="M160" i="3"/>
  <c r="AN160" i="3" s="1"/>
  <c r="L160" i="3"/>
  <c r="AM160" i="3" s="1"/>
  <c r="K160" i="3"/>
  <c r="J160" i="3"/>
  <c r="AK160" i="3" s="1"/>
  <c r="I160" i="3"/>
  <c r="AJ160" i="3" s="1"/>
  <c r="H160" i="3"/>
  <c r="AI160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L157" i="3"/>
  <c r="AM157" i="3" s="1"/>
  <c r="K157" i="3"/>
  <c r="AL157" i="3" s="1"/>
  <c r="J157" i="3"/>
  <c r="AK157" i="3" s="1"/>
  <c r="I157" i="3"/>
  <c r="AJ157" i="3" s="1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2" i="3"/>
  <c r="AO152" i="3" s="1"/>
  <c r="L152" i="3"/>
  <c r="AM152" i="3" s="1"/>
  <c r="K152" i="3"/>
  <c r="AL152" i="3" s="1"/>
  <c r="J152" i="3"/>
  <c r="AK152" i="3" s="1"/>
  <c r="I152" i="3"/>
  <c r="AJ152" i="3" s="1"/>
  <c r="H152" i="3"/>
  <c r="AI152" i="3" s="1"/>
  <c r="N151" i="3"/>
  <c r="AO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50" i="3"/>
  <c r="AO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9" i="3"/>
  <c r="AO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N148" i="3"/>
  <c r="AO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L119" i="3"/>
  <c r="AM119" i="3" s="1"/>
  <c r="K119" i="3"/>
  <c r="AL119" i="3" s="1"/>
  <c r="J119" i="3"/>
  <c r="AK119" i="3" s="1"/>
  <c r="H119" i="3"/>
  <c r="AI119" i="3" s="1"/>
  <c r="N118" i="3"/>
  <c r="AO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L117" i="3"/>
  <c r="AM117" i="3" s="1"/>
  <c r="K117" i="3"/>
  <c r="AL117" i="3" s="1"/>
  <c r="J117" i="3"/>
  <c r="AK117" i="3" s="1"/>
  <c r="H117" i="3"/>
  <c r="AI117" i="3" s="1"/>
  <c r="N116" i="3"/>
  <c r="AO116" i="3" s="1"/>
  <c r="L116" i="3"/>
  <c r="AM116" i="3" s="1"/>
  <c r="K116" i="3"/>
  <c r="AL116" i="3" s="1"/>
  <c r="J116" i="3"/>
  <c r="AK116" i="3" s="1"/>
  <c r="I116" i="3"/>
  <c r="AJ116" i="3" s="1"/>
  <c r="H116" i="3"/>
  <c r="AI116" i="3" s="1"/>
  <c r="J115" i="3"/>
  <c r="AK115" i="3" s="1"/>
  <c r="H115" i="3"/>
  <c r="AI115" i="3" s="1"/>
  <c r="N114" i="3"/>
  <c r="AO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0" i="3"/>
  <c r="AO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N108" i="3"/>
  <c r="AO108" i="3" s="1"/>
  <c r="M108" i="3"/>
  <c r="AN108" i="3" s="1"/>
  <c r="L108" i="3"/>
  <c r="AM108" i="3" s="1"/>
  <c r="K108" i="3"/>
  <c r="AL108" i="3" s="1"/>
  <c r="J108" i="3"/>
  <c r="AK108" i="3" s="1"/>
  <c r="I108" i="3"/>
  <c r="AJ108" i="3" s="1"/>
  <c r="H108" i="3"/>
  <c r="AI108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N105" i="3"/>
  <c r="AO105" i="3" s="1"/>
  <c r="M105" i="3"/>
  <c r="AN105" i="3" s="1"/>
  <c r="L105" i="3"/>
  <c r="AM105" i="3" s="1"/>
  <c r="K105" i="3"/>
  <c r="AL105" i="3" s="1"/>
  <c r="J105" i="3"/>
  <c r="AK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N99" i="3"/>
  <c r="AO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L98" i="3"/>
  <c r="AM98" i="3" s="1"/>
  <c r="K98" i="3"/>
  <c r="AL98" i="3" s="1"/>
  <c r="J98" i="3"/>
  <c r="AK98" i="3" s="1"/>
  <c r="I98" i="3"/>
  <c r="AJ98" i="3" s="1"/>
  <c r="H98" i="3"/>
  <c r="AI98" i="3" s="1"/>
  <c r="N90" i="3"/>
  <c r="AO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G50" i="3"/>
  <c r="AH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M6" i="3"/>
  <c r="L6" i="3"/>
  <c r="K6" i="3"/>
  <c r="J6" i="3"/>
  <c r="I6" i="3"/>
  <c r="H6" i="3"/>
  <c r="G6" i="3"/>
  <c r="E266" i="3"/>
  <c r="AF266" i="3" s="1"/>
  <c r="E276" i="3"/>
  <c r="AF276" i="3" s="1"/>
  <c r="E141" i="3"/>
  <c r="AF141" i="3" s="1"/>
  <c r="E135" i="3"/>
  <c r="AF135" i="3" s="1"/>
  <c r="E133" i="3"/>
  <c r="AF133" i="3" s="1"/>
  <c r="E151" i="3"/>
  <c r="AF151" i="3" s="1"/>
  <c r="E128" i="3"/>
  <c r="AF128" i="3" s="1"/>
  <c r="E147" i="3"/>
  <c r="AF147" i="3" s="1"/>
  <c r="E146" i="3"/>
  <c r="AF146" i="3" s="1"/>
  <c r="E239" i="3"/>
  <c r="AF239" i="3" s="1"/>
  <c r="E118" i="3"/>
  <c r="AF118" i="3" s="1"/>
  <c r="E161" i="3"/>
  <c r="AF161" i="3" s="1"/>
  <c r="E113" i="3"/>
  <c r="AF113" i="3" s="1"/>
  <c r="E103" i="3"/>
  <c r="AF103" i="3" s="1"/>
  <c r="E90" i="3"/>
  <c r="AF90" i="3" s="1"/>
  <c r="E83" i="3"/>
  <c r="AF83" i="3" s="1"/>
  <c r="E82" i="3"/>
  <c r="AF82" i="3" s="1"/>
  <c r="E75" i="3"/>
  <c r="AF75" i="3" s="1"/>
  <c r="E74" i="3"/>
  <c r="AF74" i="3" s="1"/>
  <c r="E72" i="3"/>
  <c r="AF72" i="3" s="1"/>
  <c r="E67" i="3"/>
  <c r="AF67" i="3" s="1"/>
  <c r="E66" i="3"/>
  <c r="AF66" i="3" s="1"/>
  <c r="E64" i="3"/>
  <c r="AF64" i="3" s="1"/>
  <c r="E59" i="3"/>
  <c r="AF59" i="3" s="1"/>
  <c r="E58" i="3"/>
  <c r="AF58" i="3" s="1"/>
  <c r="E56" i="3"/>
  <c r="AF56" i="3" s="1"/>
  <c r="E51" i="3"/>
  <c r="AF51" i="3" s="1"/>
  <c r="E50" i="3"/>
  <c r="AF50" i="3" s="1"/>
  <c r="E48" i="3"/>
  <c r="AF48" i="3" s="1"/>
  <c r="E43" i="3"/>
  <c r="AF43" i="3" s="1"/>
  <c r="E42" i="3"/>
  <c r="AF42" i="3" s="1"/>
  <c r="E40" i="3"/>
  <c r="AF40" i="3" s="1"/>
  <c r="E35" i="3"/>
  <c r="AF35" i="3" s="1"/>
  <c r="E34" i="3"/>
  <c r="AF34" i="3" s="1"/>
  <c r="E32" i="3"/>
  <c r="AF32" i="3" s="1"/>
  <c r="E27" i="3"/>
  <c r="AF27" i="3" s="1"/>
  <c r="E26" i="3"/>
  <c r="AF26" i="3" s="1"/>
  <c r="E24" i="3"/>
  <c r="AF24" i="3" s="1"/>
  <c r="E19" i="3"/>
  <c r="AF19" i="3" s="1"/>
  <c r="E18" i="3"/>
  <c r="AF18" i="3" s="1"/>
  <c r="E16" i="3"/>
  <c r="AF16" i="3" s="1"/>
  <c r="E11" i="3"/>
  <c r="AF11" i="3" s="1"/>
  <c r="E10" i="3"/>
  <c r="AF10" i="3" s="1"/>
  <c r="E225" i="3"/>
  <c r="AF225" i="3" s="1"/>
  <c r="E224" i="3"/>
  <c r="AF224" i="3" s="1"/>
  <c r="E221" i="3"/>
  <c r="AF221" i="3" s="1"/>
  <c r="E220" i="3"/>
  <c r="AF220" i="3" s="1"/>
  <c r="F63" i="3"/>
  <c r="AG63" i="3" s="1"/>
  <c r="F266" i="3"/>
  <c r="AG266" i="3" s="1"/>
  <c r="F276" i="3"/>
  <c r="AG276" i="3" s="1"/>
  <c r="F135" i="3"/>
  <c r="AG135" i="3" s="1"/>
  <c r="F128" i="3"/>
  <c r="AG128" i="3" s="1"/>
  <c r="F146" i="3"/>
  <c r="AG146" i="3" s="1"/>
  <c r="F239" i="3"/>
  <c r="AG239" i="3" s="1"/>
  <c r="F118" i="3"/>
  <c r="AG118" i="3" s="1"/>
  <c r="F90" i="3"/>
  <c r="AG90" i="3" s="1"/>
  <c r="F82" i="3"/>
  <c r="AG82" i="3" s="1"/>
  <c r="F74" i="3"/>
  <c r="AG74" i="3" s="1"/>
  <c r="F66" i="3"/>
  <c r="AG66" i="3" s="1"/>
  <c r="F58" i="3"/>
  <c r="AG58" i="3" s="1"/>
  <c r="F50" i="3"/>
  <c r="AG50" i="3" s="1"/>
  <c r="F42" i="3"/>
  <c r="AG42" i="3" s="1"/>
  <c r="F34" i="3"/>
  <c r="AG34" i="3" s="1"/>
  <c r="F26" i="3"/>
  <c r="AG26" i="3" s="1"/>
  <c r="F18" i="3"/>
  <c r="AG18" i="3" s="1"/>
  <c r="F10" i="3"/>
  <c r="AG10" i="3" s="1"/>
  <c r="F224" i="3"/>
  <c r="AG224" i="3" s="1"/>
  <c r="F220" i="3"/>
  <c r="AG220" i="3" s="1"/>
  <c r="G195" i="3"/>
  <c r="AH195" i="3" s="1"/>
  <c r="G330" i="3"/>
  <c r="AH330" i="3" s="1"/>
  <c r="G325" i="3"/>
  <c r="AH325" i="3" s="1"/>
  <c r="G269" i="3"/>
  <c r="AH269" i="3" s="1"/>
  <c r="G268" i="3"/>
  <c r="AH268" i="3" s="1"/>
  <c r="G266" i="3"/>
  <c r="AH266" i="3" s="1"/>
  <c r="G258" i="3"/>
  <c r="AH258" i="3" s="1"/>
  <c r="G264" i="3"/>
  <c r="AH264" i="3" s="1"/>
  <c r="G262" i="3"/>
  <c r="AH262" i="3" s="1"/>
  <c r="G312" i="3"/>
  <c r="AH312" i="3" s="1"/>
  <c r="G276" i="3"/>
  <c r="AH276" i="3" s="1"/>
  <c r="G152" i="3"/>
  <c r="AH152" i="3" s="1"/>
  <c r="G140" i="3"/>
  <c r="AH140" i="3" s="1"/>
  <c r="G138" i="3"/>
  <c r="AH138" i="3" s="1"/>
  <c r="G137" i="3"/>
  <c r="AH137" i="3" s="1"/>
  <c r="G135" i="3"/>
  <c r="AH135" i="3" s="1"/>
  <c r="G133" i="3"/>
  <c r="AH133" i="3" s="1"/>
  <c r="G132" i="3"/>
  <c r="AH132" i="3" s="1"/>
  <c r="G130" i="3"/>
  <c r="AH130" i="3" s="1"/>
  <c r="G129" i="3"/>
  <c r="AH129" i="3" s="1"/>
  <c r="G128" i="3"/>
  <c r="AH128" i="3" s="1"/>
  <c r="G126" i="3"/>
  <c r="AH126" i="3" s="1"/>
  <c r="G125" i="3"/>
  <c r="AH125" i="3" s="1"/>
  <c r="G149" i="3"/>
  <c r="AH149" i="3" s="1"/>
  <c r="G148" i="3"/>
  <c r="AH148" i="3" s="1"/>
  <c r="G146" i="3"/>
  <c r="AH146" i="3" s="1"/>
  <c r="G144" i="3"/>
  <c r="AH144" i="3" s="1"/>
  <c r="G143" i="3"/>
  <c r="AH143" i="3" s="1"/>
  <c r="G173" i="3"/>
  <c r="AH173" i="3" s="1"/>
  <c r="G239" i="3"/>
  <c r="AH239" i="3" s="1"/>
  <c r="G119" i="3"/>
  <c r="AH119" i="3" s="1"/>
  <c r="G252" i="3"/>
  <c r="AH252" i="3" s="1"/>
  <c r="G170" i="3"/>
  <c r="AH170" i="3" s="1"/>
  <c r="G169" i="3"/>
  <c r="AH169" i="3" s="1"/>
  <c r="G118" i="3"/>
  <c r="AH118" i="3" s="1"/>
  <c r="G161" i="3"/>
  <c r="AH161" i="3" s="1"/>
  <c r="G116" i="3"/>
  <c r="AH116" i="3" s="1"/>
  <c r="G115" i="3"/>
  <c r="AH115" i="3" s="1"/>
  <c r="G114" i="3"/>
  <c r="AH114" i="3" s="1"/>
  <c r="G110" i="3"/>
  <c r="AH110" i="3" s="1"/>
  <c r="G109" i="3"/>
  <c r="AH109" i="3" s="1"/>
  <c r="G105" i="3"/>
  <c r="AH105" i="3" s="1"/>
  <c r="G104" i="3"/>
  <c r="AH104" i="3" s="1"/>
  <c r="G90" i="3"/>
  <c r="AH90" i="3" s="1"/>
  <c r="G88" i="3"/>
  <c r="AH88" i="3" s="1"/>
  <c r="G87" i="3"/>
  <c r="AH87" i="3" s="1"/>
  <c r="G85" i="3"/>
  <c r="AH85" i="3" s="1"/>
  <c r="G84" i="3"/>
  <c r="AH84" i="3" s="1"/>
  <c r="G82" i="3"/>
  <c r="AH82" i="3" s="1"/>
  <c r="G80" i="3"/>
  <c r="AH80" i="3" s="1"/>
  <c r="G79" i="3"/>
  <c r="AH79" i="3" s="1"/>
  <c r="G77" i="3"/>
  <c r="AH77" i="3" s="1"/>
  <c r="G76" i="3"/>
  <c r="AH76" i="3" s="1"/>
  <c r="G74" i="3"/>
  <c r="AH74" i="3" s="1"/>
  <c r="G72" i="3"/>
  <c r="AH72" i="3" s="1"/>
  <c r="G71" i="3"/>
  <c r="AH71" i="3" s="1"/>
  <c r="G69" i="3"/>
  <c r="AH69" i="3" s="1"/>
  <c r="G68" i="3"/>
  <c r="AH68" i="3" s="1"/>
  <c r="G66" i="3"/>
  <c r="AH66" i="3" s="1"/>
  <c r="G64" i="3"/>
  <c r="AH64" i="3" s="1"/>
  <c r="G63" i="3"/>
  <c r="AH63" i="3" s="1"/>
  <c r="G61" i="3"/>
  <c r="AH61" i="3" s="1"/>
  <c r="G60" i="3"/>
  <c r="AH60" i="3" s="1"/>
  <c r="G58" i="3"/>
  <c r="AH58" i="3" s="1"/>
  <c r="G56" i="3"/>
  <c r="AH56" i="3" s="1"/>
  <c r="G55" i="3"/>
  <c r="AH55" i="3" s="1"/>
  <c r="G53" i="3"/>
  <c r="AH53" i="3" s="1"/>
  <c r="G52" i="3"/>
  <c r="AH52" i="3" s="1"/>
  <c r="G48" i="3"/>
  <c r="AH48" i="3" s="1"/>
  <c r="G47" i="3"/>
  <c r="AH47" i="3" s="1"/>
  <c r="G45" i="3"/>
  <c r="AH45" i="3" s="1"/>
  <c r="G44" i="3"/>
  <c r="AH44" i="3" s="1"/>
  <c r="G42" i="3"/>
  <c r="AH42" i="3" s="1"/>
  <c r="G40" i="3"/>
  <c r="AH40" i="3" s="1"/>
  <c r="G39" i="3"/>
  <c r="AH39" i="3" s="1"/>
  <c r="G37" i="3"/>
  <c r="AH37" i="3" s="1"/>
  <c r="G36" i="3"/>
  <c r="AH36" i="3" s="1"/>
  <c r="G34" i="3"/>
  <c r="AH34" i="3" s="1"/>
  <c r="G32" i="3"/>
  <c r="AH32" i="3" s="1"/>
  <c r="G31" i="3"/>
  <c r="AH31" i="3" s="1"/>
  <c r="G29" i="3"/>
  <c r="AH29" i="3" s="1"/>
  <c r="G28" i="3"/>
  <c r="AH28" i="3" s="1"/>
  <c r="G26" i="3"/>
  <c r="AH26" i="3" s="1"/>
  <c r="G24" i="3"/>
  <c r="AH24" i="3" s="1"/>
  <c r="G23" i="3"/>
  <c r="AH23" i="3" s="1"/>
  <c r="G21" i="3"/>
  <c r="AH21" i="3" s="1"/>
  <c r="G20" i="3"/>
  <c r="AH20" i="3" s="1"/>
  <c r="G18" i="3"/>
  <c r="AH18" i="3" s="1"/>
  <c r="G16" i="3"/>
  <c r="AH16" i="3" s="1"/>
  <c r="G15" i="3"/>
  <c r="AH15" i="3" s="1"/>
  <c r="G13" i="3"/>
  <c r="AH13" i="3" s="1"/>
  <c r="G12" i="3"/>
  <c r="AH12" i="3" s="1"/>
  <c r="G10" i="3"/>
  <c r="AH10" i="3" s="1"/>
  <c r="G8" i="3"/>
  <c r="AH8" i="3" s="1"/>
  <c r="G7" i="3"/>
  <c r="AH7" i="3" s="1"/>
  <c r="G192" i="3"/>
  <c r="AH192" i="3" s="1"/>
  <c r="G187" i="3"/>
  <c r="AH187" i="3" s="1"/>
  <c r="G224" i="3"/>
  <c r="AH224" i="3" s="1"/>
  <c r="G234" i="3"/>
  <c r="AH234" i="3" s="1"/>
  <c r="G230" i="3"/>
  <c r="AH230" i="3" s="1"/>
  <c r="G223" i="3"/>
  <c r="AH223" i="3" s="1"/>
  <c r="G222" i="3"/>
  <c r="AH222" i="3" s="1"/>
  <c r="G220" i="3"/>
  <c r="AH220" i="3" s="1"/>
  <c r="G218" i="3"/>
  <c r="AH218" i="3" s="1"/>
  <c r="G217" i="3"/>
  <c r="AH217" i="3" s="1"/>
  <c r="D61" i="3"/>
  <c r="AE61" i="3" s="1"/>
  <c r="D266" i="3"/>
  <c r="AE266" i="3" s="1"/>
  <c r="D276" i="3"/>
  <c r="AE276" i="3" s="1"/>
  <c r="D135" i="3"/>
  <c r="AE135" i="3" s="1"/>
  <c r="D128" i="3"/>
  <c r="AE128" i="3" s="1"/>
  <c r="D146" i="3"/>
  <c r="AE146" i="3" s="1"/>
  <c r="D239" i="3"/>
  <c r="AE239" i="3" s="1"/>
  <c r="D118" i="3"/>
  <c r="AE118" i="3" s="1"/>
  <c r="D90" i="3"/>
  <c r="AE90" i="3" s="1"/>
  <c r="D82" i="3"/>
  <c r="AE82" i="3" s="1"/>
  <c r="D74" i="3"/>
  <c r="AE74" i="3" s="1"/>
  <c r="D66" i="3"/>
  <c r="AE66" i="3" s="1"/>
  <c r="D58" i="3"/>
  <c r="AE58" i="3" s="1"/>
  <c r="D50" i="3"/>
  <c r="AE50" i="3" s="1"/>
  <c r="D42" i="3"/>
  <c r="AE42" i="3" s="1"/>
  <c r="D34" i="3"/>
  <c r="AE34" i="3" s="1"/>
  <c r="D26" i="3"/>
  <c r="AE26" i="3" s="1"/>
  <c r="D18" i="3"/>
  <c r="AE18" i="3" s="1"/>
  <c r="D10" i="3"/>
  <c r="AE10" i="3" s="1"/>
  <c r="D224" i="3"/>
  <c r="AE224" i="3" s="1"/>
  <c r="D220" i="3"/>
  <c r="AE220" i="3" s="1"/>
  <c r="C266" i="3"/>
  <c r="AD266" i="3" s="1"/>
  <c r="C276" i="3"/>
  <c r="AD276" i="3" s="1"/>
  <c r="C135" i="3"/>
  <c r="AD135" i="3" s="1"/>
  <c r="C128" i="3"/>
  <c r="AD128" i="3" s="1"/>
  <c r="C146" i="3"/>
  <c r="AD146" i="3" s="1"/>
  <c r="C239" i="3"/>
  <c r="AD239" i="3" s="1"/>
  <c r="C118" i="3"/>
  <c r="AD118" i="3" s="1"/>
  <c r="C90" i="3"/>
  <c r="AD90" i="3" s="1"/>
  <c r="C82" i="3"/>
  <c r="AD82" i="3" s="1"/>
  <c r="C74" i="3"/>
  <c r="AD74" i="3" s="1"/>
  <c r="C66" i="3"/>
  <c r="AD66" i="3" s="1"/>
  <c r="C58" i="3"/>
  <c r="AD58" i="3" s="1"/>
  <c r="C50" i="3"/>
  <c r="AD50" i="3" s="1"/>
  <c r="C42" i="3"/>
  <c r="AD42" i="3" s="1"/>
  <c r="C34" i="3"/>
  <c r="AD34" i="3" s="1"/>
  <c r="C26" i="3"/>
  <c r="AD26" i="3" s="1"/>
  <c r="C18" i="3"/>
  <c r="AD18" i="3" s="1"/>
  <c r="C10" i="3"/>
  <c r="AD10" i="3" s="1"/>
  <c r="C224" i="3"/>
  <c r="AD224" i="3" s="1"/>
  <c r="H13" i="4"/>
  <c r="J13" i="4" s="1"/>
  <c r="H12" i="4"/>
  <c r="H11" i="4"/>
  <c r="J11" i="4" s="1"/>
  <c r="H10" i="4"/>
  <c r="J10" i="4" s="1"/>
  <c r="H9" i="4"/>
  <c r="J9" i="4" s="1"/>
  <c r="H8" i="4"/>
  <c r="J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AK368" i="3" l="1"/>
  <c r="AK374" i="3" s="1"/>
  <c r="L78" i="1"/>
  <c r="AL368" i="3"/>
  <c r="M78" i="1"/>
  <c r="AM368" i="3"/>
  <c r="AM374" i="3" s="1"/>
  <c r="N78" i="1"/>
  <c r="AJ368" i="3"/>
  <c r="AJ374" i="3" s="1"/>
  <c r="K78" i="1"/>
  <c r="AN368" i="3"/>
  <c r="AN374" i="3" s="1"/>
  <c r="O78" i="1"/>
  <c r="AO246" i="3"/>
  <c r="AI198" i="3"/>
  <c r="AI214" i="3"/>
  <c r="AI260" i="3"/>
  <c r="AI612" i="3"/>
  <c r="AI256" i="3"/>
  <c r="AK351" i="3"/>
  <c r="AN355" i="3"/>
  <c r="AI426" i="3"/>
  <c r="AI515" i="3"/>
  <c r="C220" i="3"/>
  <c r="AD220" i="3" s="1"/>
  <c r="J12" i="4"/>
  <c r="AI340" i="3"/>
  <c r="AM351" i="3"/>
  <c r="AI627" i="3"/>
  <c r="AL273" i="3"/>
  <c r="AO278" i="3"/>
  <c r="AN163" i="3"/>
  <c r="AL227" i="3"/>
  <c r="AN246" i="3"/>
  <c r="AL282" i="3"/>
  <c r="AL260" i="3"/>
  <c r="AN282" i="3"/>
  <c r="AL232" i="3"/>
  <c r="AN530" i="3"/>
  <c r="AL202" i="3"/>
  <c r="AO206" i="3"/>
  <c r="AM232" i="3"/>
  <c r="AO530" i="3"/>
  <c r="AK426" i="3"/>
  <c r="AJ260" i="3"/>
  <c r="AJ347" i="3"/>
  <c r="AJ612" i="3"/>
  <c r="AJ363" i="3"/>
  <c r="AO163" i="3"/>
  <c r="AJ198" i="3"/>
  <c r="AM202" i="3"/>
  <c r="AJ214" i="3"/>
  <c r="AK232" i="3"/>
  <c r="AL246" i="3"/>
  <c r="AK273" i="3"/>
  <c r="AN278" i="3"/>
  <c r="AJ282" i="3"/>
  <c r="AM315" i="3"/>
  <c r="AO323" i="3"/>
  <c r="AN335" i="3"/>
  <c r="AO343" i="3"/>
  <c r="AI351" i="3"/>
  <c r="AL355" i="3"/>
  <c r="AO359" i="3"/>
  <c r="AM530" i="3"/>
  <c r="AI607" i="3"/>
  <c r="AO623" i="3"/>
  <c r="AK260" i="3"/>
  <c r="AO355" i="3"/>
  <c r="AI363" i="3"/>
  <c r="AJ237" i="3"/>
  <c r="AK159" i="3"/>
  <c r="AI237" i="3"/>
  <c r="AM273" i="3"/>
  <c r="AI347" i="3"/>
  <c r="AN156" i="3"/>
  <c r="AK163" i="3"/>
  <c r="AM181" i="3"/>
  <c r="AO194" i="3"/>
  <c r="AI227" i="3"/>
  <c r="AM282" i="3"/>
  <c r="AL351" i="3"/>
  <c r="AM159" i="3"/>
  <c r="AN167" i="3"/>
  <c r="AI202" i="3"/>
  <c r="AL206" i="3"/>
  <c r="AO210" i="3"/>
  <c r="AN273" i="3"/>
  <c r="AJ426" i="3"/>
  <c r="AO159" i="3"/>
  <c r="AM163" i="3"/>
  <c r="AO181" i="3"/>
  <c r="AI190" i="3"/>
  <c r="AK202" i="3"/>
  <c r="AN206" i="3"/>
  <c r="AK227" i="3"/>
  <c r="AL156" i="3"/>
  <c r="AI163" i="3"/>
  <c r="AL167" i="3"/>
  <c r="AO177" i="3"/>
  <c r="AK181" i="3"/>
  <c r="AN185" i="3"/>
  <c r="AJ206" i="3"/>
  <c r="AM210" i="3"/>
  <c r="AI232" i="3"/>
  <c r="AN242" i="3"/>
  <c r="AN250" i="3"/>
  <c r="AI273" i="3"/>
  <c r="AK315" i="3"/>
  <c r="AO340" i="3"/>
  <c r="AM343" i="3"/>
  <c r="AJ355" i="3"/>
  <c r="AM359" i="3"/>
  <c r="AM524" i="3"/>
  <c r="AK530" i="3"/>
  <c r="AN617" i="3"/>
  <c r="AM623" i="3"/>
  <c r="AO627" i="3"/>
  <c r="AO107" i="3"/>
  <c r="AM194" i="3"/>
  <c r="AL278" i="3"/>
  <c r="AM323" i="3"/>
  <c r="AL335" i="3"/>
  <c r="AM156" i="3"/>
  <c r="AL159" i="3"/>
  <c r="AJ163" i="3"/>
  <c r="AM167" i="3"/>
  <c r="AL181" i="3"/>
  <c r="AO185" i="3"/>
  <c r="AN194" i="3"/>
  <c r="AK206" i="3"/>
  <c r="AN210" i="3"/>
  <c r="AJ232" i="3"/>
  <c r="AO242" i="3"/>
  <c r="AK246" i="3"/>
  <c r="AO250" i="3"/>
  <c r="AM278" i="3"/>
  <c r="AI282" i="3"/>
  <c r="AL315" i="3"/>
  <c r="AN323" i="3"/>
  <c r="AM335" i="3"/>
  <c r="AN343" i="3"/>
  <c r="AK355" i="3"/>
  <c r="AN359" i="3"/>
  <c r="AI510" i="3"/>
  <c r="AN524" i="3"/>
  <c r="AL530" i="3"/>
  <c r="AO617" i="3"/>
  <c r="AN623" i="3"/>
  <c r="AO315" i="3"/>
  <c r="AK607" i="3"/>
  <c r="AN232" i="3"/>
  <c r="AM510" i="3"/>
  <c r="AJ515" i="3"/>
  <c r="AL607" i="3"/>
  <c r="AK612" i="3"/>
  <c r="AO156" i="3"/>
  <c r="AL510" i="3"/>
  <c r="AI328" i="3"/>
  <c r="AI107" i="3"/>
  <c r="AN315" i="3"/>
  <c r="AK190" i="3"/>
  <c r="AO273" i="3"/>
  <c r="AJ328" i="3"/>
  <c r="AK123" i="3"/>
  <c r="AJ177" i="3"/>
  <c r="AN227" i="3"/>
  <c r="AL237" i="3"/>
  <c r="AL256" i="3"/>
  <c r="AO282" i="3"/>
  <c r="AK328" i="3"/>
  <c r="AK347" i="3"/>
  <c r="AN351" i="3"/>
  <c r="AK363" i="3"/>
  <c r="AL426" i="3"/>
  <c r="AO510" i="3"/>
  <c r="AL515" i="3"/>
  <c r="AN607" i="3"/>
  <c r="AM612" i="3"/>
  <c r="AI617" i="3"/>
  <c r="AJ627" i="3"/>
  <c r="AI123" i="3"/>
  <c r="AJ256" i="3"/>
  <c r="AO232" i="3"/>
  <c r="AJ107" i="3"/>
  <c r="AI185" i="3"/>
  <c r="AI250" i="3"/>
  <c r="AM260" i="3"/>
  <c r="AL123" i="3"/>
  <c r="AI194" i="3"/>
  <c r="AO202" i="3"/>
  <c r="AM256" i="3"/>
  <c r="AK340" i="3"/>
  <c r="AO351" i="3"/>
  <c r="AM426" i="3"/>
  <c r="AM515" i="3"/>
  <c r="AI524" i="3"/>
  <c r="AO607" i="3"/>
  <c r="AN612" i="3"/>
  <c r="AJ617" i="3"/>
  <c r="AI623" i="3"/>
  <c r="AK627" i="3"/>
  <c r="AN510" i="3"/>
  <c r="AM607" i="3"/>
  <c r="AK198" i="3"/>
  <c r="AI242" i="3"/>
  <c r="AM190" i="3"/>
  <c r="AL198" i="3"/>
  <c r="AM237" i="3"/>
  <c r="AL328" i="3"/>
  <c r="AL363" i="3"/>
  <c r="AL107" i="3"/>
  <c r="AM123" i="3"/>
  <c r="AI156" i="3"/>
  <c r="AI167" i="3"/>
  <c r="AL177" i="3"/>
  <c r="AK185" i="3"/>
  <c r="AN190" i="3"/>
  <c r="AJ194" i="3"/>
  <c r="AM198" i="3"/>
  <c r="AJ210" i="3"/>
  <c r="AM214" i="3"/>
  <c r="AN237" i="3"/>
  <c r="AK242" i="3"/>
  <c r="AK250" i="3"/>
  <c r="AN256" i="3"/>
  <c r="AO260" i="3"/>
  <c r="AI278" i="3"/>
  <c r="AJ323" i="3"/>
  <c r="AM328" i="3"/>
  <c r="AI335" i="3"/>
  <c r="AL340" i="3"/>
  <c r="AJ343" i="3"/>
  <c r="AM347" i="3"/>
  <c r="AJ359" i="3"/>
  <c r="AM363" i="3"/>
  <c r="AN426" i="3"/>
  <c r="AN515" i="3"/>
  <c r="AO612" i="3"/>
  <c r="AK617" i="3"/>
  <c r="AL627" i="3"/>
  <c r="AK510" i="3"/>
  <c r="AJ190" i="3"/>
  <c r="AL374" i="3"/>
  <c r="AK515" i="3"/>
  <c r="AK214" i="3"/>
  <c r="AK107" i="3"/>
  <c r="AK177" i="3"/>
  <c r="AJ185" i="3"/>
  <c r="AI210" i="3"/>
  <c r="AL214" i="3"/>
  <c r="AO227" i="3"/>
  <c r="AJ242" i="3"/>
  <c r="AJ250" i="3"/>
  <c r="AN260" i="3"/>
  <c r="AI323" i="3"/>
  <c r="AL347" i="3"/>
  <c r="AI359" i="3"/>
  <c r="AO374" i="3"/>
  <c r="AM107" i="3"/>
  <c r="AN123" i="3"/>
  <c r="AJ156" i="3"/>
  <c r="AI159" i="3"/>
  <c r="AJ167" i="3"/>
  <c r="AM177" i="3"/>
  <c r="AI181" i="3"/>
  <c r="AL185" i="3"/>
  <c r="AO190" i="3"/>
  <c r="AK194" i="3"/>
  <c r="AN198" i="3"/>
  <c r="AK210" i="3"/>
  <c r="AN214" i="3"/>
  <c r="AO237" i="3"/>
  <c r="AL242" i="3"/>
  <c r="AL250" i="3"/>
  <c r="AO256" i="3"/>
  <c r="AJ278" i="3"/>
  <c r="AI315" i="3"/>
  <c r="AK323" i="3"/>
  <c r="AN328" i="3"/>
  <c r="AM340" i="3"/>
  <c r="AK343" i="3"/>
  <c r="AN347" i="3"/>
  <c r="AK359" i="3"/>
  <c r="AN363" i="3"/>
  <c r="AO426" i="3"/>
  <c r="AO515" i="3"/>
  <c r="AK524" i="3"/>
  <c r="AI530" i="3"/>
  <c r="AL617" i="3"/>
  <c r="AK623" i="3"/>
  <c r="AM627" i="3"/>
  <c r="AO524" i="3"/>
  <c r="AI177" i="3"/>
  <c r="AM227" i="3"/>
  <c r="AK237" i="3"/>
  <c r="AK256" i="3"/>
  <c r="AL612" i="3"/>
  <c r="AL190" i="3"/>
  <c r="AN202" i="3"/>
  <c r="AN107" i="3"/>
  <c r="AO123" i="3"/>
  <c r="AK156" i="3"/>
  <c r="AJ159" i="3"/>
  <c r="AK167" i="3"/>
  <c r="AN177" i="3"/>
  <c r="AJ181" i="3"/>
  <c r="AM185" i="3"/>
  <c r="AL194" i="3"/>
  <c r="AO198" i="3"/>
  <c r="AI206" i="3"/>
  <c r="AL210" i="3"/>
  <c r="AO214" i="3"/>
  <c r="AM242" i="3"/>
  <c r="AI246" i="3"/>
  <c r="AM250" i="3"/>
  <c r="AK278" i="3"/>
  <c r="AJ315" i="3"/>
  <c r="AL323" i="3"/>
  <c r="AO328" i="3"/>
  <c r="AK335" i="3"/>
  <c r="AN340" i="3"/>
  <c r="AL343" i="3"/>
  <c r="AO347" i="3"/>
  <c r="AI355" i="3"/>
  <c r="AL359" i="3"/>
  <c r="AO363" i="3"/>
  <c r="AL524" i="3"/>
  <c r="AJ530" i="3"/>
  <c r="AM617" i="3"/>
  <c r="AL623" i="3"/>
  <c r="AN627" i="3"/>
  <c r="AM203" i="3"/>
  <c r="AM206" i="3" s="1"/>
  <c r="AI368" i="3"/>
  <c r="AN157" i="3"/>
  <c r="AN159" i="3" s="1"/>
  <c r="AJ199" i="3"/>
  <c r="AJ202" i="3" s="1"/>
  <c r="AK279" i="3"/>
  <c r="AK282" i="3" s="1"/>
  <c r="AI341" i="3"/>
  <c r="AI343" i="3" s="1"/>
  <c r="AL160" i="3"/>
  <c r="AL163" i="3" s="1"/>
  <c r="AN178" i="3"/>
  <c r="AN181" i="3" s="1"/>
  <c r="AM352" i="3"/>
  <c r="AM355" i="3" s="1"/>
  <c r="AI365" i="3"/>
  <c r="AM243" i="3"/>
  <c r="AM246" i="3" s="1"/>
  <c r="AO329" i="3"/>
  <c r="AO335" i="3" s="1"/>
  <c r="AJ348" i="3"/>
  <c r="AJ351" i="3" s="1"/>
  <c r="AI366" i="3"/>
  <c r="AO164" i="3"/>
  <c r="AO167" i="3" s="1"/>
  <c r="AI367" i="3"/>
  <c r="AI6" i="3"/>
  <c r="AI101" i="3" s="1"/>
  <c r="P74" i="1"/>
  <c r="P76" i="1"/>
  <c r="N76" i="1"/>
  <c r="AJ6" i="3"/>
  <c r="AJ101" i="3" s="1"/>
  <c r="M319" i="3"/>
  <c r="O51" i="1" s="1"/>
  <c r="J75" i="1"/>
  <c r="N75" i="1"/>
  <c r="J74" i="1"/>
  <c r="O75" i="1"/>
  <c r="N319" i="3"/>
  <c r="P51" i="1" s="1"/>
  <c r="L75" i="1"/>
  <c r="AN6" i="3"/>
  <c r="AN101" i="3" s="1"/>
  <c r="AO6" i="3"/>
  <c r="AO101" i="3" s="1"/>
  <c r="P75" i="1"/>
  <c r="M75" i="1"/>
  <c r="H319" i="3"/>
  <c r="J51" i="1" s="1"/>
  <c r="L74" i="1"/>
  <c r="J76" i="1"/>
  <c r="AL6" i="3"/>
  <c r="AL101" i="3" s="1"/>
  <c r="I319" i="3"/>
  <c r="K51" i="1" s="1"/>
  <c r="M74" i="1"/>
  <c r="P78" i="1"/>
  <c r="L319" i="3"/>
  <c r="N51" i="1" s="1"/>
  <c r="AM6" i="3"/>
  <c r="AM101" i="3" s="1"/>
  <c r="J319" i="3"/>
  <c r="L51" i="1" s="1"/>
  <c r="N74" i="1"/>
  <c r="L76" i="1"/>
  <c r="O76" i="1"/>
  <c r="AK6" i="3"/>
  <c r="AK101" i="3" s="1"/>
  <c r="AH6" i="3"/>
  <c r="K319" i="3"/>
  <c r="M51" i="1" s="1"/>
  <c r="O74" i="1"/>
  <c r="M76" i="1"/>
  <c r="J28" i="5"/>
  <c r="I29" i="5"/>
  <c r="I30" i="7"/>
  <c r="J29" i="7"/>
  <c r="J28" i="4"/>
  <c r="I29" i="4"/>
  <c r="C270" i="3"/>
  <c r="AD270" i="3" s="1"/>
  <c r="H515" i="3"/>
  <c r="D11" i="3"/>
  <c r="AE11" i="3" s="1"/>
  <c r="D19" i="3"/>
  <c r="AE19" i="3" s="1"/>
  <c r="D27" i="3"/>
  <c r="AE27" i="3" s="1"/>
  <c r="D35" i="3"/>
  <c r="AE35" i="3" s="1"/>
  <c r="F13" i="3"/>
  <c r="AG13" i="3" s="1"/>
  <c r="F21" i="3"/>
  <c r="AG21" i="3" s="1"/>
  <c r="F29" i="3"/>
  <c r="AG29" i="3" s="1"/>
  <c r="F37" i="3"/>
  <c r="AG37" i="3" s="1"/>
  <c r="F45" i="3"/>
  <c r="AG45" i="3" s="1"/>
  <c r="F53" i="3"/>
  <c r="AG53" i="3" s="1"/>
  <c r="F61" i="3"/>
  <c r="AG61" i="3" s="1"/>
  <c r="F77" i="3"/>
  <c r="AG77" i="3" s="1"/>
  <c r="F85" i="3"/>
  <c r="AG85" i="3" s="1"/>
  <c r="F105" i="3"/>
  <c r="AG105" i="3" s="1"/>
  <c r="F79" i="3"/>
  <c r="AG79" i="3" s="1"/>
  <c r="D38" i="3"/>
  <c r="AE38" i="3" s="1"/>
  <c r="D54" i="3"/>
  <c r="AE54" i="3" s="1"/>
  <c r="F24" i="3"/>
  <c r="AG24" i="3" s="1"/>
  <c r="F40" i="3"/>
  <c r="AG40" i="3" s="1"/>
  <c r="F56" i="3"/>
  <c r="AG56" i="3" s="1"/>
  <c r="F110" i="3"/>
  <c r="AG110" i="3" s="1"/>
  <c r="D30" i="3"/>
  <c r="AE30" i="3" s="1"/>
  <c r="D46" i="3"/>
  <c r="AE46" i="3" s="1"/>
  <c r="D62" i="3"/>
  <c r="AE62" i="3" s="1"/>
  <c r="F8" i="3"/>
  <c r="AG8" i="3" s="1"/>
  <c r="F16" i="3"/>
  <c r="AG16" i="3" s="1"/>
  <c r="F32" i="3"/>
  <c r="AG32" i="3" s="1"/>
  <c r="F48" i="3"/>
  <c r="AG48" i="3" s="1"/>
  <c r="F64" i="3"/>
  <c r="AG64" i="3" s="1"/>
  <c r="F80" i="3"/>
  <c r="AG80" i="3" s="1"/>
  <c r="C218" i="3"/>
  <c r="AD218" i="3" s="1"/>
  <c r="C8" i="3"/>
  <c r="AD8" i="3" s="1"/>
  <c r="C24" i="3"/>
  <c r="AD24" i="3" s="1"/>
  <c r="C40" i="3"/>
  <c r="AD40" i="3" s="1"/>
  <c r="C56" i="3"/>
  <c r="AD56" i="3" s="1"/>
  <c r="C72" i="3"/>
  <c r="AD72" i="3" s="1"/>
  <c r="C88" i="3"/>
  <c r="AD88" i="3" s="1"/>
  <c r="C161" i="3"/>
  <c r="AD161" i="3" s="1"/>
  <c r="C144" i="3"/>
  <c r="AD144" i="3" s="1"/>
  <c r="C133" i="3"/>
  <c r="AD133" i="3" s="1"/>
  <c r="C330" i="3"/>
  <c r="AD330" i="3" s="1"/>
  <c r="D8" i="3"/>
  <c r="AE8" i="3" s="1"/>
  <c r="D24" i="3"/>
  <c r="AE24" i="3" s="1"/>
  <c r="D40" i="3"/>
  <c r="AE40" i="3" s="1"/>
  <c r="D56" i="3"/>
  <c r="AE56" i="3" s="1"/>
  <c r="D72" i="3"/>
  <c r="AE72" i="3" s="1"/>
  <c r="D88" i="3"/>
  <c r="AE88" i="3" s="1"/>
  <c r="D161" i="3"/>
  <c r="AE161" i="3" s="1"/>
  <c r="D144" i="3"/>
  <c r="AE144" i="3" s="1"/>
  <c r="D133" i="3"/>
  <c r="AE133" i="3" s="1"/>
  <c r="D152" i="3"/>
  <c r="AE152" i="3" s="1"/>
  <c r="D330" i="3"/>
  <c r="AE330" i="3" s="1"/>
  <c r="C234" i="3"/>
  <c r="AD234" i="3" s="1"/>
  <c r="C16" i="3"/>
  <c r="AD16" i="3" s="1"/>
  <c r="C32" i="3"/>
  <c r="AD32" i="3" s="1"/>
  <c r="C48" i="3"/>
  <c r="AD48" i="3" s="1"/>
  <c r="C64" i="3"/>
  <c r="AD64" i="3" s="1"/>
  <c r="C80" i="3"/>
  <c r="AD80" i="3" s="1"/>
  <c r="C110" i="3"/>
  <c r="AD110" i="3" s="1"/>
  <c r="C119" i="3"/>
  <c r="AD119" i="3" s="1"/>
  <c r="C126" i="3"/>
  <c r="AD126" i="3" s="1"/>
  <c r="C152" i="3"/>
  <c r="AD152" i="3" s="1"/>
  <c r="C258" i="3"/>
  <c r="AD258" i="3" s="1"/>
  <c r="D234" i="3"/>
  <c r="AE234" i="3" s="1"/>
  <c r="D16" i="3"/>
  <c r="AE16" i="3" s="1"/>
  <c r="D32" i="3"/>
  <c r="AE32" i="3" s="1"/>
  <c r="D48" i="3"/>
  <c r="AE48" i="3" s="1"/>
  <c r="D64" i="3"/>
  <c r="AE64" i="3" s="1"/>
  <c r="D80" i="3"/>
  <c r="AE80" i="3" s="1"/>
  <c r="D110" i="3"/>
  <c r="AE110" i="3" s="1"/>
  <c r="D119" i="3"/>
  <c r="AE119" i="3" s="1"/>
  <c r="D126" i="3"/>
  <c r="AE126" i="3" s="1"/>
  <c r="D258" i="3"/>
  <c r="AE258" i="3" s="1"/>
  <c r="C219" i="3"/>
  <c r="AD219" i="3" s="1"/>
  <c r="C235" i="3"/>
  <c r="AD235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7" i="3"/>
  <c r="AD117" i="3" s="1"/>
  <c r="C120" i="3"/>
  <c r="AD120" i="3" s="1"/>
  <c r="C145" i="3"/>
  <c r="AD145" i="3" s="1"/>
  <c r="C127" i="3"/>
  <c r="AD127" i="3" s="1"/>
  <c r="C134" i="3"/>
  <c r="AD134" i="3" s="1"/>
  <c r="C141" i="3"/>
  <c r="AD141" i="3" s="1"/>
  <c r="C265" i="3"/>
  <c r="AD265" i="3" s="1"/>
  <c r="C331" i="3"/>
  <c r="AD331" i="3" s="1"/>
  <c r="D219" i="3"/>
  <c r="AE219" i="3" s="1"/>
  <c r="D235" i="3"/>
  <c r="AE235" i="3" s="1"/>
  <c r="D9" i="3"/>
  <c r="AE9" i="3" s="1"/>
  <c r="D17" i="3"/>
  <c r="AE17" i="3" s="1"/>
  <c r="D25" i="3"/>
  <c r="AE25" i="3" s="1"/>
  <c r="D33" i="3"/>
  <c r="AE33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17" i="3"/>
  <c r="AE117" i="3" s="1"/>
  <c r="D120" i="3"/>
  <c r="AE120" i="3" s="1"/>
  <c r="D145" i="3"/>
  <c r="AE145" i="3" s="1"/>
  <c r="D127" i="3"/>
  <c r="AE127" i="3" s="1"/>
  <c r="D134" i="3"/>
  <c r="AE134" i="3" s="1"/>
  <c r="D141" i="3"/>
  <c r="AE141" i="3" s="1"/>
  <c r="D265" i="3"/>
  <c r="AE265" i="3" s="1"/>
  <c r="D331" i="3"/>
  <c r="AE331" i="3" s="1"/>
  <c r="F11" i="3"/>
  <c r="AG11" i="3" s="1"/>
  <c r="F19" i="3"/>
  <c r="AG19" i="3" s="1"/>
  <c r="F27" i="3"/>
  <c r="AG27" i="3" s="1"/>
  <c r="F35" i="3"/>
  <c r="AG35" i="3" s="1"/>
  <c r="F43" i="3"/>
  <c r="AG43" i="3" s="1"/>
  <c r="F51" i="3"/>
  <c r="AG51" i="3" s="1"/>
  <c r="F59" i="3"/>
  <c r="AG59" i="3" s="1"/>
  <c r="F67" i="3"/>
  <c r="AG67" i="3" s="1"/>
  <c r="F75" i="3"/>
  <c r="AG75" i="3" s="1"/>
  <c r="F103" i="3"/>
  <c r="AG103" i="3" s="1"/>
  <c r="C217" i="3"/>
  <c r="AD217" i="3" s="1"/>
  <c r="C230" i="3"/>
  <c r="AD230" i="3" s="1"/>
  <c r="C7" i="3"/>
  <c r="AD7" i="3" s="1"/>
  <c r="C15" i="3"/>
  <c r="AD15" i="3" s="1"/>
  <c r="C23" i="3"/>
  <c r="AD23" i="3" s="1"/>
  <c r="C31" i="3"/>
  <c r="AD31" i="3" s="1"/>
  <c r="C59" i="3"/>
  <c r="AD59" i="3" s="1"/>
  <c r="E153" i="3"/>
  <c r="AF153" i="3" s="1"/>
  <c r="E158" i="3"/>
  <c r="AF158" i="3" s="1"/>
  <c r="G89" i="3"/>
  <c r="AH89" i="3" s="1"/>
  <c r="G216" i="3"/>
  <c r="AH216" i="3" s="1"/>
  <c r="G229" i="3"/>
  <c r="AH229" i="3" s="1"/>
  <c r="G196" i="3"/>
  <c r="AH196" i="3" s="1"/>
  <c r="G14" i="3"/>
  <c r="AH14" i="3" s="1"/>
  <c r="G22" i="3"/>
  <c r="AH22" i="3" s="1"/>
  <c r="G30" i="3"/>
  <c r="AH30" i="3" s="1"/>
  <c r="G38" i="3"/>
  <c r="AH38" i="3" s="1"/>
  <c r="G46" i="3"/>
  <c r="AH46" i="3" s="1"/>
  <c r="G54" i="3"/>
  <c r="AH54" i="3" s="1"/>
  <c r="G62" i="3"/>
  <c r="AH62" i="3" s="1"/>
  <c r="G70" i="3"/>
  <c r="AH70" i="3" s="1"/>
  <c r="G78" i="3"/>
  <c r="AH78" i="3" s="1"/>
  <c r="G86" i="3"/>
  <c r="AH86" i="3" s="1"/>
  <c r="G98" i="3"/>
  <c r="AH98" i="3" s="1"/>
  <c r="G244" i="3"/>
  <c r="AH244" i="3" s="1"/>
  <c r="G171" i="3"/>
  <c r="AH171" i="3" s="1"/>
  <c r="G142" i="3"/>
  <c r="AH142" i="3" s="1"/>
  <c r="G150" i="3"/>
  <c r="AH150" i="3" s="1"/>
  <c r="G131" i="3"/>
  <c r="AH131" i="3" s="1"/>
  <c r="G139" i="3"/>
  <c r="AH139" i="3" s="1"/>
  <c r="G263" i="3"/>
  <c r="AH263" i="3" s="1"/>
  <c r="G275" i="3"/>
  <c r="AH275" i="3" s="1"/>
  <c r="E41" i="3"/>
  <c r="AF41" i="3" s="1"/>
  <c r="E49" i="3"/>
  <c r="AF49" i="3" s="1"/>
  <c r="E57" i="3"/>
  <c r="AF57" i="3" s="1"/>
  <c r="E120" i="3"/>
  <c r="AF120" i="3" s="1"/>
  <c r="E145" i="3"/>
  <c r="AF145" i="3" s="1"/>
  <c r="E127" i="3"/>
  <c r="AF127" i="3" s="1"/>
  <c r="C61" i="3"/>
  <c r="AD61" i="3" s="1"/>
  <c r="C69" i="3"/>
  <c r="AD69" i="3" s="1"/>
  <c r="C77" i="3"/>
  <c r="AD77" i="3" s="1"/>
  <c r="C85" i="3"/>
  <c r="AD85" i="3" s="1"/>
  <c r="C115" i="3"/>
  <c r="AD115" i="3" s="1"/>
  <c r="D13" i="3"/>
  <c r="AE13" i="3" s="1"/>
  <c r="D21" i="3"/>
  <c r="AE21" i="3" s="1"/>
  <c r="D29" i="3"/>
  <c r="AE29" i="3" s="1"/>
  <c r="D37" i="3"/>
  <c r="AE37" i="3" s="1"/>
  <c r="D45" i="3"/>
  <c r="AE45" i="3" s="1"/>
  <c r="D53" i="3"/>
  <c r="AE53" i="3" s="1"/>
  <c r="G219" i="3"/>
  <c r="AH219" i="3" s="1"/>
  <c r="G235" i="3"/>
  <c r="AH235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117" i="3"/>
  <c r="AH117" i="3" s="1"/>
  <c r="G120" i="3"/>
  <c r="AH120" i="3" s="1"/>
  <c r="G145" i="3"/>
  <c r="AH145" i="3" s="1"/>
  <c r="G127" i="3"/>
  <c r="AH127" i="3" s="1"/>
  <c r="G134" i="3"/>
  <c r="AH134" i="3" s="1"/>
  <c r="G141" i="3"/>
  <c r="AH141" i="3" s="1"/>
  <c r="G265" i="3"/>
  <c r="AH265" i="3" s="1"/>
  <c r="G331" i="3"/>
  <c r="AH331" i="3" s="1"/>
  <c r="F7" i="3"/>
  <c r="AG7" i="3" s="1"/>
  <c r="F15" i="3"/>
  <c r="AG15" i="3" s="1"/>
  <c r="F23" i="3"/>
  <c r="AG23" i="3" s="1"/>
  <c r="F31" i="3"/>
  <c r="AG31" i="3" s="1"/>
  <c r="F39" i="3"/>
  <c r="AG39" i="3" s="1"/>
  <c r="F47" i="3"/>
  <c r="AG47" i="3" s="1"/>
  <c r="F55" i="3"/>
  <c r="AG55" i="3" s="1"/>
  <c r="F71" i="3"/>
  <c r="AG71" i="3" s="1"/>
  <c r="F87" i="3"/>
  <c r="AG87" i="3" s="1"/>
  <c r="F125" i="3"/>
  <c r="AG125" i="3" s="1"/>
  <c r="E222" i="3"/>
  <c r="AF222" i="3" s="1"/>
  <c r="E187" i="3"/>
  <c r="AF187" i="3" s="1"/>
  <c r="E12" i="3"/>
  <c r="AF12" i="3" s="1"/>
  <c r="E20" i="3"/>
  <c r="AF20" i="3" s="1"/>
  <c r="E28" i="3"/>
  <c r="AF28" i="3" s="1"/>
  <c r="E36" i="3"/>
  <c r="AF36" i="3" s="1"/>
  <c r="E44" i="3"/>
  <c r="AF44" i="3" s="1"/>
  <c r="E52" i="3"/>
  <c r="AF52" i="3" s="1"/>
  <c r="E60" i="3"/>
  <c r="AF60" i="3" s="1"/>
  <c r="E68" i="3"/>
  <c r="AF68" i="3" s="1"/>
  <c r="E76" i="3"/>
  <c r="AF76" i="3" s="1"/>
  <c r="E84" i="3"/>
  <c r="AF84" i="3" s="1"/>
  <c r="E104" i="3"/>
  <c r="AF104" i="3" s="1"/>
  <c r="E114" i="3"/>
  <c r="AF114" i="3" s="1"/>
  <c r="E169" i="3"/>
  <c r="AF169" i="3" s="1"/>
  <c r="E173" i="3"/>
  <c r="AF173" i="3" s="1"/>
  <c r="E148" i="3"/>
  <c r="AF148" i="3" s="1"/>
  <c r="E129" i="3"/>
  <c r="AF129" i="3" s="1"/>
  <c r="E137" i="3"/>
  <c r="AF137" i="3" s="1"/>
  <c r="E312" i="3"/>
  <c r="AF312" i="3" s="1"/>
  <c r="E223" i="3"/>
  <c r="AF223" i="3" s="1"/>
  <c r="E192" i="3"/>
  <c r="AF192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61" i="3"/>
  <c r="AF61" i="3" s="1"/>
  <c r="E69" i="3"/>
  <c r="AF69" i="3" s="1"/>
  <c r="E77" i="3"/>
  <c r="AF77" i="3" s="1"/>
  <c r="E85" i="3"/>
  <c r="AF85" i="3" s="1"/>
  <c r="E105" i="3"/>
  <c r="AF105" i="3" s="1"/>
  <c r="E115" i="3"/>
  <c r="AF115" i="3" s="1"/>
  <c r="E170" i="3"/>
  <c r="AF170" i="3" s="1"/>
  <c r="E149" i="3"/>
  <c r="AF149" i="3" s="1"/>
  <c r="E130" i="3"/>
  <c r="AF130" i="3" s="1"/>
  <c r="E138" i="3"/>
  <c r="AF138" i="3" s="1"/>
  <c r="E262" i="3"/>
  <c r="AF262" i="3" s="1"/>
  <c r="E269" i="3"/>
  <c r="AF269" i="3" s="1"/>
  <c r="C39" i="3"/>
  <c r="AD39" i="3" s="1"/>
  <c r="C47" i="3"/>
  <c r="AD47" i="3" s="1"/>
  <c r="C55" i="3"/>
  <c r="AD55" i="3" s="1"/>
  <c r="C63" i="3"/>
  <c r="AD63" i="3" s="1"/>
  <c r="C71" i="3"/>
  <c r="AD71" i="3" s="1"/>
  <c r="C79" i="3"/>
  <c r="AD79" i="3" s="1"/>
  <c r="C87" i="3"/>
  <c r="AD87" i="3" s="1"/>
  <c r="C109" i="3"/>
  <c r="AD109" i="3" s="1"/>
  <c r="C116" i="3"/>
  <c r="AD116" i="3" s="1"/>
  <c r="C252" i="3"/>
  <c r="AD252" i="3" s="1"/>
  <c r="C143" i="3"/>
  <c r="AD143" i="3" s="1"/>
  <c r="C125" i="3"/>
  <c r="AD125" i="3" s="1"/>
  <c r="C132" i="3"/>
  <c r="AD132" i="3" s="1"/>
  <c r="C140" i="3"/>
  <c r="AD140" i="3" s="1"/>
  <c r="C264" i="3"/>
  <c r="AD264" i="3" s="1"/>
  <c r="C325" i="3"/>
  <c r="AD325" i="3" s="1"/>
  <c r="D217" i="3"/>
  <c r="AE217" i="3" s="1"/>
  <c r="D230" i="3"/>
  <c r="AE230" i="3" s="1"/>
  <c r="D7" i="3"/>
  <c r="AE7" i="3" s="1"/>
  <c r="D15" i="3"/>
  <c r="AE15" i="3" s="1"/>
  <c r="D23" i="3"/>
  <c r="AE23" i="3" s="1"/>
  <c r="D31" i="3"/>
  <c r="AE31" i="3" s="1"/>
  <c r="D39" i="3"/>
  <c r="AE39" i="3" s="1"/>
  <c r="D47" i="3"/>
  <c r="AE47" i="3" s="1"/>
  <c r="D55" i="3"/>
  <c r="AE55" i="3" s="1"/>
  <c r="D63" i="3"/>
  <c r="AE63" i="3" s="1"/>
  <c r="D71" i="3"/>
  <c r="AE71" i="3" s="1"/>
  <c r="D79" i="3"/>
  <c r="AE79" i="3" s="1"/>
  <c r="D87" i="3"/>
  <c r="AE87" i="3" s="1"/>
  <c r="D109" i="3"/>
  <c r="AE109" i="3" s="1"/>
  <c r="D116" i="3"/>
  <c r="AE116" i="3" s="1"/>
  <c r="D252" i="3"/>
  <c r="AE252" i="3" s="1"/>
  <c r="D143" i="3"/>
  <c r="AE143" i="3" s="1"/>
  <c r="D125" i="3"/>
  <c r="AE125" i="3" s="1"/>
  <c r="D132" i="3"/>
  <c r="AE132" i="3" s="1"/>
  <c r="D140" i="3"/>
  <c r="AE140" i="3" s="1"/>
  <c r="D264" i="3"/>
  <c r="AE264" i="3" s="1"/>
  <c r="D325" i="3"/>
  <c r="AE325" i="3" s="1"/>
  <c r="G221" i="3"/>
  <c r="AH221" i="3" s="1"/>
  <c r="G225" i="3"/>
  <c r="AH225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103" i="3"/>
  <c r="AH103" i="3" s="1"/>
  <c r="G113" i="3"/>
  <c r="AH113" i="3" s="1"/>
  <c r="G253" i="3"/>
  <c r="AH253" i="3" s="1"/>
  <c r="G172" i="3"/>
  <c r="AH172" i="3" s="1"/>
  <c r="G147" i="3"/>
  <c r="AH147" i="3" s="1"/>
  <c r="G151" i="3"/>
  <c r="AH151" i="3" s="1"/>
  <c r="G136" i="3"/>
  <c r="AH136" i="3" s="1"/>
  <c r="G280" i="3"/>
  <c r="AH280" i="3" s="1"/>
  <c r="G267" i="3"/>
  <c r="AH267" i="3" s="1"/>
  <c r="F9" i="3"/>
  <c r="AG9" i="3" s="1"/>
  <c r="F17" i="3"/>
  <c r="AG17" i="3" s="1"/>
  <c r="F25" i="3"/>
  <c r="AG25" i="3" s="1"/>
  <c r="F33" i="3"/>
  <c r="AG33" i="3" s="1"/>
  <c r="F41" i="3"/>
  <c r="AG41" i="3" s="1"/>
  <c r="F49" i="3"/>
  <c r="AG49" i="3" s="1"/>
  <c r="F57" i="3"/>
  <c r="AG57" i="3" s="1"/>
  <c r="F65" i="3"/>
  <c r="AG65" i="3" s="1"/>
  <c r="F73" i="3"/>
  <c r="AG73" i="3" s="1"/>
  <c r="F81" i="3"/>
  <c r="AG81" i="3" s="1"/>
  <c r="F89" i="3"/>
  <c r="AG89" i="3" s="1"/>
  <c r="F120" i="3"/>
  <c r="AG120" i="3" s="1"/>
  <c r="F127" i="3"/>
  <c r="AG127" i="3" s="1"/>
  <c r="E14" i="3"/>
  <c r="AF14" i="3" s="1"/>
  <c r="E22" i="3"/>
  <c r="AF22" i="3" s="1"/>
  <c r="E30" i="3"/>
  <c r="AF30" i="3" s="1"/>
  <c r="E38" i="3"/>
  <c r="AF38" i="3" s="1"/>
  <c r="E46" i="3"/>
  <c r="AF46" i="3" s="1"/>
  <c r="E54" i="3"/>
  <c r="AF54" i="3" s="1"/>
  <c r="E62" i="3"/>
  <c r="AF62" i="3" s="1"/>
  <c r="E70" i="3"/>
  <c r="AF70" i="3" s="1"/>
  <c r="E171" i="3"/>
  <c r="AF171" i="3" s="1"/>
  <c r="E131" i="3"/>
  <c r="AF131" i="3" s="1"/>
  <c r="E139" i="3"/>
  <c r="AF139" i="3" s="1"/>
  <c r="E217" i="3"/>
  <c r="AF217" i="3" s="1"/>
  <c r="E230" i="3"/>
  <c r="AF230" i="3" s="1"/>
  <c r="E7" i="3"/>
  <c r="AF7" i="3" s="1"/>
  <c r="E15" i="3"/>
  <c r="AF15" i="3" s="1"/>
  <c r="E23" i="3"/>
  <c r="AF23" i="3" s="1"/>
  <c r="E31" i="3"/>
  <c r="AF31" i="3" s="1"/>
  <c r="E39" i="3"/>
  <c r="AF39" i="3" s="1"/>
  <c r="E47" i="3"/>
  <c r="AF47" i="3" s="1"/>
  <c r="E55" i="3"/>
  <c r="AF55" i="3" s="1"/>
  <c r="E63" i="3"/>
  <c r="AF63" i="3" s="1"/>
  <c r="E143" i="3"/>
  <c r="AF143" i="3" s="1"/>
  <c r="E125" i="3"/>
  <c r="AF125" i="3" s="1"/>
  <c r="K340" i="3"/>
  <c r="M61" i="1" s="1"/>
  <c r="C67" i="3"/>
  <c r="AD67" i="3" s="1"/>
  <c r="C83" i="3"/>
  <c r="AD83" i="3" s="1"/>
  <c r="D51" i="3"/>
  <c r="AE51" i="3" s="1"/>
  <c r="C187" i="3"/>
  <c r="AD187" i="3" s="1"/>
  <c r="C12" i="3"/>
  <c r="AD12" i="3" s="1"/>
  <c r="C20" i="3"/>
  <c r="AD20" i="3" s="1"/>
  <c r="C28" i="3"/>
  <c r="AD28" i="3" s="1"/>
  <c r="C36" i="3"/>
  <c r="AD36" i="3" s="1"/>
  <c r="C44" i="3"/>
  <c r="AD44" i="3" s="1"/>
  <c r="C52" i="3"/>
  <c r="AD52" i="3" s="1"/>
  <c r="C60" i="3"/>
  <c r="AD60" i="3" s="1"/>
  <c r="C68" i="3"/>
  <c r="AD68" i="3" s="1"/>
  <c r="C84" i="3"/>
  <c r="AD84" i="3" s="1"/>
  <c r="C104" i="3"/>
  <c r="AD104" i="3" s="1"/>
  <c r="D12" i="3"/>
  <c r="AE12" i="3" s="1"/>
  <c r="D20" i="3"/>
  <c r="AE20" i="3" s="1"/>
  <c r="D28" i="3"/>
  <c r="AE28" i="3" s="1"/>
  <c r="D36" i="3"/>
  <c r="AE36" i="3" s="1"/>
  <c r="D44" i="3"/>
  <c r="AE44" i="3" s="1"/>
  <c r="D52" i="3"/>
  <c r="AE52" i="3" s="1"/>
  <c r="D60" i="3"/>
  <c r="AE60" i="3" s="1"/>
  <c r="F38" i="3"/>
  <c r="AG38" i="3" s="1"/>
  <c r="F46" i="3"/>
  <c r="AG46" i="3" s="1"/>
  <c r="F54" i="3"/>
  <c r="AG54" i="3" s="1"/>
  <c r="F62" i="3"/>
  <c r="AG62" i="3" s="1"/>
  <c r="F70" i="3"/>
  <c r="AG70" i="3" s="1"/>
  <c r="F78" i="3"/>
  <c r="AG78" i="3" s="1"/>
  <c r="C196" i="3"/>
  <c r="AD196" i="3" s="1"/>
  <c r="C14" i="3"/>
  <c r="AD14" i="3" s="1"/>
  <c r="C22" i="3"/>
  <c r="AD22" i="3" s="1"/>
  <c r="C30" i="3"/>
  <c r="AD30" i="3" s="1"/>
  <c r="C38" i="3"/>
  <c r="AD38" i="3" s="1"/>
  <c r="C46" i="3"/>
  <c r="AD46" i="3" s="1"/>
  <c r="C54" i="3"/>
  <c r="AD54" i="3" s="1"/>
  <c r="C62" i="3"/>
  <c r="AD62" i="3" s="1"/>
  <c r="C70" i="3"/>
  <c r="AD70" i="3" s="1"/>
  <c r="C78" i="3"/>
  <c r="AD78" i="3" s="1"/>
  <c r="C86" i="3"/>
  <c r="AD86" i="3" s="1"/>
  <c r="C76" i="3"/>
  <c r="AD76" i="3" s="1"/>
  <c r="D218" i="3"/>
  <c r="AE218" i="3" s="1"/>
  <c r="F521" i="3"/>
  <c r="AG521" i="3" s="1"/>
  <c r="F376" i="3"/>
  <c r="AG376" i="3" s="1"/>
  <c r="F428" i="3"/>
  <c r="AG428" i="3" s="1"/>
  <c r="F546" i="3"/>
  <c r="AG546" i="3" s="1"/>
  <c r="F522" i="3"/>
  <c r="AG522" i="3" s="1"/>
  <c r="F593" i="3"/>
  <c r="AG593" i="3" s="1"/>
  <c r="F545" i="3"/>
  <c r="AG545" i="3" s="1"/>
  <c r="F547" i="3"/>
  <c r="AG547" i="3" s="1"/>
  <c r="F271" i="3"/>
  <c r="AG271" i="3" s="1"/>
  <c r="F619" i="3"/>
  <c r="AG619" i="3" s="1"/>
  <c r="F616" i="3"/>
  <c r="AG616" i="3" s="1"/>
  <c r="F601" i="3"/>
  <c r="AG601" i="3" s="1"/>
  <c r="F594" i="3"/>
  <c r="AG594" i="3" s="1"/>
  <c r="F591" i="3"/>
  <c r="AG591" i="3" s="1"/>
  <c r="F583" i="3"/>
  <c r="AG583" i="3" s="1"/>
  <c r="F581" i="3"/>
  <c r="AG581" i="3" s="1"/>
  <c r="F579" i="3"/>
  <c r="AG579" i="3" s="1"/>
  <c r="F570" i="3"/>
  <c r="AG570" i="3" s="1"/>
  <c r="F563" i="3"/>
  <c r="AG563" i="3" s="1"/>
  <c r="F561" i="3"/>
  <c r="AG561" i="3" s="1"/>
  <c r="F553" i="3"/>
  <c r="AG553" i="3" s="1"/>
  <c r="F626" i="3"/>
  <c r="AG626" i="3" s="1"/>
  <c r="F624" i="3"/>
  <c r="AG624" i="3" s="1"/>
  <c r="F621" i="3"/>
  <c r="AG621" i="3" s="1"/>
  <c r="F615" i="3"/>
  <c r="AG615" i="3" s="1"/>
  <c r="F613" i="3"/>
  <c r="AG613" i="3" s="1"/>
  <c r="F610" i="3"/>
  <c r="AG610" i="3" s="1"/>
  <c r="F608" i="3"/>
  <c r="AG608" i="3" s="1"/>
  <c r="F605" i="3"/>
  <c r="AG605" i="3" s="1"/>
  <c r="F600" i="3"/>
  <c r="AG600" i="3" s="1"/>
  <c r="F597" i="3"/>
  <c r="AG597" i="3" s="1"/>
  <c r="F596" i="3"/>
  <c r="AG596" i="3" s="1"/>
  <c r="F576" i="3"/>
  <c r="AG576" i="3" s="1"/>
  <c r="F573" i="3"/>
  <c r="AG573" i="3" s="1"/>
  <c r="F572" i="3"/>
  <c r="AG572" i="3" s="1"/>
  <c r="F504" i="3"/>
  <c r="AG504" i="3" s="1"/>
  <c r="F604" i="3"/>
  <c r="AG604" i="3" s="1"/>
  <c r="F590" i="3"/>
  <c r="AG590" i="3" s="1"/>
  <c r="F588" i="3"/>
  <c r="AG588" i="3" s="1"/>
  <c r="F565" i="3"/>
  <c r="AG565" i="3" s="1"/>
  <c r="F555" i="3"/>
  <c r="AG555" i="3" s="1"/>
  <c r="F548" i="3"/>
  <c r="AG548" i="3" s="1"/>
  <c r="F534" i="3"/>
  <c r="AG534" i="3" s="1"/>
  <c r="F518" i="3"/>
  <c r="AG518" i="3" s="1"/>
  <c r="F516" i="3"/>
  <c r="AG516" i="3" s="1"/>
  <c r="F513" i="3"/>
  <c r="AG513" i="3" s="1"/>
  <c r="F511" i="3"/>
  <c r="AG511" i="3" s="1"/>
  <c r="F508" i="3"/>
  <c r="AG508" i="3" s="1"/>
  <c r="F506" i="3"/>
  <c r="AG506" i="3" s="1"/>
  <c r="F599" i="3"/>
  <c r="AG599" i="3" s="1"/>
  <c r="F587" i="3"/>
  <c r="AG587" i="3" s="1"/>
  <c r="F585" i="3"/>
  <c r="AG585" i="3" s="1"/>
  <c r="F567" i="3"/>
  <c r="AG567" i="3" s="1"/>
  <c r="F559" i="3"/>
  <c r="AG559" i="3" s="1"/>
  <c r="F557" i="3"/>
  <c r="AG557" i="3" s="1"/>
  <c r="F550" i="3"/>
  <c r="AG550" i="3" s="1"/>
  <c r="F536" i="3"/>
  <c r="AG536" i="3" s="1"/>
  <c r="F575" i="3"/>
  <c r="AG575" i="3" s="1"/>
  <c r="F525" i="3"/>
  <c r="AG525" i="3" s="1"/>
  <c r="F520" i="3"/>
  <c r="AG520" i="3" s="1"/>
  <c r="F497" i="3"/>
  <c r="AG497" i="3" s="1"/>
  <c r="F495" i="3"/>
  <c r="AG495" i="3" s="1"/>
  <c r="F620" i="3"/>
  <c r="AG620" i="3" s="1"/>
  <c r="F618" i="3"/>
  <c r="AG618" i="3" s="1"/>
  <c r="F595" i="3"/>
  <c r="AG595" i="3" s="1"/>
  <c r="F592" i="3"/>
  <c r="AG592" i="3" s="1"/>
  <c r="F582" i="3"/>
  <c r="AG582" i="3" s="1"/>
  <c r="F580" i="3"/>
  <c r="AG580" i="3" s="1"/>
  <c r="F578" i="3"/>
  <c r="AG578" i="3" s="1"/>
  <c r="F569" i="3"/>
  <c r="AG569" i="3" s="1"/>
  <c r="F562" i="3"/>
  <c r="AG562" i="3" s="1"/>
  <c r="F552" i="3"/>
  <c r="AG552" i="3" s="1"/>
  <c r="F544" i="3"/>
  <c r="AG544" i="3" s="1"/>
  <c r="F542" i="3"/>
  <c r="AG542" i="3" s="1"/>
  <c r="F540" i="3"/>
  <c r="AG540" i="3" s="1"/>
  <c r="F538" i="3"/>
  <c r="AG538" i="3" s="1"/>
  <c r="F531" i="3"/>
  <c r="AG531" i="3" s="1"/>
  <c r="F528" i="3"/>
  <c r="AG528" i="3" s="1"/>
  <c r="F503" i="3"/>
  <c r="AG503" i="3" s="1"/>
  <c r="F501" i="3"/>
  <c r="AG501" i="3" s="1"/>
  <c r="F499" i="3"/>
  <c r="AG499" i="3" s="1"/>
  <c r="F625" i="3"/>
  <c r="AG625" i="3" s="1"/>
  <c r="F622" i="3"/>
  <c r="AG622" i="3" s="1"/>
  <c r="F614" i="3"/>
  <c r="AG614" i="3" s="1"/>
  <c r="F611" i="3"/>
  <c r="AG611" i="3" s="1"/>
  <c r="F609" i="3"/>
  <c r="AG609" i="3" s="1"/>
  <c r="F606" i="3"/>
  <c r="AG606" i="3" s="1"/>
  <c r="F603" i="3"/>
  <c r="AG603" i="3" s="1"/>
  <c r="F602" i="3"/>
  <c r="AG602" i="3" s="1"/>
  <c r="F577" i="3"/>
  <c r="AG577" i="3" s="1"/>
  <c r="F574" i="3"/>
  <c r="AG574" i="3" s="1"/>
  <c r="F571" i="3"/>
  <c r="AG571" i="3" s="1"/>
  <c r="F564" i="3"/>
  <c r="AG564" i="3" s="1"/>
  <c r="F554" i="3"/>
  <c r="AG554" i="3" s="1"/>
  <c r="F533" i="3"/>
  <c r="AG533" i="3" s="1"/>
  <c r="F598" i="3"/>
  <c r="AG598" i="3" s="1"/>
  <c r="F589" i="3"/>
  <c r="AG589" i="3" s="1"/>
  <c r="F566" i="3"/>
  <c r="AG566" i="3" s="1"/>
  <c r="F549" i="3"/>
  <c r="AG549" i="3" s="1"/>
  <c r="F494" i="3"/>
  <c r="AG494" i="3" s="1"/>
  <c r="F485" i="3"/>
  <c r="AG485" i="3" s="1"/>
  <c r="F482" i="3"/>
  <c r="AG482" i="3" s="1"/>
  <c r="F477" i="3"/>
  <c r="AG477" i="3" s="1"/>
  <c r="F474" i="3"/>
  <c r="AG474" i="3" s="1"/>
  <c r="F472" i="3"/>
  <c r="AG472" i="3" s="1"/>
  <c r="F470" i="3"/>
  <c r="AG470" i="3" s="1"/>
  <c r="F468" i="3"/>
  <c r="AG468" i="3" s="1"/>
  <c r="F466" i="3"/>
  <c r="AG466" i="3" s="1"/>
  <c r="F464" i="3"/>
  <c r="AG464" i="3" s="1"/>
  <c r="F462" i="3"/>
  <c r="AG462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523" i="3"/>
  <c r="AG523" i="3" s="1"/>
  <c r="F519" i="3"/>
  <c r="AG519" i="3" s="1"/>
  <c r="F502" i="3"/>
  <c r="AG502" i="3" s="1"/>
  <c r="F487" i="3"/>
  <c r="AG487" i="3" s="1"/>
  <c r="F584" i="3"/>
  <c r="AG584" i="3" s="1"/>
  <c r="F517" i="3"/>
  <c r="AG517" i="3" s="1"/>
  <c r="F496" i="3"/>
  <c r="AG496" i="3" s="1"/>
  <c r="F489" i="3"/>
  <c r="AG489" i="3" s="1"/>
  <c r="F479" i="3"/>
  <c r="AG479" i="3" s="1"/>
  <c r="F476" i="3"/>
  <c r="AG476" i="3" s="1"/>
  <c r="F586" i="3"/>
  <c r="AG586" i="3" s="1"/>
  <c r="F568" i="3"/>
  <c r="AG568" i="3" s="1"/>
  <c r="F556" i="3"/>
  <c r="AG556" i="3" s="1"/>
  <c r="F543" i="3"/>
  <c r="AG543" i="3" s="1"/>
  <c r="F532" i="3"/>
  <c r="AG532" i="3" s="1"/>
  <c r="F514" i="3"/>
  <c r="AG514" i="3" s="1"/>
  <c r="F500" i="3"/>
  <c r="AG500" i="3" s="1"/>
  <c r="F491" i="3"/>
  <c r="AG491" i="3" s="1"/>
  <c r="F484" i="3"/>
  <c r="AG484" i="3" s="1"/>
  <c r="F558" i="3"/>
  <c r="AG558" i="3" s="1"/>
  <c r="F541" i="3"/>
  <c r="AG541" i="3" s="1"/>
  <c r="F535" i="3"/>
  <c r="AG535" i="3" s="1"/>
  <c r="F512" i="3"/>
  <c r="AG512" i="3" s="1"/>
  <c r="F493" i="3"/>
  <c r="AG493" i="3" s="1"/>
  <c r="F486" i="3"/>
  <c r="AG486" i="3" s="1"/>
  <c r="F481" i="3"/>
  <c r="AG481" i="3" s="1"/>
  <c r="F478" i="3"/>
  <c r="AG478" i="3" s="1"/>
  <c r="F473" i="3"/>
  <c r="AG473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61" i="3"/>
  <c r="AG461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434" i="3"/>
  <c r="AG434" i="3" s="1"/>
  <c r="F539" i="3"/>
  <c r="AG539" i="3" s="1"/>
  <c r="F529" i="3"/>
  <c r="AG529" i="3" s="1"/>
  <c r="F509" i="3"/>
  <c r="AG509" i="3" s="1"/>
  <c r="F488" i="3"/>
  <c r="AG488" i="3" s="1"/>
  <c r="F551" i="3"/>
  <c r="AG551" i="3" s="1"/>
  <c r="F537" i="3"/>
  <c r="AG537" i="3" s="1"/>
  <c r="F507" i="3"/>
  <c r="AG507" i="3" s="1"/>
  <c r="F498" i="3"/>
  <c r="AG498" i="3" s="1"/>
  <c r="F490" i="3"/>
  <c r="AG490" i="3" s="1"/>
  <c r="F483" i="3"/>
  <c r="AG483" i="3" s="1"/>
  <c r="F480" i="3"/>
  <c r="AG480" i="3" s="1"/>
  <c r="F475" i="3"/>
  <c r="AG475" i="3" s="1"/>
  <c r="F435" i="3"/>
  <c r="AG435" i="3" s="1"/>
  <c r="F418" i="3"/>
  <c r="AG418" i="3" s="1"/>
  <c r="F413" i="3"/>
  <c r="AG413" i="3" s="1"/>
  <c r="F370" i="3"/>
  <c r="AG370" i="3" s="1"/>
  <c r="F368" i="3"/>
  <c r="F366" i="3"/>
  <c r="AG366" i="3" s="1"/>
  <c r="F364" i="3"/>
  <c r="AG364" i="3" s="1"/>
  <c r="F361" i="3"/>
  <c r="AG361" i="3" s="1"/>
  <c r="F358" i="3"/>
  <c r="AG358" i="3" s="1"/>
  <c r="F356" i="3"/>
  <c r="AG356" i="3" s="1"/>
  <c r="F353" i="3"/>
  <c r="AG353" i="3" s="1"/>
  <c r="F350" i="3"/>
  <c r="AG350" i="3" s="1"/>
  <c r="F348" i="3"/>
  <c r="AG348" i="3" s="1"/>
  <c r="F345" i="3"/>
  <c r="AG345" i="3" s="1"/>
  <c r="F342" i="3"/>
  <c r="AG342" i="3" s="1"/>
  <c r="F526" i="3"/>
  <c r="AG526" i="3" s="1"/>
  <c r="F433" i="3"/>
  <c r="AG433" i="3" s="1"/>
  <c r="F429" i="3"/>
  <c r="AG429" i="3" s="1"/>
  <c r="AG408" i="3"/>
  <c r="F403" i="3"/>
  <c r="AG403" i="3" s="1"/>
  <c r="F401" i="3"/>
  <c r="AG401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3" i="3"/>
  <c r="AG373" i="3" s="1"/>
  <c r="F329" i="3"/>
  <c r="AG329" i="3" s="1"/>
  <c r="F326" i="3"/>
  <c r="AG326" i="3" s="1"/>
  <c r="F324" i="3"/>
  <c r="AG324" i="3" s="1"/>
  <c r="F321" i="3"/>
  <c r="AG321" i="3" s="1"/>
  <c r="F318" i="3"/>
  <c r="AG318" i="3" s="1"/>
  <c r="F316" i="3"/>
  <c r="AG316" i="3" s="1"/>
  <c r="AG319" i="3" s="1"/>
  <c r="F313" i="3"/>
  <c r="AG313" i="3" s="1"/>
  <c r="F310" i="3"/>
  <c r="AG310" i="3" s="1"/>
  <c r="F527" i="3"/>
  <c r="AG527" i="3" s="1"/>
  <c r="F505" i="3"/>
  <c r="AG505" i="3" s="1"/>
  <c r="F432" i="3"/>
  <c r="AG432" i="3" s="1"/>
  <c r="F420" i="3"/>
  <c r="AG420" i="3" s="1"/>
  <c r="F417" i="3"/>
  <c r="AG417" i="3" s="1"/>
  <c r="F410" i="3"/>
  <c r="AG410" i="3" s="1"/>
  <c r="F427" i="3"/>
  <c r="AG427" i="3" s="1"/>
  <c r="F423" i="3"/>
  <c r="AG423" i="3" s="1"/>
  <c r="F412" i="3"/>
  <c r="AG412" i="3" s="1"/>
  <c r="F371" i="3"/>
  <c r="AG371" i="3" s="1"/>
  <c r="F369" i="3"/>
  <c r="AG369" i="3" s="1"/>
  <c r="F367" i="3"/>
  <c r="AG367" i="3" s="1"/>
  <c r="F365" i="3"/>
  <c r="AG365" i="3" s="1"/>
  <c r="F362" i="3"/>
  <c r="AG362" i="3" s="1"/>
  <c r="F360" i="3"/>
  <c r="AG360" i="3" s="1"/>
  <c r="F357" i="3"/>
  <c r="AG357" i="3" s="1"/>
  <c r="F354" i="3"/>
  <c r="AG354" i="3" s="1"/>
  <c r="F352" i="3"/>
  <c r="AG352" i="3" s="1"/>
  <c r="F349" i="3"/>
  <c r="AG349" i="3" s="1"/>
  <c r="F346" i="3"/>
  <c r="AG346" i="3" s="1"/>
  <c r="F431" i="3"/>
  <c r="AG431" i="3" s="1"/>
  <c r="F414" i="3"/>
  <c r="AG414" i="3" s="1"/>
  <c r="F437" i="3"/>
  <c r="AG437" i="3" s="1"/>
  <c r="F422" i="3"/>
  <c r="AG422" i="3" s="1"/>
  <c r="F419" i="3"/>
  <c r="AG419" i="3" s="1"/>
  <c r="F416" i="3"/>
  <c r="AG416" i="3" s="1"/>
  <c r="F409" i="3"/>
  <c r="AG409" i="3" s="1"/>
  <c r="F404" i="3"/>
  <c r="AG404" i="3" s="1"/>
  <c r="F402" i="3"/>
  <c r="AG402" i="3" s="1"/>
  <c r="F400" i="3"/>
  <c r="AG400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5" i="3"/>
  <c r="AG375" i="3" s="1"/>
  <c r="F372" i="3"/>
  <c r="AG372" i="3" s="1"/>
  <c r="F430" i="3"/>
  <c r="AG430" i="3" s="1"/>
  <c r="F425" i="3"/>
  <c r="AG425" i="3" s="1"/>
  <c r="F411" i="3"/>
  <c r="AG411" i="3" s="1"/>
  <c r="F336" i="3"/>
  <c r="AG336" i="3" s="1"/>
  <c r="F174" i="3"/>
  <c r="AG174" i="3" s="1"/>
  <c r="F332" i="3"/>
  <c r="AG332" i="3" s="1"/>
  <c r="F424" i="3"/>
  <c r="AG424" i="3" s="1"/>
  <c r="F339" i="3"/>
  <c r="AG339" i="3" s="1"/>
  <c r="F317" i="3"/>
  <c r="AG317" i="3" s="1"/>
  <c r="F259" i="3"/>
  <c r="AG259" i="3" s="1"/>
  <c r="F257" i="3"/>
  <c r="AG257" i="3" s="1"/>
  <c r="F254" i="3"/>
  <c r="AG254" i="3" s="1"/>
  <c r="F249" i="3"/>
  <c r="AG249" i="3" s="1"/>
  <c r="F247" i="3"/>
  <c r="AG247" i="3" s="1"/>
  <c r="F338" i="3"/>
  <c r="AG338" i="3" s="1"/>
  <c r="F306" i="3"/>
  <c r="AG306" i="3" s="1"/>
  <c r="F304" i="3"/>
  <c r="AG304" i="3" s="1"/>
  <c r="F302" i="3"/>
  <c r="AG302" i="3" s="1"/>
  <c r="F300" i="3"/>
  <c r="AG300" i="3" s="1"/>
  <c r="F298" i="3"/>
  <c r="AG298" i="3" s="1"/>
  <c r="F296" i="3"/>
  <c r="AG296" i="3" s="1"/>
  <c r="F294" i="3"/>
  <c r="AG294" i="3" s="1"/>
  <c r="F292" i="3"/>
  <c r="AG292" i="3" s="1"/>
  <c r="F290" i="3"/>
  <c r="AG290" i="3" s="1"/>
  <c r="F288" i="3"/>
  <c r="AG288" i="3" s="1"/>
  <c r="F286" i="3"/>
  <c r="AG286" i="3" s="1"/>
  <c r="F284" i="3"/>
  <c r="AG284" i="3" s="1"/>
  <c r="F281" i="3"/>
  <c r="AG281" i="3" s="1"/>
  <c r="F279" i="3"/>
  <c r="AG279" i="3" s="1"/>
  <c r="F274" i="3"/>
  <c r="AG274" i="3" s="1"/>
  <c r="F270" i="3"/>
  <c r="AG270" i="3" s="1"/>
  <c r="F415" i="3"/>
  <c r="AG415" i="3" s="1"/>
  <c r="F344" i="3"/>
  <c r="AG344" i="3" s="1"/>
  <c r="F337" i="3"/>
  <c r="AG337" i="3" s="1"/>
  <c r="F333" i="3"/>
  <c r="AG333" i="3" s="1"/>
  <c r="F311" i="3"/>
  <c r="AG311" i="3" s="1"/>
  <c r="F213" i="3"/>
  <c r="AG213" i="3" s="1"/>
  <c r="F211" i="3"/>
  <c r="AG211" i="3" s="1"/>
  <c r="F208" i="3"/>
  <c r="AG208" i="3" s="1"/>
  <c r="F205" i="3"/>
  <c r="AG205" i="3" s="1"/>
  <c r="F203" i="3"/>
  <c r="AG203" i="3" s="1"/>
  <c r="F200" i="3"/>
  <c r="AG200" i="3" s="1"/>
  <c r="F197" i="3"/>
  <c r="AG197" i="3" s="1"/>
  <c r="F195" i="3"/>
  <c r="AG195" i="3" s="1"/>
  <c r="F189" i="3"/>
  <c r="AG189" i="3" s="1"/>
  <c r="F184" i="3"/>
  <c r="AG184" i="3" s="1"/>
  <c r="F182" i="3"/>
  <c r="AG182" i="3" s="1"/>
  <c r="F179" i="3"/>
  <c r="AG179" i="3" s="1"/>
  <c r="F176" i="3"/>
  <c r="AG176" i="3" s="1"/>
  <c r="F320" i="3"/>
  <c r="AG320" i="3" s="1"/>
  <c r="F308" i="3"/>
  <c r="AG308" i="3" s="1"/>
  <c r="F243" i="3"/>
  <c r="AG243" i="3" s="1"/>
  <c r="F240" i="3"/>
  <c r="AG240" i="3" s="1"/>
  <c r="F238" i="3"/>
  <c r="AG238" i="3" s="1"/>
  <c r="F492" i="3"/>
  <c r="AG492" i="3" s="1"/>
  <c r="F327" i="3"/>
  <c r="AG327" i="3" s="1"/>
  <c r="F261" i="3"/>
  <c r="AG261" i="3" s="1"/>
  <c r="F255" i="3"/>
  <c r="AG255" i="3" s="1"/>
  <c r="F251" i="3"/>
  <c r="AG251" i="3" s="1"/>
  <c r="F248" i="3"/>
  <c r="AG248" i="3" s="1"/>
  <c r="F245" i="3"/>
  <c r="AG245" i="3" s="1"/>
  <c r="F341" i="3"/>
  <c r="F314" i="3"/>
  <c r="AG314" i="3" s="1"/>
  <c r="F307" i="3"/>
  <c r="AG307" i="3" s="1"/>
  <c r="F305" i="3"/>
  <c r="AG305" i="3" s="1"/>
  <c r="F303" i="3"/>
  <c r="AG303" i="3" s="1"/>
  <c r="F301" i="3"/>
  <c r="AG301" i="3" s="1"/>
  <c r="F299" i="3"/>
  <c r="AG299" i="3" s="1"/>
  <c r="F297" i="3"/>
  <c r="AG297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77" i="3"/>
  <c r="AG277" i="3" s="1"/>
  <c r="F272" i="3"/>
  <c r="AG272" i="3" s="1"/>
  <c r="F421" i="3"/>
  <c r="AG421" i="3" s="1"/>
  <c r="F334" i="3"/>
  <c r="AG334" i="3" s="1"/>
  <c r="F322" i="3"/>
  <c r="AG322" i="3" s="1"/>
  <c r="F215" i="3"/>
  <c r="AG215" i="3" s="1"/>
  <c r="F212" i="3"/>
  <c r="AG212" i="3" s="1"/>
  <c r="F236" i="3"/>
  <c r="AG236" i="3" s="1"/>
  <c r="F201" i="3"/>
  <c r="AG201" i="3" s="1"/>
  <c r="F180" i="3"/>
  <c r="AG180" i="3" s="1"/>
  <c r="F166" i="3"/>
  <c r="AG166" i="3" s="1"/>
  <c r="F164" i="3"/>
  <c r="AG164" i="3" s="1"/>
  <c r="F158" i="3"/>
  <c r="AG158" i="3" s="1"/>
  <c r="F155" i="3"/>
  <c r="AG155" i="3" s="1"/>
  <c r="F153" i="3"/>
  <c r="AG153" i="3" s="1"/>
  <c r="F241" i="3"/>
  <c r="AG241" i="3" s="1"/>
  <c r="F204" i="3"/>
  <c r="AG204" i="3" s="1"/>
  <c r="F186" i="3"/>
  <c r="AG186" i="3" s="1"/>
  <c r="F188" i="3"/>
  <c r="AG188" i="3" s="1"/>
  <c r="F207" i="3"/>
  <c r="F191" i="3"/>
  <c r="AG191" i="3" s="1"/>
  <c r="F168" i="3"/>
  <c r="AG168" i="3" s="1"/>
  <c r="F165" i="3"/>
  <c r="AG165" i="3" s="1"/>
  <c r="F162" i="3"/>
  <c r="AG162" i="3" s="1"/>
  <c r="F160" i="3"/>
  <c r="AG160" i="3" s="1"/>
  <c r="F157" i="3"/>
  <c r="AG157" i="3" s="1"/>
  <c r="F154" i="3"/>
  <c r="AG154" i="3" s="1"/>
  <c r="F124" i="3"/>
  <c r="AG124" i="3" s="1"/>
  <c r="F121" i="3"/>
  <c r="AG121" i="3" s="1"/>
  <c r="F193" i="3"/>
  <c r="AG193" i="3" s="1"/>
  <c r="F106" i="3"/>
  <c r="AG106" i="3" s="1"/>
  <c r="F102" i="3"/>
  <c r="AG102" i="3" s="1"/>
  <c r="F99" i="3"/>
  <c r="AG99" i="3" s="1"/>
  <c r="F209" i="3"/>
  <c r="AG209" i="3" s="1"/>
  <c r="F175" i="3"/>
  <c r="AG175" i="3" s="1"/>
  <c r="F309" i="3"/>
  <c r="AG309" i="3" s="1"/>
  <c r="F233" i="3"/>
  <c r="AG233" i="3" s="1"/>
  <c r="F231" i="3"/>
  <c r="AG231" i="3" s="1"/>
  <c r="F228" i="3"/>
  <c r="AG228" i="3" s="1"/>
  <c r="F226" i="3"/>
  <c r="AG226" i="3" s="1"/>
  <c r="F199" i="3"/>
  <c r="AG199" i="3" s="1"/>
  <c r="F178" i="3"/>
  <c r="AG178" i="3" s="1"/>
  <c r="F100" i="3"/>
  <c r="AG100" i="3" s="1"/>
  <c r="F183" i="3"/>
  <c r="AG183" i="3" s="1"/>
  <c r="F30" i="3"/>
  <c r="AG30" i="3" s="1"/>
  <c r="F22" i="3"/>
  <c r="AG22" i="3" s="1"/>
  <c r="F14" i="3"/>
  <c r="AG14" i="3" s="1"/>
  <c r="F6" i="3"/>
  <c r="F122" i="3"/>
  <c r="AG122" i="3" s="1"/>
  <c r="F108" i="3"/>
  <c r="AG108" i="3" s="1"/>
  <c r="F98" i="3"/>
  <c r="AG98" i="3" s="1"/>
  <c r="C11" i="3"/>
  <c r="AD11" i="3" s="1"/>
  <c r="C13" i="3"/>
  <c r="AD13" i="3" s="1"/>
  <c r="C19" i="3"/>
  <c r="AD19" i="3" s="1"/>
  <c r="C21" i="3"/>
  <c r="AD21" i="3" s="1"/>
  <c r="C27" i="3"/>
  <c r="AD27" i="3" s="1"/>
  <c r="C29" i="3"/>
  <c r="AD29" i="3" s="1"/>
  <c r="C35" i="3"/>
  <c r="AD35" i="3" s="1"/>
  <c r="C37" i="3"/>
  <c r="AD37" i="3" s="1"/>
  <c r="C43" i="3"/>
  <c r="AD43" i="3" s="1"/>
  <c r="C45" i="3"/>
  <c r="AD45" i="3" s="1"/>
  <c r="C51" i="3"/>
  <c r="AD51" i="3" s="1"/>
  <c r="C53" i="3"/>
  <c r="AD53" i="3" s="1"/>
  <c r="F72" i="3"/>
  <c r="AG72" i="3" s="1"/>
  <c r="C522" i="3"/>
  <c r="AD522" i="3" s="1"/>
  <c r="C593" i="3"/>
  <c r="AD593" i="3" s="1"/>
  <c r="C545" i="3"/>
  <c r="AD545" i="3" s="1"/>
  <c r="C547" i="3"/>
  <c r="AD547" i="3" s="1"/>
  <c r="C376" i="3"/>
  <c r="AD376" i="3" s="1"/>
  <c r="C521" i="3"/>
  <c r="AD521" i="3" s="1"/>
  <c r="C546" i="3"/>
  <c r="AD546" i="3" s="1"/>
  <c r="C271" i="3"/>
  <c r="AD271" i="3" s="1"/>
  <c r="C428" i="3"/>
  <c r="AD428" i="3" s="1"/>
  <c r="C625" i="3"/>
  <c r="AD625" i="3" s="1"/>
  <c r="C622" i="3"/>
  <c r="AD622" i="3" s="1"/>
  <c r="C614" i="3"/>
  <c r="AD614" i="3" s="1"/>
  <c r="C611" i="3"/>
  <c r="AD611" i="3" s="1"/>
  <c r="C609" i="3"/>
  <c r="AD609" i="3" s="1"/>
  <c r="C606" i="3"/>
  <c r="AD606" i="3" s="1"/>
  <c r="C603" i="3"/>
  <c r="AD603" i="3" s="1"/>
  <c r="C602" i="3"/>
  <c r="AD602" i="3" s="1"/>
  <c r="C577" i="3"/>
  <c r="AD577" i="3" s="1"/>
  <c r="C574" i="3"/>
  <c r="AD574" i="3" s="1"/>
  <c r="C571" i="3"/>
  <c r="AD571" i="3" s="1"/>
  <c r="C564" i="3"/>
  <c r="AD564" i="3" s="1"/>
  <c r="C554" i="3"/>
  <c r="AD554" i="3" s="1"/>
  <c r="C598" i="3"/>
  <c r="AD598" i="3" s="1"/>
  <c r="C589" i="3"/>
  <c r="AD589" i="3" s="1"/>
  <c r="C566" i="3"/>
  <c r="AD566" i="3" s="1"/>
  <c r="C549" i="3"/>
  <c r="AD549" i="3" s="1"/>
  <c r="C519" i="3"/>
  <c r="AD519" i="3" s="1"/>
  <c r="C517" i="3"/>
  <c r="AD517" i="3" s="1"/>
  <c r="C514" i="3"/>
  <c r="AD514" i="3" s="1"/>
  <c r="C512" i="3"/>
  <c r="AD512" i="3" s="1"/>
  <c r="C509" i="3"/>
  <c r="AD509" i="3" s="1"/>
  <c r="C507" i="3"/>
  <c r="AD507" i="3" s="1"/>
  <c r="C505" i="3"/>
  <c r="AD505" i="3" s="1"/>
  <c r="C586" i="3"/>
  <c r="AD586" i="3" s="1"/>
  <c r="C584" i="3"/>
  <c r="AD584" i="3" s="1"/>
  <c r="C568" i="3"/>
  <c r="AD568" i="3" s="1"/>
  <c r="C558" i="3"/>
  <c r="AD558" i="3" s="1"/>
  <c r="C556" i="3"/>
  <c r="AD556" i="3" s="1"/>
  <c r="C551" i="3"/>
  <c r="AD551" i="3" s="1"/>
  <c r="C535" i="3"/>
  <c r="AD535" i="3" s="1"/>
  <c r="C526" i="3"/>
  <c r="AD526" i="3" s="1"/>
  <c r="C523" i="3"/>
  <c r="AD523" i="3" s="1"/>
  <c r="C619" i="3"/>
  <c r="AD619" i="3" s="1"/>
  <c r="C616" i="3"/>
  <c r="AD616" i="3" s="1"/>
  <c r="C601" i="3"/>
  <c r="AD601" i="3" s="1"/>
  <c r="C594" i="3"/>
  <c r="AD594" i="3" s="1"/>
  <c r="C591" i="3"/>
  <c r="AD591" i="3" s="1"/>
  <c r="C583" i="3"/>
  <c r="AD583" i="3" s="1"/>
  <c r="C581" i="3"/>
  <c r="AD581" i="3" s="1"/>
  <c r="C579" i="3"/>
  <c r="AD579" i="3" s="1"/>
  <c r="C570" i="3"/>
  <c r="AD570" i="3" s="1"/>
  <c r="C563" i="3"/>
  <c r="AD563" i="3" s="1"/>
  <c r="C561" i="3"/>
  <c r="AD561" i="3" s="1"/>
  <c r="C553" i="3"/>
  <c r="AD553" i="3" s="1"/>
  <c r="C543" i="3"/>
  <c r="AD543" i="3" s="1"/>
  <c r="C541" i="3"/>
  <c r="AD541" i="3" s="1"/>
  <c r="C539" i="3"/>
  <c r="AD539" i="3" s="1"/>
  <c r="C537" i="3"/>
  <c r="AD537" i="3" s="1"/>
  <c r="C532" i="3"/>
  <c r="AD532" i="3" s="1"/>
  <c r="C529" i="3"/>
  <c r="AD529" i="3" s="1"/>
  <c r="C527" i="3"/>
  <c r="AD527" i="3" s="1"/>
  <c r="C502" i="3"/>
  <c r="AD502" i="3" s="1"/>
  <c r="C500" i="3"/>
  <c r="AD500" i="3" s="1"/>
  <c r="C498" i="3"/>
  <c r="AD498" i="3" s="1"/>
  <c r="C626" i="3"/>
  <c r="AD626" i="3" s="1"/>
  <c r="C624" i="3"/>
  <c r="AD624" i="3" s="1"/>
  <c r="C621" i="3"/>
  <c r="AD621" i="3" s="1"/>
  <c r="C615" i="3"/>
  <c r="AD615" i="3" s="1"/>
  <c r="C613" i="3"/>
  <c r="AD613" i="3" s="1"/>
  <c r="C610" i="3"/>
  <c r="AD610" i="3" s="1"/>
  <c r="C608" i="3"/>
  <c r="AD608" i="3" s="1"/>
  <c r="C605" i="3"/>
  <c r="AD605" i="3" s="1"/>
  <c r="C600" i="3"/>
  <c r="AD600" i="3" s="1"/>
  <c r="C597" i="3"/>
  <c r="AD597" i="3" s="1"/>
  <c r="C596" i="3"/>
  <c r="AD596" i="3" s="1"/>
  <c r="C576" i="3"/>
  <c r="AD576" i="3" s="1"/>
  <c r="C573" i="3"/>
  <c r="AD573" i="3" s="1"/>
  <c r="C572" i="3"/>
  <c r="AD572" i="3" s="1"/>
  <c r="C504" i="3"/>
  <c r="AD504" i="3" s="1"/>
  <c r="C604" i="3"/>
  <c r="AD604" i="3" s="1"/>
  <c r="C590" i="3"/>
  <c r="AD590" i="3" s="1"/>
  <c r="C588" i="3"/>
  <c r="AD588" i="3" s="1"/>
  <c r="C565" i="3"/>
  <c r="AD565" i="3" s="1"/>
  <c r="C555" i="3"/>
  <c r="AD555" i="3" s="1"/>
  <c r="C548" i="3"/>
  <c r="AD548" i="3" s="1"/>
  <c r="C534" i="3"/>
  <c r="AD534" i="3" s="1"/>
  <c r="C518" i="3"/>
  <c r="AD518" i="3" s="1"/>
  <c r="C516" i="3"/>
  <c r="AD516" i="3" s="1"/>
  <c r="C513" i="3"/>
  <c r="AD513" i="3" s="1"/>
  <c r="C511" i="3"/>
  <c r="C508" i="3"/>
  <c r="AD508" i="3" s="1"/>
  <c r="C506" i="3"/>
  <c r="AD506" i="3" s="1"/>
  <c r="C483" i="3"/>
  <c r="AD483" i="3" s="1"/>
  <c r="C481" i="3"/>
  <c r="AD481" i="3" s="1"/>
  <c r="C479" i="3"/>
  <c r="AD479" i="3" s="1"/>
  <c r="C477" i="3"/>
  <c r="AD477" i="3" s="1"/>
  <c r="C475" i="3"/>
  <c r="AD475" i="3" s="1"/>
  <c r="C599" i="3"/>
  <c r="AD599" i="3" s="1"/>
  <c r="C587" i="3"/>
  <c r="AD587" i="3" s="1"/>
  <c r="C585" i="3"/>
  <c r="AD585" i="3" s="1"/>
  <c r="C567" i="3"/>
  <c r="AD567" i="3" s="1"/>
  <c r="C559" i="3"/>
  <c r="AD559" i="3" s="1"/>
  <c r="C557" i="3"/>
  <c r="AD557" i="3" s="1"/>
  <c r="C550" i="3"/>
  <c r="AD550" i="3" s="1"/>
  <c r="C536" i="3"/>
  <c r="AD536" i="3" s="1"/>
  <c r="C525" i="3"/>
  <c r="AD525" i="3" s="1"/>
  <c r="C503" i="3"/>
  <c r="AD503" i="3" s="1"/>
  <c r="C488" i="3"/>
  <c r="AD488" i="3" s="1"/>
  <c r="C497" i="3"/>
  <c r="AD497" i="3" s="1"/>
  <c r="C490" i="3"/>
  <c r="AD490" i="3" s="1"/>
  <c r="C480" i="3"/>
  <c r="AD480" i="3" s="1"/>
  <c r="C544" i="3"/>
  <c r="AD544" i="3" s="1"/>
  <c r="C520" i="3"/>
  <c r="AD520" i="3" s="1"/>
  <c r="C501" i="3"/>
  <c r="AD501" i="3" s="1"/>
  <c r="C492" i="3"/>
  <c r="AD492" i="3" s="1"/>
  <c r="C485" i="3"/>
  <c r="AD485" i="3" s="1"/>
  <c r="C595" i="3"/>
  <c r="AD595" i="3" s="1"/>
  <c r="C592" i="3"/>
  <c r="AD592" i="3" s="1"/>
  <c r="C542" i="3"/>
  <c r="AD542" i="3" s="1"/>
  <c r="C533" i="3"/>
  <c r="AD533" i="3" s="1"/>
  <c r="C494" i="3"/>
  <c r="AD494" i="3" s="1"/>
  <c r="C487" i="3"/>
  <c r="AD487" i="3" s="1"/>
  <c r="C482" i="3"/>
  <c r="AD482" i="3" s="1"/>
  <c r="C474" i="3"/>
  <c r="AD474" i="3" s="1"/>
  <c r="C472" i="3"/>
  <c r="AD472" i="3" s="1"/>
  <c r="C470" i="3"/>
  <c r="AD470" i="3" s="1"/>
  <c r="C468" i="3"/>
  <c r="AD468" i="3" s="1"/>
  <c r="C466" i="3"/>
  <c r="AD466" i="3" s="1"/>
  <c r="C464" i="3"/>
  <c r="AD464" i="3" s="1"/>
  <c r="C462" i="3"/>
  <c r="AD462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569" i="3"/>
  <c r="AD569" i="3" s="1"/>
  <c r="C540" i="3"/>
  <c r="AD540" i="3" s="1"/>
  <c r="C531" i="3"/>
  <c r="AD531" i="3" s="1"/>
  <c r="C489" i="3"/>
  <c r="AD489" i="3" s="1"/>
  <c r="C620" i="3"/>
  <c r="AD620" i="3" s="1"/>
  <c r="C618" i="3"/>
  <c r="AD618" i="3" s="1"/>
  <c r="C538" i="3"/>
  <c r="AD538" i="3" s="1"/>
  <c r="C499" i="3"/>
  <c r="AD499" i="3" s="1"/>
  <c r="C496" i="3"/>
  <c r="AD496" i="3" s="1"/>
  <c r="C491" i="3"/>
  <c r="AD491" i="3" s="1"/>
  <c r="C476" i="3"/>
  <c r="AD476" i="3" s="1"/>
  <c r="C562" i="3"/>
  <c r="AD562" i="3" s="1"/>
  <c r="C528" i="3"/>
  <c r="AD528" i="3" s="1"/>
  <c r="C575" i="3"/>
  <c r="AD575" i="3" s="1"/>
  <c r="C493" i="3"/>
  <c r="AD493" i="3" s="1"/>
  <c r="C484" i="3"/>
  <c r="AD484" i="3" s="1"/>
  <c r="C448" i="3"/>
  <c r="AD448" i="3" s="1"/>
  <c r="C422" i="3"/>
  <c r="AD422" i="3" s="1"/>
  <c r="C416" i="3"/>
  <c r="AD416" i="3" s="1"/>
  <c r="C495" i="3"/>
  <c r="AD495" i="3" s="1"/>
  <c r="C444" i="3"/>
  <c r="AD444" i="3" s="1"/>
  <c r="C418" i="3"/>
  <c r="AD418" i="3" s="1"/>
  <c r="C411" i="3"/>
  <c r="AD411" i="3" s="1"/>
  <c r="C336" i="3"/>
  <c r="AD336" i="3" s="1"/>
  <c r="C174" i="3"/>
  <c r="AD174" i="3" s="1"/>
  <c r="C332" i="3"/>
  <c r="AD332" i="3" s="1"/>
  <c r="C442" i="3"/>
  <c r="AD442" i="3" s="1"/>
  <c r="C424" i="3"/>
  <c r="AD424" i="3" s="1"/>
  <c r="C413" i="3"/>
  <c r="AD413" i="3" s="1"/>
  <c r="C370" i="3"/>
  <c r="AD370" i="3" s="1"/>
  <c r="C368" i="3"/>
  <c r="C366" i="3"/>
  <c r="AD366" i="3" s="1"/>
  <c r="C364" i="3"/>
  <c r="AD364" i="3" s="1"/>
  <c r="C361" i="3"/>
  <c r="AD361" i="3" s="1"/>
  <c r="C358" i="3"/>
  <c r="AD358" i="3" s="1"/>
  <c r="C356" i="3"/>
  <c r="AD356" i="3" s="1"/>
  <c r="C353" i="3"/>
  <c r="AD353" i="3" s="1"/>
  <c r="C350" i="3"/>
  <c r="AD350" i="3" s="1"/>
  <c r="C582" i="3"/>
  <c r="AD582" i="3" s="1"/>
  <c r="C580" i="3"/>
  <c r="AD580" i="3" s="1"/>
  <c r="C578" i="3"/>
  <c r="AD578" i="3" s="1"/>
  <c r="C440" i="3"/>
  <c r="AD440" i="3" s="1"/>
  <c r="C432" i="3"/>
  <c r="AD432" i="3" s="1"/>
  <c r="C415" i="3"/>
  <c r="AD415" i="3" s="1"/>
  <c r="C438" i="3"/>
  <c r="AD438" i="3" s="1"/>
  <c r="C420" i="3"/>
  <c r="AD420" i="3" s="1"/>
  <c r="C410" i="3"/>
  <c r="AD410" i="3" s="1"/>
  <c r="AD408" i="3"/>
  <c r="C403" i="3"/>
  <c r="AD403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3" i="3"/>
  <c r="AD373" i="3" s="1"/>
  <c r="C329" i="3"/>
  <c r="AD329" i="3" s="1"/>
  <c r="C326" i="3"/>
  <c r="AD326" i="3" s="1"/>
  <c r="C324" i="3"/>
  <c r="AD324" i="3" s="1"/>
  <c r="C321" i="3"/>
  <c r="AD321" i="3" s="1"/>
  <c r="C318" i="3"/>
  <c r="AD318" i="3" s="1"/>
  <c r="C316" i="3"/>
  <c r="AD316" i="3" s="1"/>
  <c r="C313" i="3"/>
  <c r="AD313" i="3" s="1"/>
  <c r="C310" i="3"/>
  <c r="AD310" i="3" s="1"/>
  <c r="C308" i="3"/>
  <c r="AD308" i="3" s="1"/>
  <c r="C486" i="3"/>
  <c r="AD486" i="3" s="1"/>
  <c r="C427" i="3"/>
  <c r="AD427" i="3" s="1"/>
  <c r="C412" i="3"/>
  <c r="AD412" i="3" s="1"/>
  <c r="C552" i="3"/>
  <c r="AD552" i="3" s="1"/>
  <c r="C473" i="3"/>
  <c r="AD473" i="3" s="1"/>
  <c r="C471" i="3"/>
  <c r="AD471" i="3" s="1"/>
  <c r="C469" i="3"/>
  <c r="AD469" i="3" s="1"/>
  <c r="C467" i="3"/>
  <c r="AD467" i="3" s="1"/>
  <c r="C465" i="3"/>
  <c r="AD465" i="3" s="1"/>
  <c r="C463" i="3"/>
  <c r="AD463" i="3" s="1"/>
  <c r="C461" i="3"/>
  <c r="AD461" i="3" s="1"/>
  <c r="C456" i="3"/>
  <c r="AD456" i="3" s="1"/>
  <c r="C454" i="3"/>
  <c r="AD454" i="3" s="1"/>
  <c r="C452" i="3"/>
  <c r="AD452" i="3" s="1"/>
  <c r="C450" i="3"/>
  <c r="AD450" i="3" s="1"/>
  <c r="C436" i="3"/>
  <c r="AD436" i="3" s="1"/>
  <c r="C414" i="3"/>
  <c r="AD414" i="3" s="1"/>
  <c r="C369" i="3"/>
  <c r="AD369" i="3" s="1"/>
  <c r="C367" i="3"/>
  <c r="AD367" i="3" s="1"/>
  <c r="C365" i="3"/>
  <c r="AD365" i="3" s="1"/>
  <c r="C362" i="3"/>
  <c r="AD362" i="3" s="1"/>
  <c r="C360" i="3"/>
  <c r="AD360" i="3" s="1"/>
  <c r="C357" i="3"/>
  <c r="AD357" i="3" s="1"/>
  <c r="C354" i="3"/>
  <c r="AD354" i="3" s="1"/>
  <c r="C352" i="3"/>
  <c r="AD352" i="3" s="1"/>
  <c r="C349" i="3"/>
  <c r="AD349" i="3" s="1"/>
  <c r="C346" i="3"/>
  <c r="AD346" i="3" s="1"/>
  <c r="C344" i="3"/>
  <c r="AD344" i="3" s="1"/>
  <c r="C339" i="3"/>
  <c r="AD339" i="3" s="1"/>
  <c r="C348" i="3"/>
  <c r="AD348" i="3" s="1"/>
  <c r="C334" i="3"/>
  <c r="AD334" i="3" s="1"/>
  <c r="C314" i="3"/>
  <c r="AD314" i="3" s="1"/>
  <c r="C307" i="3"/>
  <c r="AD307" i="3" s="1"/>
  <c r="C305" i="3"/>
  <c r="AD305" i="3" s="1"/>
  <c r="C303" i="3"/>
  <c r="AD303" i="3" s="1"/>
  <c r="C301" i="3"/>
  <c r="AD301" i="3" s="1"/>
  <c r="C299" i="3"/>
  <c r="AD299" i="3" s="1"/>
  <c r="C297" i="3"/>
  <c r="AD297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77" i="3"/>
  <c r="AD277" i="3" s="1"/>
  <c r="C272" i="3"/>
  <c r="AD272" i="3" s="1"/>
  <c r="C430" i="3"/>
  <c r="AD430" i="3" s="1"/>
  <c r="C345" i="3"/>
  <c r="AD345" i="3" s="1"/>
  <c r="C322" i="3"/>
  <c r="AD322" i="3" s="1"/>
  <c r="C309" i="3"/>
  <c r="AD309" i="3" s="1"/>
  <c r="C241" i="3"/>
  <c r="AD241" i="3" s="1"/>
  <c r="C236" i="3"/>
  <c r="AD236" i="3" s="1"/>
  <c r="C231" i="3"/>
  <c r="AD231" i="3" s="1"/>
  <c r="C434" i="3"/>
  <c r="AD434" i="3" s="1"/>
  <c r="C342" i="3"/>
  <c r="AD342" i="3" s="1"/>
  <c r="C338" i="3"/>
  <c r="AD338" i="3" s="1"/>
  <c r="C317" i="3"/>
  <c r="AD317" i="3" s="1"/>
  <c r="C259" i="3"/>
  <c r="AD259" i="3" s="1"/>
  <c r="C257" i="3"/>
  <c r="AD257" i="3" s="1"/>
  <c r="C254" i="3"/>
  <c r="AD254" i="3" s="1"/>
  <c r="C249" i="3"/>
  <c r="AD249" i="3" s="1"/>
  <c r="C247" i="3"/>
  <c r="AD247" i="3" s="1"/>
  <c r="C446" i="3"/>
  <c r="AD446" i="3" s="1"/>
  <c r="C337" i="3"/>
  <c r="AD337" i="3" s="1"/>
  <c r="C333" i="3"/>
  <c r="AD333" i="3" s="1"/>
  <c r="C306" i="3"/>
  <c r="AD306" i="3" s="1"/>
  <c r="C304" i="3"/>
  <c r="AD304" i="3" s="1"/>
  <c r="C302" i="3"/>
  <c r="AD302" i="3" s="1"/>
  <c r="C300" i="3"/>
  <c r="AD300" i="3" s="1"/>
  <c r="C298" i="3"/>
  <c r="AD298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1" i="3"/>
  <c r="AD281" i="3" s="1"/>
  <c r="C279" i="3"/>
  <c r="AD279" i="3" s="1"/>
  <c r="C274" i="3"/>
  <c r="AD274" i="3" s="1"/>
  <c r="C311" i="3"/>
  <c r="AD311" i="3" s="1"/>
  <c r="C213" i="3"/>
  <c r="AD213" i="3" s="1"/>
  <c r="C478" i="3"/>
  <c r="AD478" i="3" s="1"/>
  <c r="C320" i="3"/>
  <c r="AD320" i="3" s="1"/>
  <c r="C243" i="3"/>
  <c r="AD243" i="3" s="1"/>
  <c r="C240" i="3"/>
  <c r="AD240" i="3" s="1"/>
  <c r="C238" i="3"/>
  <c r="AD238" i="3" s="1"/>
  <c r="C233" i="3"/>
  <c r="AD233" i="3" s="1"/>
  <c r="C228" i="3"/>
  <c r="AD228" i="3" s="1"/>
  <c r="C226" i="3"/>
  <c r="AD226" i="3" s="1"/>
  <c r="C341" i="3"/>
  <c r="C209" i="3"/>
  <c r="AD209" i="3" s="1"/>
  <c r="C193" i="3"/>
  <c r="AD193" i="3" s="1"/>
  <c r="C184" i="3"/>
  <c r="AD184" i="3" s="1"/>
  <c r="C199" i="3"/>
  <c r="AD199" i="3" s="1"/>
  <c r="C189" i="3"/>
  <c r="AD189" i="3" s="1"/>
  <c r="C178" i="3"/>
  <c r="AD178" i="3" s="1"/>
  <c r="C212" i="3"/>
  <c r="AD212" i="3" s="1"/>
  <c r="C208" i="3"/>
  <c r="AD208" i="3" s="1"/>
  <c r="C201" i="3"/>
  <c r="AD201" i="3" s="1"/>
  <c r="C180" i="3"/>
  <c r="AD180" i="3" s="1"/>
  <c r="C166" i="3"/>
  <c r="AD166" i="3" s="1"/>
  <c r="C164" i="3"/>
  <c r="AD164" i="3" s="1"/>
  <c r="C158" i="3"/>
  <c r="AD158" i="3" s="1"/>
  <c r="C155" i="3"/>
  <c r="AD155" i="3" s="1"/>
  <c r="C153" i="3"/>
  <c r="AD153" i="3" s="1"/>
  <c r="C122" i="3"/>
  <c r="AD122" i="3" s="1"/>
  <c r="C261" i="3"/>
  <c r="AD261" i="3" s="1"/>
  <c r="C255" i="3"/>
  <c r="AD255" i="3" s="1"/>
  <c r="C251" i="3"/>
  <c r="AD251" i="3" s="1"/>
  <c r="C248" i="3"/>
  <c r="AD248" i="3" s="1"/>
  <c r="C245" i="3"/>
  <c r="AD245" i="3" s="1"/>
  <c r="C204" i="3"/>
  <c r="AD204" i="3" s="1"/>
  <c r="C195" i="3"/>
  <c r="AD195" i="3" s="1"/>
  <c r="C183" i="3"/>
  <c r="AD183" i="3" s="1"/>
  <c r="C108" i="3"/>
  <c r="AD108" i="3" s="1"/>
  <c r="C100" i="3"/>
  <c r="AD100" i="3" s="1"/>
  <c r="C409" i="3"/>
  <c r="AD409" i="3" s="1"/>
  <c r="C404" i="3"/>
  <c r="AD404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5" i="3"/>
  <c r="AD375" i="3" s="1"/>
  <c r="C372" i="3"/>
  <c r="AD372" i="3" s="1"/>
  <c r="C211" i="3"/>
  <c r="AD211" i="3" s="1"/>
  <c r="C197" i="3"/>
  <c r="AD197" i="3" s="1"/>
  <c r="C186" i="3"/>
  <c r="AD186" i="3" s="1"/>
  <c r="C176" i="3"/>
  <c r="AD176" i="3" s="1"/>
  <c r="C207" i="3"/>
  <c r="AD207" i="3" s="1"/>
  <c r="C200" i="3"/>
  <c r="AD200" i="3" s="1"/>
  <c r="C188" i="3"/>
  <c r="AD188" i="3" s="1"/>
  <c r="C179" i="3"/>
  <c r="AD179" i="3" s="1"/>
  <c r="C327" i="3"/>
  <c r="AD327" i="3" s="1"/>
  <c r="C203" i="3"/>
  <c r="AD203" i="3" s="1"/>
  <c r="C191" i="3"/>
  <c r="AD191" i="3" s="1"/>
  <c r="C182" i="3"/>
  <c r="AD182" i="3" s="1"/>
  <c r="C168" i="3"/>
  <c r="AD168" i="3" s="1"/>
  <c r="C165" i="3"/>
  <c r="AD165" i="3" s="1"/>
  <c r="C162" i="3"/>
  <c r="AD162" i="3" s="1"/>
  <c r="C160" i="3"/>
  <c r="AD160" i="3" s="1"/>
  <c r="C157" i="3"/>
  <c r="AD157" i="3" s="1"/>
  <c r="C154" i="3"/>
  <c r="AD154" i="3" s="1"/>
  <c r="C124" i="3"/>
  <c r="AD124" i="3" s="1"/>
  <c r="C121" i="3"/>
  <c r="AD121" i="3" s="1"/>
  <c r="C99" i="3"/>
  <c r="AD99" i="3" s="1"/>
  <c r="C205" i="3"/>
  <c r="AD205" i="3" s="1"/>
  <c r="C215" i="3"/>
  <c r="AD215" i="3" s="1"/>
  <c r="C106" i="3"/>
  <c r="AD106" i="3" s="1"/>
  <c r="C6" i="3"/>
  <c r="C175" i="3"/>
  <c r="AD175" i="3" s="1"/>
  <c r="C102" i="3"/>
  <c r="AD102" i="3" s="1"/>
  <c r="D546" i="3"/>
  <c r="AE546" i="3" s="1"/>
  <c r="D428" i="3"/>
  <c r="AE428" i="3" s="1"/>
  <c r="D545" i="3"/>
  <c r="AE545" i="3" s="1"/>
  <c r="D376" i="3"/>
  <c r="AE376" i="3" s="1"/>
  <c r="D522" i="3"/>
  <c r="AE522" i="3" s="1"/>
  <c r="D593" i="3"/>
  <c r="AE593" i="3" s="1"/>
  <c r="D271" i="3"/>
  <c r="AE271" i="3" s="1"/>
  <c r="D521" i="3"/>
  <c r="AE521" i="3" s="1"/>
  <c r="D547" i="3"/>
  <c r="AE547" i="3" s="1"/>
  <c r="D598" i="3"/>
  <c r="AE598" i="3" s="1"/>
  <c r="D589" i="3"/>
  <c r="AE589" i="3" s="1"/>
  <c r="D566" i="3"/>
  <c r="AE566" i="3" s="1"/>
  <c r="D586" i="3"/>
  <c r="AE586" i="3" s="1"/>
  <c r="D584" i="3"/>
  <c r="AE584" i="3" s="1"/>
  <c r="D568" i="3"/>
  <c r="AE568" i="3" s="1"/>
  <c r="D558" i="3"/>
  <c r="AE558" i="3" s="1"/>
  <c r="D556" i="3"/>
  <c r="AE556" i="3" s="1"/>
  <c r="D551" i="3"/>
  <c r="AE551" i="3" s="1"/>
  <c r="D535" i="3"/>
  <c r="AE535" i="3" s="1"/>
  <c r="D526" i="3"/>
  <c r="AE526" i="3" s="1"/>
  <c r="D523" i="3"/>
  <c r="AE523" i="3" s="1"/>
  <c r="D619" i="3"/>
  <c r="AE619" i="3" s="1"/>
  <c r="D616" i="3"/>
  <c r="AE616" i="3" s="1"/>
  <c r="D601" i="3"/>
  <c r="AE601" i="3" s="1"/>
  <c r="D594" i="3"/>
  <c r="AE594" i="3" s="1"/>
  <c r="D591" i="3"/>
  <c r="AE591" i="3" s="1"/>
  <c r="D583" i="3"/>
  <c r="AE583" i="3" s="1"/>
  <c r="D581" i="3"/>
  <c r="AE581" i="3" s="1"/>
  <c r="D579" i="3"/>
  <c r="AE579" i="3" s="1"/>
  <c r="D570" i="3"/>
  <c r="AE570" i="3" s="1"/>
  <c r="D563" i="3"/>
  <c r="AE563" i="3" s="1"/>
  <c r="D561" i="3"/>
  <c r="AE561" i="3" s="1"/>
  <c r="D553" i="3"/>
  <c r="AE553" i="3" s="1"/>
  <c r="D543" i="3"/>
  <c r="AE543" i="3" s="1"/>
  <c r="D541" i="3"/>
  <c r="AE541" i="3" s="1"/>
  <c r="D539" i="3"/>
  <c r="AE539" i="3" s="1"/>
  <c r="D537" i="3"/>
  <c r="AE537" i="3" s="1"/>
  <c r="D532" i="3"/>
  <c r="AE532" i="3" s="1"/>
  <c r="D529" i="3"/>
  <c r="AE529" i="3" s="1"/>
  <c r="D527" i="3"/>
  <c r="AE527" i="3" s="1"/>
  <c r="D502" i="3"/>
  <c r="AE502" i="3" s="1"/>
  <c r="D500" i="3"/>
  <c r="AE500" i="3" s="1"/>
  <c r="D626" i="3"/>
  <c r="AE626" i="3" s="1"/>
  <c r="D624" i="3"/>
  <c r="AE624" i="3" s="1"/>
  <c r="D621" i="3"/>
  <c r="AE621" i="3" s="1"/>
  <c r="D615" i="3"/>
  <c r="AE615" i="3" s="1"/>
  <c r="D613" i="3"/>
  <c r="AE613" i="3" s="1"/>
  <c r="D610" i="3"/>
  <c r="AE610" i="3" s="1"/>
  <c r="D608" i="3"/>
  <c r="AE608" i="3" s="1"/>
  <c r="D605" i="3"/>
  <c r="AE605" i="3" s="1"/>
  <c r="D600" i="3"/>
  <c r="AE600" i="3" s="1"/>
  <c r="D597" i="3"/>
  <c r="AE597" i="3" s="1"/>
  <c r="D596" i="3"/>
  <c r="AE596" i="3" s="1"/>
  <c r="D576" i="3"/>
  <c r="AE576" i="3" s="1"/>
  <c r="D573" i="3"/>
  <c r="AE573" i="3" s="1"/>
  <c r="D572" i="3"/>
  <c r="AE572" i="3" s="1"/>
  <c r="D504" i="3"/>
  <c r="AE504" i="3" s="1"/>
  <c r="D604" i="3"/>
  <c r="AE604" i="3" s="1"/>
  <c r="D590" i="3"/>
  <c r="AE590" i="3" s="1"/>
  <c r="D588" i="3"/>
  <c r="AE588" i="3" s="1"/>
  <c r="D565" i="3"/>
  <c r="AE565" i="3" s="1"/>
  <c r="D555" i="3"/>
  <c r="AE555" i="3" s="1"/>
  <c r="D548" i="3"/>
  <c r="AE548" i="3" s="1"/>
  <c r="D534" i="3"/>
  <c r="AE534" i="3" s="1"/>
  <c r="D518" i="3"/>
  <c r="AE518" i="3" s="1"/>
  <c r="D516" i="3"/>
  <c r="AE516" i="3" s="1"/>
  <c r="D513" i="3"/>
  <c r="AE513" i="3" s="1"/>
  <c r="D511" i="3"/>
  <c r="AE511" i="3" s="1"/>
  <c r="D508" i="3"/>
  <c r="AE508" i="3" s="1"/>
  <c r="D506" i="3"/>
  <c r="AE506" i="3" s="1"/>
  <c r="D599" i="3"/>
  <c r="AE599" i="3" s="1"/>
  <c r="D587" i="3"/>
  <c r="AE587" i="3" s="1"/>
  <c r="D585" i="3"/>
  <c r="AE585" i="3" s="1"/>
  <c r="D567" i="3"/>
  <c r="AE567" i="3" s="1"/>
  <c r="D559" i="3"/>
  <c r="AE559" i="3" s="1"/>
  <c r="D557" i="3"/>
  <c r="AE557" i="3" s="1"/>
  <c r="D550" i="3"/>
  <c r="AE550" i="3" s="1"/>
  <c r="D536" i="3"/>
  <c r="AE536" i="3" s="1"/>
  <c r="D575" i="3"/>
  <c r="AE575" i="3" s="1"/>
  <c r="D525" i="3"/>
  <c r="AE525" i="3" s="1"/>
  <c r="D520" i="3"/>
  <c r="AE520" i="3" s="1"/>
  <c r="D497" i="3"/>
  <c r="AE497" i="3" s="1"/>
  <c r="D495" i="3"/>
  <c r="AE495" i="3" s="1"/>
  <c r="D493" i="3"/>
  <c r="AE493" i="3" s="1"/>
  <c r="D491" i="3"/>
  <c r="AE491" i="3" s="1"/>
  <c r="D489" i="3"/>
  <c r="AE489" i="3" s="1"/>
  <c r="D487" i="3"/>
  <c r="AE487" i="3" s="1"/>
  <c r="D485" i="3"/>
  <c r="AE485" i="3" s="1"/>
  <c r="D620" i="3"/>
  <c r="AE620" i="3" s="1"/>
  <c r="D618" i="3"/>
  <c r="AE618" i="3" s="1"/>
  <c r="D595" i="3"/>
  <c r="AE595" i="3" s="1"/>
  <c r="D592" i="3"/>
  <c r="AE592" i="3" s="1"/>
  <c r="D582" i="3"/>
  <c r="AE582" i="3" s="1"/>
  <c r="D580" i="3"/>
  <c r="AE580" i="3" s="1"/>
  <c r="D578" i="3"/>
  <c r="AE578" i="3" s="1"/>
  <c r="D569" i="3"/>
  <c r="AE569" i="3" s="1"/>
  <c r="D562" i="3"/>
  <c r="AE562" i="3" s="1"/>
  <c r="D552" i="3"/>
  <c r="AE552" i="3" s="1"/>
  <c r="D544" i="3"/>
  <c r="AE544" i="3" s="1"/>
  <c r="D542" i="3"/>
  <c r="AE542" i="3" s="1"/>
  <c r="D540" i="3"/>
  <c r="AE540" i="3" s="1"/>
  <c r="D538" i="3"/>
  <c r="AE538" i="3" s="1"/>
  <c r="D625" i="3"/>
  <c r="AE625" i="3" s="1"/>
  <c r="D611" i="3"/>
  <c r="AE611" i="3" s="1"/>
  <c r="D603" i="3"/>
  <c r="AE603" i="3" s="1"/>
  <c r="D554" i="3"/>
  <c r="AE554" i="3" s="1"/>
  <c r="D507" i="3"/>
  <c r="AE507" i="3" s="1"/>
  <c r="D498" i="3"/>
  <c r="AE498" i="3" s="1"/>
  <c r="D490" i="3"/>
  <c r="AE490" i="3" s="1"/>
  <c r="D483" i="3"/>
  <c r="AE483" i="3" s="1"/>
  <c r="D480" i="3"/>
  <c r="AE480" i="3" s="1"/>
  <c r="D475" i="3"/>
  <c r="AE475" i="3" s="1"/>
  <c r="D614" i="3"/>
  <c r="AE614" i="3" s="1"/>
  <c r="D505" i="3"/>
  <c r="AE505" i="3" s="1"/>
  <c r="D501" i="3"/>
  <c r="AE501" i="3" s="1"/>
  <c r="D492" i="3"/>
  <c r="AE492" i="3" s="1"/>
  <c r="D533" i="3"/>
  <c r="AE533" i="3" s="1"/>
  <c r="D494" i="3"/>
  <c r="AE494" i="3" s="1"/>
  <c r="D482" i="3"/>
  <c r="AE482" i="3" s="1"/>
  <c r="D477" i="3"/>
  <c r="AE477" i="3" s="1"/>
  <c r="D474" i="3"/>
  <c r="AE474" i="3" s="1"/>
  <c r="D472" i="3"/>
  <c r="AE472" i="3" s="1"/>
  <c r="D470" i="3"/>
  <c r="AE470" i="3" s="1"/>
  <c r="D468" i="3"/>
  <c r="AE468" i="3" s="1"/>
  <c r="D466" i="3"/>
  <c r="AE466" i="3" s="1"/>
  <c r="D464" i="3"/>
  <c r="AE464" i="3" s="1"/>
  <c r="D462" i="3"/>
  <c r="AE462" i="3" s="1"/>
  <c r="D455" i="3"/>
  <c r="AE455" i="3" s="1"/>
  <c r="D453" i="3"/>
  <c r="AE453" i="3" s="1"/>
  <c r="D451" i="3"/>
  <c r="AE451" i="3" s="1"/>
  <c r="D574" i="3"/>
  <c r="AE574" i="3" s="1"/>
  <c r="D531" i="3"/>
  <c r="AE531" i="3" s="1"/>
  <c r="D519" i="3"/>
  <c r="AE519" i="3" s="1"/>
  <c r="D602" i="3"/>
  <c r="AE602" i="3" s="1"/>
  <c r="D577" i="3"/>
  <c r="AE577" i="3" s="1"/>
  <c r="D517" i="3"/>
  <c r="AE517" i="3" s="1"/>
  <c r="D499" i="3"/>
  <c r="AE499" i="3" s="1"/>
  <c r="D496" i="3"/>
  <c r="AE496" i="3" s="1"/>
  <c r="D479" i="3"/>
  <c r="AE479" i="3" s="1"/>
  <c r="D476" i="3"/>
  <c r="AE476" i="3" s="1"/>
  <c r="D571" i="3"/>
  <c r="AE571" i="3" s="1"/>
  <c r="D549" i="3"/>
  <c r="AE549" i="3" s="1"/>
  <c r="D528" i="3"/>
  <c r="AE528" i="3" s="1"/>
  <c r="D514" i="3"/>
  <c r="AE514" i="3" s="1"/>
  <c r="D484" i="3"/>
  <c r="AE484" i="3" s="1"/>
  <c r="D606" i="3"/>
  <c r="AE606" i="3" s="1"/>
  <c r="D512" i="3"/>
  <c r="AE512" i="3" s="1"/>
  <c r="D486" i="3"/>
  <c r="AE486" i="3" s="1"/>
  <c r="D481" i="3"/>
  <c r="AE481" i="3" s="1"/>
  <c r="D478" i="3"/>
  <c r="AE478" i="3" s="1"/>
  <c r="D473" i="3"/>
  <c r="AE473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6" i="3"/>
  <c r="AE456" i="3" s="1"/>
  <c r="D454" i="3"/>
  <c r="AE454" i="3" s="1"/>
  <c r="D452" i="3"/>
  <c r="AE452" i="3" s="1"/>
  <c r="D450" i="3"/>
  <c r="AE450" i="3" s="1"/>
  <c r="D448" i="3"/>
  <c r="AE448" i="3" s="1"/>
  <c r="D446" i="3"/>
  <c r="AE446" i="3" s="1"/>
  <c r="D444" i="3"/>
  <c r="AE444" i="3" s="1"/>
  <c r="D442" i="3"/>
  <c r="AE442" i="3" s="1"/>
  <c r="D440" i="3"/>
  <c r="AE440" i="3" s="1"/>
  <c r="D438" i="3"/>
  <c r="AE438" i="3" s="1"/>
  <c r="D436" i="3"/>
  <c r="AE436" i="3" s="1"/>
  <c r="D434" i="3"/>
  <c r="AE434" i="3" s="1"/>
  <c r="D432" i="3"/>
  <c r="AE432" i="3" s="1"/>
  <c r="D430" i="3"/>
  <c r="AE430" i="3" s="1"/>
  <c r="D427" i="3"/>
  <c r="AE427" i="3" s="1"/>
  <c r="D424" i="3"/>
  <c r="AE424" i="3" s="1"/>
  <c r="D422" i="3"/>
  <c r="AE422" i="3" s="1"/>
  <c r="D420" i="3"/>
  <c r="AE420" i="3" s="1"/>
  <c r="D418" i="3"/>
  <c r="AE418" i="3" s="1"/>
  <c r="D416" i="3"/>
  <c r="AE416" i="3" s="1"/>
  <c r="D414" i="3"/>
  <c r="AE414" i="3" s="1"/>
  <c r="D412" i="3"/>
  <c r="AE412" i="3" s="1"/>
  <c r="D410" i="3"/>
  <c r="AE410" i="3" s="1"/>
  <c r="D609" i="3"/>
  <c r="AE609" i="3" s="1"/>
  <c r="D503" i="3"/>
  <c r="AE503" i="3" s="1"/>
  <c r="D449" i="3"/>
  <c r="AE449" i="3" s="1"/>
  <c r="D419" i="3"/>
  <c r="AE419" i="3" s="1"/>
  <c r="D409" i="3"/>
  <c r="AE409" i="3" s="1"/>
  <c r="D404" i="3"/>
  <c r="AE404" i="3" s="1"/>
  <c r="D402" i="3"/>
  <c r="AE402" i="3" s="1"/>
  <c r="D400" i="3"/>
  <c r="AE400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5" i="3"/>
  <c r="AE375" i="3" s="1"/>
  <c r="D372" i="3"/>
  <c r="AE372" i="3" s="1"/>
  <c r="D445" i="3"/>
  <c r="AE445" i="3" s="1"/>
  <c r="D413" i="3"/>
  <c r="AE413" i="3" s="1"/>
  <c r="D370" i="3"/>
  <c r="AE370" i="3" s="1"/>
  <c r="D368" i="3"/>
  <c r="D366" i="3"/>
  <c r="AE366" i="3" s="1"/>
  <c r="D364" i="3"/>
  <c r="AE364" i="3" s="1"/>
  <c r="D361" i="3"/>
  <c r="AE361" i="3" s="1"/>
  <c r="D358" i="3"/>
  <c r="AE358" i="3" s="1"/>
  <c r="D356" i="3"/>
  <c r="AE356" i="3" s="1"/>
  <c r="D353" i="3"/>
  <c r="AE353" i="3" s="1"/>
  <c r="D350" i="3"/>
  <c r="AE350" i="3" s="1"/>
  <c r="D348" i="3"/>
  <c r="AE348" i="3" s="1"/>
  <c r="D345" i="3"/>
  <c r="AE345" i="3" s="1"/>
  <c r="D342" i="3"/>
  <c r="AE342" i="3" s="1"/>
  <c r="D341" i="3"/>
  <c r="AE341" i="3" s="1"/>
  <c r="D338" i="3"/>
  <c r="AE338" i="3" s="1"/>
  <c r="D443" i="3"/>
  <c r="AE443" i="3" s="1"/>
  <c r="D433" i="3"/>
  <c r="AE433" i="3" s="1"/>
  <c r="D421" i="3"/>
  <c r="AE421" i="3" s="1"/>
  <c r="D415" i="3"/>
  <c r="AE415" i="3" s="1"/>
  <c r="D441" i="3"/>
  <c r="AE441" i="3" s="1"/>
  <c r="D429" i="3"/>
  <c r="AE429" i="3" s="1"/>
  <c r="AE408" i="3"/>
  <c r="D403" i="3"/>
  <c r="AE403" i="3" s="1"/>
  <c r="D401" i="3"/>
  <c r="AE401" i="3" s="1"/>
  <c r="D399" i="3"/>
  <c r="AE399" i="3" s="1"/>
  <c r="D397" i="3"/>
  <c r="AE397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3" i="3"/>
  <c r="AE373" i="3" s="1"/>
  <c r="D564" i="3"/>
  <c r="AE564" i="3" s="1"/>
  <c r="D509" i="3"/>
  <c r="AE509" i="3" s="1"/>
  <c r="D439" i="3"/>
  <c r="AE439" i="3" s="1"/>
  <c r="D417" i="3"/>
  <c r="AE417" i="3" s="1"/>
  <c r="D337" i="3"/>
  <c r="AE337" i="3" s="1"/>
  <c r="D334" i="3"/>
  <c r="AE334" i="3" s="1"/>
  <c r="D333" i="3"/>
  <c r="AE333" i="3" s="1"/>
  <c r="D622" i="3"/>
  <c r="AE622" i="3" s="1"/>
  <c r="D423" i="3"/>
  <c r="AE423" i="3" s="1"/>
  <c r="D371" i="3"/>
  <c r="AE371" i="3" s="1"/>
  <c r="D369" i="3"/>
  <c r="AE369" i="3" s="1"/>
  <c r="D367" i="3"/>
  <c r="AE367" i="3" s="1"/>
  <c r="D365" i="3"/>
  <c r="AE365" i="3" s="1"/>
  <c r="D362" i="3"/>
  <c r="AE362" i="3" s="1"/>
  <c r="D360" i="3"/>
  <c r="AE360" i="3" s="1"/>
  <c r="D357" i="3"/>
  <c r="AE357" i="3" s="1"/>
  <c r="D354" i="3"/>
  <c r="AE354" i="3" s="1"/>
  <c r="D352" i="3"/>
  <c r="AE352" i="3" s="1"/>
  <c r="D349" i="3"/>
  <c r="AE349" i="3" s="1"/>
  <c r="D346" i="3"/>
  <c r="AE346" i="3" s="1"/>
  <c r="D344" i="3"/>
  <c r="AE344" i="3" s="1"/>
  <c r="D488" i="3"/>
  <c r="AE488" i="3" s="1"/>
  <c r="D437" i="3"/>
  <c r="AE437" i="3" s="1"/>
  <c r="D431" i="3"/>
  <c r="AE431" i="3" s="1"/>
  <c r="D425" i="3"/>
  <c r="AE425" i="3" s="1"/>
  <c r="D411" i="3"/>
  <c r="AE411" i="3" s="1"/>
  <c r="D322" i="3"/>
  <c r="AE322" i="3" s="1"/>
  <c r="D318" i="3"/>
  <c r="AE318" i="3" s="1"/>
  <c r="D215" i="3"/>
  <c r="AE215" i="3" s="1"/>
  <c r="D212" i="3"/>
  <c r="AE212" i="3" s="1"/>
  <c r="D209" i="3"/>
  <c r="AE209" i="3" s="1"/>
  <c r="D207" i="3"/>
  <c r="AE207" i="3" s="1"/>
  <c r="D204" i="3"/>
  <c r="AE204" i="3" s="1"/>
  <c r="D339" i="3"/>
  <c r="AE339" i="3" s="1"/>
  <c r="D326" i="3"/>
  <c r="AE326" i="3" s="1"/>
  <c r="D309" i="3"/>
  <c r="AE309" i="3" s="1"/>
  <c r="D241" i="3"/>
  <c r="AE241" i="3" s="1"/>
  <c r="D236" i="3"/>
  <c r="AE236" i="3" s="1"/>
  <c r="D231" i="3"/>
  <c r="AE231" i="3" s="1"/>
  <c r="D174" i="3"/>
  <c r="AE174" i="3" s="1"/>
  <c r="D317" i="3"/>
  <c r="AE317" i="3" s="1"/>
  <c r="D313" i="3"/>
  <c r="AE313" i="3" s="1"/>
  <c r="D259" i="3"/>
  <c r="AE259" i="3" s="1"/>
  <c r="D257" i="3"/>
  <c r="D254" i="3"/>
  <c r="AE254" i="3" s="1"/>
  <c r="D249" i="3"/>
  <c r="AE249" i="3" s="1"/>
  <c r="D247" i="3"/>
  <c r="AE247" i="3" s="1"/>
  <c r="D435" i="3"/>
  <c r="AE435" i="3" s="1"/>
  <c r="D321" i="3"/>
  <c r="AE321" i="3" s="1"/>
  <c r="D306" i="3"/>
  <c r="AE306" i="3" s="1"/>
  <c r="D304" i="3"/>
  <c r="AE304" i="3" s="1"/>
  <c r="D302" i="3"/>
  <c r="AE302" i="3" s="1"/>
  <c r="D300" i="3"/>
  <c r="AE300" i="3" s="1"/>
  <c r="D298" i="3"/>
  <c r="AE298" i="3" s="1"/>
  <c r="D296" i="3"/>
  <c r="AE296" i="3" s="1"/>
  <c r="D294" i="3"/>
  <c r="AE294" i="3" s="1"/>
  <c r="D292" i="3"/>
  <c r="AE292" i="3" s="1"/>
  <c r="D290" i="3"/>
  <c r="AE290" i="3" s="1"/>
  <c r="D288" i="3"/>
  <c r="AE288" i="3" s="1"/>
  <c r="D286" i="3"/>
  <c r="AE286" i="3" s="1"/>
  <c r="D284" i="3"/>
  <c r="AE284" i="3" s="1"/>
  <c r="D281" i="3"/>
  <c r="AE281" i="3" s="1"/>
  <c r="D279" i="3"/>
  <c r="AE279" i="3" s="1"/>
  <c r="D274" i="3"/>
  <c r="AE274" i="3" s="1"/>
  <c r="D270" i="3"/>
  <c r="AE270" i="3" s="1"/>
  <c r="D447" i="3"/>
  <c r="AE447" i="3" s="1"/>
  <c r="D329" i="3"/>
  <c r="AE329" i="3" s="1"/>
  <c r="D311" i="3"/>
  <c r="AE311" i="3" s="1"/>
  <c r="D213" i="3"/>
  <c r="AE213" i="3" s="1"/>
  <c r="D211" i="3"/>
  <c r="AE211" i="3" s="1"/>
  <c r="D320" i="3"/>
  <c r="AE320" i="3" s="1"/>
  <c r="D316" i="3"/>
  <c r="AE316" i="3" s="1"/>
  <c r="AE319" i="3" s="1"/>
  <c r="D308" i="3"/>
  <c r="AE308" i="3" s="1"/>
  <c r="D243" i="3"/>
  <c r="AE243" i="3" s="1"/>
  <c r="D240" i="3"/>
  <c r="AE240" i="3" s="1"/>
  <c r="D238" i="3"/>
  <c r="AE238" i="3" s="1"/>
  <c r="D233" i="3"/>
  <c r="AE233" i="3" s="1"/>
  <c r="D228" i="3"/>
  <c r="AE228" i="3" s="1"/>
  <c r="D226" i="3"/>
  <c r="AE226" i="3" s="1"/>
  <c r="D336" i="3"/>
  <c r="AE336" i="3" s="1"/>
  <c r="D332" i="3"/>
  <c r="AE332" i="3" s="1"/>
  <c r="D327" i="3"/>
  <c r="AE327" i="3" s="1"/>
  <c r="D324" i="3"/>
  <c r="AE324" i="3" s="1"/>
  <c r="D261" i="3"/>
  <c r="AE261" i="3" s="1"/>
  <c r="D255" i="3"/>
  <c r="AE255" i="3" s="1"/>
  <c r="D251" i="3"/>
  <c r="AE251" i="3" s="1"/>
  <c r="D248" i="3"/>
  <c r="AE248" i="3" s="1"/>
  <c r="D245" i="3"/>
  <c r="AE245" i="3" s="1"/>
  <c r="D295" i="3"/>
  <c r="AE295" i="3" s="1"/>
  <c r="D277" i="3"/>
  <c r="AE277" i="3" s="1"/>
  <c r="D205" i="3"/>
  <c r="AE205" i="3" s="1"/>
  <c r="D175" i="3"/>
  <c r="AE175" i="3" s="1"/>
  <c r="D314" i="3"/>
  <c r="AE314" i="3" s="1"/>
  <c r="D297" i="3"/>
  <c r="AE297" i="3" s="1"/>
  <c r="D299" i="3"/>
  <c r="AE299" i="3" s="1"/>
  <c r="D283" i="3"/>
  <c r="AE283" i="3" s="1"/>
  <c r="D208" i="3"/>
  <c r="AE208" i="3" s="1"/>
  <c r="D201" i="3"/>
  <c r="AE201" i="3" s="1"/>
  <c r="D180" i="3"/>
  <c r="AE180" i="3" s="1"/>
  <c r="D166" i="3"/>
  <c r="AE166" i="3" s="1"/>
  <c r="D164" i="3"/>
  <c r="AE164" i="3" s="1"/>
  <c r="D158" i="3"/>
  <c r="AE158" i="3" s="1"/>
  <c r="D155" i="3"/>
  <c r="AE155" i="3" s="1"/>
  <c r="D153" i="3"/>
  <c r="AE153" i="3" s="1"/>
  <c r="D122" i="3"/>
  <c r="AE122" i="3" s="1"/>
  <c r="D301" i="3"/>
  <c r="AE301" i="3" s="1"/>
  <c r="D285" i="3"/>
  <c r="AE285" i="3" s="1"/>
  <c r="D195" i="3"/>
  <c r="AE195" i="3" s="1"/>
  <c r="D183" i="3"/>
  <c r="AE183" i="3" s="1"/>
  <c r="D108" i="3"/>
  <c r="AE108" i="3" s="1"/>
  <c r="D100" i="3"/>
  <c r="AE100" i="3" s="1"/>
  <c r="D303" i="3"/>
  <c r="AE303" i="3" s="1"/>
  <c r="D287" i="3"/>
  <c r="AE287" i="3" s="1"/>
  <c r="D197" i="3"/>
  <c r="AE197" i="3" s="1"/>
  <c r="D186" i="3"/>
  <c r="AE186" i="3" s="1"/>
  <c r="D176" i="3"/>
  <c r="AE176" i="3" s="1"/>
  <c r="D305" i="3"/>
  <c r="AE305" i="3" s="1"/>
  <c r="D289" i="3"/>
  <c r="AE289" i="3" s="1"/>
  <c r="D200" i="3"/>
  <c r="AE200" i="3" s="1"/>
  <c r="D188" i="3"/>
  <c r="AE188" i="3" s="1"/>
  <c r="D179" i="3"/>
  <c r="AE179" i="3" s="1"/>
  <c r="D307" i="3"/>
  <c r="AE307" i="3" s="1"/>
  <c r="D291" i="3"/>
  <c r="AE291" i="3" s="1"/>
  <c r="D272" i="3"/>
  <c r="AE272" i="3" s="1"/>
  <c r="D203" i="3"/>
  <c r="AE203" i="3" s="1"/>
  <c r="D191" i="3"/>
  <c r="AE191" i="3" s="1"/>
  <c r="D182" i="3"/>
  <c r="AE182" i="3" s="1"/>
  <c r="D168" i="3"/>
  <c r="AE168" i="3" s="1"/>
  <c r="D165" i="3"/>
  <c r="AE165" i="3" s="1"/>
  <c r="D162" i="3"/>
  <c r="AE162" i="3" s="1"/>
  <c r="D160" i="3"/>
  <c r="AE160" i="3" s="1"/>
  <c r="D157" i="3"/>
  <c r="D154" i="3"/>
  <c r="AE154" i="3" s="1"/>
  <c r="D124" i="3"/>
  <c r="AE124" i="3" s="1"/>
  <c r="D121" i="3"/>
  <c r="AE121" i="3" s="1"/>
  <c r="D310" i="3"/>
  <c r="AE310" i="3" s="1"/>
  <c r="D293" i="3"/>
  <c r="AE293" i="3" s="1"/>
  <c r="D193" i="3"/>
  <c r="AE193" i="3" s="1"/>
  <c r="D184" i="3"/>
  <c r="AE184" i="3" s="1"/>
  <c r="D106" i="3"/>
  <c r="AE106" i="3" s="1"/>
  <c r="D102" i="3"/>
  <c r="AE102" i="3" s="1"/>
  <c r="D99" i="3"/>
  <c r="AE99" i="3" s="1"/>
  <c r="D178" i="3"/>
  <c r="AE178" i="3" s="1"/>
  <c r="D189" i="3"/>
  <c r="AE189" i="3" s="1"/>
  <c r="D22" i="3"/>
  <c r="AE22" i="3" s="1"/>
  <c r="D14" i="3"/>
  <c r="AE14" i="3" s="1"/>
  <c r="D6" i="3"/>
  <c r="D199" i="3"/>
  <c r="AE199" i="3" s="1"/>
  <c r="F12" i="3"/>
  <c r="AG12" i="3" s="1"/>
  <c r="F20" i="3"/>
  <c r="AG20" i="3" s="1"/>
  <c r="F28" i="3"/>
  <c r="AG28" i="3" s="1"/>
  <c r="F36" i="3"/>
  <c r="AG36" i="3" s="1"/>
  <c r="F44" i="3"/>
  <c r="AG44" i="3" s="1"/>
  <c r="F52" i="3"/>
  <c r="AG52" i="3" s="1"/>
  <c r="F60" i="3"/>
  <c r="AG60" i="3" s="1"/>
  <c r="F68" i="3"/>
  <c r="AG68" i="3" s="1"/>
  <c r="F76" i="3"/>
  <c r="AG76" i="3" s="1"/>
  <c r="F84" i="3"/>
  <c r="AG84" i="3" s="1"/>
  <c r="F114" i="3"/>
  <c r="AG114" i="3" s="1"/>
  <c r="F129" i="3"/>
  <c r="AG129" i="3" s="1"/>
  <c r="F83" i="3"/>
  <c r="AG83" i="3" s="1"/>
  <c r="C75" i="3"/>
  <c r="AD75" i="3" s="1"/>
  <c r="C113" i="3"/>
  <c r="AD113" i="3" s="1"/>
  <c r="D43" i="3"/>
  <c r="AE43" i="3" s="1"/>
  <c r="D59" i="3"/>
  <c r="AE59" i="3" s="1"/>
  <c r="D280" i="3"/>
  <c r="AE280" i="3" s="1"/>
  <c r="F69" i="3"/>
  <c r="AG69" i="3" s="1"/>
  <c r="C221" i="3"/>
  <c r="AD221" i="3" s="1"/>
  <c r="C253" i="3"/>
  <c r="AD253" i="3" s="1"/>
  <c r="C280" i="3"/>
  <c r="AD280" i="3" s="1"/>
  <c r="D67" i="3"/>
  <c r="AE67" i="3" s="1"/>
  <c r="C222" i="3"/>
  <c r="AD222" i="3" s="1"/>
  <c r="C173" i="3"/>
  <c r="AD173" i="3" s="1"/>
  <c r="C137" i="3"/>
  <c r="AD137" i="3" s="1"/>
  <c r="D187" i="3"/>
  <c r="AE187" i="3" s="1"/>
  <c r="D84" i="3"/>
  <c r="AE84" i="3" s="1"/>
  <c r="D169" i="3"/>
  <c r="AE169" i="3" s="1"/>
  <c r="D129" i="3"/>
  <c r="AE129" i="3" s="1"/>
  <c r="D312" i="3"/>
  <c r="AE312" i="3" s="1"/>
  <c r="F187" i="3"/>
  <c r="AG187" i="3" s="1"/>
  <c r="F173" i="3"/>
  <c r="AG173" i="3" s="1"/>
  <c r="F148" i="3"/>
  <c r="AG148" i="3" s="1"/>
  <c r="F137" i="3"/>
  <c r="AG137" i="3" s="1"/>
  <c r="F312" i="3"/>
  <c r="AG312" i="3" s="1"/>
  <c r="F268" i="3"/>
  <c r="AG268" i="3" s="1"/>
  <c r="E71" i="3"/>
  <c r="AF71" i="3" s="1"/>
  <c r="E79" i="3"/>
  <c r="AF79" i="3" s="1"/>
  <c r="E87" i="3"/>
  <c r="AF87" i="3" s="1"/>
  <c r="E109" i="3"/>
  <c r="AF109" i="3" s="1"/>
  <c r="E116" i="3"/>
  <c r="AF116" i="3" s="1"/>
  <c r="E252" i="3"/>
  <c r="AF252" i="3" s="1"/>
  <c r="E132" i="3"/>
  <c r="AF132" i="3" s="1"/>
  <c r="E140" i="3"/>
  <c r="AF140" i="3" s="1"/>
  <c r="E264" i="3"/>
  <c r="AF264" i="3" s="1"/>
  <c r="E325" i="3"/>
  <c r="AF325" i="3" s="1"/>
  <c r="E9" i="3"/>
  <c r="AF9" i="3" s="1"/>
  <c r="E17" i="3"/>
  <c r="AF17" i="3" s="1"/>
  <c r="E25" i="3"/>
  <c r="AF25" i="3" s="1"/>
  <c r="E33" i="3"/>
  <c r="AF33" i="3" s="1"/>
  <c r="G100" i="3"/>
  <c r="AH100" i="3" s="1"/>
  <c r="C147" i="3"/>
  <c r="AD147" i="3" s="1"/>
  <c r="C267" i="3"/>
  <c r="AD267" i="3" s="1"/>
  <c r="D83" i="3"/>
  <c r="AE83" i="3" s="1"/>
  <c r="C114" i="3"/>
  <c r="AD114" i="3" s="1"/>
  <c r="C148" i="3"/>
  <c r="AD148" i="3" s="1"/>
  <c r="C268" i="3"/>
  <c r="AD268" i="3" s="1"/>
  <c r="D68" i="3"/>
  <c r="AE68" i="3" s="1"/>
  <c r="D104" i="3"/>
  <c r="AE104" i="3" s="1"/>
  <c r="D148" i="3"/>
  <c r="AE148" i="3" s="1"/>
  <c r="F104" i="3"/>
  <c r="AG104" i="3" s="1"/>
  <c r="C192" i="3"/>
  <c r="AD192" i="3" s="1"/>
  <c r="C170" i="3"/>
  <c r="AD170" i="3" s="1"/>
  <c r="C130" i="3"/>
  <c r="AD130" i="3" s="1"/>
  <c r="C262" i="3"/>
  <c r="AD262" i="3" s="1"/>
  <c r="D223" i="3"/>
  <c r="AE223" i="3" s="1"/>
  <c r="D77" i="3"/>
  <c r="AE77" i="3" s="1"/>
  <c r="D105" i="3"/>
  <c r="AE105" i="3" s="1"/>
  <c r="D170" i="3"/>
  <c r="AE170" i="3" s="1"/>
  <c r="D138" i="3"/>
  <c r="AE138" i="3" s="1"/>
  <c r="F192" i="3"/>
  <c r="AG192" i="3" s="1"/>
  <c r="F170" i="3"/>
  <c r="AG170" i="3" s="1"/>
  <c r="F130" i="3"/>
  <c r="AG130" i="3" s="1"/>
  <c r="F269" i="3"/>
  <c r="AG269" i="3" s="1"/>
  <c r="E218" i="3"/>
  <c r="AF218" i="3" s="1"/>
  <c r="E88" i="3"/>
  <c r="AF88" i="3" s="1"/>
  <c r="E119" i="3"/>
  <c r="AF119" i="3" s="1"/>
  <c r="E126" i="3"/>
  <c r="AF126" i="3" s="1"/>
  <c r="E258" i="3"/>
  <c r="AF258" i="3" s="1"/>
  <c r="C225" i="3"/>
  <c r="AD225" i="3" s="1"/>
  <c r="C172" i="3"/>
  <c r="AD172" i="3" s="1"/>
  <c r="C151" i="3"/>
  <c r="AD151" i="3" s="1"/>
  <c r="D225" i="3"/>
  <c r="AE225" i="3" s="1"/>
  <c r="D103" i="3"/>
  <c r="AE103" i="3" s="1"/>
  <c r="C169" i="3"/>
  <c r="AD169" i="3" s="1"/>
  <c r="C129" i="3"/>
  <c r="AD129" i="3" s="1"/>
  <c r="C312" i="3"/>
  <c r="AD312" i="3" s="1"/>
  <c r="D222" i="3"/>
  <c r="AE222" i="3" s="1"/>
  <c r="D76" i="3"/>
  <c r="AE76" i="3" s="1"/>
  <c r="D114" i="3"/>
  <c r="AE114" i="3" s="1"/>
  <c r="D173" i="3"/>
  <c r="AE173" i="3" s="1"/>
  <c r="D137" i="3"/>
  <c r="AE137" i="3" s="1"/>
  <c r="D268" i="3"/>
  <c r="AE268" i="3" s="1"/>
  <c r="F222" i="3"/>
  <c r="AG222" i="3" s="1"/>
  <c r="F169" i="3"/>
  <c r="AG169" i="3" s="1"/>
  <c r="C223" i="3"/>
  <c r="AD223" i="3" s="1"/>
  <c r="C105" i="3"/>
  <c r="AD105" i="3" s="1"/>
  <c r="C149" i="3"/>
  <c r="AD149" i="3" s="1"/>
  <c r="C138" i="3"/>
  <c r="AD138" i="3" s="1"/>
  <c r="C269" i="3"/>
  <c r="AD269" i="3" s="1"/>
  <c r="D192" i="3"/>
  <c r="AE192" i="3" s="1"/>
  <c r="D69" i="3"/>
  <c r="AE69" i="3" s="1"/>
  <c r="D85" i="3"/>
  <c r="AE85" i="3" s="1"/>
  <c r="D115" i="3"/>
  <c r="AE115" i="3" s="1"/>
  <c r="D149" i="3"/>
  <c r="AE149" i="3" s="1"/>
  <c r="D130" i="3"/>
  <c r="AE130" i="3" s="1"/>
  <c r="D262" i="3"/>
  <c r="AE262" i="3" s="1"/>
  <c r="D269" i="3"/>
  <c r="AE269" i="3" s="1"/>
  <c r="F223" i="3"/>
  <c r="AG223" i="3" s="1"/>
  <c r="F115" i="3"/>
  <c r="AG115" i="3" s="1"/>
  <c r="F149" i="3"/>
  <c r="AG149" i="3" s="1"/>
  <c r="F138" i="3"/>
  <c r="AG138" i="3" s="1"/>
  <c r="F262" i="3"/>
  <c r="AG262" i="3" s="1"/>
  <c r="E234" i="3"/>
  <c r="AF234" i="3" s="1"/>
  <c r="E80" i="3"/>
  <c r="AF80" i="3" s="1"/>
  <c r="E110" i="3"/>
  <c r="AF110" i="3" s="1"/>
  <c r="E144" i="3"/>
  <c r="AF144" i="3" s="1"/>
  <c r="E152" i="3"/>
  <c r="AF152" i="3" s="1"/>
  <c r="E330" i="3"/>
  <c r="AF330" i="3" s="1"/>
  <c r="C216" i="3"/>
  <c r="AD216" i="3" s="1"/>
  <c r="C229" i="3"/>
  <c r="AD229" i="3" s="1"/>
  <c r="C98" i="3"/>
  <c r="AD98" i="3" s="1"/>
  <c r="C244" i="3"/>
  <c r="AD244" i="3" s="1"/>
  <c r="C171" i="3"/>
  <c r="AD171" i="3" s="1"/>
  <c r="C142" i="3"/>
  <c r="AD142" i="3" s="1"/>
  <c r="C150" i="3"/>
  <c r="AD150" i="3" s="1"/>
  <c r="C131" i="3"/>
  <c r="AD131" i="3" s="1"/>
  <c r="C139" i="3"/>
  <c r="AD139" i="3" s="1"/>
  <c r="C263" i="3"/>
  <c r="AD263" i="3" s="1"/>
  <c r="C275" i="3"/>
  <c r="AD275" i="3" s="1"/>
  <c r="D216" i="3"/>
  <c r="AE216" i="3" s="1"/>
  <c r="D229" i="3"/>
  <c r="AE229" i="3" s="1"/>
  <c r="D196" i="3"/>
  <c r="AE196" i="3" s="1"/>
  <c r="D70" i="3"/>
  <c r="AE70" i="3" s="1"/>
  <c r="D78" i="3"/>
  <c r="AE78" i="3" s="1"/>
  <c r="D86" i="3"/>
  <c r="AE86" i="3" s="1"/>
  <c r="D98" i="3"/>
  <c r="AE98" i="3" s="1"/>
  <c r="D244" i="3"/>
  <c r="AE244" i="3" s="1"/>
  <c r="D171" i="3"/>
  <c r="AE171" i="3" s="1"/>
  <c r="D142" i="3"/>
  <c r="AE142" i="3" s="1"/>
  <c r="D150" i="3"/>
  <c r="AE150" i="3" s="1"/>
  <c r="D131" i="3"/>
  <c r="AE131" i="3" s="1"/>
  <c r="D139" i="3"/>
  <c r="AE139" i="3" s="1"/>
  <c r="D263" i="3"/>
  <c r="AE263" i="3" s="1"/>
  <c r="D275" i="3"/>
  <c r="AE275" i="3" s="1"/>
  <c r="G522" i="3"/>
  <c r="AH522" i="3" s="1"/>
  <c r="G593" i="3"/>
  <c r="AH593" i="3" s="1"/>
  <c r="G428" i="3"/>
  <c r="AH428" i="3" s="1"/>
  <c r="G271" i="3"/>
  <c r="AH271" i="3" s="1"/>
  <c r="G521" i="3"/>
  <c r="AH521" i="3" s="1"/>
  <c r="G546" i="3"/>
  <c r="AH546" i="3" s="1"/>
  <c r="G545" i="3"/>
  <c r="AH545" i="3" s="1"/>
  <c r="G547" i="3"/>
  <c r="AH547" i="3" s="1"/>
  <c r="G376" i="3"/>
  <c r="AH376" i="3" s="1"/>
  <c r="G626" i="3"/>
  <c r="AH626" i="3" s="1"/>
  <c r="G624" i="3"/>
  <c r="AH624" i="3" s="1"/>
  <c r="G621" i="3"/>
  <c r="AH621" i="3" s="1"/>
  <c r="G615" i="3"/>
  <c r="AH615" i="3" s="1"/>
  <c r="G613" i="3"/>
  <c r="AH613" i="3" s="1"/>
  <c r="G610" i="3"/>
  <c r="AH610" i="3" s="1"/>
  <c r="G608" i="3"/>
  <c r="AH608" i="3" s="1"/>
  <c r="G605" i="3"/>
  <c r="AH605" i="3" s="1"/>
  <c r="G600" i="3"/>
  <c r="AH600" i="3" s="1"/>
  <c r="G597" i="3"/>
  <c r="AH597" i="3" s="1"/>
  <c r="G596" i="3"/>
  <c r="AH596" i="3" s="1"/>
  <c r="G576" i="3"/>
  <c r="AH576" i="3" s="1"/>
  <c r="G573" i="3"/>
  <c r="AH573" i="3" s="1"/>
  <c r="G572" i="3"/>
  <c r="AH572" i="3" s="1"/>
  <c r="G604" i="3"/>
  <c r="AH604" i="3" s="1"/>
  <c r="G590" i="3"/>
  <c r="AH590" i="3" s="1"/>
  <c r="G588" i="3"/>
  <c r="AH588" i="3" s="1"/>
  <c r="G565" i="3"/>
  <c r="AH565" i="3" s="1"/>
  <c r="G555" i="3"/>
  <c r="AH555" i="3" s="1"/>
  <c r="G548" i="3"/>
  <c r="AH548" i="3" s="1"/>
  <c r="G534" i="3"/>
  <c r="AH534" i="3" s="1"/>
  <c r="G518" i="3"/>
  <c r="AH518" i="3" s="1"/>
  <c r="G516" i="3"/>
  <c r="AH516" i="3" s="1"/>
  <c r="G513" i="3"/>
  <c r="AH513" i="3" s="1"/>
  <c r="G511" i="3"/>
  <c r="AH511" i="3" s="1"/>
  <c r="G508" i="3"/>
  <c r="AH508" i="3" s="1"/>
  <c r="G506" i="3"/>
  <c r="AH506" i="3" s="1"/>
  <c r="G599" i="3"/>
  <c r="AH599" i="3" s="1"/>
  <c r="G587" i="3"/>
  <c r="AH587" i="3" s="1"/>
  <c r="G585" i="3"/>
  <c r="AH585" i="3" s="1"/>
  <c r="G567" i="3"/>
  <c r="AH567" i="3" s="1"/>
  <c r="G559" i="3"/>
  <c r="AH559" i="3" s="1"/>
  <c r="G557" i="3"/>
  <c r="AH557" i="3" s="1"/>
  <c r="G550" i="3"/>
  <c r="AH550" i="3" s="1"/>
  <c r="G536" i="3"/>
  <c r="AH536" i="3" s="1"/>
  <c r="G575" i="3"/>
  <c r="AH575" i="3" s="1"/>
  <c r="G525" i="3"/>
  <c r="AH525" i="3" s="1"/>
  <c r="G520" i="3"/>
  <c r="AH520" i="3" s="1"/>
  <c r="G620" i="3"/>
  <c r="AH620" i="3" s="1"/>
  <c r="G618" i="3"/>
  <c r="AH618" i="3" s="1"/>
  <c r="G595" i="3"/>
  <c r="AH595" i="3" s="1"/>
  <c r="G592" i="3"/>
  <c r="AH592" i="3" s="1"/>
  <c r="G582" i="3"/>
  <c r="AH582" i="3" s="1"/>
  <c r="G580" i="3"/>
  <c r="AH580" i="3" s="1"/>
  <c r="G578" i="3"/>
  <c r="AH578" i="3" s="1"/>
  <c r="G569" i="3"/>
  <c r="AH569" i="3" s="1"/>
  <c r="G562" i="3"/>
  <c r="AH562" i="3" s="1"/>
  <c r="G552" i="3"/>
  <c r="AH552" i="3" s="1"/>
  <c r="G544" i="3"/>
  <c r="AH544" i="3" s="1"/>
  <c r="G542" i="3"/>
  <c r="AH542" i="3" s="1"/>
  <c r="G540" i="3"/>
  <c r="AH540" i="3" s="1"/>
  <c r="G538" i="3"/>
  <c r="AH538" i="3" s="1"/>
  <c r="G531" i="3"/>
  <c r="AH531" i="3" s="1"/>
  <c r="G528" i="3"/>
  <c r="AH528" i="3" s="1"/>
  <c r="G503" i="3"/>
  <c r="AH503" i="3" s="1"/>
  <c r="G501" i="3"/>
  <c r="AH501" i="3" s="1"/>
  <c r="G499" i="3"/>
  <c r="AH499" i="3" s="1"/>
  <c r="G625" i="3"/>
  <c r="AH625" i="3" s="1"/>
  <c r="G622" i="3"/>
  <c r="AH622" i="3" s="1"/>
  <c r="G614" i="3"/>
  <c r="AH614" i="3" s="1"/>
  <c r="G611" i="3"/>
  <c r="AH611" i="3" s="1"/>
  <c r="G609" i="3"/>
  <c r="AH609" i="3" s="1"/>
  <c r="G606" i="3"/>
  <c r="AH606" i="3" s="1"/>
  <c r="G603" i="3"/>
  <c r="AH603" i="3" s="1"/>
  <c r="G602" i="3"/>
  <c r="AH602" i="3" s="1"/>
  <c r="G577" i="3"/>
  <c r="AH577" i="3" s="1"/>
  <c r="G574" i="3"/>
  <c r="AH574" i="3" s="1"/>
  <c r="G571" i="3"/>
  <c r="AH571" i="3" s="1"/>
  <c r="G564" i="3"/>
  <c r="AH564" i="3" s="1"/>
  <c r="G554" i="3"/>
  <c r="AH554" i="3" s="1"/>
  <c r="G533" i="3"/>
  <c r="AH533" i="3" s="1"/>
  <c r="G598" i="3"/>
  <c r="AH598" i="3" s="1"/>
  <c r="G589" i="3"/>
  <c r="AH589" i="3" s="1"/>
  <c r="G566" i="3"/>
  <c r="AH566" i="3" s="1"/>
  <c r="G549" i="3"/>
  <c r="AH549" i="3" s="1"/>
  <c r="G519" i="3"/>
  <c r="AH519" i="3" s="1"/>
  <c r="G517" i="3"/>
  <c r="AH517" i="3" s="1"/>
  <c r="G514" i="3"/>
  <c r="AH514" i="3" s="1"/>
  <c r="G512" i="3"/>
  <c r="AH512" i="3" s="1"/>
  <c r="G509" i="3"/>
  <c r="AH509" i="3" s="1"/>
  <c r="G507" i="3"/>
  <c r="AH507" i="3" s="1"/>
  <c r="G505" i="3"/>
  <c r="AH505" i="3" s="1"/>
  <c r="G482" i="3"/>
  <c r="AH482" i="3" s="1"/>
  <c r="G480" i="3"/>
  <c r="AH480" i="3" s="1"/>
  <c r="G478" i="3"/>
  <c r="AH478" i="3" s="1"/>
  <c r="G476" i="3"/>
  <c r="AH476" i="3" s="1"/>
  <c r="G474" i="3"/>
  <c r="AH474" i="3" s="1"/>
  <c r="G586" i="3"/>
  <c r="AH586" i="3" s="1"/>
  <c r="G584" i="3"/>
  <c r="AH584" i="3" s="1"/>
  <c r="G568" i="3"/>
  <c r="AH568" i="3" s="1"/>
  <c r="G558" i="3"/>
  <c r="AH558" i="3" s="1"/>
  <c r="G556" i="3"/>
  <c r="AH556" i="3" s="1"/>
  <c r="G551" i="3"/>
  <c r="AH551" i="3" s="1"/>
  <c r="G535" i="3"/>
  <c r="AH535" i="3" s="1"/>
  <c r="G523" i="3"/>
  <c r="AH523" i="3" s="1"/>
  <c r="G504" i="3"/>
  <c r="AH504" i="3" s="1"/>
  <c r="G502" i="3"/>
  <c r="AH502" i="3" s="1"/>
  <c r="G487" i="3"/>
  <c r="AH487" i="3" s="1"/>
  <c r="G496" i="3"/>
  <c r="AH496" i="3" s="1"/>
  <c r="G489" i="3"/>
  <c r="AH489" i="3" s="1"/>
  <c r="G479" i="3"/>
  <c r="AH479" i="3" s="1"/>
  <c r="G543" i="3"/>
  <c r="AH543" i="3" s="1"/>
  <c r="G532" i="3"/>
  <c r="AH532" i="3" s="1"/>
  <c r="G500" i="3"/>
  <c r="AH500" i="3" s="1"/>
  <c r="G491" i="3"/>
  <c r="AH491" i="3" s="1"/>
  <c r="G484" i="3"/>
  <c r="AH484" i="3" s="1"/>
  <c r="G601" i="3"/>
  <c r="AH601" i="3" s="1"/>
  <c r="G594" i="3"/>
  <c r="AH594" i="3" s="1"/>
  <c r="G591" i="3"/>
  <c r="AH591" i="3" s="1"/>
  <c r="G541" i="3"/>
  <c r="AH541" i="3" s="1"/>
  <c r="G493" i="3"/>
  <c r="AH493" i="3" s="1"/>
  <c r="G486" i="3"/>
  <c r="AH486" i="3" s="1"/>
  <c r="G481" i="3"/>
  <c r="AH481" i="3" s="1"/>
  <c r="G473" i="3"/>
  <c r="AH473" i="3" s="1"/>
  <c r="G471" i="3"/>
  <c r="AH471" i="3" s="1"/>
  <c r="G469" i="3"/>
  <c r="AH469" i="3" s="1"/>
  <c r="G467" i="3"/>
  <c r="AH467" i="3" s="1"/>
  <c r="G465" i="3"/>
  <c r="AH465" i="3" s="1"/>
  <c r="G463" i="3"/>
  <c r="AH463" i="3" s="1"/>
  <c r="G461" i="3"/>
  <c r="AH461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7" i="3"/>
  <c r="AH427" i="3" s="1"/>
  <c r="G424" i="3"/>
  <c r="AH424" i="3" s="1"/>
  <c r="G422" i="3"/>
  <c r="AH422" i="3" s="1"/>
  <c r="G420" i="3"/>
  <c r="AH420" i="3" s="1"/>
  <c r="G418" i="3"/>
  <c r="AH418" i="3" s="1"/>
  <c r="G570" i="3"/>
  <c r="AH570" i="3" s="1"/>
  <c r="G539" i="3"/>
  <c r="AH539" i="3" s="1"/>
  <c r="G529" i="3"/>
  <c r="AH529" i="3" s="1"/>
  <c r="G488" i="3"/>
  <c r="AH488" i="3" s="1"/>
  <c r="G619" i="3"/>
  <c r="AH619" i="3" s="1"/>
  <c r="G616" i="3"/>
  <c r="AH616" i="3" s="1"/>
  <c r="G537" i="3"/>
  <c r="AH537" i="3" s="1"/>
  <c r="G498" i="3"/>
  <c r="AH498" i="3" s="1"/>
  <c r="G495" i="3"/>
  <c r="AH495" i="3" s="1"/>
  <c r="G490" i="3"/>
  <c r="AH490" i="3" s="1"/>
  <c r="G483" i="3"/>
  <c r="AH483" i="3" s="1"/>
  <c r="G475" i="3"/>
  <c r="AH475" i="3" s="1"/>
  <c r="G563" i="3"/>
  <c r="AH563" i="3" s="1"/>
  <c r="G561" i="3"/>
  <c r="AH561" i="3" s="1"/>
  <c r="G527" i="3"/>
  <c r="AH527" i="3" s="1"/>
  <c r="G526" i="3"/>
  <c r="AH526" i="3" s="1"/>
  <c r="G492" i="3"/>
  <c r="AH492" i="3" s="1"/>
  <c r="G447" i="3"/>
  <c r="AH447" i="3" s="1"/>
  <c r="G421" i="3"/>
  <c r="AH421" i="3" s="1"/>
  <c r="G415" i="3"/>
  <c r="AH415" i="3" s="1"/>
  <c r="G494" i="3"/>
  <c r="AH494" i="3" s="1"/>
  <c r="G443" i="3"/>
  <c r="AH443" i="3" s="1"/>
  <c r="G417" i="3"/>
  <c r="AH417" i="3" s="1"/>
  <c r="G410" i="3"/>
  <c r="AH410" i="3" s="1"/>
  <c r="G337" i="3"/>
  <c r="AH337" i="3" s="1"/>
  <c r="G334" i="3"/>
  <c r="AH334" i="3" s="1"/>
  <c r="G333" i="3"/>
  <c r="AH333" i="3" s="1"/>
  <c r="G497" i="3"/>
  <c r="AH497" i="3" s="1"/>
  <c r="G441" i="3"/>
  <c r="AH441" i="3" s="1"/>
  <c r="G423" i="3"/>
  <c r="AH423" i="3" s="1"/>
  <c r="G412" i="3"/>
  <c r="AH412" i="3" s="1"/>
  <c r="G371" i="3"/>
  <c r="AH371" i="3" s="1"/>
  <c r="G369" i="3"/>
  <c r="AH369" i="3" s="1"/>
  <c r="G367" i="3"/>
  <c r="AH367" i="3" s="1"/>
  <c r="G365" i="3"/>
  <c r="AH365" i="3" s="1"/>
  <c r="G362" i="3"/>
  <c r="AH362" i="3" s="1"/>
  <c r="G360" i="3"/>
  <c r="AH360" i="3" s="1"/>
  <c r="G357" i="3"/>
  <c r="AH357" i="3" s="1"/>
  <c r="G354" i="3"/>
  <c r="AH354" i="3" s="1"/>
  <c r="G352" i="3"/>
  <c r="AH352" i="3" s="1"/>
  <c r="G349" i="3"/>
  <c r="AH349" i="3" s="1"/>
  <c r="G583" i="3"/>
  <c r="AH583" i="3" s="1"/>
  <c r="G581" i="3"/>
  <c r="AH581" i="3" s="1"/>
  <c r="G579" i="3"/>
  <c r="AH579" i="3" s="1"/>
  <c r="G439" i="3"/>
  <c r="AH439" i="3" s="1"/>
  <c r="G431" i="3"/>
  <c r="AH431" i="3" s="1"/>
  <c r="G414" i="3"/>
  <c r="AH414" i="3" s="1"/>
  <c r="G437" i="3"/>
  <c r="AH437" i="3" s="1"/>
  <c r="G419" i="3"/>
  <c r="AH419" i="3" s="1"/>
  <c r="G416" i="3"/>
  <c r="AH416" i="3" s="1"/>
  <c r="G409" i="3"/>
  <c r="AH409" i="3" s="1"/>
  <c r="G404" i="3"/>
  <c r="AH404" i="3" s="1"/>
  <c r="G402" i="3"/>
  <c r="AH402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5" i="3"/>
  <c r="AH375" i="3" s="1"/>
  <c r="G372" i="3"/>
  <c r="AH372" i="3" s="1"/>
  <c r="G327" i="3"/>
  <c r="AH327" i="3" s="1"/>
  <c r="G322" i="3"/>
  <c r="AH322" i="3" s="1"/>
  <c r="G320" i="3"/>
  <c r="AH320" i="3" s="1"/>
  <c r="G317" i="3"/>
  <c r="AH317" i="3" s="1"/>
  <c r="G314" i="3"/>
  <c r="AH314" i="3" s="1"/>
  <c r="G311" i="3"/>
  <c r="AH311" i="3" s="1"/>
  <c r="G309" i="3"/>
  <c r="AH309" i="3" s="1"/>
  <c r="G307" i="3"/>
  <c r="AH307" i="3" s="1"/>
  <c r="G485" i="3"/>
  <c r="AH485" i="3" s="1"/>
  <c r="G425" i="3"/>
  <c r="AH425" i="3" s="1"/>
  <c r="G411" i="3"/>
  <c r="AH411" i="3" s="1"/>
  <c r="G553" i="3"/>
  <c r="AH553" i="3" s="1"/>
  <c r="G472" i="3"/>
  <c r="AH472" i="3" s="1"/>
  <c r="G470" i="3"/>
  <c r="AH470" i="3" s="1"/>
  <c r="G468" i="3"/>
  <c r="AH468" i="3" s="1"/>
  <c r="G466" i="3"/>
  <c r="AH466" i="3" s="1"/>
  <c r="G464" i="3"/>
  <c r="AH464" i="3" s="1"/>
  <c r="G462" i="3"/>
  <c r="AH462" i="3" s="1"/>
  <c r="G455" i="3"/>
  <c r="AH455" i="3" s="1"/>
  <c r="G453" i="3"/>
  <c r="AH453" i="3" s="1"/>
  <c r="G451" i="3"/>
  <c r="AH451" i="3" s="1"/>
  <c r="G449" i="3"/>
  <c r="AH449" i="3" s="1"/>
  <c r="G435" i="3"/>
  <c r="AH435" i="3" s="1"/>
  <c r="G413" i="3"/>
  <c r="AH413" i="3" s="1"/>
  <c r="G370" i="3"/>
  <c r="AH370" i="3" s="1"/>
  <c r="G368" i="3"/>
  <c r="G366" i="3"/>
  <c r="AH366" i="3" s="1"/>
  <c r="G364" i="3"/>
  <c r="AH364" i="3" s="1"/>
  <c r="G361" i="3"/>
  <c r="AH361" i="3" s="1"/>
  <c r="G358" i="3"/>
  <c r="AH358" i="3" s="1"/>
  <c r="G356" i="3"/>
  <c r="AH356" i="3" s="1"/>
  <c r="G353" i="3"/>
  <c r="AH353" i="3" s="1"/>
  <c r="G350" i="3"/>
  <c r="AH350" i="3" s="1"/>
  <c r="G348" i="3"/>
  <c r="AH348" i="3" s="1"/>
  <c r="G345" i="3"/>
  <c r="AH345" i="3" s="1"/>
  <c r="G342" i="3"/>
  <c r="AH342" i="3" s="1"/>
  <c r="G341" i="3"/>
  <c r="G338" i="3"/>
  <c r="AH338" i="3" s="1"/>
  <c r="G346" i="3"/>
  <c r="AH346" i="3" s="1"/>
  <c r="G174" i="3"/>
  <c r="AH174" i="3" s="1"/>
  <c r="G313" i="3"/>
  <c r="AH313" i="3" s="1"/>
  <c r="G306" i="3"/>
  <c r="AH306" i="3" s="1"/>
  <c r="G304" i="3"/>
  <c r="AH304" i="3" s="1"/>
  <c r="G302" i="3"/>
  <c r="AH302" i="3" s="1"/>
  <c r="G300" i="3"/>
  <c r="AH300" i="3" s="1"/>
  <c r="G298" i="3"/>
  <c r="AH298" i="3" s="1"/>
  <c r="G296" i="3"/>
  <c r="AH296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1" i="3"/>
  <c r="AH281" i="3" s="1"/>
  <c r="G279" i="3"/>
  <c r="AH279" i="3" s="1"/>
  <c r="G274" i="3"/>
  <c r="AH274" i="3" s="1"/>
  <c r="G270" i="3"/>
  <c r="AH270" i="3" s="1"/>
  <c r="G429" i="3"/>
  <c r="AH429" i="3" s="1"/>
  <c r="G344" i="3"/>
  <c r="AH344" i="3" s="1"/>
  <c r="G321" i="3"/>
  <c r="AH321" i="3" s="1"/>
  <c r="G329" i="3"/>
  <c r="AH329" i="3" s="1"/>
  <c r="G308" i="3"/>
  <c r="AH308" i="3" s="1"/>
  <c r="G243" i="3"/>
  <c r="AH243" i="3" s="1"/>
  <c r="G240" i="3"/>
  <c r="AH240" i="3" s="1"/>
  <c r="G238" i="3"/>
  <c r="AH238" i="3" s="1"/>
  <c r="G233" i="3"/>
  <c r="AH233" i="3" s="1"/>
  <c r="G228" i="3"/>
  <c r="AH228" i="3" s="1"/>
  <c r="G226" i="3"/>
  <c r="AH226" i="3" s="1"/>
  <c r="G433" i="3"/>
  <c r="AH433" i="3" s="1"/>
  <c r="G316" i="3"/>
  <c r="AH316" i="3" s="1"/>
  <c r="AH319" i="3" s="1"/>
  <c r="G261" i="3"/>
  <c r="AH261" i="3" s="1"/>
  <c r="G255" i="3"/>
  <c r="AH255" i="3" s="1"/>
  <c r="G251" i="3"/>
  <c r="AH251" i="3" s="1"/>
  <c r="G248" i="3"/>
  <c r="AH248" i="3" s="1"/>
  <c r="G245" i="3"/>
  <c r="AH245" i="3" s="1"/>
  <c r="G445" i="3"/>
  <c r="AH445" i="3" s="1"/>
  <c r="G336" i="3"/>
  <c r="AH336" i="3" s="1"/>
  <c r="G332" i="3"/>
  <c r="AH332" i="3" s="1"/>
  <c r="G324" i="3"/>
  <c r="AH324" i="3" s="1"/>
  <c r="G305" i="3"/>
  <c r="AH305" i="3" s="1"/>
  <c r="G303" i="3"/>
  <c r="AH303" i="3" s="1"/>
  <c r="G301" i="3"/>
  <c r="AH301" i="3" s="1"/>
  <c r="G299" i="3"/>
  <c r="AH299" i="3" s="1"/>
  <c r="G297" i="3"/>
  <c r="AH297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77" i="3"/>
  <c r="AH277" i="3" s="1"/>
  <c r="G272" i="3"/>
  <c r="AH272" i="3" s="1"/>
  <c r="G310" i="3"/>
  <c r="AH310" i="3" s="1"/>
  <c r="G215" i="3"/>
  <c r="AH215" i="3" s="1"/>
  <c r="G212" i="3"/>
  <c r="AH212" i="3" s="1"/>
  <c r="G477" i="3"/>
  <c r="AH477" i="3" s="1"/>
  <c r="G318" i="3"/>
  <c r="AH318" i="3" s="1"/>
  <c r="G241" i="3"/>
  <c r="AH241" i="3" s="1"/>
  <c r="G236" i="3"/>
  <c r="AH236" i="3" s="1"/>
  <c r="G231" i="3"/>
  <c r="AH231" i="3" s="1"/>
  <c r="G339" i="3"/>
  <c r="AH339" i="3" s="1"/>
  <c r="G208" i="3"/>
  <c r="AH208" i="3" s="1"/>
  <c r="G183" i="3"/>
  <c r="AH183" i="3" s="1"/>
  <c r="G197" i="3"/>
  <c r="AH197" i="3" s="1"/>
  <c r="G188" i="3"/>
  <c r="AH188" i="3" s="1"/>
  <c r="G176" i="3"/>
  <c r="AH176" i="3" s="1"/>
  <c r="G211" i="3"/>
  <c r="AH211" i="3" s="1"/>
  <c r="G207" i="3"/>
  <c r="AH207" i="3" s="1"/>
  <c r="G200" i="3"/>
  <c r="AH200" i="3" s="1"/>
  <c r="G191" i="3"/>
  <c r="AH191" i="3" s="1"/>
  <c r="G179" i="3"/>
  <c r="AH179" i="3" s="1"/>
  <c r="G168" i="3"/>
  <c r="AH168" i="3" s="1"/>
  <c r="G165" i="3"/>
  <c r="AH165" i="3" s="1"/>
  <c r="G162" i="3"/>
  <c r="AH162" i="3" s="1"/>
  <c r="G160" i="3"/>
  <c r="G157" i="3"/>
  <c r="AH157" i="3" s="1"/>
  <c r="G154" i="3"/>
  <c r="AH154" i="3" s="1"/>
  <c r="G124" i="3"/>
  <c r="AH124" i="3" s="1"/>
  <c r="G121" i="3"/>
  <c r="AH121" i="3" s="1"/>
  <c r="G259" i="3"/>
  <c r="AH259" i="3" s="1"/>
  <c r="G257" i="3"/>
  <c r="AH257" i="3" s="1"/>
  <c r="G254" i="3"/>
  <c r="AH254" i="3" s="1"/>
  <c r="G249" i="3"/>
  <c r="AH249" i="3" s="1"/>
  <c r="G247" i="3"/>
  <c r="AH247" i="3" s="1"/>
  <c r="G203" i="3"/>
  <c r="AH203" i="3" s="1"/>
  <c r="G193" i="3"/>
  <c r="AH193" i="3" s="1"/>
  <c r="G182" i="3"/>
  <c r="AH182" i="3" s="1"/>
  <c r="G106" i="3"/>
  <c r="AH106" i="3" s="1"/>
  <c r="G102" i="3"/>
  <c r="AH102" i="3" s="1"/>
  <c r="G99" i="3"/>
  <c r="AH99" i="3" s="1"/>
  <c r="AH408" i="3"/>
  <c r="G403" i="3"/>
  <c r="AH403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3" i="3"/>
  <c r="AH373" i="3" s="1"/>
  <c r="G209" i="3"/>
  <c r="AH209" i="3" s="1"/>
  <c r="G184" i="3"/>
  <c r="AH184" i="3" s="1"/>
  <c r="G175" i="3"/>
  <c r="AH175" i="3" s="1"/>
  <c r="G205" i="3"/>
  <c r="AH205" i="3" s="1"/>
  <c r="G199" i="3"/>
  <c r="AH199" i="3" s="1"/>
  <c r="G178" i="3"/>
  <c r="AH178" i="3" s="1"/>
  <c r="G326" i="3"/>
  <c r="AH326" i="3" s="1"/>
  <c r="G201" i="3"/>
  <c r="AH201" i="3" s="1"/>
  <c r="G189" i="3"/>
  <c r="AH189" i="3" s="1"/>
  <c r="G180" i="3"/>
  <c r="AH180" i="3" s="1"/>
  <c r="G166" i="3"/>
  <c r="AH166" i="3" s="1"/>
  <c r="G164" i="3"/>
  <c r="AH164" i="3" s="1"/>
  <c r="G158" i="3"/>
  <c r="AH158" i="3" s="1"/>
  <c r="G155" i="3"/>
  <c r="AH155" i="3" s="1"/>
  <c r="G153" i="3"/>
  <c r="AH153" i="3" s="1"/>
  <c r="G122" i="3"/>
  <c r="AH122" i="3" s="1"/>
  <c r="F216" i="3"/>
  <c r="AG216" i="3" s="1"/>
  <c r="F229" i="3"/>
  <c r="AG229" i="3" s="1"/>
  <c r="F196" i="3"/>
  <c r="AG196" i="3" s="1"/>
  <c r="F86" i="3"/>
  <c r="AG86" i="3" s="1"/>
  <c r="F244" i="3"/>
  <c r="AG244" i="3" s="1"/>
  <c r="F171" i="3"/>
  <c r="AG171" i="3" s="1"/>
  <c r="F142" i="3"/>
  <c r="AG142" i="3" s="1"/>
  <c r="F150" i="3"/>
  <c r="AG150" i="3" s="1"/>
  <c r="F131" i="3"/>
  <c r="AG131" i="3" s="1"/>
  <c r="F139" i="3"/>
  <c r="AG139" i="3" s="1"/>
  <c r="F263" i="3"/>
  <c r="AG263" i="3" s="1"/>
  <c r="F275" i="3"/>
  <c r="AG275" i="3" s="1"/>
  <c r="E219" i="3"/>
  <c r="AF219" i="3" s="1"/>
  <c r="E235" i="3"/>
  <c r="AF235" i="3" s="1"/>
  <c r="E65" i="3"/>
  <c r="AF65" i="3" s="1"/>
  <c r="E73" i="3"/>
  <c r="AF73" i="3" s="1"/>
  <c r="E81" i="3"/>
  <c r="AF81" i="3" s="1"/>
  <c r="E89" i="3"/>
  <c r="AF89" i="3" s="1"/>
  <c r="E117" i="3"/>
  <c r="AF117" i="3" s="1"/>
  <c r="E134" i="3"/>
  <c r="AF134" i="3" s="1"/>
  <c r="E265" i="3"/>
  <c r="AF265" i="3" s="1"/>
  <c r="E331" i="3"/>
  <c r="AF331" i="3" s="1"/>
  <c r="G213" i="3"/>
  <c r="AH213" i="3" s="1"/>
  <c r="F217" i="3"/>
  <c r="AG217" i="3" s="1"/>
  <c r="F230" i="3"/>
  <c r="AG230" i="3" s="1"/>
  <c r="F109" i="3"/>
  <c r="AG109" i="3" s="1"/>
  <c r="F116" i="3"/>
  <c r="AG116" i="3" s="1"/>
  <c r="F252" i="3"/>
  <c r="AG252" i="3" s="1"/>
  <c r="F143" i="3"/>
  <c r="AG143" i="3" s="1"/>
  <c r="F132" i="3"/>
  <c r="AG132" i="3" s="1"/>
  <c r="F140" i="3"/>
  <c r="AG140" i="3" s="1"/>
  <c r="F264" i="3"/>
  <c r="AG264" i="3" s="1"/>
  <c r="F325" i="3"/>
  <c r="AG325" i="3" s="1"/>
  <c r="E545" i="3"/>
  <c r="AF545" i="3" s="1"/>
  <c r="E546" i="3"/>
  <c r="AF546" i="3" s="1"/>
  <c r="E376" i="3"/>
  <c r="AF376" i="3" s="1"/>
  <c r="E428" i="3"/>
  <c r="AF428" i="3" s="1"/>
  <c r="E547" i="3"/>
  <c r="AF547" i="3" s="1"/>
  <c r="E521" i="3"/>
  <c r="AF521" i="3" s="1"/>
  <c r="E522" i="3"/>
  <c r="AF522" i="3" s="1"/>
  <c r="E593" i="3"/>
  <c r="AF593" i="3" s="1"/>
  <c r="E271" i="3"/>
  <c r="AF271" i="3" s="1"/>
  <c r="E586" i="3"/>
  <c r="AF586" i="3" s="1"/>
  <c r="E584" i="3"/>
  <c r="AF584" i="3" s="1"/>
  <c r="E568" i="3"/>
  <c r="AF568" i="3" s="1"/>
  <c r="E558" i="3"/>
  <c r="AF558" i="3" s="1"/>
  <c r="E556" i="3"/>
  <c r="AF556" i="3" s="1"/>
  <c r="E551" i="3"/>
  <c r="AF551" i="3" s="1"/>
  <c r="E619" i="3"/>
  <c r="AF619" i="3" s="1"/>
  <c r="E616" i="3"/>
  <c r="AF616" i="3" s="1"/>
  <c r="E601" i="3"/>
  <c r="AF601" i="3" s="1"/>
  <c r="E594" i="3"/>
  <c r="AF594" i="3" s="1"/>
  <c r="E591" i="3"/>
  <c r="AF591" i="3" s="1"/>
  <c r="E583" i="3"/>
  <c r="AF583" i="3" s="1"/>
  <c r="E581" i="3"/>
  <c r="AF581" i="3" s="1"/>
  <c r="E579" i="3"/>
  <c r="AF579" i="3" s="1"/>
  <c r="E570" i="3"/>
  <c r="AF570" i="3" s="1"/>
  <c r="E563" i="3"/>
  <c r="AF563" i="3" s="1"/>
  <c r="E561" i="3"/>
  <c r="AF561" i="3" s="1"/>
  <c r="E553" i="3"/>
  <c r="AF553" i="3" s="1"/>
  <c r="E543" i="3"/>
  <c r="AF543" i="3" s="1"/>
  <c r="E541" i="3"/>
  <c r="AF541" i="3" s="1"/>
  <c r="E539" i="3"/>
  <c r="AF539" i="3" s="1"/>
  <c r="E537" i="3"/>
  <c r="AF537" i="3" s="1"/>
  <c r="E532" i="3"/>
  <c r="AF532" i="3" s="1"/>
  <c r="E529" i="3"/>
  <c r="AF529" i="3" s="1"/>
  <c r="E527" i="3"/>
  <c r="AF527" i="3" s="1"/>
  <c r="E502" i="3"/>
  <c r="AF502" i="3" s="1"/>
  <c r="E626" i="3"/>
  <c r="AF626" i="3" s="1"/>
  <c r="E624" i="3"/>
  <c r="AF624" i="3" s="1"/>
  <c r="E621" i="3"/>
  <c r="AF621" i="3" s="1"/>
  <c r="E615" i="3"/>
  <c r="AF615" i="3" s="1"/>
  <c r="E613" i="3"/>
  <c r="AF613" i="3" s="1"/>
  <c r="E610" i="3"/>
  <c r="AF610" i="3" s="1"/>
  <c r="E608" i="3"/>
  <c r="AF608" i="3" s="1"/>
  <c r="E605" i="3"/>
  <c r="AF605" i="3" s="1"/>
  <c r="E600" i="3"/>
  <c r="AF600" i="3" s="1"/>
  <c r="E597" i="3"/>
  <c r="AF597" i="3" s="1"/>
  <c r="E596" i="3"/>
  <c r="AF596" i="3" s="1"/>
  <c r="E576" i="3"/>
  <c r="AF576" i="3" s="1"/>
  <c r="E573" i="3"/>
  <c r="AF573" i="3" s="1"/>
  <c r="E572" i="3"/>
  <c r="AF572" i="3" s="1"/>
  <c r="E504" i="3"/>
  <c r="AF504" i="3" s="1"/>
  <c r="E604" i="3"/>
  <c r="AF604" i="3" s="1"/>
  <c r="E590" i="3"/>
  <c r="AF590" i="3" s="1"/>
  <c r="E588" i="3"/>
  <c r="AF588" i="3" s="1"/>
  <c r="E565" i="3"/>
  <c r="AF565" i="3" s="1"/>
  <c r="E555" i="3"/>
  <c r="AF555" i="3" s="1"/>
  <c r="E548" i="3"/>
  <c r="AF548" i="3" s="1"/>
  <c r="E534" i="3"/>
  <c r="AF534" i="3" s="1"/>
  <c r="E518" i="3"/>
  <c r="AF518" i="3" s="1"/>
  <c r="E516" i="3"/>
  <c r="AF516" i="3" s="1"/>
  <c r="E513" i="3"/>
  <c r="AF513" i="3" s="1"/>
  <c r="E511" i="3"/>
  <c r="AF511" i="3" s="1"/>
  <c r="E508" i="3"/>
  <c r="AF508" i="3" s="1"/>
  <c r="E506" i="3"/>
  <c r="AF506" i="3" s="1"/>
  <c r="E599" i="3"/>
  <c r="AF599" i="3" s="1"/>
  <c r="E587" i="3"/>
  <c r="AF587" i="3" s="1"/>
  <c r="E585" i="3"/>
  <c r="AF585" i="3" s="1"/>
  <c r="E567" i="3"/>
  <c r="AF567" i="3" s="1"/>
  <c r="E559" i="3"/>
  <c r="AF559" i="3" s="1"/>
  <c r="E557" i="3"/>
  <c r="AF557" i="3" s="1"/>
  <c r="E550" i="3"/>
  <c r="AF550" i="3" s="1"/>
  <c r="E536" i="3"/>
  <c r="AF536" i="3" s="1"/>
  <c r="E575" i="3"/>
  <c r="AF575" i="3" s="1"/>
  <c r="E525" i="3"/>
  <c r="AF525" i="3" s="1"/>
  <c r="E520" i="3"/>
  <c r="AF520" i="3" s="1"/>
  <c r="E620" i="3"/>
  <c r="AF620" i="3" s="1"/>
  <c r="E618" i="3"/>
  <c r="AF618" i="3" s="1"/>
  <c r="E595" i="3"/>
  <c r="AF595" i="3" s="1"/>
  <c r="E592" i="3"/>
  <c r="AF592" i="3" s="1"/>
  <c r="E582" i="3"/>
  <c r="AF582" i="3" s="1"/>
  <c r="E580" i="3"/>
  <c r="AF580" i="3" s="1"/>
  <c r="E578" i="3"/>
  <c r="AF578" i="3" s="1"/>
  <c r="E569" i="3"/>
  <c r="AF569" i="3" s="1"/>
  <c r="E562" i="3"/>
  <c r="AF562" i="3" s="1"/>
  <c r="E552" i="3"/>
  <c r="AF552" i="3" s="1"/>
  <c r="E544" i="3"/>
  <c r="AF544" i="3" s="1"/>
  <c r="E542" i="3"/>
  <c r="AF542" i="3" s="1"/>
  <c r="E540" i="3"/>
  <c r="AF540" i="3" s="1"/>
  <c r="E538" i="3"/>
  <c r="AF538" i="3" s="1"/>
  <c r="E531" i="3"/>
  <c r="AF531" i="3" s="1"/>
  <c r="E528" i="3"/>
  <c r="AF528" i="3" s="1"/>
  <c r="E503" i="3"/>
  <c r="AF503" i="3" s="1"/>
  <c r="E501" i="3"/>
  <c r="AF501" i="3" s="1"/>
  <c r="E499" i="3"/>
  <c r="AF499" i="3" s="1"/>
  <c r="E625" i="3"/>
  <c r="AF625" i="3" s="1"/>
  <c r="E622" i="3"/>
  <c r="AF622" i="3" s="1"/>
  <c r="E614" i="3"/>
  <c r="AF614" i="3" s="1"/>
  <c r="E611" i="3"/>
  <c r="AF611" i="3" s="1"/>
  <c r="E609" i="3"/>
  <c r="AF609" i="3" s="1"/>
  <c r="E606" i="3"/>
  <c r="AF606" i="3" s="1"/>
  <c r="E603" i="3"/>
  <c r="AF603" i="3" s="1"/>
  <c r="E602" i="3"/>
  <c r="AF602" i="3" s="1"/>
  <c r="E577" i="3"/>
  <c r="AF577" i="3" s="1"/>
  <c r="E574" i="3"/>
  <c r="AF574" i="3" s="1"/>
  <c r="E571" i="3"/>
  <c r="AF571" i="3" s="1"/>
  <c r="E564" i="3"/>
  <c r="AF564" i="3" s="1"/>
  <c r="E554" i="3"/>
  <c r="AF554" i="3" s="1"/>
  <c r="E533" i="3"/>
  <c r="AF533" i="3" s="1"/>
  <c r="E589" i="3"/>
  <c r="AF589" i="3" s="1"/>
  <c r="E526" i="3"/>
  <c r="AF526" i="3" s="1"/>
  <c r="E505" i="3"/>
  <c r="AF505" i="3" s="1"/>
  <c r="E497" i="3"/>
  <c r="AF497" i="3" s="1"/>
  <c r="E492" i="3"/>
  <c r="AF492" i="3" s="1"/>
  <c r="E566" i="3"/>
  <c r="AF566" i="3" s="1"/>
  <c r="E494" i="3"/>
  <c r="AF494" i="3" s="1"/>
  <c r="E485" i="3"/>
  <c r="AF485" i="3" s="1"/>
  <c r="E482" i="3"/>
  <c r="AF482" i="3" s="1"/>
  <c r="E477" i="3"/>
  <c r="AF477" i="3" s="1"/>
  <c r="E474" i="3"/>
  <c r="AF474" i="3" s="1"/>
  <c r="E472" i="3"/>
  <c r="AF472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443" i="3"/>
  <c r="AF443" i="3" s="1"/>
  <c r="E441" i="3"/>
  <c r="AF441" i="3" s="1"/>
  <c r="E439" i="3"/>
  <c r="AF439" i="3" s="1"/>
  <c r="E437" i="3"/>
  <c r="AF437" i="3" s="1"/>
  <c r="E435" i="3"/>
  <c r="AF435" i="3" s="1"/>
  <c r="E433" i="3"/>
  <c r="AF433" i="3" s="1"/>
  <c r="E523" i="3"/>
  <c r="AF523" i="3" s="1"/>
  <c r="E519" i="3"/>
  <c r="AF519" i="3" s="1"/>
  <c r="E487" i="3"/>
  <c r="AF487" i="3" s="1"/>
  <c r="E598" i="3"/>
  <c r="AF598" i="3" s="1"/>
  <c r="E517" i="3"/>
  <c r="AF517" i="3" s="1"/>
  <c r="E496" i="3"/>
  <c r="AF496" i="3" s="1"/>
  <c r="E489" i="3"/>
  <c r="AF489" i="3" s="1"/>
  <c r="E479" i="3"/>
  <c r="AF479" i="3" s="1"/>
  <c r="E476" i="3"/>
  <c r="AF476" i="3" s="1"/>
  <c r="E549" i="3"/>
  <c r="AF549" i="3" s="1"/>
  <c r="E514" i="3"/>
  <c r="AF514" i="3" s="1"/>
  <c r="E500" i="3"/>
  <c r="AF500" i="3" s="1"/>
  <c r="E491" i="3"/>
  <c r="AF491" i="3" s="1"/>
  <c r="E484" i="3"/>
  <c r="AF484" i="3" s="1"/>
  <c r="E535" i="3"/>
  <c r="AF535" i="3" s="1"/>
  <c r="E512" i="3"/>
  <c r="AF512" i="3" s="1"/>
  <c r="E493" i="3"/>
  <c r="AF493" i="3" s="1"/>
  <c r="E486" i="3"/>
  <c r="AF486" i="3" s="1"/>
  <c r="E481" i="3"/>
  <c r="AF481" i="3" s="1"/>
  <c r="E478" i="3"/>
  <c r="AF478" i="3" s="1"/>
  <c r="E473" i="3"/>
  <c r="AF473" i="3" s="1"/>
  <c r="E471" i="3"/>
  <c r="AF471" i="3" s="1"/>
  <c r="E469" i="3"/>
  <c r="AF469" i="3" s="1"/>
  <c r="E467" i="3"/>
  <c r="AF467" i="3" s="1"/>
  <c r="E465" i="3"/>
  <c r="AF465" i="3" s="1"/>
  <c r="E463" i="3"/>
  <c r="AF463" i="3" s="1"/>
  <c r="E461" i="3"/>
  <c r="AF461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436" i="3"/>
  <c r="AF436" i="3" s="1"/>
  <c r="E434" i="3"/>
  <c r="AF434" i="3" s="1"/>
  <c r="E432" i="3"/>
  <c r="AF432" i="3" s="1"/>
  <c r="E509" i="3"/>
  <c r="AF509" i="3" s="1"/>
  <c r="E495" i="3"/>
  <c r="AF495" i="3" s="1"/>
  <c r="E488" i="3"/>
  <c r="AF488" i="3" s="1"/>
  <c r="E490" i="3"/>
  <c r="AF490" i="3" s="1"/>
  <c r="E475" i="3"/>
  <c r="AF475" i="3" s="1"/>
  <c r="E430" i="3"/>
  <c r="AF430" i="3" s="1"/>
  <c r="E425" i="3"/>
  <c r="AF425" i="3" s="1"/>
  <c r="E411" i="3"/>
  <c r="AF411" i="3" s="1"/>
  <c r="E480" i="3"/>
  <c r="AF480" i="3" s="1"/>
  <c r="E424" i="3"/>
  <c r="AF424" i="3" s="1"/>
  <c r="E421" i="3"/>
  <c r="AF421" i="3" s="1"/>
  <c r="E415" i="3"/>
  <c r="AF415" i="3" s="1"/>
  <c r="E429" i="3"/>
  <c r="AF429" i="3" s="1"/>
  <c r="AF408" i="3"/>
  <c r="E403" i="3"/>
  <c r="AF403" i="3" s="1"/>
  <c r="E401" i="3"/>
  <c r="AF401" i="3" s="1"/>
  <c r="E399" i="3"/>
  <c r="AF399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3" i="3"/>
  <c r="AF373" i="3" s="1"/>
  <c r="E507" i="3"/>
  <c r="AF507" i="3" s="1"/>
  <c r="E498" i="3"/>
  <c r="AF498" i="3" s="1"/>
  <c r="E483" i="3"/>
  <c r="AF483" i="3" s="1"/>
  <c r="E420" i="3"/>
  <c r="AF420" i="3" s="1"/>
  <c r="E417" i="3"/>
  <c r="AF417" i="3" s="1"/>
  <c r="E410" i="3"/>
  <c r="AF410" i="3" s="1"/>
  <c r="E427" i="3"/>
  <c r="AF427" i="3" s="1"/>
  <c r="E423" i="3"/>
  <c r="AF423" i="3" s="1"/>
  <c r="E412" i="3"/>
  <c r="AF412" i="3" s="1"/>
  <c r="E371" i="3"/>
  <c r="AF371" i="3" s="1"/>
  <c r="E369" i="3"/>
  <c r="AF369" i="3" s="1"/>
  <c r="E367" i="3"/>
  <c r="AF367" i="3" s="1"/>
  <c r="E365" i="3"/>
  <c r="AF365" i="3" s="1"/>
  <c r="E362" i="3"/>
  <c r="AF362" i="3" s="1"/>
  <c r="E360" i="3"/>
  <c r="AF360" i="3" s="1"/>
  <c r="E357" i="3"/>
  <c r="AF357" i="3" s="1"/>
  <c r="E354" i="3"/>
  <c r="AF354" i="3" s="1"/>
  <c r="E352" i="3"/>
  <c r="AF352" i="3" s="1"/>
  <c r="E349" i="3"/>
  <c r="AF349" i="3" s="1"/>
  <c r="E346" i="3"/>
  <c r="AF346" i="3" s="1"/>
  <c r="E344" i="3"/>
  <c r="AF344" i="3" s="1"/>
  <c r="E339" i="3"/>
  <c r="AF339" i="3" s="1"/>
  <c r="E431" i="3"/>
  <c r="AF431" i="3" s="1"/>
  <c r="E414" i="3"/>
  <c r="AF414" i="3" s="1"/>
  <c r="E422" i="3"/>
  <c r="AF422" i="3" s="1"/>
  <c r="E419" i="3"/>
  <c r="AF419" i="3" s="1"/>
  <c r="E416" i="3"/>
  <c r="AF416" i="3" s="1"/>
  <c r="E409" i="3"/>
  <c r="AF409" i="3" s="1"/>
  <c r="E404" i="3"/>
  <c r="AF404" i="3" s="1"/>
  <c r="E402" i="3"/>
  <c r="AF402" i="3" s="1"/>
  <c r="E400" i="3"/>
  <c r="AF400" i="3" s="1"/>
  <c r="E398" i="3"/>
  <c r="AF398" i="3" s="1"/>
  <c r="E396" i="3"/>
  <c r="AF396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5" i="3"/>
  <c r="AF375" i="3" s="1"/>
  <c r="E372" i="3"/>
  <c r="AF372" i="3" s="1"/>
  <c r="E370" i="3"/>
  <c r="AF370" i="3" s="1"/>
  <c r="E350" i="3"/>
  <c r="AF350" i="3" s="1"/>
  <c r="E345" i="3"/>
  <c r="AF345" i="3" s="1"/>
  <c r="E326" i="3"/>
  <c r="AF326" i="3" s="1"/>
  <c r="E309" i="3"/>
  <c r="AF309" i="3" s="1"/>
  <c r="E241" i="3"/>
  <c r="AF241" i="3" s="1"/>
  <c r="E236" i="3"/>
  <c r="AF236" i="3" s="1"/>
  <c r="E231" i="3"/>
  <c r="AF231" i="3" s="1"/>
  <c r="E413" i="3"/>
  <c r="AF413" i="3" s="1"/>
  <c r="E353" i="3"/>
  <c r="AF353" i="3" s="1"/>
  <c r="E174" i="3"/>
  <c r="AF174" i="3" s="1"/>
  <c r="E317" i="3"/>
  <c r="AF317" i="3" s="1"/>
  <c r="E313" i="3"/>
  <c r="AF313" i="3" s="1"/>
  <c r="E259" i="3"/>
  <c r="AF259" i="3" s="1"/>
  <c r="E257" i="3"/>
  <c r="AF257" i="3" s="1"/>
  <c r="E254" i="3"/>
  <c r="AF254" i="3" s="1"/>
  <c r="E249" i="3"/>
  <c r="AF249" i="3" s="1"/>
  <c r="E247" i="3"/>
  <c r="AF247" i="3" s="1"/>
  <c r="E356" i="3"/>
  <c r="AF356" i="3" s="1"/>
  <c r="E342" i="3"/>
  <c r="AF342" i="3" s="1"/>
  <c r="E338" i="3"/>
  <c r="AF338" i="3" s="1"/>
  <c r="E321" i="3"/>
  <c r="AF321" i="3" s="1"/>
  <c r="E306" i="3"/>
  <c r="AF306" i="3" s="1"/>
  <c r="E304" i="3"/>
  <c r="AF304" i="3" s="1"/>
  <c r="E302" i="3"/>
  <c r="AF302" i="3" s="1"/>
  <c r="E300" i="3"/>
  <c r="AF300" i="3" s="1"/>
  <c r="E298" i="3"/>
  <c r="AF298" i="3" s="1"/>
  <c r="E296" i="3"/>
  <c r="AF296" i="3" s="1"/>
  <c r="E294" i="3"/>
  <c r="AF294" i="3" s="1"/>
  <c r="E292" i="3"/>
  <c r="AF292" i="3" s="1"/>
  <c r="E290" i="3"/>
  <c r="AF290" i="3" s="1"/>
  <c r="E288" i="3"/>
  <c r="AF288" i="3" s="1"/>
  <c r="E286" i="3"/>
  <c r="AF286" i="3" s="1"/>
  <c r="E284" i="3"/>
  <c r="AF284" i="3" s="1"/>
  <c r="E281" i="3"/>
  <c r="AF281" i="3" s="1"/>
  <c r="E279" i="3"/>
  <c r="AF279" i="3" s="1"/>
  <c r="E274" i="3"/>
  <c r="AF274" i="3" s="1"/>
  <c r="E270" i="3"/>
  <c r="AF270" i="3" s="1"/>
  <c r="E358" i="3"/>
  <c r="AF358" i="3" s="1"/>
  <c r="E337" i="3"/>
  <c r="AF337" i="3" s="1"/>
  <c r="E333" i="3"/>
  <c r="AF333" i="3" s="1"/>
  <c r="E329" i="3"/>
  <c r="AF329" i="3" s="1"/>
  <c r="E311" i="3"/>
  <c r="AF311" i="3" s="1"/>
  <c r="E418" i="3"/>
  <c r="AF418" i="3" s="1"/>
  <c r="E361" i="3"/>
  <c r="AF361" i="3" s="1"/>
  <c r="E320" i="3"/>
  <c r="AF320" i="3" s="1"/>
  <c r="E316" i="3"/>
  <c r="AF316" i="3" s="1"/>
  <c r="AF319" i="3" s="1"/>
  <c r="E308" i="3"/>
  <c r="AF308" i="3" s="1"/>
  <c r="E243" i="3"/>
  <c r="AF243" i="3" s="1"/>
  <c r="E240" i="3"/>
  <c r="AF240" i="3" s="1"/>
  <c r="E238" i="3"/>
  <c r="AF238" i="3" s="1"/>
  <c r="E233" i="3"/>
  <c r="AF233" i="3" s="1"/>
  <c r="E228" i="3"/>
  <c r="AF228" i="3" s="1"/>
  <c r="E226" i="3"/>
  <c r="AF226" i="3" s="1"/>
  <c r="E364" i="3"/>
  <c r="AF364" i="3" s="1"/>
  <c r="E336" i="3"/>
  <c r="AF336" i="3" s="1"/>
  <c r="E332" i="3"/>
  <c r="AF332" i="3" s="1"/>
  <c r="E327" i="3"/>
  <c r="AF327" i="3" s="1"/>
  <c r="E324" i="3"/>
  <c r="AF324" i="3" s="1"/>
  <c r="E261" i="3"/>
  <c r="AF261" i="3" s="1"/>
  <c r="E255" i="3"/>
  <c r="AF255" i="3" s="1"/>
  <c r="E251" i="3"/>
  <c r="AF251" i="3" s="1"/>
  <c r="E248" i="3"/>
  <c r="AF248" i="3" s="1"/>
  <c r="E245" i="3"/>
  <c r="AF245" i="3" s="1"/>
  <c r="E366" i="3"/>
  <c r="AF366" i="3" s="1"/>
  <c r="E341" i="3"/>
  <c r="AF341" i="3" s="1"/>
  <c r="E314" i="3"/>
  <c r="AF314" i="3" s="1"/>
  <c r="E310" i="3"/>
  <c r="AF310" i="3" s="1"/>
  <c r="E307" i="3"/>
  <c r="AF307" i="3" s="1"/>
  <c r="E305" i="3"/>
  <c r="AF305" i="3" s="1"/>
  <c r="E303" i="3"/>
  <c r="AF303" i="3" s="1"/>
  <c r="E301" i="3"/>
  <c r="AF301" i="3" s="1"/>
  <c r="E299" i="3"/>
  <c r="AF299" i="3" s="1"/>
  <c r="E297" i="3"/>
  <c r="AF297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77" i="3"/>
  <c r="AF277" i="3" s="1"/>
  <c r="E272" i="3"/>
  <c r="AF272" i="3" s="1"/>
  <c r="E215" i="3"/>
  <c r="AF215" i="3" s="1"/>
  <c r="E199" i="3"/>
  <c r="AF199" i="3" s="1"/>
  <c r="E189" i="3"/>
  <c r="AF189" i="3" s="1"/>
  <c r="E178" i="3"/>
  <c r="AF178" i="3" s="1"/>
  <c r="E213" i="3"/>
  <c r="AF213" i="3" s="1"/>
  <c r="E212" i="3"/>
  <c r="AF212" i="3" s="1"/>
  <c r="E195" i="3"/>
  <c r="AF195" i="3" s="1"/>
  <c r="E183" i="3"/>
  <c r="AF183" i="3" s="1"/>
  <c r="E108" i="3"/>
  <c r="AF108" i="3" s="1"/>
  <c r="E100" i="3"/>
  <c r="AF100" i="3" s="1"/>
  <c r="E318" i="3"/>
  <c r="AF318" i="3" s="1"/>
  <c r="E204" i="3"/>
  <c r="AF204" i="3" s="1"/>
  <c r="E197" i="3"/>
  <c r="AF197" i="3" s="1"/>
  <c r="E186" i="3"/>
  <c r="AF186" i="3" s="1"/>
  <c r="E176" i="3"/>
  <c r="AF176" i="3" s="1"/>
  <c r="E368" i="3"/>
  <c r="E334" i="3"/>
  <c r="AF334" i="3" s="1"/>
  <c r="E211" i="3"/>
  <c r="AF211" i="3" s="1"/>
  <c r="E200" i="3"/>
  <c r="AF200" i="3" s="1"/>
  <c r="E188" i="3"/>
  <c r="AF188" i="3" s="1"/>
  <c r="E179" i="3"/>
  <c r="AF179" i="3" s="1"/>
  <c r="E348" i="3"/>
  <c r="AF348" i="3" s="1"/>
  <c r="E322" i="3"/>
  <c r="AF322" i="3" s="1"/>
  <c r="E207" i="3"/>
  <c r="AF207" i="3" s="1"/>
  <c r="E203" i="3"/>
  <c r="AF203" i="3" s="1"/>
  <c r="E191" i="3"/>
  <c r="AF191" i="3" s="1"/>
  <c r="E182" i="3"/>
  <c r="AF182" i="3" s="1"/>
  <c r="E168" i="3"/>
  <c r="AF168" i="3" s="1"/>
  <c r="E165" i="3"/>
  <c r="AF165" i="3" s="1"/>
  <c r="E162" i="3"/>
  <c r="AF162" i="3" s="1"/>
  <c r="E160" i="3"/>
  <c r="AF160" i="3" s="1"/>
  <c r="E157" i="3"/>
  <c r="AF157" i="3" s="1"/>
  <c r="E154" i="3"/>
  <c r="AF154" i="3" s="1"/>
  <c r="E124" i="3"/>
  <c r="AF124" i="3" s="1"/>
  <c r="E121" i="3"/>
  <c r="AF121" i="3" s="1"/>
  <c r="E193" i="3"/>
  <c r="AF193" i="3" s="1"/>
  <c r="E184" i="3"/>
  <c r="AF184" i="3" s="1"/>
  <c r="E106" i="3"/>
  <c r="AF106" i="3" s="1"/>
  <c r="E102" i="3"/>
  <c r="AF102" i="3" s="1"/>
  <c r="E99" i="3"/>
  <c r="AF99" i="3" s="1"/>
  <c r="E209" i="3"/>
  <c r="AF209" i="3" s="1"/>
  <c r="E205" i="3"/>
  <c r="AF205" i="3" s="1"/>
  <c r="E175" i="3"/>
  <c r="AF175" i="3" s="1"/>
  <c r="G108" i="3"/>
  <c r="AH108" i="3" s="1"/>
  <c r="E122" i="3"/>
  <c r="AF122" i="3" s="1"/>
  <c r="E166" i="3"/>
  <c r="AF166" i="3" s="1"/>
  <c r="F218" i="3"/>
  <c r="AG218" i="3" s="1"/>
  <c r="F234" i="3"/>
  <c r="AG234" i="3" s="1"/>
  <c r="F88" i="3"/>
  <c r="AG88" i="3" s="1"/>
  <c r="F161" i="3"/>
  <c r="AG161" i="3" s="1"/>
  <c r="F119" i="3"/>
  <c r="AG119" i="3" s="1"/>
  <c r="F144" i="3"/>
  <c r="AG144" i="3" s="1"/>
  <c r="F126" i="3"/>
  <c r="AG126" i="3" s="1"/>
  <c r="F133" i="3"/>
  <c r="AG133" i="3" s="1"/>
  <c r="F152" i="3"/>
  <c r="AG152" i="3" s="1"/>
  <c r="F258" i="3"/>
  <c r="AG258" i="3" s="1"/>
  <c r="F330" i="3"/>
  <c r="AG330" i="3" s="1"/>
  <c r="E253" i="3"/>
  <c r="AF253" i="3" s="1"/>
  <c r="E172" i="3"/>
  <c r="AF172" i="3" s="1"/>
  <c r="E136" i="3"/>
  <c r="AF136" i="3" s="1"/>
  <c r="E280" i="3"/>
  <c r="AF280" i="3" s="1"/>
  <c r="E267" i="3"/>
  <c r="AF267" i="3" s="1"/>
  <c r="E6" i="3"/>
  <c r="E8" i="3"/>
  <c r="AF8" i="3" s="1"/>
  <c r="E164" i="3"/>
  <c r="AF164" i="3" s="1"/>
  <c r="G186" i="3"/>
  <c r="AH186" i="3" s="1"/>
  <c r="F219" i="3"/>
  <c r="AG219" i="3" s="1"/>
  <c r="F235" i="3"/>
  <c r="AG235" i="3" s="1"/>
  <c r="F117" i="3"/>
  <c r="AG117" i="3" s="1"/>
  <c r="F145" i="3"/>
  <c r="AG145" i="3" s="1"/>
  <c r="F134" i="3"/>
  <c r="AG134" i="3" s="1"/>
  <c r="F141" i="3"/>
  <c r="AG141" i="3" s="1"/>
  <c r="F265" i="3"/>
  <c r="AG265" i="3" s="1"/>
  <c r="F331" i="3"/>
  <c r="AG331" i="3" s="1"/>
  <c r="E268" i="3"/>
  <c r="AF268" i="3" s="1"/>
  <c r="E208" i="3"/>
  <c r="AF208" i="3" s="1"/>
  <c r="E180" i="3"/>
  <c r="AF180" i="3" s="1"/>
  <c r="G204" i="3"/>
  <c r="AH204" i="3" s="1"/>
  <c r="C103" i="3"/>
  <c r="AD103" i="3" s="1"/>
  <c r="C136" i="3"/>
  <c r="AD136" i="3" s="1"/>
  <c r="D221" i="3"/>
  <c r="AE221" i="3" s="1"/>
  <c r="D75" i="3"/>
  <c r="AE75" i="3" s="1"/>
  <c r="D113" i="3"/>
  <c r="AE113" i="3" s="1"/>
  <c r="D253" i="3"/>
  <c r="AE253" i="3" s="1"/>
  <c r="D172" i="3"/>
  <c r="AE172" i="3" s="1"/>
  <c r="D147" i="3"/>
  <c r="AE147" i="3" s="1"/>
  <c r="D151" i="3"/>
  <c r="AE151" i="3" s="1"/>
  <c r="D136" i="3"/>
  <c r="AE136" i="3" s="1"/>
  <c r="D267" i="3"/>
  <c r="AE267" i="3" s="1"/>
  <c r="F221" i="3"/>
  <c r="AG221" i="3" s="1"/>
  <c r="F225" i="3"/>
  <c r="AG225" i="3" s="1"/>
  <c r="F113" i="3"/>
  <c r="AG113" i="3" s="1"/>
  <c r="F253" i="3"/>
  <c r="AG253" i="3" s="1"/>
  <c r="F172" i="3"/>
  <c r="AG172" i="3" s="1"/>
  <c r="F147" i="3"/>
  <c r="AG147" i="3" s="1"/>
  <c r="F151" i="3"/>
  <c r="AG151" i="3" s="1"/>
  <c r="F136" i="3"/>
  <c r="AG136" i="3" s="1"/>
  <c r="F280" i="3"/>
  <c r="AG280" i="3" s="1"/>
  <c r="F267" i="3"/>
  <c r="AG267" i="3" s="1"/>
  <c r="E216" i="3"/>
  <c r="AF216" i="3" s="1"/>
  <c r="E229" i="3"/>
  <c r="AF229" i="3" s="1"/>
  <c r="E196" i="3"/>
  <c r="AF196" i="3" s="1"/>
  <c r="E78" i="3"/>
  <c r="AF78" i="3" s="1"/>
  <c r="E86" i="3"/>
  <c r="AF86" i="3" s="1"/>
  <c r="E98" i="3"/>
  <c r="AF98" i="3" s="1"/>
  <c r="E244" i="3"/>
  <c r="AF244" i="3" s="1"/>
  <c r="E142" i="3"/>
  <c r="AF142" i="3" s="1"/>
  <c r="E150" i="3"/>
  <c r="AF150" i="3" s="1"/>
  <c r="E263" i="3"/>
  <c r="AF263" i="3" s="1"/>
  <c r="E275" i="3"/>
  <c r="AF275" i="3" s="1"/>
  <c r="E155" i="3"/>
  <c r="AF155" i="3" s="1"/>
  <c r="E201" i="3"/>
  <c r="AF201" i="3" s="1"/>
  <c r="J524" i="3"/>
  <c r="L515" i="3"/>
  <c r="L623" i="3"/>
  <c r="M627" i="3"/>
  <c r="K530" i="3"/>
  <c r="K612" i="3"/>
  <c r="M515" i="3"/>
  <c r="M524" i="3"/>
  <c r="J237" i="3"/>
  <c r="L34" i="1" s="1"/>
  <c r="H627" i="3"/>
  <c r="J627" i="3"/>
  <c r="J612" i="3"/>
  <c r="H159" i="3"/>
  <c r="J16" i="1" s="1"/>
  <c r="L159" i="3"/>
  <c r="N16" i="1" s="1"/>
  <c r="H163" i="3"/>
  <c r="J17" i="1" s="1"/>
  <c r="L163" i="3"/>
  <c r="N17" i="1" s="1"/>
  <c r="L167" i="3"/>
  <c r="N18" i="1" s="1"/>
  <c r="L177" i="3"/>
  <c r="N19" i="1" s="1"/>
  <c r="H181" i="3"/>
  <c r="J23" i="1" s="1"/>
  <c r="L181" i="3"/>
  <c r="N23" i="1" s="1"/>
  <c r="L185" i="3"/>
  <c r="N24" i="1" s="1"/>
  <c r="H185" i="3"/>
  <c r="J24" i="1" s="1"/>
  <c r="L194" i="3"/>
  <c r="N26" i="1" s="1"/>
  <c r="L198" i="3"/>
  <c r="N27" i="1" s="1"/>
  <c r="L202" i="3"/>
  <c r="N28" i="1" s="1"/>
  <c r="L206" i="3"/>
  <c r="N29" i="1" s="1"/>
  <c r="H206" i="3"/>
  <c r="J29" i="1" s="1"/>
  <c r="L210" i="3"/>
  <c r="N30" i="1" s="1"/>
  <c r="L214" i="3"/>
  <c r="N31" i="1" s="1"/>
  <c r="H214" i="3"/>
  <c r="J31" i="1" s="1"/>
  <c r="L227" i="3"/>
  <c r="N32" i="1" s="1"/>
  <c r="M347" i="3"/>
  <c r="O63" i="1" s="1"/>
  <c r="L524" i="3"/>
  <c r="M530" i="3"/>
  <c r="K627" i="3"/>
  <c r="J107" i="3"/>
  <c r="L12" i="1" s="1"/>
  <c r="N260" i="3"/>
  <c r="P45" i="1" s="1"/>
  <c r="H202" i="3"/>
  <c r="J28" i="1" s="1"/>
  <c r="K232" i="3"/>
  <c r="M33" i="1" s="1"/>
  <c r="H250" i="3"/>
  <c r="J38" i="1" s="1"/>
  <c r="L250" i="3"/>
  <c r="N38" i="1" s="1"/>
  <c r="H260" i="3"/>
  <c r="J45" i="1" s="1"/>
  <c r="L260" i="3"/>
  <c r="N45" i="1" s="1"/>
  <c r="K156" i="3"/>
  <c r="M15" i="1" s="1"/>
  <c r="K159" i="3"/>
  <c r="M16" i="1" s="1"/>
  <c r="K163" i="3"/>
  <c r="M17" i="1" s="1"/>
  <c r="K181" i="3"/>
  <c r="M23" i="1" s="1"/>
  <c r="K185" i="3"/>
  <c r="M24" i="1" s="1"/>
  <c r="K194" i="3"/>
  <c r="M26" i="1" s="1"/>
  <c r="K206" i="3"/>
  <c r="M29" i="1" s="1"/>
  <c r="H232" i="3"/>
  <c r="J33" i="1" s="1"/>
  <c r="L237" i="3"/>
  <c r="N34" i="1" s="1"/>
  <c r="H242" i="3"/>
  <c r="J36" i="1" s="1"/>
  <c r="J515" i="3"/>
  <c r="N156" i="3"/>
  <c r="P15" i="1" s="1"/>
  <c r="L612" i="3"/>
  <c r="H617" i="3"/>
  <c r="K623" i="3"/>
  <c r="L343" i="3"/>
  <c r="N62" i="1" s="1"/>
  <c r="H347" i="3"/>
  <c r="J63" i="1" s="1"/>
  <c r="L347" i="3"/>
  <c r="N63" i="1" s="1"/>
  <c r="L351" i="3"/>
  <c r="N64" i="1" s="1"/>
  <c r="H351" i="3"/>
  <c r="J64" i="1" s="1"/>
  <c r="L355" i="3"/>
  <c r="N65" i="1" s="1"/>
  <c r="L359" i="3"/>
  <c r="N66" i="1" s="1"/>
  <c r="H363" i="3"/>
  <c r="J67" i="1" s="1"/>
  <c r="L363" i="3"/>
  <c r="N67" i="1" s="1"/>
  <c r="K282" i="3"/>
  <c r="M59" i="1" s="1"/>
  <c r="K323" i="3"/>
  <c r="M52" i="1" s="1"/>
  <c r="K328" i="3"/>
  <c r="M53" i="1" s="1"/>
  <c r="M343" i="3"/>
  <c r="O62" i="1" s="1"/>
  <c r="M355" i="3"/>
  <c r="O65" i="1" s="1"/>
  <c r="M363" i="3"/>
  <c r="O67" i="1" s="1"/>
  <c r="K260" i="3"/>
  <c r="M45" i="1" s="1"/>
  <c r="L278" i="3"/>
  <c r="N60" i="1" s="1"/>
  <c r="H282" i="3"/>
  <c r="J59" i="1" s="1"/>
  <c r="L282" i="3"/>
  <c r="N59" i="1" s="1"/>
  <c r="L315" i="3"/>
  <c r="N50" i="1" s="1"/>
  <c r="L323" i="3"/>
  <c r="N52" i="1" s="1"/>
  <c r="H328" i="3"/>
  <c r="J53" i="1" s="1"/>
  <c r="L328" i="3"/>
  <c r="N53" i="1" s="1"/>
  <c r="L335" i="3"/>
  <c r="N54" i="1" s="1"/>
  <c r="K246" i="3"/>
  <c r="M37" i="1" s="1"/>
  <c r="L246" i="3"/>
  <c r="N37" i="1" s="1"/>
  <c r="K75" i="1"/>
  <c r="K74" i="1"/>
  <c r="K76" i="1"/>
  <c r="I612" i="3"/>
  <c r="I617" i="3"/>
  <c r="I627" i="3"/>
  <c r="I515" i="3"/>
  <c r="K617" i="3"/>
  <c r="L273" i="3"/>
  <c r="N46" i="1" s="1"/>
  <c r="L340" i="3"/>
  <c r="N61" i="1" s="1"/>
  <c r="J530" i="3"/>
  <c r="H355" i="3"/>
  <c r="J65" i="1" s="1"/>
  <c r="M194" i="3"/>
  <c r="O26" i="1" s="1"/>
  <c r="M328" i="3"/>
  <c r="O53" i="1" s="1"/>
  <c r="N159" i="3"/>
  <c r="P16" i="1" s="1"/>
  <c r="N163" i="3"/>
  <c r="P17" i="1" s="1"/>
  <c r="J167" i="3"/>
  <c r="L18" i="1" s="1"/>
  <c r="N177" i="3"/>
  <c r="P19" i="1" s="1"/>
  <c r="J181" i="3"/>
  <c r="L23" i="1" s="1"/>
  <c r="N190" i="3"/>
  <c r="P25" i="1" s="1"/>
  <c r="J190" i="3"/>
  <c r="L25" i="1" s="1"/>
  <c r="J198" i="3"/>
  <c r="L27" i="1" s="1"/>
  <c r="N202" i="3"/>
  <c r="P28" i="1" s="1"/>
  <c r="N206" i="3"/>
  <c r="P29" i="1" s="1"/>
  <c r="N210" i="3"/>
  <c r="P30" i="1" s="1"/>
  <c r="J210" i="3"/>
  <c r="L30" i="1" s="1"/>
  <c r="J214" i="3"/>
  <c r="L31" i="1" s="1"/>
  <c r="N214" i="3"/>
  <c r="P31" i="1" s="1"/>
  <c r="N232" i="3"/>
  <c r="P33" i="1" s="1"/>
  <c r="N237" i="3"/>
  <c r="P34" i="1" s="1"/>
  <c r="N242" i="3"/>
  <c r="P36" i="1" s="1"/>
  <c r="J246" i="3"/>
  <c r="L37" i="1" s="1"/>
  <c r="N250" i="3"/>
  <c r="P38" i="1" s="1"/>
  <c r="J250" i="3"/>
  <c r="L38" i="1" s="1"/>
  <c r="N256" i="3"/>
  <c r="P39" i="1" s="1"/>
  <c r="J260" i="3"/>
  <c r="L45" i="1" s="1"/>
  <c r="N273" i="3"/>
  <c r="P46" i="1" s="1"/>
  <c r="N278" i="3"/>
  <c r="P60" i="1" s="1"/>
  <c r="N282" i="3"/>
  <c r="P59" i="1" s="1"/>
  <c r="J323" i="3"/>
  <c r="L52" i="1" s="1"/>
  <c r="N323" i="3"/>
  <c r="P52" i="1" s="1"/>
  <c r="N328" i="3"/>
  <c r="P53" i="1" s="1"/>
  <c r="J340" i="3"/>
  <c r="L61" i="1" s="1"/>
  <c r="N340" i="3"/>
  <c r="P61" i="1" s="1"/>
  <c r="N347" i="3"/>
  <c r="P63" i="1" s="1"/>
  <c r="J347" i="3"/>
  <c r="L63" i="1" s="1"/>
  <c r="J351" i="3"/>
  <c r="L64" i="1" s="1"/>
  <c r="N355" i="3"/>
  <c r="P65" i="1" s="1"/>
  <c r="J359" i="3"/>
  <c r="L66" i="1" s="1"/>
  <c r="I237" i="3"/>
  <c r="K34" i="1" s="1"/>
  <c r="I242" i="3"/>
  <c r="K36" i="1" s="1"/>
  <c r="I323" i="3"/>
  <c r="K52" i="1" s="1"/>
  <c r="I343" i="3"/>
  <c r="K62" i="1" s="1"/>
  <c r="J256" i="3"/>
  <c r="L39" i="1" s="1"/>
  <c r="J232" i="3"/>
  <c r="L33" i="1" s="1"/>
  <c r="J278" i="3"/>
  <c r="L60" i="1" s="1"/>
  <c r="N315" i="3"/>
  <c r="P50" i="1" s="1"/>
  <c r="L426" i="3"/>
  <c r="I163" i="3"/>
  <c r="K17" i="1" s="1"/>
  <c r="K363" i="3"/>
  <c r="M67" i="1" s="1"/>
  <c r="H194" i="3"/>
  <c r="J26" i="1" s="1"/>
  <c r="J617" i="3"/>
  <c r="L232" i="3"/>
  <c r="N33" i="1" s="1"/>
  <c r="M374" i="3"/>
  <c r="L374" i="3"/>
  <c r="L530" i="3"/>
  <c r="N359" i="3"/>
  <c r="P66" i="1" s="1"/>
  <c r="J363" i="3"/>
  <c r="L67" i="1" s="1"/>
  <c r="L242" i="3"/>
  <c r="N36" i="1" s="1"/>
  <c r="M185" i="3"/>
  <c r="O24" i="1" s="1"/>
  <c r="M256" i="3"/>
  <c r="O39" i="1" s="1"/>
  <c r="I260" i="3"/>
  <c r="K45" i="1" s="1"/>
  <c r="I363" i="3"/>
  <c r="K67" i="1" s="1"/>
  <c r="L256" i="3"/>
  <c r="N39" i="1" s="1"/>
  <c r="J159" i="3"/>
  <c r="L16" i="1" s="1"/>
  <c r="N246" i="3"/>
  <c r="P37" i="1" s="1"/>
  <c r="N167" i="3"/>
  <c r="P18" i="1" s="1"/>
  <c r="N185" i="3"/>
  <c r="P24" i="1" s="1"/>
  <c r="N198" i="3"/>
  <c r="P27" i="1" s="1"/>
  <c r="L617" i="3"/>
  <c r="I159" i="3"/>
  <c r="K16" i="1" s="1"/>
  <c r="M159" i="3"/>
  <c r="O16" i="1" s="1"/>
  <c r="M163" i="3"/>
  <c r="O17" i="1" s="1"/>
  <c r="I181" i="3"/>
  <c r="K23" i="1" s="1"/>
  <c r="M181" i="3"/>
  <c r="O23" i="1" s="1"/>
  <c r="M202" i="3"/>
  <c r="O28" i="1" s="1"/>
  <c r="M206" i="3"/>
  <c r="O29" i="1" s="1"/>
  <c r="M214" i="3"/>
  <c r="O31" i="1" s="1"/>
  <c r="I214" i="3"/>
  <c r="K31" i="1" s="1"/>
  <c r="M232" i="3"/>
  <c r="O33" i="1" s="1"/>
  <c r="M242" i="3"/>
  <c r="O36" i="1" s="1"/>
  <c r="I250" i="3"/>
  <c r="K38" i="1" s="1"/>
  <c r="M250" i="3"/>
  <c r="O38" i="1" s="1"/>
  <c r="M260" i="3"/>
  <c r="O45" i="1" s="1"/>
  <c r="M273" i="3"/>
  <c r="O46" i="1" s="1"/>
  <c r="M278" i="3"/>
  <c r="O60" i="1" s="1"/>
  <c r="M282" i="3"/>
  <c r="O59" i="1" s="1"/>
  <c r="M315" i="3"/>
  <c r="O50" i="1" s="1"/>
  <c r="I328" i="3"/>
  <c r="K53" i="1" s="1"/>
  <c r="I351" i="3"/>
  <c r="K64" i="1" s="1"/>
  <c r="I355" i="3"/>
  <c r="K65" i="1" s="1"/>
  <c r="K343" i="3"/>
  <c r="M62" i="1" s="1"/>
  <c r="K347" i="3"/>
  <c r="M63" i="1" s="1"/>
  <c r="K351" i="3"/>
  <c r="M64" i="1" s="1"/>
  <c r="K355" i="3"/>
  <c r="M65" i="1" s="1"/>
  <c r="K374" i="3"/>
  <c r="N194" i="3"/>
  <c r="P26" i="1" s="1"/>
  <c r="J202" i="3"/>
  <c r="L28" i="1" s="1"/>
  <c r="N227" i="3"/>
  <c r="P32" i="1" s="1"/>
  <c r="I426" i="3"/>
  <c r="J156" i="3"/>
  <c r="L15" i="1" s="1"/>
  <c r="J335" i="3"/>
  <c r="L54" i="1" s="1"/>
  <c r="J374" i="3"/>
  <c r="J426" i="3"/>
  <c r="K123" i="3"/>
  <c r="M13" i="1" s="1"/>
  <c r="K273" i="3"/>
  <c r="M46" i="1" s="1"/>
  <c r="L123" i="3"/>
  <c r="N13" i="1" s="1"/>
  <c r="I156" i="3"/>
  <c r="K15" i="1" s="1"/>
  <c r="I107" i="3"/>
  <c r="K12" i="1" s="1"/>
  <c r="I167" i="3"/>
  <c r="K18" i="1" s="1"/>
  <c r="I198" i="3"/>
  <c r="K27" i="1" s="1"/>
  <c r="N335" i="3"/>
  <c r="P54" i="1" s="1"/>
  <c r="N343" i="3"/>
  <c r="P62" i="1" s="1"/>
  <c r="N351" i="3"/>
  <c r="P64" i="1" s="1"/>
  <c r="N363" i="3"/>
  <c r="P67" i="1" s="1"/>
  <c r="N374" i="3"/>
  <c r="N510" i="3"/>
  <c r="N627" i="3"/>
  <c r="N524" i="3"/>
  <c r="H444" i="4"/>
  <c r="H315" i="3"/>
  <c r="J50" i="1" s="1"/>
  <c r="H335" i="3"/>
  <c r="J54" i="1" s="1"/>
  <c r="H343" i="3"/>
  <c r="J62" i="1" s="1"/>
  <c r="H612" i="3"/>
  <c r="H623" i="3"/>
  <c r="H530" i="3"/>
  <c r="H607" i="3"/>
  <c r="I177" i="3"/>
  <c r="K19" i="1" s="1"/>
  <c r="I185" i="3"/>
  <c r="K24" i="1" s="1"/>
  <c r="I206" i="3"/>
  <c r="K29" i="1" s="1"/>
  <c r="I315" i="3"/>
  <c r="K50" i="1" s="1"/>
  <c r="I374" i="3"/>
  <c r="J343" i="3"/>
  <c r="L62" i="1" s="1"/>
  <c r="L107" i="3"/>
  <c r="N12" i="1" s="1"/>
  <c r="L190" i="3"/>
  <c r="N25" i="1" s="1"/>
  <c r="J623" i="3"/>
  <c r="K202" i="3"/>
  <c r="M28" i="1" s="1"/>
  <c r="K214" i="3"/>
  <c r="M31" i="1" s="1"/>
  <c r="K242" i="3"/>
  <c r="M36" i="1" s="1"/>
  <c r="K250" i="3"/>
  <c r="M38" i="1" s="1"/>
  <c r="K426" i="3"/>
  <c r="H123" i="3"/>
  <c r="J13" i="1" s="1"/>
  <c r="H167" i="3"/>
  <c r="J18" i="1" s="1"/>
  <c r="H177" i="3"/>
  <c r="J19" i="1" s="1"/>
  <c r="H210" i="3"/>
  <c r="J30" i="1" s="1"/>
  <c r="H246" i="3"/>
  <c r="J37" i="1" s="1"/>
  <c r="H256" i="3"/>
  <c r="J39" i="1" s="1"/>
  <c r="H278" i="3"/>
  <c r="J60" i="1" s="1"/>
  <c r="H323" i="3"/>
  <c r="J52" i="1" s="1"/>
  <c r="J163" i="3"/>
  <c r="L17" i="1" s="1"/>
  <c r="J177" i="3"/>
  <c r="L19" i="1" s="1"/>
  <c r="J185" i="3"/>
  <c r="L24" i="1" s="1"/>
  <c r="J194" i="3"/>
  <c r="L26" i="1" s="1"/>
  <c r="J206" i="3"/>
  <c r="L29" i="1" s="1"/>
  <c r="J227" i="3"/>
  <c r="L32" i="1" s="1"/>
  <c r="J242" i="3"/>
  <c r="L36" i="1" s="1"/>
  <c r="J273" i="3"/>
  <c r="L46" i="1" s="1"/>
  <c r="J282" i="3"/>
  <c r="L59" i="1" s="1"/>
  <c r="J315" i="3"/>
  <c r="L50" i="1" s="1"/>
  <c r="J328" i="3"/>
  <c r="L53" i="1" s="1"/>
  <c r="J355" i="3"/>
  <c r="L65" i="1" s="1"/>
  <c r="H107" i="3"/>
  <c r="J12" i="1" s="1"/>
  <c r="H190" i="3"/>
  <c r="J25" i="1" s="1"/>
  <c r="H198" i="3"/>
  <c r="J27" i="1" s="1"/>
  <c r="H237" i="3"/>
  <c r="J34" i="1" s="1"/>
  <c r="H340" i="3"/>
  <c r="J61" i="1" s="1"/>
  <c r="H359" i="3"/>
  <c r="J66" i="1" s="1"/>
  <c r="I210" i="3"/>
  <c r="K30" i="1" s="1"/>
  <c r="H273" i="3"/>
  <c r="J46" i="1" s="1"/>
  <c r="H374" i="3"/>
  <c r="K210" i="3"/>
  <c r="M30" i="1" s="1"/>
  <c r="M101" i="3"/>
  <c r="M123" i="3"/>
  <c r="O13" i="1" s="1"/>
  <c r="I282" i="3"/>
  <c r="K59" i="1" s="1"/>
  <c r="J101" i="3"/>
  <c r="L101" i="3"/>
  <c r="L156" i="3"/>
  <c r="N15" i="1" s="1"/>
  <c r="H101" i="3"/>
  <c r="H426" i="3"/>
  <c r="H510" i="3"/>
  <c r="H524" i="3"/>
  <c r="J123" i="3"/>
  <c r="L13" i="1" s="1"/>
  <c r="H156" i="3"/>
  <c r="J15" i="1" s="1"/>
  <c r="H227" i="3"/>
  <c r="J32" i="1" s="1"/>
  <c r="I190" i="3"/>
  <c r="K25" i="1" s="1"/>
  <c r="I256" i="3"/>
  <c r="K39" i="1" s="1"/>
  <c r="I278" i="3"/>
  <c r="K60" i="1" s="1"/>
  <c r="I347" i="3"/>
  <c r="K63" i="1" s="1"/>
  <c r="I359" i="3"/>
  <c r="K66" i="1" s="1"/>
  <c r="K101" i="3"/>
  <c r="K107" i="3"/>
  <c r="M12" i="1" s="1"/>
  <c r="K167" i="3"/>
  <c r="M18" i="1" s="1"/>
  <c r="K177" i="3"/>
  <c r="M19" i="1" s="1"/>
  <c r="K190" i="3"/>
  <c r="M25" i="1" s="1"/>
  <c r="K198" i="3"/>
  <c r="M27" i="1" s="1"/>
  <c r="K227" i="3"/>
  <c r="M32" i="1" s="1"/>
  <c r="K237" i="3"/>
  <c r="M34" i="1" s="1"/>
  <c r="K256" i="3"/>
  <c r="M39" i="1" s="1"/>
  <c r="K278" i="3"/>
  <c r="M60" i="1" s="1"/>
  <c r="K315" i="3"/>
  <c r="M50" i="1" s="1"/>
  <c r="K335" i="3"/>
  <c r="M54" i="1" s="1"/>
  <c r="K359" i="3"/>
  <c r="M66" i="1" s="1"/>
  <c r="M167" i="3"/>
  <c r="O18" i="1" s="1"/>
  <c r="M198" i="3"/>
  <c r="O27" i="1" s="1"/>
  <c r="M426" i="3"/>
  <c r="N107" i="3"/>
  <c r="P12" i="1" s="1"/>
  <c r="M107" i="3"/>
  <c r="O12" i="1" s="1"/>
  <c r="M156" i="3"/>
  <c r="O15" i="1" s="1"/>
  <c r="M177" i="3"/>
  <c r="O19" i="1" s="1"/>
  <c r="M190" i="3"/>
  <c r="O25" i="1" s="1"/>
  <c r="M210" i="3"/>
  <c r="O30" i="1" s="1"/>
  <c r="M227" i="3"/>
  <c r="O32" i="1" s="1"/>
  <c r="M237" i="3"/>
  <c r="O34" i="1" s="1"/>
  <c r="M246" i="3"/>
  <c r="O37" i="1" s="1"/>
  <c r="M323" i="3"/>
  <c r="O52" i="1" s="1"/>
  <c r="M335" i="3"/>
  <c r="O54" i="1" s="1"/>
  <c r="M340" i="3"/>
  <c r="O61" i="1" s="1"/>
  <c r="M351" i="3"/>
  <c r="O64" i="1" s="1"/>
  <c r="M359" i="3"/>
  <c r="O66" i="1" s="1"/>
  <c r="N101" i="3"/>
  <c r="I194" i="3"/>
  <c r="K26" i="1" s="1"/>
  <c r="I202" i="3"/>
  <c r="K28" i="1" s="1"/>
  <c r="I232" i="3"/>
  <c r="K33" i="1" s="1"/>
  <c r="N123" i="3"/>
  <c r="P13" i="1" s="1"/>
  <c r="N181" i="3"/>
  <c r="P23" i="1" s="1"/>
  <c r="K510" i="3"/>
  <c r="L510" i="3"/>
  <c r="J510" i="3"/>
  <c r="M510" i="3"/>
  <c r="K607" i="3"/>
  <c r="J607" i="3"/>
  <c r="M623" i="3"/>
  <c r="K515" i="3"/>
  <c r="L607" i="3"/>
  <c r="M607" i="3"/>
  <c r="N617" i="3"/>
  <c r="I530" i="3"/>
  <c r="L627" i="3"/>
  <c r="M617" i="3"/>
  <c r="N612" i="3"/>
  <c r="K524" i="3"/>
  <c r="M612" i="3"/>
  <c r="N530" i="3"/>
  <c r="B3" i="2"/>
  <c r="AF368" i="3" l="1"/>
  <c r="AF374" i="3" s="1"/>
  <c r="G78" i="1"/>
  <c r="AH368" i="3"/>
  <c r="AH374" i="3" s="1"/>
  <c r="I78" i="1"/>
  <c r="AG368" i="3"/>
  <c r="AG374" i="3" s="1"/>
  <c r="H78" i="1"/>
  <c r="AF159" i="3"/>
  <c r="AE368" i="3"/>
  <c r="AE374" i="3" s="1"/>
  <c r="F78" i="1"/>
  <c r="AD368" i="3"/>
  <c r="E78" i="1"/>
  <c r="AF214" i="3"/>
  <c r="AH232" i="3"/>
  <c r="AG323" i="3"/>
  <c r="AF343" i="3"/>
  <c r="AH282" i="3"/>
  <c r="AH359" i="3"/>
  <c r="AG167" i="3"/>
  <c r="AE343" i="3"/>
  <c r="AF359" i="3"/>
  <c r="AG246" i="3"/>
  <c r="AG340" i="3"/>
  <c r="AH185" i="3"/>
  <c r="AG355" i="3"/>
  <c r="AF260" i="3"/>
  <c r="AI374" i="3"/>
  <c r="AE359" i="3"/>
  <c r="AH227" i="3"/>
  <c r="AH347" i="3"/>
  <c r="AE202" i="3"/>
  <c r="AF351" i="3"/>
  <c r="AH273" i="3"/>
  <c r="AH627" i="3"/>
  <c r="AE355" i="3"/>
  <c r="AE623" i="3"/>
  <c r="AE524" i="3"/>
  <c r="AG214" i="3"/>
  <c r="AG250" i="3"/>
  <c r="AF612" i="3"/>
  <c r="AH107" i="3"/>
  <c r="AH351" i="3"/>
  <c r="AH530" i="3"/>
  <c r="AH515" i="3"/>
  <c r="AE206" i="3"/>
  <c r="AE167" i="3"/>
  <c r="AE237" i="3"/>
  <c r="AH123" i="3"/>
  <c r="AF363" i="3"/>
  <c r="AH181" i="3"/>
  <c r="AH159" i="3"/>
  <c r="AE242" i="3"/>
  <c r="AF163" i="3"/>
  <c r="AF198" i="3"/>
  <c r="AF335" i="3"/>
  <c r="AF250" i="3"/>
  <c r="AF623" i="3"/>
  <c r="AH202" i="3"/>
  <c r="AE282" i="3"/>
  <c r="AH198" i="3"/>
  <c r="AE256" i="3"/>
  <c r="AF167" i="3"/>
  <c r="AF627" i="3"/>
  <c r="AH250" i="3"/>
  <c r="AH242" i="3"/>
  <c r="AF607" i="3"/>
  <c r="AE227" i="3"/>
  <c r="AG177" i="3"/>
  <c r="AE156" i="3"/>
  <c r="AE510" i="3"/>
  <c r="AE246" i="3"/>
  <c r="AF530" i="3"/>
  <c r="AF515" i="3"/>
  <c r="AH177" i="3"/>
  <c r="AH237" i="3"/>
  <c r="AG107" i="3"/>
  <c r="AG510" i="3"/>
  <c r="AG328" i="3"/>
  <c r="AG351" i="3"/>
  <c r="AG530" i="3"/>
  <c r="AG515" i="3"/>
  <c r="AG627" i="3"/>
  <c r="AF242" i="3"/>
  <c r="AE123" i="3"/>
  <c r="AF107" i="3"/>
  <c r="AF190" i="3"/>
  <c r="AH340" i="3"/>
  <c r="AH363" i="3"/>
  <c r="AE198" i="3"/>
  <c r="AE315" i="3"/>
  <c r="AE273" i="3"/>
  <c r="AE607" i="3"/>
  <c r="AE612" i="3"/>
  <c r="AG181" i="3"/>
  <c r="AG256" i="3"/>
  <c r="AG185" i="3"/>
  <c r="AG260" i="3"/>
  <c r="AG426" i="3"/>
  <c r="AF617" i="3"/>
  <c r="AF185" i="3"/>
  <c r="AF256" i="3"/>
  <c r="AF194" i="3"/>
  <c r="AF202" i="3"/>
  <c r="AF246" i="3"/>
  <c r="AF278" i="3"/>
  <c r="AF206" i="3"/>
  <c r="AF227" i="3"/>
  <c r="AF273" i="3"/>
  <c r="AF282" i="3"/>
  <c r="AF347" i="3"/>
  <c r="AF524" i="3"/>
  <c r="AH167" i="3"/>
  <c r="AH194" i="3"/>
  <c r="AH612" i="3"/>
  <c r="AE181" i="3"/>
  <c r="AE163" i="3"/>
  <c r="AE328" i="3"/>
  <c r="AE323" i="3"/>
  <c r="AE250" i="3"/>
  <c r="AG202" i="3"/>
  <c r="AG190" i="3"/>
  <c r="AG227" i="3"/>
  <c r="AG335" i="3"/>
  <c r="AG524" i="3"/>
  <c r="AH101" i="3"/>
  <c r="AH190" i="3"/>
  <c r="AF232" i="3"/>
  <c r="AG194" i="3"/>
  <c r="AF210" i="3"/>
  <c r="AF328" i="3"/>
  <c r="AH260" i="3"/>
  <c r="AH246" i="3"/>
  <c r="AE214" i="3"/>
  <c r="AE617" i="3"/>
  <c r="AG273" i="3"/>
  <c r="AG347" i="3"/>
  <c r="AG359" i="3"/>
  <c r="AE194" i="3"/>
  <c r="AE278" i="3"/>
  <c r="AH328" i="3"/>
  <c r="AF323" i="3"/>
  <c r="AF426" i="3"/>
  <c r="AF510" i="3"/>
  <c r="AH210" i="3"/>
  <c r="AH323" i="3"/>
  <c r="AH607" i="3"/>
  <c r="AH617" i="3"/>
  <c r="AE107" i="3"/>
  <c r="AE351" i="3"/>
  <c r="AG156" i="3"/>
  <c r="AG198" i="3"/>
  <c r="AG363" i="3"/>
  <c r="AH426" i="3"/>
  <c r="AF177" i="3"/>
  <c r="AH315" i="3"/>
  <c r="AE363" i="3"/>
  <c r="AF156" i="3"/>
  <c r="AF315" i="3"/>
  <c r="AF355" i="3"/>
  <c r="AH214" i="3"/>
  <c r="AH256" i="3"/>
  <c r="AH335" i="3"/>
  <c r="AH623" i="3"/>
  <c r="AE177" i="3"/>
  <c r="AE340" i="3"/>
  <c r="AE347" i="3"/>
  <c r="AE426" i="3"/>
  <c r="AG123" i="3"/>
  <c r="AG232" i="3"/>
  <c r="AF237" i="3"/>
  <c r="AH278" i="3"/>
  <c r="AH355" i="3"/>
  <c r="AH524" i="3"/>
  <c r="AF181" i="3"/>
  <c r="AH206" i="3"/>
  <c r="AF123" i="3"/>
  <c r="AF340" i="3"/>
  <c r="AH156" i="3"/>
  <c r="AH510" i="3"/>
  <c r="AE185" i="3"/>
  <c r="AE190" i="3"/>
  <c r="AE335" i="3"/>
  <c r="AE210" i="3"/>
  <c r="AE530" i="3"/>
  <c r="AE515" i="3"/>
  <c r="AE627" i="3"/>
  <c r="AG159" i="3"/>
  <c r="AG242" i="3"/>
  <c r="AG278" i="3"/>
  <c r="AG607" i="3"/>
  <c r="AG237" i="3"/>
  <c r="AG163" i="3"/>
  <c r="AG206" i="3"/>
  <c r="AG282" i="3"/>
  <c r="AG623" i="3"/>
  <c r="AG612" i="3"/>
  <c r="AE232" i="3"/>
  <c r="AG315" i="3"/>
  <c r="AG617" i="3"/>
  <c r="AD341" i="3"/>
  <c r="AD343" i="3" s="1"/>
  <c r="AG207" i="3"/>
  <c r="AG210" i="3" s="1"/>
  <c r="AE157" i="3"/>
  <c r="AE159" i="3" s="1"/>
  <c r="AH341" i="3"/>
  <c r="AH343" i="3" s="1"/>
  <c r="AE257" i="3"/>
  <c r="AE260" i="3" s="1"/>
  <c r="AH160" i="3"/>
  <c r="AH163" i="3" s="1"/>
  <c r="AD511" i="3"/>
  <c r="AD515" i="3" s="1"/>
  <c r="AG341" i="3"/>
  <c r="AG343" i="3" s="1"/>
  <c r="AD351" i="3"/>
  <c r="AD347" i="3"/>
  <c r="AD278" i="3"/>
  <c r="AD355" i="3"/>
  <c r="AD123" i="3"/>
  <c r="AD363" i="3"/>
  <c r="AD163" i="3"/>
  <c r="AM630" i="3"/>
  <c r="AM4" i="3" s="1"/>
  <c r="AK630" i="3"/>
  <c r="AK4" i="3" s="1"/>
  <c r="AD167" i="3"/>
  <c r="AD237" i="3"/>
  <c r="AD214" i="3"/>
  <c r="AD623" i="3"/>
  <c r="AD335" i="3"/>
  <c r="AN630" i="3"/>
  <c r="AN4" i="3" s="1"/>
  <c r="AD323" i="3"/>
  <c r="AD530" i="3"/>
  <c r="AO630" i="3"/>
  <c r="AO4" i="3" s="1"/>
  <c r="AL630" i="3"/>
  <c r="AL4" i="3" s="1"/>
  <c r="G76" i="1"/>
  <c r="AD524" i="3"/>
  <c r="AF6" i="3"/>
  <c r="AF101" i="3" s="1"/>
  <c r="AD198" i="3"/>
  <c r="F76" i="1"/>
  <c r="AD107" i="3"/>
  <c r="AD190" i="3"/>
  <c r="AD232" i="3"/>
  <c r="E76" i="1"/>
  <c r="AD210" i="3"/>
  <c r="AD282" i="3"/>
  <c r="AD315" i="3"/>
  <c r="C319" i="3"/>
  <c r="E51" i="1" s="1"/>
  <c r="AD319" i="3"/>
  <c r="D319" i="3"/>
  <c r="F51" i="1" s="1"/>
  <c r="E75" i="1"/>
  <c r="E319" i="3"/>
  <c r="G51" i="1" s="1"/>
  <c r="I75" i="1"/>
  <c r="I74" i="1"/>
  <c r="AD328" i="3"/>
  <c r="F74" i="1"/>
  <c r="E74" i="1"/>
  <c r="I76" i="1"/>
  <c r="AD6" i="3"/>
  <c r="AD101" i="3" s="1"/>
  <c r="AD177" i="3"/>
  <c r="AD242" i="3"/>
  <c r="AD612" i="3"/>
  <c r="F75" i="1"/>
  <c r="AD185" i="3"/>
  <c r="AD256" i="3"/>
  <c r="AD250" i="3"/>
  <c r="AD227" i="3"/>
  <c r="AD194" i="3"/>
  <c r="AD426" i="3"/>
  <c r="AD181" i="3"/>
  <c r="AD246" i="3"/>
  <c r="AD607" i="3"/>
  <c r="AD617" i="3"/>
  <c r="H74" i="1"/>
  <c r="AD206" i="3"/>
  <c r="AD273" i="3"/>
  <c r="AD510" i="3"/>
  <c r="AG6" i="3"/>
  <c r="AG101" i="3" s="1"/>
  <c r="H76" i="1"/>
  <c r="H75" i="1"/>
  <c r="G319" i="3"/>
  <c r="I51" i="1" s="1"/>
  <c r="AD202" i="3"/>
  <c r="AD260" i="3"/>
  <c r="AD159" i="3"/>
  <c r="AD359" i="3"/>
  <c r="AD340" i="3"/>
  <c r="AD627" i="3"/>
  <c r="F319" i="3"/>
  <c r="H51" i="1" s="1"/>
  <c r="G75" i="1"/>
  <c r="G74" i="1"/>
  <c r="AE6" i="3"/>
  <c r="AE101" i="3" s="1"/>
  <c r="AD156" i="3"/>
  <c r="J29" i="5"/>
  <c r="I30" i="5"/>
  <c r="I31" i="7"/>
  <c r="J30" i="7"/>
  <c r="D237" i="3"/>
  <c r="F34" i="1" s="1"/>
  <c r="I30" i="4"/>
  <c r="J29" i="4"/>
  <c r="F328" i="3"/>
  <c r="H53" i="1" s="1"/>
  <c r="F214" i="3"/>
  <c r="H31" i="1" s="1"/>
  <c r="F202" i="3"/>
  <c r="H28" i="1" s="1"/>
  <c r="D214" i="3"/>
  <c r="F31" i="1" s="1"/>
  <c r="G347" i="3"/>
  <c r="I63" i="1" s="1"/>
  <c r="D159" i="3"/>
  <c r="F16" i="1" s="1"/>
  <c r="E163" i="3"/>
  <c r="G17" i="1" s="1"/>
  <c r="F242" i="3"/>
  <c r="H36" i="1" s="1"/>
  <c r="C177" i="3"/>
  <c r="E19" i="1" s="1"/>
  <c r="C101" i="3"/>
  <c r="E11" i="1" s="1"/>
  <c r="D167" i="3"/>
  <c r="F18" i="1" s="1"/>
  <c r="F260" i="3"/>
  <c r="H45" i="1" s="1"/>
  <c r="G256" i="3"/>
  <c r="I39" i="1" s="1"/>
  <c r="D282" i="3"/>
  <c r="F59" i="1" s="1"/>
  <c r="D343" i="3"/>
  <c r="F62" i="1" s="1"/>
  <c r="F363" i="3"/>
  <c r="H67" i="1" s="1"/>
  <c r="F617" i="3"/>
  <c r="F246" i="3"/>
  <c r="H37" i="1" s="1"/>
  <c r="F623" i="3"/>
  <c r="D250" i="3"/>
  <c r="F38" i="1" s="1"/>
  <c r="D232" i="3"/>
  <c r="F33" i="1" s="1"/>
  <c r="G623" i="3"/>
  <c r="F107" i="3"/>
  <c r="H12" i="1" s="1"/>
  <c r="D323" i="3"/>
  <c r="F52" i="1" s="1"/>
  <c r="F181" i="3"/>
  <c r="H23" i="1" s="1"/>
  <c r="F167" i="3"/>
  <c r="H18" i="1" s="1"/>
  <c r="F185" i="3"/>
  <c r="H24" i="1" s="1"/>
  <c r="F210" i="3"/>
  <c r="H30" i="1" s="1"/>
  <c r="F340" i="3"/>
  <c r="H61" i="1" s="1"/>
  <c r="F426" i="3"/>
  <c r="F355" i="3"/>
  <c r="H65" i="1" s="1"/>
  <c r="F351" i="3"/>
  <c r="H64" i="1" s="1"/>
  <c r="F524" i="3"/>
  <c r="F612" i="3"/>
  <c r="F515" i="3"/>
  <c r="F627" i="3"/>
  <c r="F163" i="3"/>
  <c r="H17" i="1" s="1"/>
  <c r="E159" i="3"/>
  <c r="G16" i="1" s="1"/>
  <c r="G198" i="3"/>
  <c r="I27" i="1" s="1"/>
  <c r="F256" i="3"/>
  <c r="H39" i="1" s="1"/>
  <c r="F198" i="3"/>
  <c r="H27" i="1" s="1"/>
  <c r="E250" i="3"/>
  <c r="G38" i="1" s="1"/>
  <c r="E347" i="3"/>
  <c r="G63" i="1" s="1"/>
  <c r="D328" i="3"/>
  <c r="F53" i="1" s="1"/>
  <c r="D210" i="3"/>
  <c r="F30" i="1" s="1"/>
  <c r="D359" i="3"/>
  <c r="F66" i="1" s="1"/>
  <c r="D246" i="3"/>
  <c r="F37" i="1" s="1"/>
  <c r="G123" i="3"/>
  <c r="I13" i="1" s="1"/>
  <c r="G159" i="3"/>
  <c r="I16" i="1" s="1"/>
  <c r="D202" i="3"/>
  <c r="F28" i="1" s="1"/>
  <c r="F159" i="3"/>
  <c r="H16" i="1" s="1"/>
  <c r="F206" i="3"/>
  <c r="H29" i="1" s="1"/>
  <c r="F530" i="3"/>
  <c r="C351" i="3"/>
  <c r="E64" i="1" s="1"/>
  <c r="C323" i="3"/>
  <c r="E52" i="1" s="1"/>
  <c r="C623" i="3"/>
  <c r="D19" i="2" s="1"/>
  <c r="C343" i="3"/>
  <c r="E62" i="1" s="1"/>
  <c r="C159" i="3"/>
  <c r="E16" i="1" s="1"/>
  <c r="C242" i="3"/>
  <c r="E36" i="1" s="1"/>
  <c r="C185" i="3"/>
  <c r="E24" i="1" s="1"/>
  <c r="C335" i="3"/>
  <c r="E54" i="1" s="1"/>
  <c r="C198" i="3"/>
  <c r="E27" i="1" s="1"/>
  <c r="C278" i="3"/>
  <c r="E60" i="1" s="1"/>
  <c r="C347" i="3"/>
  <c r="E63" i="1" s="1"/>
  <c r="C163" i="3"/>
  <c r="E17" i="1" s="1"/>
  <c r="C214" i="3"/>
  <c r="E31" i="1" s="1"/>
  <c r="C260" i="3"/>
  <c r="E45" i="1" s="1"/>
  <c r="C515" i="3"/>
  <c r="D13" i="2" s="1"/>
  <c r="C328" i="3"/>
  <c r="E53" i="1" s="1"/>
  <c r="C232" i="3"/>
  <c r="E33" i="1" s="1"/>
  <c r="C363" i="3"/>
  <c r="E67" i="1" s="1"/>
  <c r="C237" i="3"/>
  <c r="E34" i="1" s="1"/>
  <c r="F607" i="3"/>
  <c r="G273" i="3"/>
  <c r="I46" i="1" s="1"/>
  <c r="F374" i="3"/>
  <c r="G190" i="3"/>
  <c r="I25" i="1" s="1"/>
  <c r="C107" i="3"/>
  <c r="E12" i="1" s="1"/>
  <c r="E278" i="3"/>
  <c r="G60" i="1" s="1"/>
  <c r="G278" i="3"/>
  <c r="I60" i="1" s="1"/>
  <c r="G202" i="3"/>
  <c r="I28" i="1" s="1"/>
  <c r="D256" i="3"/>
  <c r="F39" i="1" s="1"/>
  <c r="D123" i="3"/>
  <c r="F13" i="1" s="1"/>
  <c r="F190" i="3"/>
  <c r="H25" i="1" s="1"/>
  <c r="D351" i="3"/>
  <c r="F64" i="1" s="1"/>
  <c r="C355" i="3"/>
  <c r="E65" i="1" s="1"/>
  <c r="G194" i="3"/>
  <c r="I26" i="1" s="1"/>
  <c r="E177" i="3"/>
  <c r="G19" i="1" s="1"/>
  <c r="E260" i="3"/>
  <c r="G45" i="1" s="1"/>
  <c r="G227" i="3"/>
  <c r="I32" i="1" s="1"/>
  <c r="G524" i="3"/>
  <c r="F194" i="3"/>
  <c r="H26" i="1" s="1"/>
  <c r="D242" i="3"/>
  <c r="F36" i="1" s="1"/>
  <c r="D227" i="3"/>
  <c r="F32" i="1" s="1"/>
  <c r="C190" i="3"/>
  <c r="E25" i="1" s="1"/>
  <c r="C256" i="3"/>
  <c r="E39" i="1" s="1"/>
  <c r="C246" i="3"/>
  <c r="E37" i="1" s="1"/>
  <c r="C282" i="3"/>
  <c r="E59" i="1" s="1"/>
  <c r="C340" i="3"/>
  <c r="E61" i="1" s="1"/>
  <c r="F323" i="3"/>
  <c r="H52" i="1" s="1"/>
  <c r="E612" i="3"/>
  <c r="E123" i="3"/>
  <c r="G13" i="1" s="1"/>
  <c r="E323" i="3"/>
  <c r="G52" i="1" s="1"/>
  <c r="E530" i="3"/>
  <c r="E617" i="3"/>
  <c r="G232" i="3"/>
  <c r="I33" i="1" s="1"/>
  <c r="G340" i="3"/>
  <c r="I61" i="1" s="1"/>
  <c r="G335" i="3"/>
  <c r="I54" i="1" s="1"/>
  <c r="G343" i="3"/>
  <c r="I62" i="1" s="1"/>
  <c r="D198" i="3"/>
  <c r="F27" i="1" s="1"/>
  <c r="D194" i="3"/>
  <c r="F26" i="1" s="1"/>
  <c r="D185" i="3"/>
  <c r="F24" i="1" s="1"/>
  <c r="D163" i="3"/>
  <c r="F17" i="1" s="1"/>
  <c r="D181" i="3"/>
  <c r="F23" i="1" s="1"/>
  <c r="D206" i="3"/>
  <c r="F29" i="1" s="1"/>
  <c r="D260" i="3"/>
  <c r="F45" i="1" s="1"/>
  <c r="D347" i="3"/>
  <c r="F63" i="1" s="1"/>
  <c r="D627" i="3"/>
  <c r="D530" i="3"/>
  <c r="C206" i="3"/>
  <c r="E29" i="1" s="1"/>
  <c r="C167" i="3"/>
  <c r="E18" i="1" s="1"/>
  <c r="C202" i="3"/>
  <c r="E28" i="1" s="1"/>
  <c r="C273" i="3"/>
  <c r="E46" i="1" s="1"/>
  <c r="C210" i="3"/>
  <c r="E30" i="1" s="1"/>
  <c r="C250" i="3"/>
  <c r="E38" i="1" s="1"/>
  <c r="C359" i="3"/>
  <c r="E66" i="1" s="1"/>
  <c r="C607" i="3"/>
  <c r="D16" i="2" s="1"/>
  <c r="C510" i="3"/>
  <c r="D10" i="2" s="1"/>
  <c r="C617" i="3"/>
  <c r="D17" i="2" s="1"/>
  <c r="C530" i="3"/>
  <c r="D15" i="2" s="1"/>
  <c r="C612" i="3"/>
  <c r="D18" i="2" s="1"/>
  <c r="F510" i="3"/>
  <c r="G101" i="3"/>
  <c r="I11" i="1" s="1"/>
  <c r="D273" i="3"/>
  <c r="F46" i="1" s="1"/>
  <c r="F335" i="3"/>
  <c r="H54" i="1" s="1"/>
  <c r="E210" i="3"/>
  <c r="G30" i="1" s="1"/>
  <c r="E242" i="3"/>
  <c r="G36" i="1" s="1"/>
  <c r="E627" i="3"/>
  <c r="G156" i="3"/>
  <c r="I15" i="1" s="1"/>
  <c r="G260" i="3"/>
  <c r="I45" i="1" s="1"/>
  <c r="G177" i="3"/>
  <c r="I19" i="1" s="1"/>
  <c r="G237" i="3"/>
  <c r="I34" i="1" s="1"/>
  <c r="G323" i="3"/>
  <c r="I52" i="1" s="1"/>
  <c r="G627" i="3"/>
  <c r="F343" i="3"/>
  <c r="H62" i="1" s="1"/>
  <c r="D278" i="3"/>
  <c r="F60" i="1" s="1"/>
  <c r="D363" i="3"/>
  <c r="F67" i="1" s="1"/>
  <c r="D617" i="3"/>
  <c r="D612" i="3"/>
  <c r="C123" i="3"/>
  <c r="E13" i="1" s="1"/>
  <c r="E214" i="3"/>
  <c r="G31" i="1" s="1"/>
  <c r="E202" i="3"/>
  <c r="G28" i="1" s="1"/>
  <c r="G107" i="3"/>
  <c r="I12" i="1" s="1"/>
  <c r="E185" i="3"/>
  <c r="G24" i="1" s="1"/>
  <c r="E328" i="3"/>
  <c r="G53" i="1" s="1"/>
  <c r="F177" i="3"/>
  <c r="H19" i="1" s="1"/>
  <c r="G181" i="3"/>
  <c r="I23" i="1" s="1"/>
  <c r="G315" i="3"/>
  <c r="I50" i="1" s="1"/>
  <c r="G250" i="3"/>
  <c r="I38" i="1" s="1"/>
  <c r="G510" i="3"/>
  <c r="G351" i="3"/>
  <c r="I64" i="1" s="1"/>
  <c r="G374" i="3"/>
  <c r="G617" i="3"/>
  <c r="G607" i="3"/>
  <c r="G426" i="3"/>
  <c r="C156" i="3"/>
  <c r="E15" i="1" s="1"/>
  <c r="D101" i="3"/>
  <c r="F11" i="1" s="1"/>
  <c r="D107" i="3"/>
  <c r="F12" i="1" s="1"/>
  <c r="C227" i="3"/>
  <c r="E32" i="1" s="1"/>
  <c r="F156" i="3"/>
  <c r="H15" i="1" s="1"/>
  <c r="D190" i="3"/>
  <c r="F25" i="1" s="1"/>
  <c r="D315" i="3"/>
  <c r="F50" i="1" s="1"/>
  <c r="D340" i="3"/>
  <c r="F61" i="1" s="1"/>
  <c r="D510" i="3"/>
  <c r="D335" i="3"/>
  <c r="F54" i="1" s="1"/>
  <c r="D355" i="3"/>
  <c r="F65" i="1" s="1"/>
  <c r="D515" i="3"/>
  <c r="D524" i="3"/>
  <c r="D623" i="3"/>
  <c r="D607" i="3"/>
  <c r="C194" i="3"/>
  <c r="E26" i="1" s="1"/>
  <c r="C426" i="3"/>
  <c r="D9" i="2" s="1"/>
  <c r="C181" i="3"/>
  <c r="E23" i="1" s="1"/>
  <c r="C315" i="3"/>
  <c r="E50" i="1" s="1"/>
  <c r="C627" i="3"/>
  <c r="D22" i="2" s="1"/>
  <c r="F315" i="3"/>
  <c r="H50" i="1" s="1"/>
  <c r="F250" i="3"/>
  <c r="H38" i="1" s="1"/>
  <c r="F237" i="3"/>
  <c r="H34" i="1" s="1"/>
  <c r="E426" i="3"/>
  <c r="E510" i="3"/>
  <c r="D374" i="3"/>
  <c r="E351" i="3"/>
  <c r="G64" i="1" s="1"/>
  <c r="D156" i="3"/>
  <c r="F15" i="1" s="1"/>
  <c r="E273" i="3"/>
  <c r="G46" i="1" s="1"/>
  <c r="E359" i="3"/>
  <c r="G66" i="1" s="1"/>
  <c r="E232" i="3"/>
  <c r="G33" i="1" s="1"/>
  <c r="E181" i="3"/>
  <c r="G23" i="1" s="1"/>
  <c r="F123" i="3"/>
  <c r="H13" i="1" s="1"/>
  <c r="E198" i="3"/>
  <c r="G27" i="1" s="1"/>
  <c r="E340" i="3"/>
  <c r="G61" i="1" s="1"/>
  <c r="E237" i="3"/>
  <c r="G34" i="1" s="1"/>
  <c r="F227" i="3"/>
  <c r="H32" i="1" s="1"/>
  <c r="E107" i="3"/>
  <c r="G12" i="1" s="1"/>
  <c r="E343" i="3"/>
  <c r="G62" i="1" s="1"/>
  <c r="E335" i="3"/>
  <c r="G54" i="1" s="1"/>
  <c r="E355" i="3"/>
  <c r="G65" i="1" s="1"/>
  <c r="E363" i="3"/>
  <c r="G67" i="1" s="1"/>
  <c r="E515" i="3"/>
  <c r="E101" i="3"/>
  <c r="G11" i="1" s="1"/>
  <c r="D177" i="3"/>
  <c r="F19" i="1" s="1"/>
  <c r="E167" i="3"/>
  <c r="G18" i="1" s="1"/>
  <c r="E190" i="3"/>
  <c r="G25" i="1" s="1"/>
  <c r="E246" i="3"/>
  <c r="G37" i="1" s="1"/>
  <c r="E623" i="3"/>
  <c r="E156" i="3"/>
  <c r="G15" i="1" s="1"/>
  <c r="F278" i="3"/>
  <c r="H60" i="1" s="1"/>
  <c r="G167" i="3"/>
  <c r="I18" i="1" s="1"/>
  <c r="G206" i="3"/>
  <c r="I29" i="1" s="1"/>
  <c r="G242" i="3"/>
  <c r="I36" i="1" s="1"/>
  <c r="G363" i="3"/>
  <c r="I67" i="1" s="1"/>
  <c r="E227" i="3"/>
  <c r="G32" i="1" s="1"/>
  <c r="E282" i="3"/>
  <c r="G59" i="1" s="1"/>
  <c r="E256" i="3"/>
  <c r="G39" i="1" s="1"/>
  <c r="E607" i="3"/>
  <c r="E524" i="3"/>
  <c r="F273" i="3"/>
  <c r="H46" i="1" s="1"/>
  <c r="G246" i="3"/>
  <c r="I37" i="1" s="1"/>
  <c r="E194" i="3"/>
  <c r="G26" i="1" s="1"/>
  <c r="E206" i="3"/>
  <c r="G29" i="1" s="1"/>
  <c r="E374" i="3"/>
  <c r="F232" i="3"/>
  <c r="H33" i="1" s="1"/>
  <c r="G210" i="3"/>
  <c r="I30" i="1" s="1"/>
  <c r="F101" i="3"/>
  <c r="H11" i="1" s="1"/>
  <c r="D426" i="3"/>
  <c r="E315" i="3"/>
  <c r="G50" i="1" s="1"/>
  <c r="F347" i="3"/>
  <c r="H63" i="1" s="1"/>
  <c r="F282" i="3"/>
  <c r="H59" i="1" s="1"/>
  <c r="F359" i="3"/>
  <c r="H66" i="1" s="1"/>
  <c r="C371" i="3"/>
  <c r="AD371" i="3" s="1"/>
  <c r="C524" i="3"/>
  <c r="D14" i="2" s="1"/>
  <c r="J630" i="3"/>
  <c r="J4" i="3" s="1"/>
  <c r="N69" i="1"/>
  <c r="P55" i="1"/>
  <c r="N55" i="1"/>
  <c r="J69" i="1"/>
  <c r="N40" i="1"/>
  <c r="P69" i="1"/>
  <c r="P40" i="1"/>
  <c r="N607" i="3"/>
  <c r="N623" i="3"/>
  <c r="N11" i="1"/>
  <c r="N20" i="1" s="1"/>
  <c r="L630" i="3"/>
  <c r="L4" i="3" s="1"/>
  <c r="L11" i="1"/>
  <c r="L20" i="1" s="1"/>
  <c r="M11" i="1"/>
  <c r="M20" i="1" s="1"/>
  <c r="K630" i="3"/>
  <c r="K4" i="3" s="1"/>
  <c r="P11" i="1"/>
  <c r="P20" i="1" s="1"/>
  <c r="N515" i="3"/>
  <c r="N426" i="3"/>
  <c r="O11" i="1"/>
  <c r="O20" i="1" s="1"/>
  <c r="M630" i="3"/>
  <c r="M4" i="3" s="1"/>
  <c r="L69" i="1"/>
  <c r="L55" i="1"/>
  <c r="G282" i="3"/>
  <c r="I59" i="1" s="1"/>
  <c r="G355" i="3"/>
  <c r="I65" i="1" s="1"/>
  <c r="G214" i="3"/>
  <c r="I31" i="1" s="1"/>
  <c r="G515" i="3"/>
  <c r="G359" i="3"/>
  <c r="I66" i="1" s="1"/>
  <c r="G163" i="3"/>
  <c r="I17" i="1" s="1"/>
  <c r="G328" i="3"/>
  <c r="I53" i="1" s="1"/>
  <c r="G612" i="3"/>
  <c r="G530" i="3"/>
  <c r="G185" i="3"/>
  <c r="I24" i="1" s="1"/>
  <c r="J11" i="1"/>
  <c r="J20" i="1" s="1"/>
  <c r="H630" i="3"/>
  <c r="H4" i="3" s="1"/>
  <c r="L40" i="1"/>
  <c r="O55" i="1"/>
  <c r="J55" i="1"/>
  <c r="M40" i="1"/>
  <c r="J40" i="1"/>
  <c r="O40" i="1"/>
  <c r="M55" i="1"/>
  <c r="O69" i="1"/>
  <c r="M69" i="1"/>
  <c r="AG630" i="3" l="1"/>
  <c r="AG4" i="3" s="1"/>
  <c r="AI630" i="3"/>
  <c r="AI4" i="3" s="1"/>
  <c r="AH630" i="3"/>
  <c r="AH4" i="3" s="1"/>
  <c r="AE630" i="3"/>
  <c r="AE4" i="3" s="1"/>
  <c r="AF630" i="3"/>
  <c r="AF4" i="3" s="1"/>
  <c r="C374" i="3"/>
  <c r="C630" i="3" s="1"/>
  <c r="C4" i="3" s="1"/>
  <c r="AD374" i="3"/>
  <c r="AD630" i="3" s="1"/>
  <c r="AD4" i="3" s="1"/>
  <c r="J31" i="7"/>
  <c r="I32" i="7"/>
  <c r="J30" i="5"/>
  <c r="I31" i="5"/>
  <c r="I31" i="4"/>
  <c r="J30" i="4"/>
  <c r="H55" i="1"/>
  <c r="E18" i="2"/>
  <c r="F18" i="2" s="1"/>
  <c r="G18" i="2" s="1"/>
  <c r="H18" i="2" s="1"/>
  <c r="I18" i="2" s="1"/>
  <c r="E10" i="2"/>
  <c r="F10" i="2" s="1"/>
  <c r="E16" i="2"/>
  <c r="F16" i="2" s="1"/>
  <c r="G16" i="2" s="1"/>
  <c r="E19" i="2"/>
  <c r="E69" i="1"/>
  <c r="E13" i="2"/>
  <c r="F13" i="2" s="1"/>
  <c r="G13" i="2" s="1"/>
  <c r="D4" i="2"/>
  <c r="F69" i="1"/>
  <c r="E17" i="2"/>
  <c r="E15" i="2"/>
  <c r="F15" i="2" s="1"/>
  <c r="G15" i="2" s="1"/>
  <c r="E22" i="2"/>
  <c r="F22" i="2" s="1"/>
  <c r="E14" i="2"/>
  <c r="F14" i="2" s="1"/>
  <c r="G55" i="1"/>
  <c r="E55" i="1"/>
  <c r="E9" i="2"/>
  <c r="F9" i="2" s="1"/>
  <c r="F40" i="1"/>
  <c r="F55" i="1"/>
  <c r="F20" i="1"/>
  <c r="E40" i="1"/>
  <c r="D11" i="2"/>
  <c r="D20" i="2" s="1"/>
  <c r="D23" i="2" s="1"/>
  <c r="E90" i="1" s="1"/>
  <c r="H69" i="1"/>
  <c r="G69" i="1"/>
  <c r="I55" i="1"/>
  <c r="E20" i="1"/>
  <c r="D630" i="3"/>
  <c r="D4" i="3" s="1"/>
  <c r="G40" i="1"/>
  <c r="H20" i="1"/>
  <c r="H40" i="1"/>
  <c r="E630" i="3"/>
  <c r="E4" i="3" s="1"/>
  <c r="G20" i="1"/>
  <c r="F630" i="3"/>
  <c r="F4" i="3" s="1"/>
  <c r="N70" i="1"/>
  <c r="P70" i="1"/>
  <c r="J70" i="1"/>
  <c r="N41" i="1"/>
  <c r="L41" i="1"/>
  <c r="L70" i="1"/>
  <c r="I69" i="1"/>
  <c r="P41" i="1"/>
  <c r="I40" i="1"/>
  <c r="I20" i="1"/>
  <c r="N630" i="3"/>
  <c r="N4" i="3" s="1"/>
  <c r="O70" i="1"/>
  <c r="G630" i="3"/>
  <c r="G4" i="3" s="1"/>
  <c r="O41" i="1"/>
  <c r="J41" i="1"/>
  <c r="M70" i="1"/>
  <c r="M41" i="1"/>
  <c r="F17" i="2" l="1"/>
  <c r="I33" i="7"/>
  <c r="J32" i="7"/>
  <c r="I32" i="5"/>
  <c r="J31" i="5"/>
  <c r="I32" i="4"/>
  <c r="J31" i="4"/>
  <c r="H41" i="1"/>
  <c r="G70" i="1"/>
  <c r="F41" i="1"/>
  <c r="H70" i="1"/>
  <c r="F70" i="1"/>
  <c r="F19" i="2"/>
  <c r="G19" i="2" s="1"/>
  <c r="H19" i="2" s="1"/>
  <c r="E70" i="1"/>
  <c r="F11" i="2"/>
  <c r="G14" i="2"/>
  <c r="H14" i="2" s="1"/>
  <c r="I14" i="2" s="1"/>
  <c r="E4" i="2"/>
  <c r="E11" i="2"/>
  <c r="E20" i="2" s="1"/>
  <c r="E23" i="2" s="1"/>
  <c r="G9" i="2"/>
  <c r="H9" i="2" s="1"/>
  <c r="G22" i="2"/>
  <c r="H22" i="2" s="1"/>
  <c r="H13" i="2"/>
  <c r="I70" i="1"/>
  <c r="G41" i="1"/>
  <c r="I41" i="1"/>
  <c r="J18" i="2"/>
  <c r="K18" i="2" s="1"/>
  <c r="L18" i="2" s="1"/>
  <c r="F4" i="2"/>
  <c r="G10" i="2"/>
  <c r="H10" i="2" s="1"/>
  <c r="I10" i="2" s="1"/>
  <c r="H16" i="2"/>
  <c r="I16" i="2" s="1"/>
  <c r="H15" i="2"/>
  <c r="E41" i="1"/>
  <c r="I22" i="2" l="1"/>
  <c r="J22" i="2" s="1"/>
  <c r="K22" i="2" s="1"/>
  <c r="L22" i="2" s="1"/>
  <c r="I13" i="2"/>
  <c r="G17" i="2"/>
  <c r="H17" i="2" s="1"/>
  <c r="I17" i="2" s="1"/>
  <c r="I33" i="5"/>
  <c r="J32" i="5"/>
  <c r="J33" i="7"/>
  <c r="I34" i="7"/>
  <c r="I33" i="4"/>
  <c r="J32" i="4"/>
  <c r="F20" i="2"/>
  <c r="F23" i="2" s="1"/>
  <c r="G4" i="2"/>
  <c r="M18" i="2"/>
  <c r="N18" i="2" s="1"/>
  <c r="O18" i="2" s="1"/>
  <c r="G11" i="2"/>
  <c r="I19" i="2"/>
  <c r="I15" i="2"/>
  <c r="H4" i="2"/>
  <c r="H11" i="2"/>
  <c r="I9" i="2"/>
  <c r="J13" i="2" l="1"/>
  <c r="K13" i="2" s="1"/>
  <c r="L13" i="2" s="1"/>
  <c r="G20" i="2"/>
  <c r="G23" i="2" s="1"/>
  <c r="J17" i="2"/>
  <c r="K17" i="2" s="1"/>
  <c r="H20" i="2"/>
  <c r="H23" i="2" s="1"/>
  <c r="I35" i="7"/>
  <c r="J34" i="7"/>
  <c r="I34" i="5"/>
  <c r="J33" i="5"/>
  <c r="J33" i="4"/>
  <c r="I34" i="4"/>
  <c r="M22" i="2"/>
  <c r="P18" i="2"/>
  <c r="J15" i="2"/>
  <c r="K15" i="2" s="1"/>
  <c r="I11" i="2"/>
  <c r="I20" i="2" s="1"/>
  <c r="I23" i="2" s="1"/>
  <c r="I4" i="2"/>
  <c r="J9" i="2"/>
  <c r="K9" i="2" l="1"/>
  <c r="L9" i="2" s="1"/>
  <c r="M9" i="2" s="1"/>
  <c r="M13" i="2"/>
  <c r="N13" i="2" s="1"/>
  <c r="O13" i="2" s="1"/>
  <c r="P13" i="2" s="1"/>
  <c r="T13" i="2" s="1"/>
  <c r="T20" i="2" s="1"/>
  <c r="T23" i="2" s="1"/>
  <c r="L17" i="2"/>
  <c r="M17" i="2" s="1"/>
  <c r="N17" i="2" s="1"/>
  <c r="O17" i="2" s="1"/>
  <c r="I36" i="7"/>
  <c r="J35" i="7"/>
  <c r="J34" i="5"/>
  <c r="I35" i="5"/>
  <c r="I35" i="4"/>
  <c r="J34" i="4"/>
  <c r="N22" i="2"/>
  <c r="O22" i="2" s="1"/>
  <c r="P22" i="2" s="1"/>
  <c r="L15" i="2"/>
  <c r="T26" i="2" l="1"/>
  <c r="U80" i="1"/>
  <c r="U13" i="2"/>
  <c r="P17" i="2"/>
  <c r="J35" i="5"/>
  <c r="I36" i="5"/>
  <c r="J36" i="7"/>
  <c r="I37" i="7"/>
  <c r="I36" i="4"/>
  <c r="J35" i="4"/>
  <c r="M15" i="2"/>
  <c r="N15" i="2" s="1"/>
  <c r="U20" i="2" l="1"/>
  <c r="U23" i="2" s="1"/>
  <c r="V80" i="1" s="1"/>
  <c r="V13" i="2"/>
  <c r="U83" i="1"/>
  <c r="U85" i="1" s="1"/>
  <c r="U86" i="1" s="1"/>
  <c r="U87" i="1" s="1"/>
  <c r="U6" i="1" s="1"/>
  <c r="N9" i="2"/>
  <c r="O9" i="2" s="1"/>
  <c r="P9" i="2" s="1"/>
  <c r="J37" i="7"/>
  <c r="I38" i="7"/>
  <c r="I37" i="5"/>
  <c r="J36" i="5"/>
  <c r="I37" i="4"/>
  <c r="J36" i="4"/>
  <c r="O15" i="2"/>
  <c r="P15" i="2" s="1"/>
  <c r="V83" i="1" l="1"/>
  <c r="V85" i="1" s="1"/>
  <c r="V86" i="1" s="1"/>
  <c r="V87" i="1" s="1"/>
  <c r="V6" i="1" s="1"/>
  <c r="V20" i="2"/>
  <c r="V23" i="2" s="1"/>
  <c r="V26" i="2" s="1"/>
  <c r="W13" i="2"/>
  <c r="U26" i="2"/>
  <c r="J38" i="7"/>
  <c r="I39" i="7"/>
  <c r="J37" i="5"/>
  <c r="I38" i="5"/>
  <c r="I38" i="4"/>
  <c r="J37" i="4"/>
  <c r="I570" i="3"/>
  <c r="AJ570" i="3" s="1"/>
  <c r="I566" i="3"/>
  <c r="AJ566" i="3" s="1"/>
  <c r="I563" i="3"/>
  <c r="AJ563" i="3" s="1"/>
  <c r="I602" i="3"/>
  <c r="AJ602" i="3" s="1"/>
  <c r="I620" i="3"/>
  <c r="W20" i="2" l="1"/>
  <c r="W23" i="2" s="1"/>
  <c r="X13" i="2"/>
  <c r="W80" i="1"/>
  <c r="W83" i="1" s="1"/>
  <c r="W85" i="1" s="1"/>
  <c r="W86" i="1" s="1"/>
  <c r="W87" i="1" s="1"/>
  <c r="W6" i="1" s="1"/>
  <c r="AJ620" i="3"/>
  <c r="AJ623" i="3" s="1"/>
  <c r="J39" i="7"/>
  <c r="I40" i="7"/>
  <c r="J38" i="5"/>
  <c r="I39" i="5"/>
  <c r="I39" i="4"/>
  <c r="J38" i="4"/>
  <c r="I623" i="3"/>
  <c r="J19" i="2" s="1"/>
  <c r="K19" i="2" s="1"/>
  <c r="L19" i="2" s="1"/>
  <c r="I519" i="3"/>
  <c r="I337" i="3"/>
  <c r="I331" i="3"/>
  <c r="I603" i="3"/>
  <c r="AJ603" i="3" s="1"/>
  <c r="I549" i="3"/>
  <c r="AJ549" i="3" s="1"/>
  <c r="I503" i="3"/>
  <c r="AJ503" i="3" s="1"/>
  <c r="X20" i="2" l="1"/>
  <c r="X23" i="2" s="1"/>
  <c r="X26" i="2" s="1"/>
  <c r="Y13" i="2"/>
  <c r="W26" i="2"/>
  <c r="X80" i="1"/>
  <c r="AJ337" i="3"/>
  <c r="AJ340" i="3" s="1"/>
  <c r="AJ331" i="3"/>
  <c r="AJ335" i="3" s="1"/>
  <c r="AJ519" i="3"/>
  <c r="AJ524" i="3" s="1"/>
  <c r="I40" i="5"/>
  <c r="J39" i="5"/>
  <c r="I41" i="7"/>
  <c r="J40" i="7"/>
  <c r="I40" i="4"/>
  <c r="J39" i="4"/>
  <c r="I335" i="3"/>
  <c r="K54" i="1" s="1"/>
  <c r="I524" i="3"/>
  <c r="I340" i="3"/>
  <c r="K61" i="1" s="1"/>
  <c r="K69" i="1" s="1"/>
  <c r="I544" i="3"/>
  <c r="AJ544" i="3" s="1"/>
  <c r="I572" i="3"/>
  <c r="AJ572" i="3" s="1"/>
  <c r="I554" i="3"/>
  <c r="AJ554" i="3" s="1"/>
  <c r="I553" i="3"/>
  <c r="AJ553" i="3" s="1"/>
  <c r="M19" i="2"/>
  <c r="N19" i="2" s="1"/>
  <c r="O19" i="2" s="1"/>
  <c r="I534" i="3"/>
  <c r="AJ534" i="3" s="1"/>
  <c r="I533" i="3"/>
  <c r="AJ533" i="3" s="1"/>
  <c r="I532" i="3"/>
  <c r="AJ532" i="3" s="1"/>
  <c r="I504" i="3"/>
  <c r="AJ504" i="3" s="1"/>
  <c r="I119" i="3"/>
  <c r="AJ119" i="3" s="1"/>
  <c r="I497" i="3"/>
  <c r="AJ497" i="3" s="1"/>
  <c r="I117" i="3"/>
  <c r="AJ117" i="3" s="1"/>
  <c r="I244" i="3"/>
  <c r="I483" i="3"/>
  <c r="AJ483" i="3" s="1"/>
  <c r="I268" i="3"/>
  <c r="Y80" i="1" l="1"/>
  <c r="X83" i="1"/>
  <c r="X85" i="1" s="1"/>
  <c r="X86" i="1" s="1"/>
  <c r="X87" i="1" s="1"/>
  <c r="X6" i="1" s="1"/>
  <c r="Z13" i="2"/>
  <c r="Y20" i="2"/>
  <c r="Y23" i="2" s="1"/>
  <c r="Y26" i="2" s="1"/>
  <c r="AJ510" i="3"/>
  <c r="AJ123" i="3"/>
  <c r="AJ607" i="3"/>
  <c r="AJ268" i="3"/>
  <c r="AJ273" i="3" s="1"/>
  <c r="AJ244" i="3"/>
  <c r="AJ246" i="3" s="1"/>
  <c r="I42" i="7"/>
  <c r="J41" i="7"/>
  <c r="I41" i="5"/>
  <c r="J40" i="5"/>
  <c r="I41" i="4"/>
  <c r="J40" i="4"/>
  <c r="P19" i="2"/>
  <c r="I607" i="3"/>
  <c r="J16" i="2" s="1"/>
  <c r="J14" i="2"/>
  <c r="K14" i="2" s="1"/>
  <c r="I273" i="3"/>
  <c r="K46" i="1" s="1"/>
  <c r="K55" i="1" s="1"/>
  <c r="K70" i="1" s="1"/>
  <c r="I101" i="3"/>
  <c r="K11" i="1" s="1"/>
  <c r="I246" i="3"/>
  <c r="K37" i="1" s="1"/>
  <c r="I123" i="3"/>
  <c r="K13" i="1" s="1"/>
  <c r="I510" i="3"/>
  <c r="J10" i="2" s="1"/>
  <c r="K10" i="2" l="1"/>
  <c r="K11" i="2" s="1"/>
  <c r="Z20" i="2"/>
  <c r="Z23" i="2" s="1"/>
  <c r="Z26" i="2" s="1"/>
  <c r="AA13" i="2"/>
  <c r="Y83" i="1"/>
  <c r="Y85" i="1" s="1"/>
  <c r="Y86" i="1" s="1"/>
  <c r="Y87" i="1" s="1"/>
  <c r="Y6" i="1" s="1"/>
  <c r="Z80" i="1"/>
  <c r="I43" i="7"/>
  <c r="J42" i="7"/>
  <c r="J41" i="5"/>
  <c r="I42" i="5"/>
  <c r="J41" i="4"/>
  <c r="I42" i="4"/>
  <c r="L14" i="2"/>
  <c r="K16" i="2"/>
  <c r="K20" i="1"/>
  <c r="J11" i="2"/>
  <c r="J20" i="2" s="1"/>
  <c r="J23" i="2" s="1"/>
  <c r="J4" i="2"/>
  <c r="I219" i="3"/>
  <c r="L10" i="2" l="1"/>
  <c r="L11" i="2" s="1"/>
  <c r="AA80" i="1"/>
  <c r="Z83" i="1"/>
  <c r="Z85" i="1" s="1"/>
  <c r="Z86" i="1" s="1"/>
  <c r="Z87" i="1" s="1"/>
  <c r="Z6" i="1" s="1"/>
  <c r="AB13" i="2"/>
  <c r="AA20" i="2"/>
  <c r="AA23" i="2" s="1"/>
  <c r="AA26" i="2" s="1"/>
  <c r="AJ219" i="3"/>
  <c r="I43" i="5"/>
  <c r="J42" i="5"/>
  <c r="J43" i="7"/>
  <c r="I44" i="7"/>
  <c r="I43" i="4"/>
  <c r="J42" i="4"/>
  <c r="M14" i="2"/>
  <c r="N14" i="2" s="1"/>
  <c r="O14" i="2" s="1"/>
  <c r="L16" i="2"/>
  <c r="K20" i="2"/>
  <c r="K23" i="2" s="1"/>
  <c r="I227" i="3"/>
  <c r="I630" i="3" s="1"/>
  <c r="I4" i="3" s="1"/>
  <c r="K4" i="2"/>
  <c r="M10" i="2" l="1"/>
  <c r="M11" i="2" s="1"/>
  <c r="L4" i="2"/>
  <c r="AB80" i="1"/>
  <c r="AC13" i="2"/>
  <c r="AB20" i="2"/>
  <c r="AB23" i="2" s="1"/>
  <c r="AB26" i="2" s="1"/>
  <c r="AA83" i="1"/>
  <c r="AA85" i="1" s="1"/>
  <c r="AA86" i="1" s="1"/>
  <c r="AA87" i="1" s="1"/>
  <c r="AA6" i="1" s="1"/>
  <c r="AJ227" i="3"/>
  <c r="AJ630" i="3" s="1"/>
  <c r="AJ4" i="3" s="1"/>
  <c r="I45" i="7"/>
  <c r="J44" i="7"/>
  <c r="J43" i="5"/>
  <c r="I44" i="5"/>
  <c r="J43" i="4"/>
  <c r="I44" i="4"/>
  <c r="M16" i="2"/>
  <c r="N16" i="2" s="1"/>
  <c r="P14" i="2"/>
  <c r="L20" i="2"/>
  <c r="L23" i="2" s="1"/>
  <c r="K32" i="1"/>
  <c r="K40" i="1" s="1"/>
  <c r="K41" i="1" s="1"/>
  <c r="N10" i="2" l="1"/>
  <c r="O10" i="2" s="1"/>
  <c r="O4" i="2" s="1"/>
  <c r="M4" i="2"/>
  <c r="AC80" i="1"/>
  <c r="AB83" i="1"/>
  <c r="AB85" i="1" s="1"/>
  <c r="AB86" i="1" s="1"/>
  <c r="AB87" i="1" s="1"/>
  <c r="AB6" i="1" s="1"/>
  <c r="AD13" i="2"/>
  <c r="AD20" i="2" s="1"/>
  <c r="AD23" i="2" s="1"/>
  <c r="AD26" i="2" s="1"/>
  <c r="AC20" i="2"/>
  <c r="AC23" i="2" s="1"/>
  <c r="AC26" i="2" s="1"/>
  <c r="I45" i="5"/>
  <c r="J44" i="5"/>
  <c r="J45" i="7"/>
  <c r="I46" i="7"/>
  <c r="I45" i="4"/>
  <c r="J44" i="4"/>
  <c r="M20" i="2"/>
  <c r="M23" i="2" s="1"/>
  <c r="O16" i="2"/>
  <c r="P16" i="2" s="1"/>
  <c r="N11" i="2" l="1"/>
  <c r="N20" i="2" s="1"/>
  <c r="N23" i="2" s="1"/>
  <c r="O11" i="2"/>
  <c r="O20" i="2" s="1"/>
  <c r="O23" i="2" s="1"/>
  <c r="N4" i="2"/>
  <c r="P10" i="2"/>
  <c r="P11" i="2" s="1"/>
  <c r="P20" i="2" s="1"/>
  <c r="AD80" i="1"/>
  <c r="E80" i="1" s="1"/>
  <c r="AC83" i="1"/>
  <c r="AC85" i="1" s="1"/>
  <c r="AC86" i="1" s="1"/>
  <c r="AC87" i="1" s="1"/>
  <c r="AC6" i="1" s="1"/>
  <c r="J45" i="5"/>
  <c r="I46" i="5"/>
  <c r="I47" i="7"/>
  <c r="J46" i="7"/>
  <c r="I46" i="4"/>
  <c r="J45" i="4"/>
  <c r="P4" i="2" l="1"/>
  <c r="E83" i="1"/>
  <c r="E85" i="1" s="1"/>
  <c r="E86" i="1" s="1"/>
  <c r="E87" i="1" s="1"/>
  <c r="E6" i="1" s="1"/>
  <c r="E91" i="1"/>
  <c r="AD83" i="1"/>
  <c r="AD85" i="1" s="1"/>
  <c r="AD86" i="1" s="1"/>
  <c r="AD87" i="1" s="1"/>
  <c r="AD6" i="1" s="1"/>
  <c r="F80" i="1"/>
  <c r="G80" i="1" s="1"/>
  <c r="P23" i="2"/>
  <c r="J47" i="7"/>
  <c r="I48" i="7"/>
  <c r="I47" i="5"/>
  <c r="J46" i="5"/>
  <c r="J46" i="4"/>
  <c r="I47" i="4"/>
  <c r="F83" i="1" l="1"/>
  <c r="F85" i="1" s="1"/>
  <c r="F86" i="1" s="1"/>
  <c r="F87" i="1" s="1"/>
  <c r="F6" i="1" s="1"/>
  <c r="H80" i="1"/>
  <c r="G83" i="1"/>
  <c r="G85" i="1" s="1"/>
  <c r="G86" i="1" s="1"/>
  <c r="G87" i="1" s="1"/>
  <c r="G6" i="1" s="1"/>
  <c r="J48" i="7"/>
  <c r="I49" i="7"/>
  <c r="J47" i="5"/>
  <c r="I48" i="5"/>
  <c r="I48" i="4"/>
  <c r="J47" i="4"/>
  <c r="I80" i="1" l="1"/>
  <c r="H83" i="1"/>
  <c r="H85" i="1" s="1"/>
  <c r="H86" i="1" s="1"/>
  <c r="H87" i="1" s="1"/>
  <c r="H6" i="1" s="1"/>
  <c r="J49" i="7"/>
  <c r="I50" i="7"/>
  <c r="I49" i="5"/>
  <c r="J48" i="5"/>
  <c r="I49" i="4"/>
  <c r="J48" i="4"/>
  <c r="J80" i="1" l="1"/>
  <c r="I83" i="1"/>
  <c r="I85" i="1" s="1"/>
  <c r="I86" i="1" s="1"/>
  <c r="I87" i="1" s="1"/>
  <c r="I6" i="1" s="1"/>
  <c r="I50" i="5"/>
  <c r="J49" i="5"/>
  <c r="I51" i="7"/>
  <c r="J50" i="7"/>
  <c r="I50" i="4"/>
  <c r="J49" i="4"/>
  <c r="K80" i="1" l="1"/>
  <c r="J83" i="1"/>
  <c r="J85" i="1" s="1"/>
  <c r="J86" i="1" s="1"/>
  <c r="J87" i="1" s="1"/>
  <c r="J6" i="1" s="1"/>
  <c r="J51" i="7"/>
  <c r="I52" i="7"/>
  <c r="I51" i="5"/>
  <c r="J50" i="5"/>
  <c r="I51" i="4"/>
  <c r="J50" i="4"/>
  <c r="L80" i="1" l="1"/>
  <c r="K83" i="1"/>
  <c r="K85" i="1" s="1"/>
  <c r="K86" i="1" s="1"/>
  <c r="K87" i="1" s="1"/>
  <c r="K6" i="1" s="1"/>
  <c r="I53" i="7"/>
  <c r="J52" i="7"/>
  <c r="I52" i="5"/>
  <c r="J51" i="5"/>
  <c r="I52" i="4"/>
  <c r="J51" i="4"/>
  <c r="M80" i="1" l="1"/>
  <c r="L83" i="1"/>
  <c r="L85" i="1" s="1"/>
  <c r="L86" i="1" s="1"/>
  <c r="L87" i="1" s="1"/>
  <c r="L6" i="1" s="1"/>
  <c r="I54" i="7"/>
  <c r="J53" i="7"/>
  <c r="I53" i="5"/>
  <c r="J52" i="5"/>
  <c r="I53" i="4"/>
  <c r="J52" i="4"/>
  <c r="N80" i="1" l="1"/>
  <c r="M83" i="1"/>
  <c r="M85" i="1" s="1"/>
  <c r="M86" i="1" s="1"/>
  <c r="M87" i="1" s="1"/>
  <c r="M6" i="1" s="1"/>
  <c r="J53" i="5"/>
  <c r="I54" i="5"/>
  <c r="I55" i="7"/>
  <c r="J54" i="7"/>
  <c r="I54" i="4"/>
  <c r="J53" i="4"/>
  <c r="O80" i="1" l="1"/>
  <c r="N83" i="1"/>
  <c r="N85" i="1" s="1"/>
  <c r="N86" i="1" s="1"/>
  <c r="N87" i="1" s="1"/>
  <c r="N6" i="1" s="1"/>
  <c r="I55" i="5"/>
  <c r="J54" i="5"/>
  <c r="I56" i="7"/>
  <c r="J55" i="7"/>
  <c r="J54" i="4"/>
  <c r="I55" i="4"/>
  <c r="P80" i="1" l="1"/>
  <c r="P83" i="1" s="1"/>
  <c r="P85" i="1" s="1"/>
  <c r="P86" i="1" s="1"/>
  <c r="P87" i="1" s="1"/>
  <c r="P6" i="1" s="1"/>
  <c r="O83" i="1"/>
  <c r="O85" i="1" s="1"/>
  <c r="O86" i="1" s="1"/>
  <c r="O87" i="1" s="1"/>
  <c r="O6" i="1" s="1"/>
  <c r="J56" i="7"/>
  <c r="I57" i="7"/>
  <c r="J55" i="5"/>
  <c r="I56" i="5"/>
  <c r="I56" i="4"/>
  <c r="J55" i="4"/>
  <c r="I57" i="5" l="1"/>
  <c r="J56" i="5"/>
  <c r="J57" i="7"/>
  <c r="I58" i="7"/>
  <c r="I57" i="4"/>
  <c r="J56" i="4"/>
  <c r="I58" i="5" l="1"/>
  <c r="J57" i="5"/>
  <c r="I59" i="7"/>
  <c r="J58" i="7"/>
  <c r="J57" i="4"/>
  <c r="I58" i="4"/>
  <c r="I60" i="7" l="1"/>
  <c r="J59" i="7"/>
  <c r="I59" i="5"/>
  <c r="J58" i="5"/>
  <c r="I59" i="4"/>
  <c r="J58" i="4"/>
  <c r="J59" i="5" l="1"/>
  <c r="I60" i="5"/>
  <c r="I61" i="7"/>
  <c r="J60" i="7"/>
  <c r="J59" i="4"/>
  <c r="I60" i="4"/>
  <c r="I62" i="7" l="1"/>
  <c r="J61" i="7"/>
  <c r="I61" i="5"/>
  <c r="J60" i="5"/>
  <c r="I61" i="4"/>
  <c r="J60" i="4"/>
  <c r="I62" i="5" l="1"/>
  <c r="J61" i="5"/>
  <c r="J62" i="7"/>
  <c r="I63" i="7"/>
  <c r="I62" i="4"/>
  <c r="J61" i="4"/>
  <c r="I63" i="5" l="1"/>
  <c r="J62" i="5"/>
  <c r="J63" i="7"/>
  <c r="I64" i="7"/>
  <c r="I63" i="4"/>
  <c r="J62" i="4"/>
  <c r="I65" i="7" l="1"/>
  <c r="J64" i="7"/>
  <c r="I64" i="5"/>
  <c r="J63" i="5"/>
  <c r="I64" i="4"/>
  <c r="J63" i="4"/>
  <c r="J65" i="7" l="1"/>
  <c r="I66" i="7"/>
  <c r="I65" i="5"/>
  <c r="J64" i="5"/>
  <c r="J64" i="4"/>
  <c r="I65" i="4"/>
  <c r="J65" i="5" l="1"/>
  <c r="I66" i="5"/>
  <c r="I67" i="7"/>
  <c r="J66" i="7"/>
  <c r="I66" i="4"/>
  <c r="J65" i="4"/>
  <c r="J67" i="7" l="1"/>
  <c r="I68" i="7"/>
  <c r="I67" i="5"/>
  <c r="J66" i="5"/>
  <c r="I67" i="4"/>
  <c r="J66" i="4"/>
  <c r="I68" i="5" l="1"/>
  <c r="J67" i="5"/>
  <c r="I69" i="7"/>
  <c r="J68" i="7"/>
  <c r="J67" i="4"/>
  <c r="I68" i="4"/>
  <c r="J69" i="7" l="1"/>
  <c r="I70" i="7"/>
  <c r="I69" i="5"/>
  <c r="J68" i="5"/>
  <c r="I69" i="4"/>
  <c r="J68" i="4"/>
  <c r="I70" i="5" l="1"/>
  <c r="J69" i="5"/>
  <c r="I71" i="7"/>
  <c r="J70" i="7"/>
  <c r="I70" i="4"/>
  <c r="J69" i="4"/>
  <c r="I72" i="7" l="1"/>
  <c r="J71" i="7"/>
  <c r="I71" i="5"/>
  <c r="J70" i="5"/>
  <c r="I71" i="4"/>
  <c r="J70" i="4"/>
  <c r="I73" i="7" l="1"/>
  <c r="J72" i="7"/>
  <c r="J71" i="5"/>
  <c r="I72" i="5"/>
  <c r="I72" i="4"/>
  <c r="J71" i="4"/>
  <c r="I73" i="5" l="1"/>
  <c r="J72" i="5"/>
  <c r="I74" i="7"/>
  <c r="J73" i="7"/>
  <c r="J72" i="4"/>
  <c r="I73" i="4"/>
  <c r="J74" i="7" l="1"/>
  <c r="I75" i="7"/>
  <c r="I74" i="5"/>
  <c r="J73" i="5"/>
  <c r="I74" i="4"/>
  <c r="J73" i="4"/>
  <c r="I75" i="5" l="1"/>
  <c r="J74" i="5"/>
  <c r="J75" i="7"/>
  <c r="I76" i="7"/>
  <c r="I75" i="4"/>
  <c r="J74" i="4"/>
  <c r="I77" i="7" l="1"/>
  <c r="J76" i="7"/>
  <c r="I76" i="5"/>
  <c r="J75" i="5"/>
  <c r="J75" i="4"/>
  <c r="I76" i="4"/>
  <c r="I77" i="5" l="1"/>
  <c r="J76" i="5"/>
  <c r="I78" i="7"/>
  <c r="J77" i="7"/>
  <c r="I77" i="4"/>
  <c r="J76" i="4"/>
  <c r="J77" i="5" l="1"/>
  <c r="I78" i="5"/>
  <c r="J78" i="7"/>
  <c r="I79" i="7"/>
  <c r="I78" i="4"/>
  <c r="J77" i="4"/>
  <c r="I79" i="5" l="1"/>
  <c r="J78" i="5"/>
  <c r="J79" i="7"/>
  <c r="I80" i="7"/>
  <c r="I79" i="4"/>
  <c r="J78" i="4"/>
  <c r="I81" i="7" l="1"/>
  <c r="J80" i="7"/>
  <c r="J79" i="5"/>
  <c r="I80" i="5"/>
  <c r="I80" i="4"/>
  <c r="J79" i="4"/>
  <c r="I81" i="5" l="1"/>
  <c r="J80" i="5"/>
  <c r="J81" i="7"/>
  <c r="I82" i="7"/>
  <c r="I81" i="4"/>
  <c r="J80" i="4"/>
  <c r="I82" i="5" l="1"/>
  <c r="J81" i="5"/>
  <c r="J82" i="7"/>
  <c r="I83" i="7"/>
  <c r="I82" i="4"/>
  <c r="J81" i="4"/>
  <c r="I84" i="7" l="1"/>
  <c r="J83" i="7"/>
  <c r="I83" i="5"/>
  <c r="J82" i="5"/>
  <c r="I83" i="4"/>
  <c r="J82" i="4"/>
  <c r="J83" i="5" l="1"/>
  <c r="I84" i="5"/>
  <c r="I85" i="7"/>
  <c r="J84" i="7"/>
  <c r="I84" i="4"/>
  <c r="J83" i="4"/>
  <c r="I86" i="7" l="1"/>
  <c r="J85" i="7"/>
  <c r="I85" i="5"/>
  <c r="J84" i="5"/>
  <c r="I85" i="4"/>
  <c r="J84" i="4"/>
  <c r="I87" i="7" l="1"/>
  <c r="J86" i="7"/>
  <c r="I86" i="5"/>
  <c r="J85" i="5"/>
  <c r="J85" i="4"/>
  <c r="I86" i="4"/>
  <c r="J87" i="7" l="1"/>
  <c r="I88" i="7"/>
  <c r="I87" i="5"/>
  <c r="J86" i="5"/>
  <c r="I87" i="4"/>
  <c r="J86" i="4"/>
  <c r="J87" i="5" l="1"/>
  <c r="I88" i="5"/>
  <c r="I89" i="7"/>
  <c r="J88" i="7"/>
  <c r="J87" i="4"/>
  <c r="I88" i="4"/>
  <c r="I89" i="5" l="1"/>
  <c r="J88" i="5"/>
  <c r="J89" i="7"/>
  <c r="I90" i="7"/>
  <c r="J88" i="4"/>
  <c r="I89" i="4"/>
  <c r="I91" i="7" l="1"/>
  <c r="J90" i="7"/>
  <c r="J89" i="5"/>
  <c r="I90" i="5"/>
  <c r="I90" i="4"/>
  <c r="J89" i="4"/>
  <c r="I91" i="5" l="1"/>
  <c r="J90" i="5"/>
  <c r="I92" i="7"/>
  <c r="J91" i="7"/>
  <c r="J90" i="4"/>
  <c r="I91" i="4"/>
  <c r="I93" i="7" l="1"/>
  <c r="J92" i="7"/>
  <c r="I92" i="5"/>
  <c r="J91" i="5"/>
  <c r="I92" i="4"/>
  <c r="J91" i="4"/>
  <c r="I93" i="5" l="1"/>
  <c r="J92" i="5"/>
  <c r="J93" i="7"/>
  <c r="I94" i="7"/>
  <c r="I93" i="4"/>
  <c r="J92" i="4"/>
  <c r="I95" i="7" l="1"/>
  <c r="J94" i="7"/>
  <c r="J93" i="5"/>
  <c r="I94" i="5"/>
  <c r="I94" i="4"/>
  <c r="J93" i="4"/>
  <c r="I95" i="5" l="1"/>
  <c r="J94" i="5"/>
  <c r="J95" i="7"/>
  <c r="I96" i="7"/>
  <c r="I95" i="4"/>
  <c r="J94" i="4"/>
  <c r="I97" i="7" l="1"/>
  <c r="J96" i="7"/>
  <c r="J95" i="5"/>
  <c r="I96" i="5"/>
  <c r="I96" i="4"/>
  <c r="J95" i="4"/>
  <c r="I97" i="5" l="1"/>
  <c r="J96" i="5"/>
  <c r="J97" i="7"/>
  <c r="I98" i="7"/>
  <c r="I97" i="4"/>
  <c r="J96" i="4"/>
  <c r="I99" i="7" l="1"/>
  <c r="J98" i="7"/>
  <c r="I98" i="5"/>
  <c r="J97" i="5"/>
  <c r="J97" i="4"/>
  <c r="I98" i="4"/>
  <c r="J99" i="7" l="1"/>
  <c r="I100" i="7"/>
  <c r="I99" i="5"/>
  <c r="J98" i="5"/>
  <c r="I99" i="4"/>
  <c r="J98" i="4"/>
  <c r="I101" i="7" l="1"/>
  <c r="J100" i="7"/>
  <c r="I100" i="5"/>
  <c r="J99" i="5"/>
  <c r="I100" i="4"/>
  <c r="J99" i="4"/>
  <c r="I101" i="5" l="1"/>
  <c r="J100" i="5"/>
  <c r="I102" i="7"/>
  <c r="J101" i="7"/>
  <c r="J100" i="4"/>
  <c r="I101" i="4"/>
  <c r="J101" i="5" l="1"/>
  <c r="I102" i="5"/>
  <c r="I103" i="7"/>
  <c r="J102" i="7"/>
  <c r="I102" i="4"/>
  <c r="J101" i="4"/>
  <c r="I103" i="5" l="1"/>
  <c r="J102" i="5"/>
  <c r="J103" i="7"/>
  <c r="I104" i="7"/>
  <c r="I103" i="4"/>
  <c r="J102" i="4"/>
  <c r="I105" i="7" l="1"/>
  <c r="J104" i="7"/>
  <c r="I104" i="5"/>
  <c r="J103" i="5"/>
  <c r="J103" i="4"/>
  <c r="I104" i="4"/>
  <c r="I105" i="5" l="1"/>
  <c r="J104" i="5"/>
  <c r="J105" i="7"/>
  <c r="I106" i="7"/>
  <c r="I105" i="4"/>
  <c r="J104" i="4"/>
  <c r="I106" i="5" l="1"/>
  <c r="J105" i="5"/>
  <c r="I107" i="7"/>
  <c r="J106" i="7"/>
  <c r="J105" i="4"/>
  <c r="I106" i="4"/>
  <c r="I107" i="5" l="1"/>
  <c r="J106" i="5"/>
  <c r="I108" i="7"/>
  <c r="J107" i="7"/>
  <c r="I107" i="4"/>
  <c r="J106" i="4"/>
  <c r="J107" i="5" l="1"/>
  <c r="I108" i="5"/>
  <c r="J108" i="7"/>
  <c r="I109" i="7"/>
  <c r="I108" i="4"/>
  <c r="J107" i="4"/>
  <c r="I110" i="7" l="1"/>
  <c r="J109" i="7"/>
  <c r="I109" i="5"/>
  <c r="J108" i="5"/>
  <c r="I109" i="4"/>
  <c r="J108" i="4"/>
  <c r="J110" i="7" l="1"/>
  <c r="I111" i="7"/>
  <c r="I110" i="5"/>
  <c r="J109" i="5"/>
  <c r="I110" i="4"/>
  <c r="J109" i="4"/>
  <c r="J111" i="7" l="1"/>
  <c r="I112" i="7"/>
  <c r="I111" i="5"/>
  <c r="J110" i="5"/>
  <c r="I111" i="4"/>
  <c r="J110" i="4"/>
  <c r="I112" i="5" l="1"/>
  <c r="J111" i="5"/>
  <c r="J112" i="7"/>
  <c r="I113" i="7"/>
  <c r="I112" i="4"/>
  <c r="J111" i="4"/>
  <c r="J113" i="7" l="1"/>
  <c r="I114" i="7"/>
  <c r="I113" i="5"/>
  <c r="J112" i="5"/>
  <c r="J112" i="4"/>
  <c r="I113" i="4"/>
  <c r="J113" i="5" l="1"/>
  <c r="I114" i="5"/>
  <c r="I115" i="7"/>
  <c r="J114" i="7"/>
  <c r="J113" i="4"/>
  <c r="I114" i="4"/>
  <c r="I115" i="5" l="1"/>
  <c r="J114" i="5"/>
  <c r="J115" i="7"/>
  <c r="I116" i="7"/>
  <c r="I115" i="4"/>
  <c r="J114" i="4"/>
  <c r="I117" i="7" l="1"/>
  <c r="J116" i="7"/>
  <c r="I116" i="5"/>
  <c r="J115" i="5"/>
  <c r="I116" i="4"/>
  <c r="J115" i="4"/>
  <c r="J117" i="7" l="1"/>
  <c r="I118" i="7"/>
  <c r="I117" i="5"/>
  <c r="J116" i="5"/>
  <c r="I117" i="4"/>
  <c r="J116" i="4"/>
  <c r="I119" i="7" l="1"/>
  <c r="J118" i="7"/>
  <c r="I118" i="5"/>
  <c r="J117" i="5"/>
  <c r="I118" i="4"/>
  <c r="J117" i="4"/>
  <c r="I119" i="5" l="1"/>
  <c r="J118" i="5"/>
  <c r="I120" i="7"/>
  <c r="J119" i="7"/>
  <c r="J118" i="4"/>
  <c r="I119" i="4"/>
  <c r="I121" i="7" l="1"/>
  <c r="J120" i="7"/>
  <c r="J119" i="5"/>
  <c r="I120" i="5"/>
  <c r="I120" i="4"/>
  <c r="J119" i="4"/>
  <c r="J120" i="5" l="1"/>
  <c r="I121" i="5"/>
  <c r="J121" i="7"/>
  <c r="I122" i="7"/>
  <c r="J120" i="4"/>
  <c r="I121" i="4"/>
  <c r="J121" i="4" s="1"/>
  <c r="I123" i="7" l="1"/>
  <c r="J122" i="7"/>
  <c r="I122" i="5"/>
  <c r="J121" i="5"/>
  <c r="I122" i="4"/>
  <c r="L121" i="4"/>
  <c r="J123" i="7" l="1"/>
  <c r="I124" i="7"/>
  <c r="J122" i="5"/>
  <c r="I123" i="5"/>
  <c r="I123" i="4"/>
  <c r="J122" i="4"/>
  <c r="I124" i="5" l="1"/>
  <c r="J123" i="5"/>
  <c r="J124" i="7"/>
  <c r="I125" i="7"/>
  <c r="I124" i="4"/>
  <c r="J123" i="4"/>
  <c r="J125" i="7" l="1"/>
  <c r="I126" i="7"/>
  <c r="I125" i="5"/>
  <c r="J124" i="5"/>
  <c r="I125" i="4"/>
  <c r="J124" i="4"/>
  <c r="J125" i="5" l="1"/>
  <c r="I126" i="5"/>
  <c r="I127" i="7"/>
  <c r="J126" i="7"/>
  <c r="I126" i="4"/>
  <c r="J125" i="4"/>
  <c r="I127" i="5" l="1"/>
  <c r="J126" i="5"/>
  <c r="I128" i="7"/>
  <c r="J127" i="7"/>
  <c r="J126" i="4"/>
  <c r="I127" i="4"/>
  <c r="I129" i="7" l="1"/>
  <c r="J128" i="7"/>
  <c r="I128" i="5"/>
  <c r="J127" i="5"/>
  <c r="J127" i="4"/>
  <c r="I128" i="4"/>
  <c r="I129" i="5" l="1"/>
  <c r="J128" i="5"/>
  <c r="J129" i="7"/>
  <c r="I130" i="7"/>
  <c r="I129" i="4"/>
  <c r="J128" i="4"/>
  <c r="J130" i="7" l="1"/>
  <c r="I131" i="7"/>
  <c r="J129" i="5"/>
  <c r="I130" i="5"/>
  <c r="I130" i="4"/>
  <c r="J129" i="4"/>
  <c r="I131" i="5" l="1"/>
  <c r="J130" i="5"/>
  <c r="J131" i="7"/>
  <c r="I132" i="7"/>
  <c r="I131" i="4"/>
  <c r="J130" i="4"/>
  <c r="J131" i="5" l="1"/>
  <c r="I132" i="5"/>
  <c r="I133" i="7"/>
  <c r="J132" i="7"/>
  <c r="J131" i="4"/>
  <c r="I132" i="4"/>
  <c r="I133" i="5" l="1"/>
  <c r="J132" i="5"/>
  <c r="I134" i="7"/>
  <c r="J133" i="7"/>
  <c r="I133" i="4"/>
  <c r="J132" i="4"/>
  <c r="J134" i="7" l="1"/>
  <c r="I135" i="7"/>
  <c r="I134" i="5"/>
  <c r="J133" i="5"/>
  <c r="I134" i="4"/>
  <c r="J133" i="4"/>
  <c r="I135" i="5" l="1"/>
  <c r="J134" i="5"/>
  <c r="J135" i="7"/>
  <c r="I136" i="7"/>
  <c r="I135" i="4"/>
  <c r="J134" i="4"/>
  <c r="I137" i="7" l="1"/>
  <c r="J136" i="7"/>
  <c r="I136" i="5"/>
  <c r="J135" i="5"/>
  <c r="J135" i="4"/>
  <c r="I136" i="4"/>
  <c r="J137" i="7" l="1"/>
  <c r="I138" i="7"/>
  <c r="I137" i="5"/>
  <c r="J136" i="5"/>
  <c r="I137" i="4"/>
  <c r="J136" i="4"/>
  <c r="J137" i="5" l="1"/>
  <c r="I138" i="5"/>
  <c r="J138" i="7"/>
  <c r="I139" i="7"/>
  <c r="I138" i="4"/>
  <c r="J137" i="4"/>
  <c r="I139" i="5" l="1"/>
  <c r="J138" i="5"/>
  <c r="I140" i="7"/>
  <c r="J139" i="7"/>
  <c r="I139" i="4"/>
  <c r="J138" i="4"/>
  <c r="I141" i="7" l="1"/>
  <c r="J140" i="7"/>
  <c r="J139" i="5"/>
  <c r="I140" i="5"/>
  <c r="J139" i="4"/>
  <c r="I140" i="4"/>
  <c r="I141" i="5" l="1"/>
  <c r="J140" i="5"/>
  <c r="J141" i="7"/>
  <c r="I142" i="7"/>
  <c r="I141" i="4"/>
  <c r="J140" i="4"/>
  <c r="J142" i="7" l="1"/>
  <c r="I143" i="7"/>
  <c r="J141" i="5"/>
  <c r="I142" i="5"/>
  <c r="I142" i="4"/>
  <c r="J141" i="4"/>
  <c r="I143" i="5" l="1"/>
  <c r="J142" i="5"/>
  <c r="I144" i="7"/>
  <c r="J143" i="7"/>
  <c r="I143" i="4"/>
  <c r="J142" i="4"/>
  <c r="I145" i="7" l="1"/>
  <c r="J144" i="7"/>
  <c r="J143" i="5"/>
  <c r="I144" i="5"/>
  <c r="I144" i="4"/>
  <c r="J143" i="4"/>
  <c r="I145" i="5" l="1"/>
  <c r="J144" i="5"/>
  <c r="J145" i="7"/>
  <c r="I146" i="7"/>
  <c r="J144" i="4"/>
  <c r="I145" i="4"/>
  <c r="I147" i="7" l="1"/>
  <c r="J146" i="7"/>
  <c r="I146" i="5"/>
  <c r="J145" i="5"/>
  <c r="I146" i="4"/>
  <c r="J145" i="4"/>
  <c r="I147" i="5" l="1"/>
  <c r="J146" i="5"/>
  <c r="J147" i="7"/>
  <c r="I148" i="7"/>
  <c r="I147" i="4"/>
  <c r="J146" i="4"/>
  <c r="I149" i="7" l="1"/>
  <c r="J148" i="7"/>
  <c r="I148" i="5"/>
  <c r="J147" i="5"/>
  <c r="I148" i="4"/>
  <c r="J147" i="4"/>
  <c r="I149" i="5" l="1"/>
  <c r="J148" i="5"/>
  <c r="I150" i="7"/>
  <c r="J149" i="7"/>
  <c r="I149" i="4"/>
  <c r="J148" i="4"/>
  <c r="J150" i="7" l="1"/>
  <c r="I151" i="7"/>
  <c r="J149" i="5"/>
  <c r="I150" i="5"/>
  <c r="I150" i="4"/>
  <c r="J149" i="4"/>
  <c r="I151" i="5" l="1"/>
  <c r="J150" i="5"/>
  <c r="I152" i="7"/>
  <c r="J151" i="7"/>
  <c r="I151" i="4"/>
  <c r="J150" i="4"/>
  <c r="J152" i="7" l="1"/>
  <c r="I153" i="7"/>
  <c r="J151" i="5"/>
  <c r="I152" i="5"/>
  <c r="J151" i="4"/>
  <c r="I152" i="4"/>
  <c r="J152" i="5" l="1"/>
  <c r="I153" i="5"/>
  <c r="J153" i="7"/>
  <c r="I154" i="7"/>
  <c r="I153" i="4"/>
  <c r="J152" i="4"/>
  <c r="J154" i="7" l="1"/>
  <c r="I155" i="7"/>
  <c r="I154" i="5"/>
  <c r="J153" i="5"/>
  <c r="I154" i="4"/>
  <c r="J153" i="4"/>
  <c r="I156" i="7" l="1"/>
  <c r="J155" i="7"/>
  <c r="I155" i="5"/>
  <c r="J154" i="5"/>
  <c r="I155" i="4"/>
  <c r="J154" i="4"/>
  <c r="J156" i="7" l="1"/>
  <c r="I157" i="7"/>
  <c r="J155" i="5"/>
  <c r="I156" i="5"/>
  <c r="I156" i="4"/>
  <c r="J155" i="4"/>
  <c r="I158" i="7" l="1"/>
  <c r="J157" i="7"/>
  <c r="I157" i="5"/>
  <c r="J156" i="5"/>
  <c r="I157" i="4"/>
  <c r="J156" i="4"/>
  <c r="I158" i="5" l="1"/>
  <c r="J157" i="5"/>
  <c r="J158" i="7"/>
  <c r="I159" i="7"/>
  <c r="J157" i="4"/>
  <c r="I158" i="4"/>
  <c r="I159" i="5" l="1"/>
  <c r="J158" i="5"/>
  <c r="J159" i="7"/>
  <c r="I160" i="7"/>
  <c r="I159" i="4"/>
  <c r="J158" i="4"/>
  <c r="I161" i="7" l="1"/>
  <c r="J160" i="7"/>
  <c r="I160" i="5"/>
  <c r="J159" i="5"/>
  <c r="J159" i="4"/>
  <c r="I160" i="4"/>
  <c r="I161" i="5" l="1"/>
  <c r="J160" i="5"/>
  <c r="I162" i="7"/>
  <c r="J161" i="7"/>
  <c r="I161" i="4"/>
  <c r="J160" i="4"/>
  <c r="I163" i="7" l="1"/>
  <c r="J162" i="7"/>
  <c r="J161" i="5"/>
  <c r="I162" i="5"/>
  <c r="I162" i="4"/>
  <c r="J161" i="4"/>
  <c r="I163" i="5" l="1"/>
  <c r="J162" i="5"/>
  <c r="I164" i="7"/>
  <c r="J163" i="7"/>
  <c r="I163" i="4"/>
  <c r="J162" i="4"/>
  <c r="I165" i="7" l="1"/>
  <c r="J164" i="7"/>
  <c r="I164" i="5"/>
  <c r="J163" i="5"/>
  <c r="I164" i="4"/>
  <c r="J163" i="4"/>
  <c r="I165" i="5" l="1"/>
  <c r="J164" i="5"/>
  <c r="J165" i="7"/>
  <c r="I166" i="7"/>
  <c r="I165" i="4"/>
  <c r="J164" i="4"/>
  <c r="I166" i="5" l="1"/>
  <c r="J165" i="5"/>
  <c r="I167" i="7"/>
  <c r="J166" i="7"/>
  <c r="I166" i="4"/>
  <c r="J165" i="4"/>
  <c r="J167" i="7" l="1"/>
  <c r="I168" i="7"/>
  <c r="I167" i="5"/>
  <c r="J166" i="5"/>
  <c r="I167" i="4"/>
  <c r="J166" i="4"/>
  <c r="J168" i="7" l="1"/>
  <c r="I169" i="7"/>
  <c r="J167" i="5"/>
  <c r="I168" i="5"/>
  <c r="J167" i="4"/>
  <c r="I168" i="4"/>
  <c r="I169" i="5" l="1"/>
  <c r="J168" i="5"/>
  <c r="I170" i="7"/>
  <c r="J169" i="7"/>
  <c r="I169" i="4"/>
  <c r="J168" i="4"/>
  <c r="I171" i="7" l="1"/>
  <c r="J170" i="7"/>
  <c r="I170" i="5"/>
  <c r="J169" i="5"/>
  <c r="I170" i="4"/>
  <c r="J169" i="4"/>
  <c r="J171" i="7" l="1"/>
  <c r="I172" i="7"/>
  <c r="I171" i="5"/>
  <c r="J170" i="5"/>
  <c r="I171" i="4"/>
  <c r="J170" i="4"/>
  <c r="I172" i="5" l="1"/>
  <c r="J171" i="5"/>
  <c r="I173" i="7"/>
  <c r="J172" i="7"/>
  <c r="I172" i="4"/>
  <c r="J171" i="4"/>
  <c r="I174" i="7" l="1"/>
  <c r="J173" i="7"/>
  <c r="I173" i="5"/>
  <c r="J172" i="5"/>
  <c r="J172" i="4"/>
  <c r="I173" i="4"/>
  <c r="J173" i="5" l="1"/>
  <c r="I174" i="5"/>
  <c r="J174" i="7"/>
  <c r="I175" i="7"/>
  <c r="I174" i="4"/>
  <c r="J173" i="4"/>
  <c r="J175" i="7" l="1"/>
  <c r="I176" i="7"/>
  <c r="I175" i="5"/>
  <c r="J174" i="5"/>
  <c r="J174" i="4"/>
  <c r="I175" i="4"/>
  <c r="I177" i="7" l="1"/>
  <c r="J176" i="7"/>
  <c r="I176" i="5"/>
  <c r="J175" i="5"/>
  <c r="I176" i="4"/>
  <c r="J175" i="4"/>
  <c r="I177" i="5" l="1"/>
  <c r="J176" i="5"/>
  <c r="J177" i="7"/>
  <c r="I178" i="7"/>
  <c r="I177" i="4"/>
  <c r="J176" i="4"/>
  <c r="K176" i="4" s="1"/>
  <c r="I179" i="7" l="1"/>
  <c r="J178" i="7"/>
  <c r="I178" i="5"/>
  <c r="J177" i="5"/>
  <c r="J177" i="4"/>
  <c r="I178" i="4"/>
  <c r="I179" i="5" l="1"/>
  <c r="J178" i="5"/>
  <c r="J179" i="7"/>
  <c r="I180" i="7"/>
  <c r="I179" i="4"/>
  <c r="J178" i="4"/>
  <c r="J179" i="5" l="1"/>
  <c r="I180" i="5"/>
  <c r="J180" i="7"/>
  <c r="I181" i="7"/>
  <c r="I180" i="4"/>
  <c r="J179" i="4"/>
  <c r="J180" i="5" l="1"/>
  <c r="I181" i="5"/>
  <c r="J181" i="7"/>
  <c r="I182" i="7"/>
  <c r="I181" i="4"/>
  <c r="J180" i="4"/>
  <c r="I183" i="7" l="1"/>
  <c r="J182" i="7"/>
  <c r="I182" i="5"/>
  <c r="J181" i="5"/>
  <c r="I182" i="4"/>
  <c r="J181" i="4"/>
  <c r="I183" i="5" l="1"/>
  <c r="J182" i="5"/>
  <c r="J183" i="7"/>
  <c r="I184" i="7"/>
  <c r="I183" i="4"/>
  <c r="J182" i="4"/>
  <c r="I185" i="7" l="1"/>
  <c r="J184" i="7"/>
  <c r="I184" i="5"/>
  <c r="J183" i="5"/>
  <c r="I184" i="4"/>
  <c r="J183" i="4"/>
  <c r="I185" i="5" l="1"/>
  <c r="J184" i="5"/>
  <c r="I186" i="7"/>
  <c r="J185" i="7"/>
  <c r="I185" i="4"/>
  <c r="J184" i="4"/>
  <c r="J185" i="5" l="1"/>
  <c r="I186" i="5"/>
  <c r="I187" i="7"/>
  <c r="J186" i="7"/>
  <c r="J185" i="4"/>
  <c r="I186" i="4"/>
  <c r="J187" i="7" l="1"/>
  <c r="I188" i="7"/>
  <c r="I187" i="5"/>
  <c r="J186" i="5"/>
  <c r="I187" i="4"/>
  <c r="J186" i="4"/>
  <c r="I188" i="5" l="1"/>
  <c r="J187" i="5"/>
  <c r="J188" i="7"/>
  <c r="I189" i="7"/>
  <c r="I188" i="4"/>
  <c r="J187" i="4"/>
  <c r="J189" i="7" l="1"/>
  <c r="I190" i="7"/>
  <c r="I189" i="5"/>
  <c r="J188" i="5"/>
  <c r="I189" i="4"/>
  <c r="J188" i="4"/>
  <c r="I190" i="5" l="1"/>
  <c r="J189" i="5"/>
  <c r="J190" i="7"/>
  <c r="I191" i="7"/>
  <c r="I190" i="4"/>
  <c r="J189" i="4"/>
  <c r="I192" i="7" l="1"/>
  <c r="J191" i="7"/>
  <c r="I191" i="5"/>
  <c r="J190" i="5"/>
  <c r="J190" i="4"/>
  <c r="I191" i="4"/>
  <c r="J191" i="5" l="1"/>
  <c r="I192" i="5"/>
  <c r="J192" i="7"/>
  <c r="I193" i="7"/>
  <c r="I192" i="4"/>
  <c r="J191" i="4"/>
  <c r="J193" i="7" l="1"/>
  <c r="I194" i="7"/>
  <c r="J192" i="5"/>
  <c r="I193" i="5"/>
  <c r="I193" i="4"/>
  <c r="J192" i="4"/>
  <c r="I195" i="7" l="1"/>
  <c r="J194" i="7"/>
  <c r="I194" i="5"/>
  <c r="J193" i="5"/>
  <c r="I194" i="4"/>
  <c r="J193" i="4"/>
  <c r="J194" i="5" l="1"/>
  <c r="I195" i="5"/>
  <c r="J195" i="7"/>
  <c r="I196" i="7"/>
  <c r="I195" i="4"/>
  <c r="J194" i="4"/>
  <c r="I197" i="7" l="1"/>
  <c r="J196" i="7"/>
  <c r="I196" i="5"/>
  <c r="J195" i="5"/>
  <c r="I196" i="4"/>
  <c r="J195" i="4"/>
  <c r="I197" i="5" l="1"/>
  <c r="J196" i="5"/>
  <c r="I198" i="7"/>
  <c r="J197" i="7"/>
  <c r="I197" i="4"/>
  <c r="J196" i="4"/>
  <c r="J198" i="7" l="1"/>
  <c r="I199" i="7"/>
  <c r="J197" i="5"/>
  <c r="I198" i="5"/>
  <c r="I198" i="4"/>
  <c r="J197" i="4"/>
  <c r="I199" i="5" l="1"/>
  <c r="J198" i="5"/>
  <c r="I200" i="7"/>
  <c r="J199" i="7"/>
  <c r="J198" i="4"/>
  <c r="I199" i="4"/>
  <c r="J200" i="7" l="1"/>
  <c r="I201" i="7"/>
  <c r="I200" i="5"/>
  <c r="J199" i="5"/>
  <c r="I200" i="4"/>
  <c r="J199" i="4"/>
  <c r="J201" i="7" l="1"/>
  <c r="I202" i="7"/>
  <c r="I201" i="5"/>
  <c r="J200" i="5"/>
  <c r="I201" i="4"/>
  <c r="J200" i="4"/>
  <c r="I203" i="7" l="1"/>
  <c r="J202" i="7"/>
  <c r="J201" i="5"/>
  <c r="I202" i="5"/>
  <c r="I202" i="4"/>
  <c r="J201" i="4"/>
  <c r="I203" i="5" l="1"/>
  <c r="J202" i="5"/>
  <c r="J203" i="7"/>
  <c r="I204" i="7"/>
  <c r="I203" i="4"/>
  <c r="J202" i="4"/>
  <c r="I205" i="7" l="1"/>
  <c r="J204" i="7"/>
  <c r="J203" i="5"/>
  <c r="I204" i="5"/>
  <c r="J203" i="4"/>
  <c r="I204" i="4"/>
  <c r="J204" i="5" l="1"/>
  <c r="I205" i="5"/>
  <c r="J205" i="7"/>
  <c r="I206" i="7"/>
  <c r="I205" i="4"/>
  <c r="J204" i="4"/>
  <c r="I206" i="5" l="1"/>
  <c r="J205" i="5"/>
  <c r="J206" i="7"/>
  <c r="I207" i="7"/>
  <c r="I206" i="4"/>
  <c r="J205" i="4"/>
  <c r="J207" i="7" l="1"/>
  <c r="I208" i="7"/>
  <c r="I207" i="5"/>
  <c r="J206" i="5"/>
  <c r="I207" i="4"/>
  <c r="J206" i="4"/>
  <c r="I208" i="5" l="1"/>
  <c r="J207" i="5"/>
  <c r="J208" i="7"/>
  <c r="I209" i="7"/>
  <c r="I208" i="4"/>
  <c r="J207" i="4"/>
  <c r="I209" i="5" l="1"/>
  <c r="J208" i="5"/>
  <c r="I210" i="7"/>
  <c r="J209" i="7"/>
  <c r="I209" i="4"/>
  <c r="J208" i="4"/>
  <c r="I211" i="7" l="1"/>
  <c r="J210" i="7"/>
  <c r="J209" i="5"/>
  <c r="I210" i="5"/>
  <c r="I210" i="4"/>
  <c r="J209" i="4"/>
  <c r="I211" i="5" l="1"/>
  <c r="J210" i="5"/>
  <c r="I212" i="7"/>
  <c r="J211" i="7"/>
  <c r="I211" i="4"/>
  <c r="J210" i="4"/>
  <c r="I212" i="5" l="1"/>
  <c r="J211" i="5"/>
  <c r="I213" i="7"/>
  <c r="J212" i="7"/>
  <c r="J211" i="4"/>
  <c r="I212" i="4"/>
  <c r="J213" i="7" l="1"/>
  <c r="I214" i="7"/>
  <c r="I213" i="5"/>
  <c r="J212" i="5"/>
  <c r="I213" i="4"/>
  <c r="J212" i="4"/>
  <c r="I214" i="5" l="1"/>
  <c r="J213" i="5"/>
  <c r="I215" i="7"/>
  <c r="J214" i="7"/>
  <c r="I214" i="4"/>
  <c r="J213" i="4"/>
  <c r="I216" i="7" l="1"/>
  <c r="J215" i="7"/>
  <c r="I215" i="5"/>
  <c r="J214" i="5"/>
  <c r="J214" i="4"/>
  <c r="I215" i="4"/>
  <c r="J215" i="5" l="1"/>
  <c r="I216" i="5"/>
  <c r="I217" i="7"/>
  <c r="J216" i="7"/>
  <c r="I216" i="4"/>
  <c r="J215" i="4"/>
  <c r="I218" i="7" l="1"/>
  <c r="J217" i="7"/>
  <c r="I217" i="5"/>
  <c r="J216" i="5"/>
  <c r="J216" i="4"/>
  <c r="I217" i="4"/>
  <c r="I218" i="5" l="1"/>
  <c r="J217" i="5"/>
  <c r="J218" i="7"/>
  <c r="I219" i="7"/>
  <c r="I218" i="4"/>
  <c r="J217" i="4"/>
  <c r="J219" i="7" l="1"/>
  <c r="I220" i="7"/>
  <c r="I219" i="5"/>
  <c r="J218" i="5"/>
  <c r="I219" i="4"/>
  <c r="J218" i="4"/>
  <c r="J220" i="7" l="1"/>
  <c r="I221" i="7"/>
  <c r="I220" i="5"/>
  <c r="J219" i="5"/>
  <c r="I220" i="4"/>
  <c r="J219" i="4"/>
  <c r="I221" i="5" l="1"/>
  <c r="J220" i="5"/>
  <c r="I222" i="7"/>
  <c r="J221" i="7"/>
  <c r="I221" i="4"/>
  <c r="J220" i="4"/>
  <c r="I223" i="7" l="1"/>
  <c r="J222" i="7"/>
  <c r="J221" i="5"/>
  <c r="I222" i="5"/>
  <c r="J221" i="4"/>
  <c r="I222" i="4"/>
  <c r="I223" i="5" l="1"/>
  <c r="J222" i="5"/>
  <c r="I224" i="7"/>
  <c r="J223" i="7"/>
  <c r="I223" i="4"/>
  <c r="J222" i="4"/>
  <c r="I225" i="7" l="1"/>
  <c r="J224" i="7"/>
  <c r="I224" i="5"/>
  <c r="J223" i="5"/>
  <c r="I224" i="4"/>
  <c r="J223" i="4"/>
  <c r="I225" i="5" l="1"/>
  <c r="J224" i="5"/>
  <c r="J225" i="7"/>
  <c r="I226" i="7"/>
  <c r="I225" i="4"/>
  <c r="J224" i="4"/>
  <c r="J226" i="7" l="1"/>
  <c r="I227" i="7"/>
  <c r="I226" i="5"/>
  <c r="J225" i="5"/>
  <c r="I226" i="4"/>
  <c r="J225" i="4"/>
  <c r="J227" i="7" l="1"/>
  <c r="I228" i="7"/>
  <c r="I227" i="5"/>
  <c r="J226" i="5"/>
  <c r="I227" i="4"/>
  <c r="J226" i="4"/>
  <c r="I229" i="7" l="1"/>
  <c r="J228" i="7"/>
  <c r="J227" i="5"/>
  <c r="I228" i="5"/>
  <c r="I228" i="4"/>
  <c r="J227" i="4"/>
  <c r="I230" i="7" l="1"/>
  <c r="J229" i="7"/>
  <c r="I229" i="5"/>
  <c r="J228" i="5"/>
  <c r="I229" i="4"/>
  <c r="J228" i="4"/>
  <c r="I230" i="5" l="1"/>
  <c r="J229" i="5"/>
  <c r="I231" i="7"/>
  <c r="J230" i="7"/>
  <c r="J229" i="4"/>
  <c r="I230" i="4"/>
  <c r="I231" i="5" l="1"/>
  <c r="J230" i="5"/>
  <c r="J231" i="7"/>
  <c r="I232" i="7"/>
  <c r="I231" i="4"/>
  <c r="J230" i="4"/>
  <c r="I233" i="7" l="1"/>
  <c r="J232" i="7"/>
  <c r="I232" i="5"/>
  <c r="J231" i="5"/>
  <c r="J231" i="4"/>
  <c r="I232" i="4"/>
  <c r="I234" i="7" l="1"/>
  <c r="J233" i="7"/>
  <c r="I233" i="5"/>
  <c r="J232" i="5"/>
  <c r="J232" i="4"/>
  <c r="I233" i="4"/>
  <c r="J234" i="7" l="1"/>
  <c r="I235" i="7"/>
  <c r="J233" i="5"/>
  <c r="I234" i="5"/>
  <c r="I234" i="4"/>
  <c r="J233" i="4"/>
  <c r="J235" i="7" l="1"/>
  <c r="I236" i="7"/>
  <c r="I235" i="5"/>
  <c r="J234" i="5"/>
  <c r="I235" i="4"/>
  <c r="J234" i="4"/>
  <c r="J235" i="5" l="1"/>
  <c r="I236" i="5"/>
  <c r="I237" i="7"/>
  <c r="J236" i="7"/>
  <c r="I236" i="4"/>
  <c r="J235" i="4"/>
  <c r="I237" i="5" l="1"/>
  <c r="J236" i="5"/>
  <c r="J237" i="7"/>
  <c r="I238" i="7"/>
  <c r="I237" i="4"/>
  <c r="J236" i="4"/>
  <c r="J237" i="5" l="1"/>
  <c r="I238" i="5"/>
  <c r="J238" i="7"/>
  <c r="I239" i="7"/>
  <c r="I238" i="4"/>
  <c r="J237" i="4"/>
  <c r="J239" i="7" l="1"/>
  <c r="I240" i="7"/>
  <c r="I239" i="5"/>
  <c r="J238" i="5"/>
  <c r="I239" i="4"/>
  <c r="J238" i="4"/>
  <c r="J239" i="5" l="1"/>
  <c r="I240" i="5"/>
  <c r="I241" i="7"/>
  <c r="J240" i="7"/>
  <c r="I240" i="4"/>
  <c r="J239" i="4"/>
  <c r="I241" i="5" l="1"/>
  <c r="J240" i="5"/>
  <c r="I242" i="7"/>
  <c r="J241" i="7"/>
  <c r="I241" i="4"/>
  <c r="J240" i="4"/>
  <c r="I242" i="5" l="1"/>
  <c r="J241" i="5"/>
  <c r="I243" i="7"/>
  <c r="J242" i="7"/>
  <c r="I242" i="4"/>
  <c r="J241" i="4"/>
  <c r="J243" i="7" l="1"/>
  <c r="I244" i="7"/>
  <c r="I243" i="5"/>
  <c r="J242" i="5"/>
  <c r="I243" i="4"/>
  <c r="J242" i="4"/>
  <c r="I245" i="7" l="1"/>
  <c r="J244" i="7"/>
  <c r="I244" i="5"/>
  <c r="J243" i="5"/>
  <c r="I244" i="4"/>
  <c r="J243" i="4"/>
  <c r="I246" i="7" l="1"/>
  <c r="J245" i="7"/>
  <c r="I245" i="5"/>
  <c r="J244" i="5"/>
  <c r="J244" i="4"/>
  <c r="I245" i="4"/>
  <c r="J245" i="5" l="1"/>
  <c r="I246" i="5"/>
  <c r="J246" i="7"/>
  <c r="I247" i="7"/>
  <c r="J245" i="4"/>
  <c r="I246" i="4"/>
  <c r="I247" i="5" l="1"/>
  <c r="J246" i="5"/>
  <c r="I248" i="7"/>
  <c r="J247" i="7"/>
  <c r="J246" i="4"/>
  <c r="I247" i="4"/>
  <c r="I249" i="7" l="1"/>
  <c r="J248" i="7"/>
  <c r="I248" i="5"/>
  <c r="J247" i="5"/>
  <c r="I248" i="4"/>
  <c r="J247" i="4"/>
  <c r="I249" i="5" l="1"/>
  <c r="J248" i="5"/>
  <c r="J249" i="7"/>
  <c r="I250" i="7"/>
  <c r="I249" i="4"/>
  <c r="J248" i="4"/>
  <c r="I251" i="7" l="1"/>
  <c r="J250" i="7"/>
  <c r="I250" i="5"/>
  <c r="J249" i="5"/>
  <c r="J249" i="4"/>
  <c r="I250" i="4"/>
  <c r="I252" i="7" l="1"/>
  <c r="J251" i="7"/>
  <c r="I251" i="5"/>
  <c r="J250" i="5"/>
  <c r="I251" i="4"/>
  <c r="J250" i="4"/>
  <c r="J251" i="5" l="1"/>
  <c r="I252" i="5"/>
  <c r="J252" i="7"/>
  <c r="I253" i="7"/>
  <c r="I252" i="4"/>
  <c r="J251" i="4"/>
  <c r="I254" i="7" l="1"/>
  <c r="J253" i="7"/>
  <c r="I253" i="5"/>
  <c r="J252" i="5"/>
  <c r="I253" i="4"/>
  <c r="J252" i="4"/>
  <c r="I254" i="5" l="1"/>
  <c r="J253" i="5"/>
  <c r="I255" i="7"/>
  <c r="J254" i="7"/>
  <c r="I254" i="4"/>
  <c r="J253" i="4"/>
  <c r="J254" i="5" l="1"/>
  <c r="I255" i="5"/>
  <c r="J255" i="7"/>
  <c r="I256" i="7"/>
  <c r="I255" i="4"/>
  <c r="J254" i="4"/>
  <c r="I257" i="7" l="1"/>
  <c r="J256" i="7"/>
  <c r="I256" i="5"/>
  <c r="J255" i="5"/>
  <c r="I256" i="4"/>
  <c r="J255" i="4"/>
  <c r="J257" i="7" l="1"/>
  <c r="I258" i="7"/>
  <c r="I257" i="5"/>
  <c r="J256" i="5"/>
  <c r="I257" i="4"/>
  <c r="J256" i="4"/>
  <c r="J257" i="5" l="1"/>
  <c r="I258" i="5"/>
  <c r="I259" i="7"/>
  <c r="J258" i="7"/>
  <c r="J257" i="4"/>
  <c r="I258" i="4"/>
  <c r="I260" i="7" l="1"/>
  <c r="J259" i="7"/>
  <c r="I259" i="5"/>
  <c r="J258" i="5"/>
  <c r="I259" i="4"/>
  <c r="J258" i="4"/>
  <c r="I261" i="7" l="1"/>
  <c r="J260" i="7"/>
  <c r="I260" i="5"/>
  <c r="J259" i="5"/>
  <c r="I260" i="4"/>
  <c r="J259" i="4"/>
  <c r="I261" i="5" l="1"/>
  <c r="J260" i="5"/>
  <c r="J261" i="7"/>
  <c r="I262" i="7"/>
  <c r="I261" i="4"/>
  <c r="J260" i="4"/>
  <c r="J262" i="7" l="1"/>
  <c r="I263" i="7"/>
  <c r="I262" i="5"/>
  <c r="J261" i="5"/>
  <c r="I262" i="4"/>
  <c r="J261" i="4"/>
  <c r="I263" i="5" l="1"/>
  <c r="J262" i="5"/>
  <c r="I264" i="7"/>
  <c r="J263" i="7"/>
  <c r="J262" i="4"/>
  <c r="I263" i="4"/>
  <c r="J263" i="5" l="1"/>
  <c r="I264" i="5"/>
  <c r="I265" i="7"/>
  <c r="J264" i="7"/>
  <c r="I264" i="4"/>
  <c r="J263" i="4"/>
  <c r="J265" i="7" l="1"/>
  <c r="I266" i="7"/>
  <c r="I265" i="5"/>
  <c r="J264" i="5"/>
  <c r="I265" i="4"/>
  <c r="J264" i="4"/>
  <c r="I267" i="7" l="1"/>
  <c r="J266" i="7"/>
  <c r="I266" i="5"/>
  <c r="J265" i="5"/>
  <c r="I266" i="4"/>
  <c r="J265" i="4"/>
  <c r="J266" i="5" l="1"/>
  <c r="I267" i="5"/>
  <c r="J267" i="7"/>
  <c r="I268" i="7"/>
  <c r="I267" i="4"/>
  <c r="J266" i="4"/>
  <c r="J268" i="7" l="1"/>
  <c r="I269" i="7"/>
  <c r="J267" i="5"/>
  <c r="I268" i="5"/>
  <c r="I268" i="4"/>
  <c r="J267" i="4"/>
  <c r="I269" i="5" l="1"/>
  <c r="J268" i="5"/>
  <c r="I270" i="7"/>
  <c r="J269" i="7"/>
  <c r="I269" i="4"/>
  <c r="J268" i="4"/>
  <c r="J270" i="7" l="1"/>
  <c r="I271" i="7"/>
  <c r="J269" i="5"/>
  <c r="I270" i="5"/>
  <c r="I270" i="4"/>
  <c r="J269" i="4"/>
  <c r="I271" i="5" l="1"/>
  <c r="J270" i="5"/>
  <c r="I272" i="7"/>
  <c r="J271" i="7"/>
  <c r="J270" i="4"/>
  <c r="I271" i="4"/>
  <c r="I273" i="7" l="1"/>
  <c r="J272" i="7"/>
  <c r="I272" i="5"/>
  <c r="J271" i="5"/>
  <c r="I272" i="4"/>
  <c r="J271" i="4"/>
  <c r="J273" i="7" l="1"/>
  <c r="I274" i="7"/>
  <c r="I273" i="5"/>
  <c r="J272" i="5"/>
  <c r="I273" i="4"/>
  <c r="J272" i="4"/>
  <c r="I274" i="5" l="1"/>
  <c r="J273" i="5"/>
  <c r="J274" i="7"/>
  <c r="I275" i="7"/>
  <c r="I274" i="4"/>
  <c r="J273" i="4"/>
  <c r="I276" i="7" l="1"/>
  <c r="J275" i="7"/>
  <c r="I275" i="5"/>
  <c r="J274" i="5"/>
  <c r="I275" i="4"/>
  <c r="J274" i="4"/>
  <c r="J275" i="5" l="1"/>
  <c r="I276" i="5"/>
  <c r="I277" i="7"/>
  <c r="J276" i="7"/>
  <c r="J275" i="4"/>
  <c r="I276" i="4"/>
  <c r="I278" i="7" l="1"/>
  <c r="J277" i="7"/>
  <c r="J276" i="5"/>
  <c r="I277" i="5"/>
  <c r="I277" i="4"/>
  <c r="J276" i="4"/>
  <c r="I278" i="5" l="1"/>
  <c r="J277" i="5"/>
  <c r="J278" i="7"/>
  <c r="I279" i="7"/>
  <c r="I278" i="4"/>
  <c r="J277" i="4"/>
  <c r="J279" i="7" l="1"/>
  <c r="I280" i="7"/>
  <c r="I279" i="5"/>
  <c r="J278" i="5"/>
  <c r="I279" i="4"/>
  <c r="J278" i="4"/>
  <c r="I281" i="7" l="1"/>
  <c r="J280" i="7"/>
  <c r="I280" i="5"/>
  <c r="J279" i="5"/>
  <c r="I280" i="4"/>
  <c r="J279" i="4"/>
  <c r="I281" i="5" l="1"/>
  <c r="J280" i="5"/>
  <c r="J281" i="7"/>
  <c r="I282" i="7"/>
  <c r="I281" i="4"/>
  <c r="J280" i="4"/>
  <c r="I283" i="7" l="1"/>
  <c r="J282" i="7"/>
  <c r="J281" i="5"/>
  <c r="I282" i="5"/>
  <c r="I282" i="4"/>
  <c r="J281" i="4"/>
  <c r="I283" i="5" l="1"/>
  <c r="J282" i="5"/>
  <c r="J283" i="7"/>
  <c r="I284" i="7"/>
  <c r="I283" i="4"/>
  <c r="J282" i="4"/>
  <c r="I285" i="7" l="1"/>
  <c r="J284" i="7"/>
  <c r="I284" i="5"/>
  <c r="J283" i="5"/>
  <c r="J283" i="4"/>
  <c r="I284" i="4"/>
  <c r="I285" i="5" l="1"/>
  <c r="J284" i="5"/>
  <c r="J285" i="7"/>
  <c r="I286" i="7"/>
  <c r="I285" i="4"/>
  <c r="J284" i="4"/>
  <c r="I286" i="5" l="1"/>
  <c r="J285" i="5"/>
  <c r="J286" i="7"/>
  <c r="I287" i="7"/>
  <c r="J285" i="4"/>
  <c r="I286" i="4"/>
  <c r="I287" i="5" l="1"/>
  <c r="J286" i="5"/>
  <c r="I288" i="7"/>
  <c r="J287" i="7"/>
  <c r="I287" i="4"/>
  <c r="J286" i="4"/>
  <c r="J287" i="5" l="1"/>
  <c r="I288" i="5"/>
  <c r="J288" i="7"/>
  <c r="I289" i="7"/>
  <c r="I288" i="4"/>
  <c r="J287" i="4"/>
  <c r="I289" i="5" l="1"/>
  <c r="J288" i="5"/>
  <c r="I290" i="7"/>
  <c r="J289" i="7"/>
  <c r="J288" i="4"/>
  <c r="I289" i="4"/>
  <c r="I291" i="7" l="1"/>
  <c r="J290" i="7"/>
  <c r="I290" i="5"/>
  <c r="J289" i="5"/>
  <c r="I290" i="4"/>
  <c r="J289" i="4"/>
  <c r="J291" i="7" l="1"/>
  <c r="I292" i="7"/>
  <c r="I291" i="5"/>
  <c r="J290" i="5"/>
  <c r="I291" i="4"/>
  <c r="J290" i="4"/>
  <c r="I293" i="7" l="1"/>
  <c r="J292" i="7"/>
  <c r="I292" i="5"/>
  <c r="J291" i="5"/>
  <c r="I292" i="4"/>
  <c r="J291" i="4"/>
  <c r="I293" i="5" l="1"/>
  <c r="J292" i="5"/>
  <c r="I294" i="7"/>
  <c r="J293" i="7"/>
  <c r="I293" i="4"/>
  <c r="J292" i="4"/>
  <c r="J293" i="5" l="1"/>
  <c r="I294" i="5"/>
  <c r="I295" i="7"/>
  <c r="J294" i="7"/>
  <c r="J293" i="4"/>
  <c r="I294" i="4"/>
  <c r="I295" i="5" l="1"/>
  <c r="J294" i="5"/>
  <c r="J295" i="7"/>
  <c r="I296" i="7"/>
  <c r="I295" i="4"/>
  <c r="J294" i="4"/>
  <c r="J296" i="7" l="1"/>
  <c r="I297" i="7"/>
  <c r="J295" i="5"/>
  <c r="I296" i="5"/>
  <c r="I296" i="4"/>
  <c r="J295" i="4"/>
  <c r="I297" i="5" l="1"/>
  <c r="J296" i="5"/>
  <c r="J297" i="7"/>
  <c r="I298" i="7"/>
  <c r="I297" i="4"/>
  <c r="J296" i="4"/>
  <c r="I298" i="5" l="1"/>
  <c r="J297" i="5"/>
  <c r="J298" i="7"/>
  <c r="I299" i="7"/>
  <c r="I298" i="4"/>
  <c r="J297" i="4"/>
  <c r="I299" i="5" l="1"/>
  <c r="J298" i="5"/>
  <c r="J299" i="7"/>
  <c r="I300" i="7"/>
  <c r="I299" i="4"/>
  <c r="J298" i="4"/>
  <c r="J299" i="5" l="1"/>
  <c r="I300" i="5"/>
  <c r="I301" i="7"/>
  <c r="J300" i="7"/>
  <c r="I300" i="4"/>
  <c r="J299" i="4"/>
  <c r="J301" i="7" l="1"/>
  <c r="I302" i="7"/>
  <c r="I301" i="5"/>
  <c r="J300" i="5"/>
  <c r="I301" i="4"/>
  <c r="J300" i="4"/>
  <c r="J302" i="7" l="1"/>
  <c r="I303" i="7"/>
  <c r="I302" i="5"/>
  <c r="J301" i="5"/>
  <c r="J301" i="4"/>
  <c r="I302" i="4"/>
  <c r="I303" i="5" l="1"/>
  <c r="J302" i="5"/>
  <c r="J303" i="7"/>
  <c r="I304" i="7"/>
  <c r="I303" i="4"/>
  <c r="J302" i="4"/>
  <c r="I305" i="7" l="1"/>
  <c r="J304" i="7"/>
  <c r="I304" i="5"/>
  <c r="J303" i="5"/>
  <c r="J303" i="4"/>
  <c r="I304" i="4"/>
  <c r="I306" i="7" l="1"/>
  <c r="J305" i="7"/>
  <c r="I305" i="5"/>
  <c r="J304" i="5"/>
  <c r="I305" i="4"/>
  <c r="J304" i="4"/>
  <c r="I307" i="7" l="1"/>
  <c r="J306" i="7"/>
  <c r="J305" i="5"/>
  <c r="I306" i="5"/>
  <c r="I306" i="4"/>
  <c r="J305" i="4"/>
  <c r="I307" i="5" l="1"/>
  <c r="J306" i="5"/>
  <c r="I308" i="7"/>
  <c r="J307" i="7"/>
  <c r="I307" i="4"/>
  <c r="J306" i="4"/>
  <c r="I309" i="7" l="1"/>
  <c r="J308" i="7"/>
  <c r="J307" i="5"/>
  <c r="I308" i="5"/>
  <c r="I308" i="4"/>
  <c r="J307" i="4"/>
  <c r="J309" i="7" l="1"/>
  <c r="I310" i="7"/>
  <c r="I309" i="5"/>
  <c r="J308" i="5"/>
  <c r="I309" i="4"/>
  <c r="J308" i="4"/>
  <c r="J309" i="5" l="1"/>
  <c r="I310" i="5"/>
  <c r="J310" i="7"/>
  <c r="I311" i="7"/>
  <c r="I310" i="4"/>
  <c r="J309" i="4"/>
  <c r="J311" i="7" l="1"/>
  <c r="I312" i="7"/>
  <c r="I311" i="5"/>
  <c r="J310" i="5"/>
  <c r="I311" i="4"/>
  <c r="J310" i="4"/>
  <c r="J311" i="5" l="1"/>
  <c r="I312" i="5"/>
  <c r="J312" i="7"/>
  <c r="I313" i="7"/>
  <c r="J311" i="4"/>
  <c r="I312" i="4"/>
  <c r="I313" i="5" l="1"/>
  <c r="J312" i="5"/>
  <c r="J313" i="7"/>
  <c r="I314" i="7"/>
  <c r="I313" i="4"/>
  <c r="J312" i="4"/>
  <c r="J314" i="7" l="1"/>
  <c r="I315" i="7"/>
  <c r="I314" i="5"/>
  <c r="J313" i="5"/>
  <c r="I314" i="4"/>
  <c r="J313" i="4"/>
  <c r="I315" i="5" l="1"/>
  <c r="J314" i="5"/>
  <c r="J315" i="7"/>
  <c r="I316" i="7"/>
  <c r="I315" i="4"/>
  <c r="J314" i="4"/>
  <c r="I316" i="5" l="1"/>
  <c r="J315" i="5"/>
  <c r="I317" i="7"/>
  <c r="J316" i="7"/>
  <c r="I316" i="4"/>
  <c r="J315" i="4"/>
  <c r="I318" i="7" l="1"/>
  <c r="J317" i="7"/>
  <c r="I317" i="5"/>
  <c r="J316" i="5"/>
  <c r="J316" i="4"/>
  <c r="I317" i="4"/>
  <c r="J317" i="5" l="1"/>
  <c r="I318" i="5"/>
  <c r="I319" i="7"/>
  <c r="J318" i="7"/>
  <c r="I318" i="4"/>
  <c r="J317" i="4"/>
  <c r="I320" i="7" l="1"/>
  <c r="J319" i="7"/>
  <c r="J318" i="5"/>
  <c r="I319" i="5"/>
  <c r="I319" i="4"/>
  <c r="J318" i="4"/>
  <c r="J319" i="5" l="1"/>
  <c r="I320" i="5"/>
  <c r="I321" i="7"/>
  <c r="J320" i="7"/>
  <c r="J319" i="4"/>
  <c r="I320" i="4"/>
  <c r="J321" i="7" l="1"/>
  <c r="I322" i="7"/>
  <c r="I321" i="5"/>
  <c r="J320" i="5"/>
  <c r="I321" i="4"/>
  <c r="J320" i="4"/>
  <c r="I322" i="5" l="1"/>
  <c r="J321" i="5"/>
  <c r="I323" i="7"/>
  <c r="J322" i="7"/>
  <c r="J321" i="4"/>
  <c r="I322" i="4"/>
  <c r="I324" i="7" l="1"/>
  <c r="J323" i="7"/>
  <c r="I323" i="5"/>
  <c r="J322" i="5"/>
  <c r="I323" i="4"/>
  <c r="J322" i="4"/>
  <c r="J324" i="7" l="1"/>
  <c r="I325" i="7"/>
  <c r="J323" i="5"/>
  <c r="I324" i="5"/>
  <c r="I324" i="4"/>
  <c r="J323" i="4"/>
  <c r="J324" i="5" l="1"/>
  <c r="I325" i="5"/>
  <c r="I326" i="7"/>
  <c r="J325" i="7"/>
  <c r="I325" i="4"/>
  <c r="J324" i="4"/>
  <c r="I326" i="5" l="1"/>
  <c r="J325" i="5"/>
  <c r="I327" i="7"/>
  <c r="J326" i="7"/>
  <c r="I326" i="4"/>
  <c r="J325" i="4"/>
  <c r="J327" i="7" l="1"/>
  <c r="I328" i="7"/>
  <c r="I327" i="5"/>
  <c r="J326" i="5"/>
  <c r="I327" i="4"/>
  <c r="J326" i="4"/>
  <c r="I328" i="5" l="1"/>
  <c r="J327" i="5"/>
  <c r="J328" i="7"/>
  <c r="I329" i="7"/>
  <c r="I328" i="4"/>
  <c r="J327" i="4"/>
  <c r="J329" i="7" l="1"/>
  <c r="I330" i="7"/>
  <c r="I329" i="5"/>
  <c r="J328" i="5"/>
  <c r="I329" i="4"/>
  <c r="J328" i="4"/>
  <c r="J329" i="5" l="1"/>
  <c r="I330" i="5"/>
  <c r="I331" i="7"/>
  <c r="J330" i="7"/>
  <c r="J329" i="4"/>
  <c r="I330" i="4"/>
  <c r="J331" i="7" l="1"/>
  <c r="I332" i="7"/>
  <c r="I331" i="5"/>
  <c r="J330" i="5"/>
  <c r="I331" i="4"/>
  <c r="J330" i="4"/>
  <c r="I332" i="5" l="1"/>
  <c r="J331" i="5"/>
  <c r="J332" i="7"/>
  <c r="I333" i="7"/>
  <c r="J331" i="4"/>
  <c r="I332" i="4"/>
  <c r="I333" i="5" l="1"/>
  <c r="J332" i="5"/>
  <c r="I334" i="7"/>
  <c r="J333" i="7"/>
  <c r="I333" i="4"/>
  <c r="J332" i="4"/>
  <c r="I335" i="7" l="1"/>
  <c r="J334" i="7"/>
  <c r="I334" i="5"/>
  <c r="J333" i="5"/>
  <c r="I334" i="4"/>
  <c r="J333" i="4"/>
  <c r="I336" i="7" l="1"/>
  <c r="J335" i="7"/>
  <c r="I335" i="5"/>
  <c r="J334" i="5"/>
  <c r="J334" i="4"/>
  <c r="I335" i="4"/>
  <c r="J335" i="5" l="1"/>
  <c r="I336" i="5"/>
  <c r="I337" i="7"/>
  <c r="J336" i="7"/>
  <c r="I336" i="4"/>
  <c r="J335" i="4"/>
  <c r="I338" i="7" l="1"/>
  <c r="J337" i="7"/>
  <c r="I337" i="5"/>
  <c r="J336" i="5"/>
  <c r="I337" i="4"/>
  <c r="J336" i="4"/>
  <c r="I338" i="5" l="1"/>
  <c r="J337" i="5"/>
  <c r="I339" i="7"/>
  <c r="J338" i="7"/>
  <c r="J337" i="4"/>
  <c r="I338" i="4"/>
  <c r="I340" i="7" l="1"/>
  <c r="J339" i="7"/>
  <c r="I339" i="5"/>
  <c r="J338" i="5"/>
  <c r="I339" i="4"/>
  <c r="J338" i="4"/>
  <c r="J340" i="7" l="1"/>
  <c r="I341" i="7"/>
  <c r="I340" i="5"/>
  <c r="J339" i="5"/>
  <c r="I340" i="4"/>
  <c r="J339" i="4"/>
  <c r="I342" i="7" l="1"/>
  <c r="J341" i="7"/>
  <c r="I341" i="5"/>
  <c r="J340" i="5"/>
  <c r="I341" i="4"/>
  <c r="J340" i="4"/>
  <c r="I343" i="7" l="1"/>
  <c r="J342" i="7"/>
  <c r="J341" i="5"/>
  <c r="I342" i="5"/>
  <c r="I342" i="4"/>
  <c r="J341" i="4"/>
  <c r="I343" i="5" l="1"/>
  <c r="J342" i="5"/>
  <c r="I344" i="7"/>
  <c r="J343" i="7"/>
  <c r="J342" i="4"/>
  <c r="I343" i="4"/>
  <c r="I345" i="7" l="1"/>
  <c r="J344" i="7"/>
  <c r="I344" i="5"/>
  <c r="J343" i="5"/>
  <c r="I344" i="4"/>
  <c r="J343" i="4"/>
  <c r="I345" i="5" l="1"/>
  <c r="J344" i="5"/>
  <c r="I346" i="7"/>
  <c r="J345" i="7"/>
  <c r="I345" i="4"/>
  <c r="J344" i="4"/>
  <c r="I347" i="7" l="1"/>
  <c r="J346" i="7"/>
  <c r="I346" i="5"/>
  <c r="J345" i="5"/>
  <c r="I346" i="4"/>
  <c r="J345" i="4"/>
  <c r="I347" i="5" l="1"/>
  <c r="J346" i="5"/>
  <c r="J347" i="7"/>
  <c r="I348" i="7"/>
  <c r="I347" i="4"/>
  <c r="J346" i="4"/>
  <c r="I349" i="7" l="1"/>
  <c r="J348" i="7"/>
  <c r="J347" i="5"/>
  <c r="I348" i="5"/>
  <c r="J347" i="4"/>
  <c r="I348" i="4"/>
  <c r="I349" i="5" l="1"/>
  <c r="J348" i="5"/>
  <c r="I350" i="7"/>
  <c r="J349" i="7"/>
  <c r="I349" i="4"/>
  <c r="J348" i="4"/>
  <c r="I350" i="5" l="1"/>
  <c r="J349" i="5"/>
  <c r="I351" i="7"/>
  <c r="J350" i="7"/>
  <c r="I350" i="4"/>
  <c r="J349" i="4"/>
  <c r="J350" i="5" l="1"/>
  <c r="I351" i="5"/>
  <c r="I352" i="7"/>
  <c r="J351" i="7"/>
  <c r="I351" i="4"/>
  <c r="J350" i="4"/>
  <c r="I352" i="5" l="1"/>
  <c r="J351" i="5"/>
  <c r="J352" i="7"/>
  <c r="I353" i="7"/>
  <c r="I352" i="4"/>
  <c r="J351" i="4"/>
  <c r="J353" i="7" l="1"/>
  <c r="I354" i="7"/>
  <c r="I353" i="5"/>
  <c r="J352" i="5"/>
  <c r="I353" i="4"/>
  <c r="J352" i="4"/>
  <c r="J353" i="5" l="1"/>
  <c r="I354" i="5"/>
  <c r="I355" i="7"/>
  <c r="J354" i="7"/>
  <c r="I354" i="4"/>
  <c r="J353" i="4"/>
  <c r="I355" i="5" l="1"/>
  <c r="J354" i="5"/>
  <c r="I356" i="7"/>
  <c r="J355" i="7"/>
  <c r="J354" i="4"/>
  <c r="I355" i="4"/>
  <c r="I357" i="7" l="1"/>
  <c r="J356" i="7"/>
  <c r="I356" i="5"/>
  <c r="J355" i="5"/>
  <c r="I356" i="4"/>
  <c r="J355" i="4"/>
  <c r="I357" i="5" l="1"/>
  <c r="J356" i="5"/>
  <c r="I358" i="7"/>
  <c r="J357" i="7"/>
  <c r="I357" i="4"/>
  <c r="J356" i="4"/>
  <c r="J358" i="7" l="1"/>
  <c r="I359" i="7"/>
  <c r="I358" i="5"/>
  <c r="J357" i="5"/>
  <c r="I358" i="4"/>
  <c r="J357" i="4"/>
  <c r="I359" i="5" l="1"/>
  <c r="J358" i="5"/>
  <c r="I360" i="7"/>
  <c r="J359" i="7"/>
  <c r="I359" i="4"/>
  <c r="J358" i="4"/>
  <c r="I361" i="7" l="1"/>
  <c r="J360" i="7"/>
  <c r="J359" i="5"/>
  <c r="I360" i="5"/>
  <c r="I360" i="4"/>
  <c r="J359" i="4"/>
  <c r="J360" i="5" l="1"/>
  <c r="I361" i="5"/>
  <c r="J361" i="7"/>
  <c r="I362" i="7"/>
  <c r="I361" i="4"/>
  <c r="J360" i="4"/>
  <c r="J362" i="7" l="1"/>
  <c r="I363" i="7"/>
  <c r="I362" i="5"/>
  <c r="J361" i="5"/>
  <c r="J361" i="4"/>
  <c r="I362" i="4"/>
  <c r="I364" i="7" l="1"/>
  <c r="J363" i="7"/>
  <c r="I363" i="5"/>
  <c r="J362" i="5"/>
  <c r="I363" i="4"/>
  <c r="J362" i="4"/>
  <c r="I364" i="5" l="1"/>
  <c r="J363" i="5"/>
  <c r="J364" i="7"/>
  <c r="I365" i="7"/>
  <c r="I364" i="4"/>
  <c r="J363" i="4"/>
  <c r="I366" i="7" l="1"/>
  <c r="J365" i="7"/>
  <c r="I365" i="5"/>
  <c r="J364" i="5"/>
  <c r="I365" i="4"/>
  <c r="J364" i="4"/>
  <c r="J365" i="5" l="1"/>
  <c r="I366" i="5"/>
  <c r="J366" i="7"/>
  <c r="I367" i="7"/>
  <c r="J365" i="4"/>
  <c r="I366" i="4"/>
  <c r="J367" i="7" l="1"/>
  <c r="I368" i="7"/>
  <c r="I367" i="5"/>
  <c r="J366" i="5"/>
  <c r="I367" i="4"/>
  <c r="J366" i="4"/>
  <c r="I368" i="5" l="1"/>
  <c r="J367" i="5"/>
  <c r="I369" i="7"/>
  <c r="J368" i="7"/>
  <c r="I368" i="4"/>
  <c r="J367" i="4"/>
  <c r="I369" i="5" l="1"/>
  <c r="J368" i="5"/>
  <c r="I370" i="7"/>
  <c r="J369" i="7"/>
  <c r="I369" i="4"/>
  <c r="J368" i="4"/>
  <c r="J370" i="7" l="1"/>
  <c r="I371" i="7"/>
  <c r="J369" i="5"/>
  <c r="I370" i="5"/>
  <c r="J369" i="4"/>
  <c r="I370" i="4"/>
  <c r="I371" i="5" l="1"/>
  <c r="J370" i="5"/>
  <c r="J371" i="7"/>
  <c r="I372" i="7"/>
  <c r="I371" i="4"/>
  <c r="J370" i="4"/>
  <c r="I373" i="7" l="1"/>
  <c r="J372" i="7"/>
  <c r="J371" i="5"/>
  <c r="I372" i="5"/>
  <c r="I372" i="4"/>
  <c r="J371" i="4"/>
  <c r="J372" i="5" l="1"/>
  <c r="I373" i="5"/>
  <c r="I374" i="7"/>
  <c r="J373" i="7"/>
  <c r="I373" i="4"/>
  <c r="J372" i="4"/>
  <c r="I374" i="5" l="1"/>
  <c r="J373" i="5"/>
  <c r="J374" i="7"/>
  <c r="I375" i="7"/>
  <c r="I374" i="4"/>
  <c r="J373" i="4"/>
  <c r="I376" i="7" l="1"/>
  <c r="J375" i="7"/>
  <c r="I375" i="5"/>
  <c r="J374" i="5"/>
  <c r="I375" i="4"/>
  <c r="J374" i="4"/>
  <c r="J376" i="7" l="1"/>
  <c r="I377" i="7"/>
  <c r="I376" i="5"/>
  <c r="J375" i="5"/>
  <c r="I376" i="4"/>
  <c r="J375" i="4"/>
  <c r="J376" i="5" l="1"/>
  <c r="I377" i="5"/>
  <c r="I378" i="7"/>
  <c r="J377" i="7"/>
  <c r="J376" i="4"/>
  <c r="I377" i="4"/>
  <c r="J378" i="7" l="1"/>
  <c r="I379" i="7"/>
  <c r="I378" i="5"/>
  <c r="J377" i="5"/>
  <c r="I378" i="4"/>
  <c r="J377" i="4"/>
  <c r="I379" i="5" l="1"/>
  <c r="J378" i="5"/>
  <c r="I380" i="7"/>
  <c r="J379" i="7"/>
  <c r="I379" i="4"/>
  <c r="J378" i="4"/>
  <c r="J379" i="5" l="1"/>
  <c r="I380" i="5"/>
  <c r="J380" i="7"/>
  <c r="I381" i="7"/>
  <c r="I380" i="4"/>
  <c r="J379" i="4"/>
  <c r="I381" i="5" l="1"/>
  <c r="J380" i="5"/>
  <c r="I382" i="7"/>
  <c r="J381" i="7"/>
  <c r="I381" i="4"/>
  <c r="J380" i="4"/>
  <c r="I383" i="7" l="1"/>
  <c r="J382" i="7"/>
  <c r="J381" i="5"/>
  <c r="I382" i="5"/>
  <c r="I382" i="4"/>
  <c r="J381" i="4"/>
  <c r="J382" i="5" l="1"/>
  <c r="I383" i="5"/>
  <c r="J383" i="7"/>
  <c r="I384" i="7"/>
  <c r="I383" i="4"/>
  <c r="J382" i="4"/>
  <c r="I384" i="5" l="1"/>
  <c r="J383" i="5"/>
  <c r="I385" i="7"/>
  <c r="J384" i="7"/>
  <c r="J383" i="4"/>
  <c r="I384" i="4"/>
  <c r="J385" i="7" l="1"/>
  <c r="I386" i="7"/>
  <c r="J384" i="5"/>
  <c r="I385" i="5"/>
  <c r="I385" i="4"/>
  <c r="J384" i="4"/>
  <c r="I387" i="7" l="1"/>
  <c r="J386" i="7"/>
  <c r="I386" i="5"/>
  <c r="J385" i="5"/>
  <c r="I386" i="4"/>
  <c r="J385" i="4"/>
  <c r="I388" i="7" l="1"/>
  <c r="J387" i="7"/>
  <c r="I387" i="5"/>
  <c r="J386" i="5"/>
  <c r="I387" i="4"/>
  <c r="J386" i="4"/>
  <c r="J388" i="7" l="1"/>
  <c r="I389" i="7"/>
  <c r="I388" i="5"/>
  <c r="J387" i="5"/>
  <c r="J387" i="4"/>
  <c r="I388" i="4"/>
  <c r="J388" i="5" l="1"/>
  <c r="I389" i="5"/>
  <c r="J389" i="7"/>
  <c r="I390" i="7"/>
  <c r="I389" i="4"/>
  <c r="J388" i="4"/>
  <c r="J390" i="7" l="1"/>
  <c r="I391" i="7"/>
  <c r="J389" i="5"/>
  <c r="I390" i="5"/>
  <c r="I390" i="4"/>
  <c r="J389" i="4"/>
  <c r="I392" i="7" l="1"/>
  <c r="J391" i="7"/>
  <c r="I391" i="5"/>
  <c r="J390" i="5"/>
  <c r="J390" i="4"/>
  <c r="I391" i="4"/>
  <c r="J392" i="7" l="1"/>
  <c r="I393" i="7"/>
  <c r="I392" i="5"/>
  <c r="J391" i="5"/>
  <c r="I392" i="4"/>
  <c r="J391" i="4"/>
  <c r="J392" i="5" l="1"/>
  <c r="I393" i="5"/>
  <c r="I394" i="7"/>
  <c r="J393" i="7"/>
  <c r="I393" i="4"/>
  <c r="J392" i="4"/>
  <c r="J394" i="7" l="1"/>
  <c r="I395" i="7"/>
  <c r="I394" i="5"/>
  <c r="J393" i="5"/>
  <c r="I394" i="4"/>
  <c r="J393" i="4"/>
  <c r="I396" i="7" l="1"/>
  <c r="J395" i="7"/>
  <c r="J394" i="5"/>
  <c r="I395" i="5"/>
  <c r="I395" i="4"/>
  <c r="J394" i="4"/>
  <c r="I397" i="7" l="1"/>
  <c r="J396" i="7"/>
  <c r="I396" i="5"/>
  <c r="J395" i="5"/>
  <c r="I396" i="4"/>
  <c r="J395" i="4"/>
  <c r="I397" i="5" l="1"/>
  <c r="J396" i="5"/>
  <c r="J397" i="7"/>
  <c r="I398" i="7"/>
  <c r="I397" i="4"/>
  <c r="J396" i="4"/>
  <c r="J397" i="5" l="1"/>
  <c r="I398" i="5"/>
  <c r="I399" i="7"/>
  <c r="J398" i="7"/>
  <c r="J397" i="4"/>
  <c r="I398" i="4"/>
  <c r="I399" i="5" l="1"/>
  <c r="J398" i="5"/>
  <c r="I400" i="7"/>
  <c r="J399" i="7"/>
  <c r="I399" i="4"/>
  <c r="J398" i="4"/>
  <c r="I400" i="5" l="1"/>
  <c r="J399" i="5"/>
  <c r="J400" i="7"/>
  <c r="I401" i="7"/>
  <c r="I400" i="4"/>
  <c r="J399" i="4"/>
  <c r="J400" i="5" l="1"/>
  <c r="I401" i="5"/>
  <c r="J401" i="7"/>
  <c r="I402" i="7"/>
  <c r="I401" i="4"/>
  <c r="J400" i="4"/>
  <c r="I402" i="5" l="1"/>
  <c r="J401" i="5"/>
  <c r="J402" i="7"/>
  <c r="I403" i="7"/>
  <c r="I402" i="4"/>
  <c r="J401" i="4"/>
  <c r="J402" i="5" l="1"/>
  <c r="I403" i="5"/>
  <c r="I404" i="7"/>
  <c r="J403" i="7"/>
  <c r="I403" i="4"/>
  <c r="J402" i="4"/>
  <c r="I405" i="7" l="1"/>
  <c r="J404" i="7"/>
  <c r="I404" i="5"/>
  <c r="J403" i="5"/>
  <c r="I404" i="4"/>
  <c r="J403" i="4"/>
  <c r="I405" i="5" l="1"/>
  <c r="J404" i="5"/>
  <c r="I406" i="7"/>
  <c r="J405" i="7"/>
  <c r="I405" i="4"/>
  <c r="J404" i="4"/>
  <c r="I407" i="7" l="1"/>
  <c r="J406" i="7"/>
  <c r="J405" i="5"/>
  <c r="I406" i="5"/>
  <c r="J405" i="4"/>
  <c r="I406" i="4"/>
  <c r="I408" i="7" l="1"/>
  <c r="J407" i="7"/>
  <c r="J406" i="5"/>
  <c r="I407" i="5"/>
  <c r="I407" i="4"/>
  <c r="J406" i="4"/>
  <c r="I408" i="5" l="1"/>
  <c r="J407" i="5"/>
  <c r="I409" i="7"/>
  <c r="J408" i="7"/>
  <c r="I408" i="4"/>
  <c r="J407" i="4"/>
  <c r="J409" i="7" l="1"/>
  <c r="I410" i="7"/>
  <c r="I409" i="5"/>
  <c r="J408" i="5"/>
  <c r="I409" i="4"/>
  <c r="J408" i="4"/>
  <c r="I410" i="5" l="1"/>
  <c r="J409" i="5"/>
  <c r="I411" i="7"/>
  <c r="J410" i="7"/>
  <c r="I410" i="4"/>
  <c r="J409" i="4"/>
  <c r="I412" i="7" l="1"/>
  <c r="J411" i="7"/>
  <c r="J410" i="5"/>
  <c r="I411" i="5"/>
  <c r="I411" i="4"/>
  <c r="J410" i="4"/>
  <c r="I412" i="5" l="1"/>
  <c r="J411" i="5"/>
  <c r="I413" i="7"/>
  <c r="J412" i="7"/>
  <c r="I412" i="4"/>
  <c r="J411" i="4"/>
  <c r="J413" i="7" l="1"/>
  <c r="I414" i="7"/>
  <c r="J412" i="5"/>
  <c r="I413" i="5"/>
  <c r="J412" i="4"/>
  <c r="I413" i="4"/>
  <c r="J413" i="5" l="1"/>
  <c r="I414" i="5"/>
  <c r="I415" i="7"/>
  <c r="J414" i="7"/>
  <c r="I414" i="4"/>
  <c r="J413" i="4"/>
  <c r="J415" i="7" l="1"/>
  <c r="I416" i="7"/>
  <c r="I415" i="5"/>
  <c r="J414" i="5"/>
  <c r="I415" i="4"/>
  <c r="J414" i="4"/>
  <c r="J415" i="5" l="1"/>
  <c r="I416" i="5"/>
  <c r="J416" i="7"/>
  <c r="I417" i="7"/>
  <c r="I416" i="4"/>
  <c r="J415" i="4"/>
  <c r="I418" i="7" l="1"/>
  <c r="J417" i="7"/>
  <c r="I417" i="5"/>
  <c r="J416" i="5"/>
  <c r="I417" i="4"/>
  <c r="J416" i="4"/>
  <c r="J417" i="5" l="1"/>
  <c r="I418" i="5"/>
  <c r="J418" i="7"/>
  <c r="I419" i="7"/>
  <c r="J417" i="4"/>
  <c r="I418" i="4"/>
  <c r="I420" i="7" l="1"/>
  <c r="J419" i="7"/>
  <c r="J418" i="5"/>
  <c r="I419" i="5"/>
  <c r="I419" i="4"/>
  <c r="J418" i="4"/>
  <c r="J420" i="7" l="1"/>
  <c r="I421" i="7"/>
  <c r="I420" i="5"/>
  <c r="J419" i="5"/>
  <c r="J419" i="4"/>
  <c r="I420" i="4"/>
  <c r="I421" i="5" l="1"/>
  <c r="J420" i="5"/>
  <c r="I422" i="7"/>
  <c r="J421" i="7"/>
  <c r="I421" i="4"/>
  <c r="J420" i="4"/>
  <c r="I423" i="7" l="1"/>
  <c r="J422" i="7"/>
  <c r="I422" i="5"/>
  <c r="J421" i="5"/>
  <c r="I422" i="4"/>
  <c r="J421" i="4"/>
  <c r="I424" i="7" l="1"/>
  <c r="J423" i="7"/>
  <c r="I423" i="5"/>
  <c r="J422" i="5"/>
  <c r="I423" i="4"/>
  <c r="J422" i="4"/>
  <c r="I425" i="7" l="1"/>
  <c r="J424" i="7"/>
  <c r="J423" i="5"/>
  <c r="I424" i="5"/>
  <c r="I424" i="4"/>
  <c r="J423" i="4"/>
  <c r="J424" i="5" l="1"/>
  <c r="I425" i="5"/>
  <c r="J425" i="7"/>
  <c r="I426" i="7"/>
  <c r="I425" i="4"/>
  <c r="J424" i="4"/>
  <c r="J426" i="7" l="1"/>
  <c r="I427" i="7"/>
  <c r="J425" i="5"/>
  <c r="I426" i="5"/>
  <c r="I426" i="4"/>
  <c r="J425" i="4"/>
  <c r="J426" i="5" l="1"/>
  <c r="I427" i="5"/>
  <c r="I428" i="7"/>
  <c r="J427" i="7"/>
  <c r="J426" i="4"/>
  <c r="I427" i="4"/>
  <c r="I428" i="5" l="1"/>
  <c r="J427" i="5"/>
  <c r="J428" i="7"/>
  <c r="I429" i="7"/>
  <c r="I428" i="4"/>
  <c r="J427" i="4"/>
  <c r="J428" i="4" l="1"/>
  <c r="I429" i="4"/>
  <c r="I430" i="7"/>
  <c r="J429" i="7"/>
  <c r="J428" i="5"/>
  <c r="I429" i="5"/>
  <c r="I430" i="4" l="1"/>
  <c r="J429" i="4"/>
  <c r="J430" i="7"/>
  <c r="I431" i="7"/>
  <c r="I430" i="5"/>
  <c r="J429" i="5"/>
  <c r="I431" i="4" l="1"/>
  <c r="J430" i="4"/>
  <c r="J431" i="7"/>
  <c r="I432" i="7"/>
  <c r="J430" i="5"/>
  <c r="I431" i="5"/>
  <c r="I432" i="4" l="1"/>
  <c r="J431" i="4"/>
  <c r="I433" i="7"/>
  <c r="J432" i="7"/>
  <c r="I432" i="5"/>
  <c r="J431" i="5"/>
  <c r="I433" i="4" l="1"/>
  <c r="J432" i="4"/>
  <c r="I433" i="5"/>
  <c r="J432" i="5"/>
  <c r="I434" i="7"/>
  <c r="J433" i="7"/>
  <c r="I434" i="4" l="1"/>
  <c r="J433" i="4"/>
  <c r="I435" i="7"/>
  <c r="J434" i="7"/>
  <c r="I434" i="5"/>
  <c r="J433" i="5"/>
  <c r="I435" i="4" l="1"/>
  <c r="J434" i="4"/>
  <c r="I435" i="5"/>
  <c r="J434" i="5"/>
  <c r="I436" i="7"/>
  <c r="J435" i="7"/>
  <c r="J435" i="4" l="1"/>
  <c r="I436" i="4"/>
  <c r="J436" i="7"/>
  <c r="I437" i="7"/>
  <c r="I436" i="5"/>
  <c r="J435" i="5"/>
  <c r="J436" i="4" l="1"/>
  <c r="I437" i="4"/>
  <c r="J436" i="5"/>
  <c r="I437" i="5"/>
  <c r="J437" i="7"/>
  <c r="I438" i="7"/>
  <c r="J437" i="4" l="1"/>
  <c r="I438" i="4"/>
  <c r="J437" i="5"/>
  <c r="I438" i="5"/>
  <c r="J438" i="7"/>
  <c r="I439" i="7"/>
  <c r="J438" i="4" l="1"/>
  <c r="I439" i="4"/>
  <c r="I439" i="5"/>
  <c r="J438" i="5"/>
  <c r="J439" i="7"/>
  <c r="I440" i="7"/>
  <c r="I440" i="4" l="1"/>
  <c r="J439" i="4"/>
  <c r="I440" i="5"/>
  <c r="J439" i="5"/>
  <c r="J440" i="7"/>
  <c r="I441" i="7"/>
  <c r="I441" i="4" l="1"/>
  <c r="J440" i="4"/>
  <c r="I442" i="7"/>
  <c r="J441" i="7"/>
  <c r="I441" i="5"/>
  <c r="J440" i="5"/>
  <c r="I442" i="4" l="1"/>
  <c r="J441" i="4"/>
  <c r="I443" i="7"/>
  <c r="J443" i="7" s="1"/>
  <c r="J442" i="7"/>
  <c r="J441" i="5"/>
  <c r="I442" i="5"/>
  <c r="I443" i="4" l="1"/>
  <c r="J443" i="4" s="1"/>
  <c r="J442" i="4"/>
  <c r="J444" i="7"/>
  <c r="J442" i="5"/>
  <c r="I443" i="5"/>
  <c r="J443" i="5" s="1"/>
  <c r="J444" i="5" s="1"/>
  <c r="J44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Pattama Pinthongtham</author>
  </authors>
  <commentList>
    <comment ref="AB16" authorId="0" shapeId="0" xr:uid="{BCB84656-BDD8-45AB-A168-45D121BE9967}">
      <text>
        <r>
          <rPr>
            <sz val="9"/>
            <color indexed="81"/>
            <rFont val="Tahoma"/>
            <family val="2"/>
          </rPr>
          <t>ประมาณการโบนัสเพิ่มเป็น 3 เดือน = 399,650
Management fee from ANI : Jan-Jun@THB250,000 = 3,000,000</t>
        </r>
      </text>
    </comment>
    <comment ref="AC16" authorId="0" shapeId="0" xr:uid="{01173EF1-EF09-4DF9-BBFC-0B059C2FB3DA}">
      <text>
        <r>
          <rPr>
            <sz val="9"/>
            <color indexed="81"/>
            <rFont val="Tahoma"/>
            <family val="2"/>
          </rPr>
          <t>Management fee from ANI : Jul-Dec@1,000,000 = 6,000,000
ปรับประมาณการผลประโยชน์พนง.ตามรายงานใหม่ = 1,137,133.65
ตั้งประมาณการโบนัสเพิ่มเป็น 5 เดือน = 1,826,650</t>
        </r>
      </text>
    </comment>
  </commentList>
</comments>
</file>

<file path=xl/sharedStrings.xml><?xml version="1.0" encoding="utf-8"?>
<sst xmlns="http://schemas.openxmlformats.org/spreadsheetml/2006/main" count="7622" uniqueCount="686">
  <si>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</si>
  <si>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</si>
  <si>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</si>
  <si>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</si>
  <si>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</si>
  <si>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</si>
  <si>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</si>
  <si>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</si>
  <si>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</si>
  <si>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</si>
  <si>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</si>
  <si>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</si>
  <si>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</si>
  <si>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</si>
  <si>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</si>
  <si>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</si>
  <si>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</si>
  <si>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</si>
  <si>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</si>
  <si>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</si>
  <si>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</si>
  <si>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</si>
  <si>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</si>
  <si>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</si>
  <si>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</si>
  <si>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</si>
  <si>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</si>
  <si>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</si>
  <si>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</si>
  <si>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</si>
  <si>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</si>
  <si>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</si>
  <si>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</si>
  <si>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</si>
  <si>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</si>
  <si>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</si>
  <si>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</si>
  <si>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</si>
  <si>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</si>
  <si>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</si>
  <si>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</si>
  <si>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</si>
  <si>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</si>
  <si>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</si>
  <si>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</si>
  <si>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</si>
  <si>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</si>
  <si>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</si>
  <si>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</si>
  <si>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</si>
  <si>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</si>
  <si>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</si>
  <si>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</si>
  <si>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</si>
  <si>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</si>
  <si>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</si>
  <si>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</si>
  <si>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</si>
  <si>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</si>
  <si>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</si>
  <si>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</si>
  <si>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</si>
  <si>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</si>
  <si>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</si>
  <si>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</si>
  <si>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</si>
  <si>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</si>
  <si>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</si>
  <si>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</si>
  <si>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</si>
  <si>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</si>
  <si>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</si>
  <si>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</si>
  <si>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</si>
  <si>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</si>
  <si>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</si>
  <si>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</si>
  <si>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</si>
  <si>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</si>
  <si>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</si>
  <si>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</si>
  <si>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</si>
  <si>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</si>
  <si>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</si>
  <si>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</si>
  <si>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</si>
  <si>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</si>
  <si>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</si>
  <si>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</si>
  <si>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</si>
  <si>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</si>
  <si>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</si>
  <si>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</si>
  <si>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</si>
  <si>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</si>
  <si>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</si>
  <si>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</si>
  <si>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</si>
  <si>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</si>
  <si>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</si>
  <si>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</si>
  <si>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</si>
  <si>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</si>
  <si>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</si>
  <si>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</si>
  <si>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</si>
  <si>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</si>
  <si>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</si>
  <si>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</si>
  <si>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</si>
  <si>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</si>
  <si>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</si>
  <si>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</si>
  <si>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</si>
  <si>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</si>
  <si>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</si>
  <si>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</si>
  <si>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</si>
  <si>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</si>
  <si>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</si>
  <si>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</si>
  <si>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</si>
  <si>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</si>
  <si>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</si>
  <si>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</si>
  <si>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</si>
  <si>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</si>
  <si>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</si>
  <si>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</si>
  <si>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</si>
  <si>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</si>
  <si>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</si>
  <si>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</si>
  <si>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</si>
  <si>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</si>
  <si>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</si>
  <si>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</si>
  <si>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</si>
  <si>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</si>
  <si>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</si>
  <si>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</si>
  <si>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</si>
  <si>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</si>
  <si>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</si>
  <si>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</si>
  <si>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</si>
  <si>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</si>
  <si>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</si>
  <si>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</si>
  <si>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</si>
  <si>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</si>
  <si>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</si>
  <si>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</si>
  <si>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</si>
  <si>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</si>
  <si>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</si>
  <si>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</si>
  <si>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</si>
  <si>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</si>
  <si>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</si>
  <si>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</si>
  <si>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</si>
  <si>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</si>
  <si>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</si>
  <si>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</si>
  <si>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</si>
  <si>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</si>
  <si>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</si>
  <si>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</si>
  <si>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</si>
  <si>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</si>
  <si>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</si>
  <si>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</si>
  <si>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</si>
  <si>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</si>
  <si>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</si>
  <si>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</si>
  <si>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</si>
  <si>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</si>
  <si>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</si>
  <si>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</si>
  <si>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</si>
  <si>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</si>
  <si>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</si>
  <si>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</si>
  <si>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</si>
  <si>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</si>
  <si>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</si>
  <si>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</si>
  <si>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</si>
  <si>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</si>
  <si>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</si>
  <si>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</si>
  <si>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</si>
  <si>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</si>
  <si>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</si>
  <si>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</si>
  <si>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</si>
  <si>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</si>
  <si>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</si>
  <si>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</si>
  <si>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</si>
  <si>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</si>
  <si>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</si>
  <si>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</si>
  <si>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</si>
  <si>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</si>
  <si>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</si>
  <si>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</si>
  <si>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</si>
  <si>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</si>
  <si>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</si>
  <si>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</si>
  <si>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</si>
  <si>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</si>
  <si>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</si>
  <si>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</si>
  <si>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</si>
  <si>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</si>
  <si>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</si>
  <si>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</si>
  <si>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</si>
  <si>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</si>
  <si>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</si>
  <si>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</si>
  <si>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</si>
  <si>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</si>
  <si>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</si>
  <si>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</si>
  <si>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</si>
  <si>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</si>
  <si>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</si>
  <si>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</si>
  <si>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</si>
  <si>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</si>
  <si>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</si>
  <si>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</si>
  <si>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</si>
  <si>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</si>
  <si>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</si>
  <si>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</si>
  <si>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</si>
  <si>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</si>
  <si>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</si>
  <si>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</si>
  <si>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</si>
  <si>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</si>
  <si>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</si>
  <si>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</si>
  <si>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</si>
  <si>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</si>
  <si>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</si>
  <si>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</si>
  <si>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</si>
  <si>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</si>
  <si>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</si>
  <si>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</si>
  <si>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</si>
  <si>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</si>
  <si>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</si>
  <si>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</si>
  <si>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</si>
  <si>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</si>
  <si>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</si>
  <si>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</si>
  <si>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</si>
  <si>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</si>
  <si>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</si>
  <si>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</si>
  <si>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</si>
  <si>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</si>
  <si>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</si>
  <si>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</si>
  <si>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</si>
  <si>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</si>
  <si>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</si>
  <si>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</si>
  <si>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</si>
  <si>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</si>
  <si>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</si>
  <si>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</si>
  <si>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</si>
  <si>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</si>
  <si>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</si>
  <si>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</si>
  <si>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</si>
  <si>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</si>
  <si>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</si>
  <si>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</si>
  <si>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</si>
  <si>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</si>
  <si>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</si>
  <si>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</si>
  <si>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</si>
  <si>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</si>
  <si>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</si>
  <si>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</si>
  <si>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</si>
  <si>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</si>
  <si>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</si>
  <si>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</si>
  <si>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</si>
  <si>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</si>
  <si>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</si>
  <si>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</si>
  <si>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</si>
  <si>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</si>
  <si>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</si>
  <si>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</si>
  <si>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</si>
  <si>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</si>
  <si>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</si>
  <si>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</si>
  <si>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</si>
  <si>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</si>
  <si>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</si>
  <si>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</si>
  <si>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</si>
  <si>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</si>
  <si>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</si>
  <si>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</si>
  <si>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</si>
  <si>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</si>
  <si>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</si>
  <si>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</si>
  <si>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</si>
  <si>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</si>
  <si>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</si>
  <si>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</si>
  <si>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</si>
  <si>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</si>
  <si>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</si>
  <si>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</si>
  <si>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</si>
  <si>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</si>
  <si>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</si>
  <si>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</si>
  <si>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</si>
  <si>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</si>
  <si>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</si>
  <si>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</si>
  <si>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</si>
  <si>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</si>
  <si>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</si>
  <si>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</si>
  <si>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</si>
  <si>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</si>
  <si>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</si>
  <si>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</si>
  <si>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</si>
  <si>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</si>
  <si>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</si>
  <si>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</si>
  <si>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</si>
  <si>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</si>
  <si>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</si>
  <si>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</si>
  <si>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</si>
  <si>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</si>
  <si>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</si>
  <si>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</si>
  <si>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</si>
  <si>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</si>
  <si>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</si>
  <si>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</si>
  <si>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</si>
  <si>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</si>
  <si>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</si>
  <si>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</si>
  <si>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</si>
  <si>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</si>
  <si>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</si>
  <si>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</si>
  <si>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</si>
  <si>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</si>
  <si>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</si>
  <si>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</si>
  <si>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</si>
  <si>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</si>
  <si>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</si>
  <si>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</si>
  <si>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</si>
  <si>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</si>
  <si>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</si>
  <si>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</si>
  <si>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</si>
  <si>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</si>
  <si>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</si>
  <si>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</si>
  <si>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</si>
  <si>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</si>
  <si>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</si>
  <si>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</si>
  <si>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</si>
  <si>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</si>
  <si>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</si>
  <si>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</si>
  <si>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</si>
  <si>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</si>
  <si>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</si>
  <si>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</si>
  <si>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</si>
  <si>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</si>
  <si>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</si>
  <si>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</si>
  <si>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</si>
  <si>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</si>
  <si>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</si>
  <si>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</si>
  <si>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</si>
  <si>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</si>
  <si>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</si>
  <si>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</si>
  <si>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</si>
  <si>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</si>
  <si>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</si>
  <si>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</si>
  <si>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</si>
  <si>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</si>
  <si>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</si>
  <si>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</si>
  <si>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</si>
  <si>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</si>
  <si>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</si>
  <si>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</si>
  <si>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</si>
  <si>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</si>
  <si>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</si>
  <si>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</si>
  <si>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</si>
  <si>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</si>
  <si>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</si>
  <si>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</si>
  <si>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</si>
  <si>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</si>
  <si>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</si>
  <si>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</si>
  <si>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</si>
  <si>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</si>
  <si>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</si>
  <si>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</si>
  <si>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</si>
  <si>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</si>
  <si>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</si>
  <si>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</si>
  <si>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</si>
  <si>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</si>
  <si>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</si>
  <si>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</si>
  <si>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</si>
  <si>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</si>
  <si>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</si>
  <si>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</si>
  <si>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</si>
  <si>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</si>
  <si>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</si>
  <si>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</si>
  <si>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</si>
  <si>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CONSULTANCY AND/OR MARKETING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</si>
  <si>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</si>
  <si>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</si>
  <si>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</si>
  <si>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</si>
  <si>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</si>
  <si>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</si>
  <si>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</si>
  <si>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</si>
  <si>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</si>
  <si>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</si>
  <si>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</si>
  <si>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</si>
  <si>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</si>
  <si>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</si>
  <si>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</si>
  <si>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</si>
  <si>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</si>
  <si>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</si>
  <si>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</si>
  <si>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</si>
  <si>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</si>
  <si>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</si>
  <si>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</si>
  <si>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</si>
  <si>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</si>
  <si>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</si>
  <si>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</si>
  <si>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</si>
  <si>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</si>
  <si>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</si>
  <si>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</si>
  <si>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</si>
  <si>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</si>
  <si>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</si>
  <si>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</si>
  <si>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</si>
  <si>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</si>
  <si>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</si>
  <si>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</si>
  <si>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</si>
  <si>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</si>
  <si>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</si>
  <si>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</si>
  <si>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</si>
  <si>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</si>
  <si>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</si>
  <si>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</si>
  <si>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</si>
  <si>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</si>
  <si>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</si>
  <si>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THB</t>
  </si>
  <si>
    <t>Triple i Asia Cargo Company Limited</t>
  </si>
  <si>
    <t>TAC KBANK S/A  #066-2-51448-9</t>
  </si>
  <si>
    <t>TAC SCB S/A # 095-2-62832-8</t>
  </si>
  <si>
    <t>TAC TTB S/A # 036-2-07444-4</t>
  </si>
  <si>
    <t>TAC KBANK C/A # 066-1-06794-2</t>
  </si>
  <si>
    <t>TAC CIMB S/A # 03-7011112329-40</t>
  </si>
  <si>
    <t>TAC CIMB C/A # 800-0-24695-5</t>
  </si>
  <si>
    <t>TAC SCB C/A # 095-3-02055-7</t>
  </si>
  <si>
    <t>ACCRUED SOCIAL SECURITY FUND</t>
  </si>
  <si>
    <t>GAIN/(LOSS) ON DISPOSAL OF FIXED ASSETS</t>
  </si>
  <si>
    <t>GAIN/(LOSS) ON WRITE-OFF OF FIXED ASSETS</t>
  </si>
  <si>
    <t>FOOD ALLOWANCE-STAFF MEETING</t>
  </si>
  <si>
    <t>PROVIDEND FUND</t>
  </si>
  <si>
    <t>SOCIAL SECURITY FUND</t>
  </si>
  <si>
    <t>OTHER FINE</t>
  </si>
  <si>
    <t>Code</t>
  </si>
  <si>
    <t>Name</t>
  </si>
  <si>
    <t>Amount</t>
  </si>
  <si>
    <t>Row Labels</t>
  </si>
  <si>
    <t>Grand Total</t>
  </si>
  <si>
    <t>Sum of Amount</t>
  </si>
  <si>
    <t>เลขที่บัญชี</t>
  </si>
  <si>
    <t>รายการ</t>
  </si>
  <si>
    <t>ยอดสะสม</t>
  </si>
  <si>
    <t>Sum of ยอดสะสม</t>
  </si>
  <si>
    <t>Medical Expenses</t>
  </si>
  <si>
    <t>Staff Allowance</t>
  </si>
  <si>
    <t>Entertainment</t>
  </si>
  <si>
    <t>Accruals</t>
  </si>
  <si>
    <t>TAC</t>
  </si>
  <si>
    <t>Accrued Expenses</t>
  </si>
  <si>
    <t>Bank of Thailand</t>
  </si>
  <si>
    <t>Rates of Exchange of Commercial Banks in Bangkok Metropolis</t>
  </si>
  <si>
    <t>Contury</t>
  </si>
  <si>
    <t>Remark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</si>
  <si>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</si>
  <si>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</si>
  <si>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</si>
  <si>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</si>
  <si>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</si>
  <si>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</si>
  <si>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</si>
  <si>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</si>
  <si>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</si>
  <si>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</si>
  <si>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</si>
  <si>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DESCRIPTION</t>
  </si>
  <si>
    <t>PM2306-0034</t>
  </si>
  <si>
    <t>ASIA NETWORK INTERNATIONAL PUBLIC COMPANY LIMITED</t>
  </si>
  <si>
    <t>PM2306-0041</t>
  </si>
  <si>
    <t>PM2307-0037</t>
  </si>
  <si>
    <t>PM2309-0028</t>
  </si>
  <si>
    <t>PV2307-0020</t>
  </si>
  <si>
    <t>TF26724019</t>
  </si>
  <si>
    <t>PV2308-0017</t>
  </si>
  <si>
    <t>TF37208562</t>
  </si>
  <si>
    <t>PV2310-0026</t>
  </si>
  <si>
    <t>TF52230566</t>
  </si>
  <si>
    <t>Reimbusement - BG Fee For Salam Air(18/09/23-14/07/24) _x000D_
$40,000 x 1.5% x301 Days@35.84			_x000D_
Asset Fee 1 %</t>
  </si>
  <si>
    <t>GN</t>
  </si>
  <si>
    <t>Reimbusement - BG Fee For Salam Air SAOC (30/06/23-14/07/24) 		Amount $40,000 From Bank Muscat SAOC (AMT $580 @35.23)</t>
  </si>
  <si>
    <t>PR. DATE</t>
  </si>
  <si>
    <t>PR  NO.</t>
  </si>
  <si>
    <t>TOS</t>
  </si>
  <si>
    <t>SUPPLIER  NAME</t>
  </si>
  <si>
    <t>AMT. NO VAT</t>
  </si>
  <si>
    <t>AMT.VAT 0</t>
  </si>
  <si>
    <t>AMT.VAT</t>
  </si>
  <si>
    <t>VAT</t>
  </si>
  <si>
    <t>AMOUNT</t>
  </si>
  <si>
    <t>ST</t>
  </si>
  <si>
    <t>Reimbusement - BG Fee For Salam Air SAOC (12/06/23-11/09/24) 		No.THG001341 Amount $15,000 x1.5% x 458 Days@34.76	_x000D_
+ Asset Fee 1 %</t>
  </si>
  <si>
    <t>Reimbusement - BG Fee For Salam Air SAOC (30/06/23-14/07/24) 		No.THG001341 Amount $25,000 x1.5% x 381 Days@35.78_x000D_
+ Asset Fee 1 %</t>
  </si>
  <si>
    <t>PM2312-0033</t>
  </si>
  <si>
    <t>Reimbusement - BG Fee For Salam Air(18/09/23-14/07/24) $40,000</t>
  </si>
  <si>
    <t>AMT.W/T</t>
  </si>
  <si>
    <t>PR2312-0001</t>
  </si>
  <si>
    <t>OE</t>
  </si>
  <si>
    <t>บริษัท เอ็กเซล แอร์ จำกัด</t>
  </si>
  <si>
    <t>BD FREIGHT 16-30 NOV'23</t>
  </si>
  <si>
    <t>PR2312-0002</t>
  </si>
  <si>
    <t>BD FREIGHT 1-15 DEC'23</t>
  </si>
  <si>
    <t>PR2401-0001</t>
  </si>
  <si>
    <t>BD FREIGHT 16-31 DEC'23</t>
  </si>
  <si>
    <t>AP</t>
  </si>
  <si>
    <t>Cost</t>
  </si>
  <si>
    <t>Date</t>
  </si>
  <si>
    <t>Principal</t>
  </si>
  <si>
    <t>Interest Period</t>
  </si>
  <si>
    <t>Day</t>
  </si>
  <si>
    <t>Interest Rate</t>
  </si>
  <si>
    <t>Interest</t>
  </si>
  <si>
    <t>Interest Calculation</t>
  </si>
  <si>
    <t>Start</t>
  </si>
  <si>
    <t>End</t>
  </si>
  <si>
    <t>MLR</t>
  </si>
  <si>
    <t>Spread</t>
  </si>
  <si>
    <t>VIETJET AIR CARGO JSC (VJ)</t>
  </si>
  <si>
    <t>SRILANKAN AIRLINES LIMITED (UL)</t>
  </si>
  <si>
    <t>SALAM AIR S.A.O.C (OV)</t>
  </si>
  <si>
    <t>STAFF COSTS</t>
  </si>
  <si>
    <t>COMMUNICATION EXPENSES</t>
  </si>
  <si>
    <t>Average</t>
  </si>
  <si>
    <t>M</t>
  </si>
  <si>
    <t>B</t>
  </si>
  <si>
    <t>F</t>
  </si>
  <si>
    <t>G</t>
  </si>
  <si>
    <t>I</t>
  </si>
  <si>
    <t>C</t>
  </si>
  <si>
    <t>L</t>
  </si>
  <si>
    <t>K</t>
  </si>
  <si>
    <t>H</t>
  </si>
  <si>
    <t>N</t>
  </si>
  <si>
    <t>D</t>
  </si>
  <si>
    <t>VJ</t>
  </si>
  <si>
    <t>Month</t>
  </si>
  <si>
    <t>CHARGE WEIGHT</t>
  </si>
  <si>
    <t>SELLING</t>
  </si>
  <si>
    <t>NET AMOUNT</t>
  </si>
  <si>
    <t>DIFF from Selling</t>
  </si>
  <si>
    <t>DIFF from Net</t>
  </si>
  <si>
    <t>Vat from Cost</t>
  </si>
  <si>
    <t>Vat from Net</t>
  </si>
  <si>
    <t>GP</t>
  </si>
  <si>
    <t>VJ Total</t>
  </si>
  <si>
    <t>OV</t>
  </si>
  <si>
    <t>Sum of SELLING</t>
  </si>
  <si>
    <t>Sum of NET AMOUNT</t>
  </si>
  <si>
    <t>OV Total</t>
  </si>
  <si>
    <t>VJ+OV+BD</t>
  </si>
  <si>
    <t>fs</t>
  </si>
  <si>
    <t>Diff</t>
  </si>
  <si>
    <t xml:space="preserve">    - Diff  : Jan2024</t>
  </si>
  <si>
    <t xml:space="preserve">    - Storage Charge For the month of Feb.'24</t>
  </si>
  <si>
    <t xml:space="preserve">    - Collect the shortfall based on contract of Feb'24</t>
  </si>
  <si>
    <t>ZA Total</t>
  </si>
  <si>
    <t>XJ</t>
  </si>
  <si>
    <t>VJ+OV+ZA+XJ</t>
  </si>
  <si>
    <t>INDIA : RUPIA (INR)</t>
  </si>
  <si>
    <t>ANI</t>
  </si>
  <si>
    <t>2024</t>
  </si>
  <si>
    <t>2023</t>
  </si>
  <si>
    <t>กำไรก่อนภาษี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</si>
  <si>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</si>
  <si>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</si>
  <si>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</si>
  <si>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</si>
  <si>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</si>
  <si>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</si>
  <si>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</si>
  <si>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</si>
  <si>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</si>
  <si>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</si>
  <si>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</si>
  <si>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</si>
  <si>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</si>
  <si>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</si>
  <si>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</si>
  <si>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</si>
  <si>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</si>
  <si>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</si>
  <si>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</si>
  <si>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</si>
  <si>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</si>
  <si>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</si>
  <si>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</si>
  <si>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</si>
  <si>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</si>
  <si>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Jan-Dec'24</t>
  </si>
  <si>
    <t xml:space="preserve">  RE YE in template  </t>
  </si>
  <si>
    <t xml:space="preserve">  PL Y2025  </t>
  </si>
  <si>
    <t xml:space="preserve">  Diff  </t>
  </si>
  <si>
    <t>Local Book</t>
  </si>
  <si>
    <t>Adjustment for Consol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</si>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</sst>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[$-409]d\-mmm\-yyyy;@"/>
    <numFmt numFmtId="168" formatCode="#,##0;\(#,##0\);\-"/>
    <numFmt numFmtId="169" formatCode="0.000%"/>
    <numFmt numFmtId="170" formatCode="#,##0.00;\(#,##0.00\);\-"/>
    <numFmt numFmtId="171" formatCode="0.00000000"/>
  </numFmts>
  <fonts count="3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Calibri"/>
      <family val="1"/>
      <scheme val="minor"/>
    </font>
    <font>
      <sz val="11"/>
      <name val="Calibri"/>
      <family val="1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0" fontId="13" fillId="0" borderId="0"/>
    <xf numFmtId="0" fontId="14" fillId="0" borderId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5" fillId="0" borderId="0"/>
    <xf numFmtId="0" fontId="25" fillId="0" borderId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5">
    <xf numFmtId="0" fontId="0" fillId="0" borderId="0" xfId="0"/>
    <xf numFmtId="0" fontId="3" fillId="0" borderId="0" xfId="0" applyFont="1"/>
    <xf numFmtId="164" fontId="4" fillId="0" borderId="0" xfId="0" applyNumberFormat="1" applyFont="1"/>
    <xf numFmtId="164" fontId="5" fillId="2" borderId="0" xfId="0" applyNumberFormat="1" applyFont="1" applyFill="1" applyAlignment="1">
      <alignment horizontal="center" vertical="center"/>
    </xf>
    <xf numFmtId="0" fontId="4" fillId="0" borderId="0" xfId="0" applyFont="1"/>
    <xf numFmtId="165" fontId="4" fillId="0" borderId="0" xfId="0" applyNumberFormat="1" applyFont="1"/>
    <xf numFmtId="164" fontId="4" fillId="3" borderId="0" xfId="0" applyNumberFormat="1" applyFont="1" applyFill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9" borderId="0" xfId="0" applyNumberFormat="1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43" fontId="0" fillId="0" borderId="0" xfId="1" applyFont="1"/>
    <xf numFmtId="0" fontId="11" fillId="0" borderId="0" xfId="0" applyFont="1" applyAlignment="1" applyProtection="1">
      <alignment horizontal="center" vertical="center"/>
      <protection locked="0"/>
    </xf>
    <xf numFmtId="164" fontId="11" fillId="0" borderId="0" xfId="0" applyNumberFormat="1" applyFont="1" applyAlignment="1" applyProtection="1">
      <alignment vertical="center"/>
      <protection locked="0"/>
    </xf>
    <xf numFmtId="0" fontId="10" fillId="7" borderId="8" xfId="0" applyFont="1" applyFill="1" applyBorder="1" applyAlignment="1">
      <alignment horizontal="left" vertical="center"/>
    </xf>
    <xf numFmtId="164" fontId="10" fillId="7" borderId="5" xfId="0" applyNumberFormat="1" applyFont="1" applyFill="1" applyBorder="1" applyAlignment="1">
      <alignment vertical="center"/>
    </xf>
    <xf numFmtId="164" fontId="11" fillId="7" borderId="1" xfId="0" applyNumberFormat="1" applyFont="1" applyFill="1" applyBorder="1" applyAlignment="1">
      <alignment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left" vertical="center"/>
    </xf>
    <xf numFmtId="0" fontId="10" fillId="7" borderId="8" xfId="0" applyFont="1" applyFill="1" applyBorder="1" applyAlignment="1">
      <alignment vertical="center"/>
    </xf>
    <xf numFmtId="43" fontId="0" fillId="0" borderId="0" xfId="0" applyNumberFormat="1"/>
    <xf numFmtId="164" fontId="10" fillId="7" borderId="5" xfId="0" applyNumberFormat="1" applyFont="1" applyFill="1" applyBorder="1" applyAlignment="1">
      <alignment horizontal="left" vertical="center"/>
    </xf>
    <xf numFmtId="0" fontId="12" fillId="0" borderId="0" xfId="0" quotePrefix="1" applyFont="1" applyAlignment="1">
      <alignment horizontal="center" vertical="center"/>
    </xf>
    <xf numFmtId="164" fontId="12" fillId="0" borderId="0" xfId="0" quotePrefix="1" applyNumberFormat="1" applyFont="1" applyAlignment="1">
      <alignment horizontal="left" vertical="center"/>
    </xf>
    <xf numFmtId="164" fontId="10" fillId="7" borderId="8" xfId="0" applyNumberFormat="1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centerContinuous" vertical="center"/>
    </xf>
    <xf numFmtId="164" fontId="3" fillId="0" borderId="7" xfId="0" applyNumberFormat="1" applyFont="1" applyBorder="1" applyAlignment="1">
      <alignment horizontal="centerContinuous" vertical="center"/>
    </xf>
    <xf numFmtId="0" fontId="3" fillId="11" borderId="8" xfId="0" applyFont="1" applyFill="1" applyBorder="1" applyAlignment="1">
      <alignment horizontal="left" vertical="center"/>
    </xf>
    <xf numFmtId="164" fontId="3" fillId="11" borderId="5" xfId="0" applyNumberFormat="1" applyFont="1" applyFill="1" applyBorder="1" applyAlignment="1">
      <alignment vertical="center"/>
    </xf>
    <xf numFmtId="164" fontId="4" fillId="11" borderId="1" xfId="0" applyNumberFormat="1" applyFont="1" applyFill="1" applyBorder="1" applyAlignment="1">
      <alignment vertical="center"/>
    </xf>
    <xf numFmtId="164" fontId="3" fillId="4" borderId="0" xfId="0" applyNumberFormat="1" applyFont="1" applyFill="1" applyProtection="1">
      <protection locked="0"/>
    </xf>
    <xf numFmtId="43" fontId="4" fillId="0" borderId="0" xfId="1" applyFont="1"/>
    <xf numFmtId="0" fontId="4" fillId="0" borderId="0" xfId="0" applyFont="1" applyAlignment="1">
      <alignment horizontal="center"/>
    </xf>
    <xf numFmtId="43" fontId="3" fillId="6" borderId="1" xfId="1" applyFont="1" applyFill="1" applyBorder="1" applyAlignment="1">
      <alignment horizontal="centerContinuous"/>
    </xf>
    <xf numFmtId="43" fontId="4" fillId="6" borderId="1" xfId="1" applyFont="1" applyFill="1" applyBorder="1" applyAlignment="1">
      <alignment horizontal="centerContinuous"/>
    </xf>
    <xf numFmtId="0" fontId="3" fillId="0" borderId="0" xfId="2" quotePrefix="1" applyFont="1" applyAlignment="1">
      <alignment horizontal="center"/>
    </xf>
    <xf numFmtId="0" fontId="4" fillId="0" borderId="0" xfId="2" quotePrefix="1" applyFont="1" applyAlignment="1">
      <alignment horizontal="center"/>
    </xf>
    <xf numFmtId="0" fontId="4" fillId="0" borderId="0" xfId="2" quotePrefix="1" applyFont="1" applyAlignment="1">
      <alignment horizontal="left"/>
    </xf>
    <xf numFmtId="43" fontId="4" fillId="5" borderId="6" xfId="1" applyFont="1" applyFill="1" applyBorder="1"/>
    <xf numFmtId="43" fontId="4" fillId="12" borderId="10" xfId="1" applyFont="1" applyFill="1" applyBorder="1"/>
    <xf numFmtId="43" fontId="4" fillId="6" borderId="0" xfId="1" applyFont="1" applyFill="1"/>
    <xf numFmtId="164" fontId="11" fillId="0" borderId="6" xfId="0" applyNumberFormat="1" applyFont="1" applyBorder="1" applyAlignment="1" applyProtection="1">
      <alignment vertical="center"/>
      <protection locked="0"/>
    </xf>
    <xf numFmtId="164" fontId="11" fillId="0" borderId="6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horizontal="centerContinuous" vertical="center"/>
    </xf>
    <xf numFmtId="164" fontId="4" fillId="0" borderId="6" xfId="0" applyNumberFormat="1" applyFont="1" applyBorder="1" applyAlignment="1" applyProtection="1">
      <alignment vertical="center"/>
      <protection locked="0"/>
    </xf>
    <xf numFmtId="0" fontId="10" fillId="8" borderId="8" xfId="0" applyFont="1" applyFill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Continuous" vertical="center"/>
    </xf>
    <xf numFmtId="164" fontId="10" fillId="8" borderId="5" xfId="0" applyNumberFormat="1" applyFont="1" applyFill="1" applyBorder="1" applyAlignment="1">
      <alignment horizontal="centerContinuous" vertical="center"/>
    </xf>
    <xf numFmtId="164" fontId="3" fillId="8" borderId="2" xfId="0" applyNumberFormat="1" applyFont="1" applyFill="1" applyBorder="1" applyAlignment="1">
      <alignment horizontal="centerContinuous"/>
    </xf>
    <xf numFmtId="164" fontId="3" fillId="8" borderId="1" xfId="0" applyNumberFormat="1" applyFont="1" applyFill="1" applyBorder="1" applyAlignment="1">
      <alignment horizontal="centerContinuous"/>
    </xf>
    <xf numFmtId="164" fontId="6" fillId="3" borderId="0" xfId="0" applyNumberFormat="1" applyFont="1" applyFill="1" applyAlignment="1" applyProtection="1">
      <alignment horizontal="left" vertical="center"/>
      <protection locked="0"/>
    </xf>
    <xf numFmtId="164" fontId="4" fillId="3" borderId="0" xfId="0" applyNumberFormat="1" applyFont="1" applyFill="1" applyAlignment="1">
      <alignment vertical="center"/>
    </xf>
    <xf numFmtId="164" fontId="3" fillId="3" borderId="0" xfId="0" applyNumberFormat="1" applyFont="1" applyFill="1"/>
    <xf numFmtId="164" fontId="5" fillId="13" borderId="0" xfId="0" applyNumberFormat="1" applyFont="1" applyFill="1" applyAlignment="1">
      <alignment horizontal="center" vertical="center"/>
    </xf>
    <xf numFmtId="164" fontId="4" fillId="0" borderId="2" xfId="0" applyNumberFormat="1" applyFont="1" applyBorder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Protection="1">
      <protection locked="0"/>
    </xf>
    <xf numFmtId="0" fontId="16" fillId="0" borderId="0" xfId="0" applyFont="1"/>
    <xf numFmtId="164" fontId="16" fillId="7" borderId="4" xfId="0" applyNumberFormat="1" applyFont="1" applyFill="1" applyBorder="1"/>
    <xf numFmtId="164" fontId="4" fillId="0" borderId="0" xfId="0" applyNumberFormat="1" applyFont="1" applyAlignment="1" applyProtection="1">
      <alignment horizontal="left" vertical="center"/>
      <protection locked="0"/>
    </xf>
    <xf numFmtId="164" fontId="4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64" fontId="19" fillId="0" borderId="0" xfId="0" applyNumberFormat="1" applyFont="1"/>
    <xf numFmtId="0" fontId="20" fillId="0" borderId="0" xfId="0" applyFont="1"/>
    <xf numFmtId="165" fontId="20" fillId="0" borderId="0" xfId="0" applyNumberFormat="1" applyFont="1"/>
    <xf numFmtId="164" fontId="19" fillId="10" borderId="10" xfId="0" applyNumberFormat="1" applyFont="1" applyFill="1" applyBorder="1"/>
    <xf numFmtId="0" fontId="19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164" fontId="17" fillId="7" borderId="4" xfId="0" applyNumberFormat="1" applyFont="1" applyFill="1" applyBorder="1"/>
    <xf numFmtId="164" fontId="19" fillId="10" borderId="12" xfId="0" applyNumberFormat="1" applyFont="1" applyFill="1" applyBorder="1"/>
    <xf numFmtId="43" fontId="3" fillId="8" borderId="3" xfId="1" applyFont="1" applyFill="1" applyBorder="1" applyAlignment="1">
      <alignment horizontal="centerContinuous"/>
    </xf>
    <xf numFmtId="43" fontId="4" fillId="0" borderId="2" xfId="1" applyFont="1" applyBorder="1"/>
    <xf numFmtId="43" fontId="3" fillId="0" borderId="0" xfId="1" applyFont="1" applyBorder="1" applyAlignment="1">
      <alignment horizontal="left" vertical="center"/>
    </xf>
    <xf numFmtId="43" fontId="17" fillId="0" borderId="0" xfId="1" applyFont="1" applyBorder="1"/>
    <xf numFmtId="43" fontId="4" fillId="0" borderId="0" xfId="1" applyFont="1" applyBorder="1"/>
    <xf numFmtId="43" fontId="17" fillId="0" borderId="0" xfId="1" applyFont="1" applyFill="1" applyBorder="1"/>
    <xf numFmtId="43" fontId="4" fillId="0" borderId="0" xfId="1" applyFont="1" applyFill="1" applyBorder="1"/>
    <xf numFmtId="43" fontId="16" fillId="0" borderId="0" xfId="1" applyFont="1" applyFill="1" applyBorder="1"/>
    <xf numFmtId="43" fontId="19" fillId="0" borderId="0" xfId="1" applyFont="1" applyFill="1" applyBorder="1"/>
    <xf numFmtId="43" fontId="19" fillId="0" borderId="0" xfId="1" applyFont="1" applyFill="1" applyBorder="1" applyAlignment="1">
      <alignment horizontal="left" vertical="center"/>
    </xf>
    <xf numFmtId="43" fontId="4" fillId="0" borderId="0" xfId="1" applyFont="1" applyFill="1" applyBorder="1" applyAlignment="1">
      <alignment horizontal="left" vertical="center"/>
    </xf>
    <xf numFmtId="43" fontId="4" fillId="0" borderId="0" xfId="1" applyFont="1" applyFill="1" applyBorder="1" applyAlignment="1">
      <alignment vertical="center"/>
    </xf>
    <xf numFmtId="43" fontId="3" fillId="0" borderId="0" xfId="1" applyFont="1" applyFill="1" applyBorder="1"/>
    <xf numFmtId="164" fontId="19" fillId="0" borderId="0" xfId="0" applyNumberFormat="1" applyFont="1" applyProtection="1">
      <protection locked="0"/>
    </xf>
    <xf numFmtId="164" fontId="19" fillId="10" borderId="2" xfId="0" applyNumberFormat="1" applyFont="1" applyFill="1" applyBorder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horizontal="center"/>
    </xf>
    <xf numFmtId="43" fontId="3" fillId="3" borderId="0" xfId="1" applyFont="1" applyFill="1"/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164" fontId="4" fillId="0" borderId="11" xfId="0" applyNumberFormat="1" applyFont="1" applyBorder="1" applyProtection="1">
      <protection locked="0"/>
    </xf>
    <xf numFmtId="0" fontId="8" fillId="0" borderId="0" xfId="0" applyFont="1"/>
    <xf numFmtId="43" fontId="8" fillId="0" borderId="0" xfId="1" applyFont="1" applyFill="1" applyBorder="1"/>
    <xf numFmtId="164" fontId="8" fillId="0" borderId="0" xfId="0" applyNumberFormat="1" applyFont="1" applyProtection="1">
      <protection locked="0"/>
    </xf>
    <xf numFmtId="165" fontId="8" fillId="0" borderId="0" xfId="0" applyNumberFormat="1" applyFont="1"/>
    <xf numFmtId="43" fontId="3" fillId="8" borderId="8" xfId="1" applyFont="1" applyFill="1" applyBorder="1" applyAlignment="1">
      <alignment horizontal="centerContinuous"/>
    </xf>
    <xf numFmtId="43" fontId="4" fillId="8" borderId="4" xfId="1" applyFont="1" applyFill="1" applyBorder="1" applyAlignment="1">
      <alignment horizontal="centerContinuous"/>
    </xf>
    <xf numFmtId="164" fontId="3" fillId="8" borderId="5" xfId="0" applyNumberFormat="1" applyFont="1" applyFill="1" applyBorder="1" applyAlignment="1">
      <alignment horizontal="centerContinuous"/>
    </xf>
    <xf numFmtId="164" fontId="3" fillId="8" borderId="1" xfId="0" applyNumberFormat="1" applyFont="1" applyFill="1" applyBorder="1" applyAlignment="1">
      <alignment horizontal="center"/>
    </xf>
    <xf numFmtId="43" fontId="21" fillId="0" borderId="0" xfId="1" applyFont="1" applyFill="1" applyBorder="1"/>
    <xf numFmtId="0" fontId="22" fillId="0" borderId="0" xfId="0" applyFont="1"/>
    <xf numFmtId="0" fontId="21" fillId="0" borderId="0" xfId="0" applyFont="1"/>
    <xf numFmtId="164" fontId="21" fillId="7" borderId="2" xfId="0" applyNumberFormat="1" applyFont="1" applyFill="1" applyBorder="1"/>
    <xf numFmtId="164" fontId="21" fillId="7" borderId="0" xfId="0" applyNumberFormat="1" applyFont="1" applyFill="1"/>
    <xf numFmtId="164" fontId="19" fillId="14" borderId="12" xfId="0" applyNumberFormat="1" applyFont="1" applyFill="1" applyBorder="1"/>
    <xf numFmtId="164" fontId="4" fillId="0" borderId="11" xfId="0" applyNumberFormat="1" applyFont="1" applyBorder="1" applyAlignment="1">
      <alignment vertical="center"/>
    </xf>
    <xf numFmtId="164" fontId="21" fillId="14" borderId="10" xfId="0" applyNumberFormat="1" applyFont="1" applyFill="1" applyBorder="1"/>
    <xf numFmtId="164" fontId="3" fillId="5" borderId="1" xfId="0" applyNumberFormat="1" applyFont="1" applyFill="1" applyBorder="1" applyAlignment="1">
      <alignment horizontal="center"/>
    </xf>
    <xf numFmtId="164" fontId="4" fillId="5" borderId="0" xfId="0" applyNumberFormat="1" applyFont="1" applyFill="1"/>
    <xf numFmtId="164" fontId="4" fillId="5" borderId="0" xfId="0" applyNumberFormat="1" applyFont="1" applyFill="1" applyAlignment="1">
      <alignment vertical="center"/>
    </xf>
    <xf numFmtId="164" fontId="4" fillId="5" borderId="11" xfId="0" applyNumberFormat="1" applyFont="1" applyFill="1" applyBorder="1" applyAlignment="1">
      <alignment vertical="center"/>
    </xf>
    <xf numFmtId="164" fontId="8" fillId="15" borderId="0" xfId="0" applyNumberFormat="1" applyFont="1" applyFill="1" applyProtection="1">
      <protection locked="0"/>
    </xf>
    <xf numFmtId="43" fontId="8" fillId="0" borderId="0" xfId="1" applyFont="1" applyFill="1" applyBorder="1" applyAlignment="1">
      <alignment horizontal="left" vertical="center"/>
    </xf>
    <xf numFmtId="164" fontId="8" fillId="15" borderId="0" xfId="0" applyNumberFormat="1" applyFont="1" applyFill="1" applyAlignment="1" applyProtection="1">
      <alignment horizontal="left" vertical="center"/>
      <protection locked="0"/>
    </xf>
    <xf numFmtId="43" fontId="3" fillId="6" borderId="13" xfId="1" applyFont="1" applyFill="1" applyBorder="1" applyAlignment="1">
      <alignment horizontal="center" vertical="center"/>
    </xf>
    <xf numFmtId="43" fontId="3" fillId="6" borderId="6" xfId="1" applyFont="1" applyFill="1" applyBorder="1" applyAlignment="1">
      <alignment horizontal="center"/>
    </xf>
    <xf numFmtId="43" fontId="3" fillId="0" borderId="0" xfId="1" applyFont="1" applyFill="1" applyAlignment="1" applyProtection="1">
      <alignment horizontal="center"/>
    </xf>
    <xf numFmtId="43" fontId="3" fillId="6" borderId="9" xfId="1" applyFont="1" applyFill="1" applyBorder="1" applyAlignment="1">
      <alignment horizontal="center" vertical="center"/>
    </xf>
    <xf numFmtId="43" fontId="4" fillId="0" borderId="6" xfId="1" applyFont="1" applyBorder="1"/>
    <xf numFmtId="43" fontId="4" fillId="5" borderId="0" xfId="1" applyFont="1" applyFill="1"/>
    <xf numFmtId="0" fontId="4" fillId="7" borderId="0" xfId="2" quotePrefix="1" applyFont="1" applyFill="1" applyAlignment="1">
      <alignment horizontal="center"/>
    </xf>
    <xf numFmtId="0" fontId="4" fillId="7" borderId="0" xfId="2" quotePrefix="1" applyFont="1" applyFill="1" applyAlignment="1">
      <alignment horizontal="left"/>
    </xf>
    <xf numFmtId="43" fontId="4" fillId="7" borderId="0" xfId="1" applyFont="1" applyFill="1"/>
    <xf numFmtId="0" fontId="4" fillId="0" borderId="0" xfId="2" applyFont="1" applyAlignment="1">
      <alignment horizontal="left"/>
    </xf>
    <xf numFmtId="0" fontId="23" fillId="0" borderId="0" xfId="0" applyFont="1"/>
    <xf numFmtId="0" fontId="4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4" fillId="0" borderId="0" xfId="3" applyFont="1" applyAlignment="1">
      <alignment horizontal="center"/>
    </xf>
    <xf numFmtId="0" fontId="4" fillId="7" borderId="0" xfId="2" applyFont="1" applyFill="1" applyAlignment="1">
      <alignment horizontal="center"/>
    </xf>
    <xf numFmtId="0" fontId="4" fillId="7" borderId="0" xfId="2" applyFont="1" applyFill="1" applyAlignment="1">
      <alignment horizontal="left"/>
    </xf>
    <xf numFmtId="0" fontId="4" fillId="0" borderId="0" xfId="3" applyFont="1" applyAlignment="1">
      <alignment horizontal="left"/>
    </xf>
    <xf numFmtId="0" fontId="3" fillId="0" borderId="0" xfId="2" applyFont="1" applyAlignment="1">
      <alignment horizontal="center"/>
    </xf>
    <xf numFmtId="0" fontId="3" fillId="0" borderId="0" xfId="2" quotePrefix="1" applyFont="1" applyAlignment="1">
      <alignment horizontal="left"/>
    </xf>
    <xf numFmtId="0" fontId="11" fillId="0" borderId="0" xfId="1" quotePrefix="1" applyNumberFormat="1" applyFont="1" applyFill="1" applyAlignment="1" applyProtection="1">
      <alignment horizontal="center" vertical="center"/>
    </xf>
    <xf numFmtId="43" fontId="3" fillId="0" borderId="0" xfId="1" applyFont="1" applyAlignment="1">
      <alignment horizontal="left" vertical="center"/>
    </xf>
    <xf numFmtId="43" fontId="17" fillId="0" borderId="0" xfId="1" applyFont="1"/>
    <xf numFmtId="43" fontId="8" fillId="15" borderId="0" xfId="1" applyFont="1" applyFill="1"/>
    <xf numFmtId="43" fontId="16" fillId="0" borderId="0" xfId="1" applyFont="1"/>
    <xf numFmtId="43" fontId="19" fillId="0" borderId="0" xfId="1" applyFont="1"/>
    <xf numFmtId="43" fontId="19" fillId="0" borderId="0" xfId="1" applyFont="1" applyAlignment="1">
      <alignment horizontal="left" vertical="center"/>
    </xf>
    <xf numFmtId="43" fontId="8" fillId="15" borderId="0" xfId="1" applyFont="1" applyFill="1" applyAlignment="1">
      <alignment horizontal="left" vertical="center"/>
    </xf>
    <xf numFmtId="43" fontId="4" fillId="0" borderId="0" xfId="1" applyFont="1" applyAlignment="1">
      <alignment vertical="center"/>
    </xf>
    <xf numFmtId="43" fontId="4" fillId="0" borderId="0" xfId="1" applyFont="1" applyAlignment="1">
      <alignment horizontal="left" vertical="center"/>
    </xf>
    <xf numFmtId="43" fontId="3" fillId="0" borderId="0" xfId="1" applyFont="1"/>
    <xf numFmtId="43" fontId="8" fillId="0" borderId="0" xfId="1" applyFont="1"/>
    <xf numFmtId="164" fontId="7" fillId="0" borderId="0" xfId="5" applyFont="1" applyFill="1"/>
    <xf numFmtId="0" fontId="7" fillId="0" borderId="0" xfId="5" applyNumberFormat="1" applyFont="1" applyFill="1" applyAlignment="1">
      <alignment horizontal="left"/>
    </xf>
    <xf numFmtId="0" fontId="11" fillId="0" borderId="0" xfId="0" applyFont="1" applyAlignment="1">
      <alignment horizontal="left" vertical="center"/>
    </xf>
    <xf numFmtId="164" fontId="7" fillId="16" borderId="0" xfId="5" applyFont="1" applyFill="1"/>
    <xf numFmtId="164" fontId="7" fillId="17" borderId="0" xfId="5" applyFont="1" applyFill="1"/>
    <xf numFmtId="164" fontId="4" fillId="16" borderId="0" xfId="5" applyFont="1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8" borderId="0" xfId="5" applyNumberFormat="1" applyFont="1" applyFill="1" applyAlignment="1">
      <alignment horizontal="left"/>
    </xf>
    <xf numFmtId="164" fontId="7" fillId="8" borderId="0" xfId="5" applyFont="1" applyFill="1"/>
    <xf numFmtId="0" fontId="11" fillId="0" borderId="0" xfId="0" quotePrefix="1" applyFont="1" applyAlignment="1">
      <alignment horizontal="left" vertical="center"/>
    </xf>
    <xf numFmtId="4" fontId="7" fillId="0" borderId="0" xfId="0" applyNumberFormat="1" applyFont="1"/>
    <xf numFmtId="0" fontId="7" fillId="0" borderId="1" xfId="6" applyFont="1" applyBorder="1" applyAlignment="1">
      <alignment vertical="center"/>
    </xf>
    <xf numFmtId="164" fontId="7" fillId="0" borderId="1" xfId="4" applyFont="1" applyFill="1" applyBorder="1" applyAlignment="1"/>
    <xf numFmtId="164" fontId="26" fillId="18" borderId="0" xfId="0" applyNumberFormat="1" applyFont="1" applyFill="1"/>
    <xf numFmtId="43" fontId="7" fillId="0" borderId="1" xfId="1" applyFont="1" applyFill="1" applyBorder="1" applyAlignment="1"/>
    <xf numFmtId="43" fontId="7" fillId="0" borderId="0" xfId="1" applyFont="1" applyFill="1"/>
    <xf numFmtId="43" fontId="26" fillId="0" borderId="10" xfId="1" applyFont="1" applyBorder="1"/>
    <xf numFmtId="43" fontId="3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1" xfId="0" applyBorder="1" applyAlignment="1">
      <alignment horizontal="center"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4" fontId="26" fillId="0" borderId="12" xfId="0" applyNumberFormat="1" applyFont="1" applyBorder="1"/>
    <xf numFmtId="4" fontId="26" fillId="18" borderId="12" xfId="0" applyNumberFormat="1" applyFont="1" applyFill="1" applyBorder="1"/>
    <xf numFmtId="164" fontId="0" fillId="0" borderId="1" xfId="0" applyNumberFormat="1" applyBorder="1"/>
    <xf numFmtId="14" fontId="1" fillId="0" borderId="0" xfId="8" applyNumberFormat="1" applyAlignment="1">
      <alignment vertical="top"/>
    </xf>
    <xf numFmtId="0" fontId="1" fillId="0" borderId="0" xfId="8" applyAlignment="1">
      <alignment vertical="top"/>
    </xf>
    <xf numFmtId="4" fontId="1" fillId="0" borderId="0" xfId="8" applyNumberFormat="1" applyAlignment="1">
      <alignment vertical="top"/>
    </xf>
    <xf numFmtId="0" fontId="1" fillId="0" borderId="0" xfId="8" applyAlignment="1">
      <alignment horizontal="center" vertical="top"/>
    </xf>
    <xf numFmtId="0" fontId="1" fillId="0" borderId="0" xfId="8"/>
    <xf numFmtId="4" fontId="27" fillId="18" borderId="10" xfId="8" applyNumberFormat="1" applyFont="1" applyFill="1" applyBorder="1" applyAlignment="1">
      <alignment vertical="top"/>
    </xf>
    <xf numFmtId="4" fontId="27" fillId="0" borderId="10" xfId="8" applyNumberFormat="1" applyFont="1" applyBorder="1" applyAlignment="1">
      <alignment vertical="top"/>
    </xf>
    <xf numFmtId="4" fontId="27" fillId="19" borderId="10" xfId="8" applyNumberFormat="1" applyFont="1" applyFill="1" applyBorder="1" applyAlignment="1">
      <alignment vertical="top"/>
    </xf>
    <xf numFmtId="0" fontId="25" fillId="0" borderId="17" xfId="7" applyBorder="1" applyAlignment="1">
      <alignment horizontal="center" vertical="top"/>
    </xf>
    <xf numFmtId="0" fontId="25" fillId="0" borderId="0" xfId="7" applyAlignment="1">
      <alignment horizontal="center" vertical="top"/>
    </xf>
    <xf numFmtId="0" fontId="25" fillId="0" borderId="0" xfId="7" applyAlignment="1">
      <alignment horizontal="center"/>
    </xf>
    <xf numFmtId="14" fontId="25" fillId="0" borderId="0" xfId="7" applyNumberFormat="1" applyAlignment="1">
      <alignment horizontal="center" vertical="top"/>
    </xf>
    <xf numFmtId="0" fontId="25" fillId="0" borderId="0" xfId="7" applyAlignment="1">
      <alignment vertical="top"/>
    </xf>
    <xf numFmtId="0" fontId="25" fillId="0" borderId="0" xfId="7"/>
    <xf numFmtId="4" fontId="28" fillId="20" borderId="12" xfId="7" applyNumberFormat="1" applyFont="1" applyFill="1" applyBorder="1" applyAlignment="1">
      <alignment vertical="top"/>
    </xf>
    <xf numFmtId="4" fontId="28" fillId="0" borderId="12" xfId="7" applyNumberFormat="1" applyFont="1" applyBorder="1" applyAlignment="1">
      <alignment vertical="top"/>
    </xf>
    <xf numFmtId="0" fontId="0" fillId="0" borderId="0" xfId="0" applyAlignment="1">
      <alignment horizontal="right"/>
    </xf>
    <xf numFmtId="0" fontId="0" fillId="17" borderId="0" xfId="0" applyFill="1" applyAlignment="1">
      <alignment horizontal="right"/>
    </xf>
    <xf numFmtId="4" fontId="0" fillId="17" borderId="0" xfId="0" applyNumberFormat="1" applyFill="1"/>
    <xf numFmtId="0" fontId="29" fillId="21" borderId="18" xfId="0" applyFont="1" applyFill="1" applyBorder="1" applyAlignment="1">
      <alignment horizontal="center"/>
    </xf>
    <xf numFmtId="0" fontId="29" fillId="21" borderId="19" xfId="0" applyFont="1" applyFill="1" applyBorder="1" applyAlignment="1">
      <alignment horizontal="centerContinuous"/>
    </xf>
    <xf numFmtId="0" fontId="29" fillId="21" borderId="20" xfId="0" applyFont="1" applyFill="1" applyBorder="1" applyAlignment="1">
      <alignment horizontal="centerContinuous"/>
    </xf>
    <xf numFmtId="0" fontId="29" fillId="21" borderId="21" xfId="0" applyFont="1" applyFill="1" applyBorder="1" applyAlignment="1">
      <alignment horizontal="center"/>
    </xf>
    <xf numFmtId="0" fontId="29" fillId="21" borderId="22" xfId="0" applyFont="1" applyFill="1" applyBorder="1" applyAlignment="1">
      <alignment horizontal="centerContinuous"/>
    </xf>
    <xf numFmtId="167" fontId="0" fillId="0" borderId="0" xfId="0" applyNumberFormat="1"/>
    <xf numFmtId="168" fontId="23" fillId="0" borderId="0" xfId="0" applyNumberFormat="1" applyFont="1"/>
    <xf numFmtId="167" fontId="23" fillId="0" borderId="0" xfId="0" applyNumberFormat="1" applyFont="1"/>
    <xf numFmtId="1" fontId="23" fillId="0" borderId="0" xfId="0" applyNumberFormat="1" applyFont="1" applyAlignment="1">
      <alignment horizontal="center"/>
    </xf>
    <xf numFmtId="169" fontId="30" fillId="0" borderId="0" xfId="10" applyNumberFormat="1" applyFont="1" applyFill="1"/>
    <xf numFmtId="169" fontId="23" fillId="0" borderId="0" xfId="0" applyNumberFormat="1" applyFont="1"/>
    <xf numFmtId="170" fontId="23" fillId="0" borderId="0" xfId="0" applyNumberFormat="1" applyFont="1"/>
    <xf numFmtId="14" fontId="0" fillId="0" borderId="0" xfId="0" applyNumberFormat="1"/>
    <xf numFmtId="170" fontId="31" fillId="0" borderId="10" xfId="0" applyNumberFormat="1" applyFont="1" applyBorder="1"/>
    <xf numFmtId="170" fontId="0" fillId="17" borderId="0" xfId="0" applyNumberFormat="1" applyFill="1"/>
    <xf numFmtId="0" fontId="25" fillId="22" borderId="0" xfId="7" applyFill="1" applyAlignment="1">
      <alignment horizontal="right"/>
    </xf>
    <xf numFmtId="4" fontId="25" fillId="22" borderId="0" xfId="7" applyNumberFormat="1" applyFill="1"/>
    <xf numFmtId="0" fontId="7" fillId="22" borderId="0" xfId="5" applyNumberFormat="1" applyFont="1" applyFill="1" applyAlignment="1">
      <alignment horizontal="left"/>
    </xf>
    <xf numFmtId="164" fontId="7" fillId="22" borderId="0" xfId="5" applyFont="1" applyFill="1"/>
    <xf numFmtId="166" fontId="4" fillId="0" borderId="0" xfId="0" applyNumberFormat="1" applyFont="1" applyAlignment="1">
      <alignment vertical="center"/>
    </xf>
    <xf numFmtId="43" fontId="4" fillId="3" borderId="14" xfId="0" applyNumberFormat="1" applyFont="1" applyFill="1" applyBorder="1" applyAlignment="1">
      <alignment vertical="center"/>
    </xf>
    <xf numFmtId="43" fontId="4" fillId="3" borderId="14" xfId="0" applyNumberFormat="1" applyFont="1" applyFill="1" applyBorder="1" applyAlignment="1">
      <alignment horizontal="left" vertical="center"/>
    </xf>
    <xf numFmtId="166" fontId="4" fillId="3" borderId="14" xfId="0" applyNumberFormat="1" applyFont="1" applyFill="1" applyBorder="1" applyAlignment="1">
      <alignment vertical="center"/>
    </xf>
    <xf numFmtId="166" fontId="4" fillId="5" borderId="14" xfId="0" applyNumberFormat="1" applyFont="1" applyFill="1" applyBorder="1" applyAlignment="1">
      <alignment vertical="center"/>
    </xf>
    <xf numFmtId="43" fontId="4" fillId="3" borderId="15" xfId="0" applyNumberFormat="1" applyFont="1" applyFill="1" applyBorder="1" applyAlignment="1">
      <alignment vertical="center"/>
    </xf>
    <xf numFmtId="43" fontId="4" fillId="3" borderId="15" xfId="0" applyNumberFormat="1" applyFont="1" applyFill="1" applyBorder="1" applyAlignment="1">
      <alignment horizontal="left" vertical="center"/>
    </xf>
    <xf numFmtId="166" fontId="4" fillId="3" borderId="15" xfId="0" applyNumberFormat="1" applyFont="1" applyFill="1" applyBorder="1" applyAlignment="1">
      <alignment vertical="center"/>
    </xf>
    <xf numFmtId="166" fontId="4" fillId="5" borderId="15" xfId="0" applyNumberFormat="1" applyFont="1" applyFill="1" applyBorder="1" applyAlignment="1">
      <alignment vertical="center"/>
    </xf>
    <xf numFmtId="166" fontId="4" fillId="3" borderId="16" xfId="0" applyNumberFormat="1" applyFont="1" applyFill="1" applyBorder="1" applyAlignment="1">
      <alignment vertical="center"/>
    </xf>
    <xf numFmtId="166" fontId="4" fillId="5" borderId="16" xfId="0" applyNumberFormat="1" applyFont="1" applyFill="1" applyBorder="1" applyAlignment="1">
      <alignment vertical="center"/>
    </xf>
    <xf numFmtId="43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71" fontId="4" fillId="5" borderId="16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43" fontId="4" fillId="3" borderId="16" xfId="0" applyNumberFormat="1" applyFont="1" applyFill="1" applyBorder="1" applyAlignment="1">
      <alignment vertical="center"/>
    </xf>
    <xf numFmtId="43" fontId="3" fillId="6" borderId="23" xfId="1" applyFont="1" applyFill="1" applyBorder="1" applyAlignment="1">
      <alignment horizontal="center" vertical="center"/>
    </xf>
    <xf numFmtId="0" fontId="32" fillId="18" borderId="0" xfId="0" applyFont="1" applyFill="1"/>
    <xf numFmtId="0" fontId="32" fillId="0" borderId="0" xfId="0" applyFont="1"/>
    <xf numFmtId="0" fontId="0" fillId="24" borderId="0" xfId="0" applyFill="1"/>
    <xf numFmtId="43" fontId="0" fillId="24" borderId="0" xfId="1" applyFont="1" applyFill="1"/>
    <xf numFmtId="0" fontId="32" fillId="25" borderId="0" xfId="0" applyFont="1" applyFill="1"/>
    <xf numFmtId="0" fontId="26" fillId="18" borderId="10" xfId="0" applyFont="1" applyFill="1" applyBorder="1"/>
    <xf numFmtId="43" fontId="26" fillId="18" borderId="10" xfId="0" applyNumberFormat="1" applyFont="1" applyFill="1" applyBorder="1"/>
    <xf numFmtId="43" fontId="33" fillId="0" borderId="0" xfId="0" applyNumberFormat="1" applyFont="1"/>
    <xf numFmtId="43" fontId="0" fillId="0" borderId="12" xfId="0" applyNumberFormat="1" applyBorder="1"/>
    <xf numFmtId="164" fontId="4" fillId="0" borderId="0" xfId="0" quotePrefix="1" applyNumberFormat="1" applyFont="1" applyAlignment="1">
      <alignment horizontal="center"/>
    </xf>
    <xf numFmtId="0" fontId="4" fillId="26" borderId="0" xfId="0" applyFont="1" applyFill="1" applyAlignment="1">
      <alignment horizontal="center" vertical="center"/>
    </xf>
    <xf numFmtId="0" fontId="7" fillId="26" borderId="0" xfId="0" applyFont="1" applyFill="1" applyAlignment="1">
      <alignment vertical="center"/>
    </xf>
    <xf numFmtId="0" fontId="11" fillId="26" borderId="0" xfId="0" applyFont="1" applyFill="1" applyAlignment="1">
      <alignment horizontal="center" vertical="center"/>
    </xf>
    <xf numFmtId="164" fontId="11" fillId="26" borderId="0" xfId="0" applyNumberFormat="1" applyFont="1" applyFill="1" applyAlignment="1" applyProtection="1">
      <alignment horizontal="center" vertical="center"/>
      <protection locked="0"/>
    </xf>
    <xf numFmtId="164" fontId="11" fillId="26" borderId="0" xfId="0" applyNumberFormat="1" applyFont="1" applyFill="1" applyAlignment="1">
      <alignment horizontal="center" vertical="center"/>
    </xf>
    <xf numFmtId="164" fontId="3" fillId="26" borderId="0" xfId="0" applyNumberFormat="1" applyFont="1" applyFill="1" applyAlignment="1">
      <alignment horizontal="center" vertical="center"/>
    </xf>
    <xf numFmtId="164" fontId="10" fillId="8" borderId="5" xfId="0" quotePrefix="1" applyNumberFormat="1" applyFont="1" applyFill="1" applyBorder="1" applyAlignment="1">
      <alignment horizontal="centerContinuous" vertical="center"/>
    </xf>
    <xf numFmtId="0" fontId="4" fillId="26" borderId="0" xfId="0" applyFont="1" applyFill="1"/>
    <xf numFmtId="0" fontId="22" fillId="26" borderId="0" xfId="0" applyFont="1" applyFill="1"/>
    <xf numFmtId="0" fontId="3" fillId="26" borderId="0" xfId="0" applyFont="1" applyFill="1"/>
    <xf numFmtId="0" fontId="17" fillId="26" borderId="0" xfId="0" applyFont="1" applyFill="1"/>
    <xf numFmtId="0" fontId="8" fillId="26" borderId="0" xfId="0" applyFont="1" applyFill="1"/>
    <xf numFmtId="0" fontId="16" fillId="26" borderId="0" xfId="0" applyFont="1" applyFill="1"/>
    <xf numFmtId="0" fontId="20" fillId="26" borderId="0" xfId="0" applyFont="1" applyFill="1"/>
    <xf numFmtId="0" fontId="18" fillId="26" borderId="0" xfId="0" applyFont="1" applyFill="1"/>
    <xf numFmtId="43" fontId="23" fillId="0" borderId="0" xfId="1" applyFont="1"/>
    <xf numFmtId="0" fontId="4" fillId="3" borderId="0" xfId="2" applyFont="1" applyFill="1" applyAlignment="1">
      <alignment horizontal="center"/>
    </xf>
    <xf numFmtId="0" fontId="4" fillId="3" borderId="0" xfId="2" applyFont="1" applyFill="1" applyAlignment="1">
      <alignment horizontal="left"/>
    </xf>
    <xf numFmtId="43" fontId="4" fillId="3" borderId="6" xfId="1" applyFont="1" applyFill="1" applyBorder="1"/>
    <xf numFmtId="0" fontId="4" fillId="3" borderId="0" xfId="2" quotePrefix="1" applyFont="1" applyFill="1" applyAlignment="1">
      <alignment horizontal="left"/>
    </xf>
    <xf numFmtId="0" fontId="26" fillId="0" borderId="0" xfId="0" applyFont="1"/>
    <xf numFmtId="43" fontId="26" fillId="0" borderId="0" xfId="0" applyNumberFormat="1" applyFont="1"/>
    <xf numFmtId="0" fontId="26" fillId="0" borderId="24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0" fillId="0" borderId="24" xfId="0" applyBorder="1"/>
    <xf numFmtId="43" fontId="0" fillId="0" borderId="24" xfId="1" applyFont="1" applyBorder="1"/>
    <xf numFmtId="43" fontId="0" fillId="0" borderId="24" xfId="0" applyNumberFormat="1" applyBorder="1"/>
    <xf numFmtId="43" fontId="0" fillId="23" borderId="24" xfId="0" applyNumberFormat="1" applyFill="1" applyBorder="1"/>
    <xf numFmtId="0" fontId="26" fillId="0" borderId="24" xfId="0" applyFont="1" applyBorder="1"/>
    <xf numFmtId="43" fontId="26" fillId="0" borderId="24" xfId="1" applyFont="1" applyBorder="1"/>
    <xf numFmtId="0" fontId="0" fillId="0" borderId="24" xfId="0" applyBorder="1" applyAlignment="1">
      <alignment horizontal="left"/>
    </xf>
    <xf numFmtId="43" fontId="0" fillId="0" borderId="24" xfId="1" applyFont="1" applyFill="1" applyBorder="1"/>
    <xf numFmtId="43" fontId="26" fillId="0" borderId="24" xfId="0" applyNumberFormat="1" applyFont="1" applyBorder="1"/>
    <xf numFmtId="43" fontId="4" fillId="18" borderId="6" xfId="1" applyFont="1" applyFill="1" applyBorder="1"/>
    <xf numFmtId="43" fontId="3" fillId="3" borderId="25" xfId="0" applyNumberFormat="1" applyFont="1" applyFill="1" applyBorder="1" applyAlignment="1">
      <alignment horizontal="center" vertical="center"/>
    </xf>
    <xf numFmtId="17" fontId="3" fillId="3" borderId="25" xfId="0" applyNumberFormat="1" applyFont="1" applyFill="1" applyBorder="1" applyAlignment="1">
      <alignment horizontal="center" vertical="center"/>
    </xf>
    <xf numFmtId="17" fontId="3" fillId="5" borderId="25" xfId="0" applyNumberFormat="1" applyFont="1" applyFill="1" applyBorder="1" applyAlignment="1">
      <alignment horizontal="center" vertical="center"/>
    </xf>
    <xf numFmtId="164" fontId="3" fillId="3" borderId="26" xfId="0" applyNumberFormat="1" applyFont="1" applyFill="1" applyBorder="1" applyAlignment="1">
      <alignment vertical="center"/>
    </xf>
    <xf numFmtId="43" fontId="4" fillId="3" borderId="27" xfId="0" applyNumberFormat="1" applyFont="1" applyFill="1" applyBorder="1" applyAlignment="1">
      <alignment vertical="center"/>
    </xf>
    <xf numFmtId="43" fontId="3" fillId="3" borderId="28" xfId="0" applyNumberFormat="1" applyFont="1" applyFill="1" applyBorder="1" applyAlignment="1">
      <alignment horizontal="center" vertical="center"/>
    </xf>
    <xf numFmtId="17" fontId="3" fillId="3" borderId="28" xfId="0" applyNumberFormat="1" applyFont="1" applyFill="1" applyBorder="1" applyAlignment="1">
      <alignment horizontal="center" vertical="center"/>
    </xf>
    <xf numFmtId="17" fontId="3" fillId="5" borderId="28" xfId="0" applyNumberFormat="1" applyFont="1" applyFill="1" applyBorder="1" applyAlignment="1">
      <alignment horizontal="center" vertical="center"/>
    </xf>
    <xf numFmtId="164" fontId="3" fillId="3" borderId="29" xfId="0" applyNumberFormat="1" applyFont="1" applyFill="1" applyBorder="1" applyAlignment="1">
      <alignment vertical="center"/>
    </xf>
    <xf numFmtId="43" fontId="3" fillId="6" borderId="29" xfId="1" applyFont="1" applyFill="1" applyBorder="1" applyAlignment="1">
      <alignment horizontal="centerContinuous"/>
    </xf>
    <xf numFmtId="43" fontId="4" fillId="6" borderId="29" xfId="1" applyFont="1" applyFill="1" applyBorder="1" applyAlignment="1">
      <alignment horizontal="centerContinuous"/>
    </xf>
    <xf numFmtId="43" fontId="4" fillId="7" borderId="6" xfId="1" applyFont="1" applyFill="1" applyBorder="1"/>
    <xf numFmtId="43" fontId="4" fillId="0" borderId="9" xfId="1" applyFont="1" applyBorder="1"/>
    <xf numFmtId="164" fontId="3" fillId="0" borderId="0" xfId="0" applyNumberFormat="1" applyFont="1" applyAlignment="1">
      <alignment horizontal="center" vertical="center"/>
    </xf>
  </cellXfs>
  <cellStyles count="11">
    <cellStyle name="Comma" xfId="1" builtinId="3"/>
    <cellStyle name="Comma 10 5 3" xfId="5" xr:uid="{FDE86C76-ECA8-48DA-B993-FB419DBBD23A}"/>
    <cellStyle name="Comma 2" xfId="9" xr:uid="{6EB07D10-A9FF-4743-8616-8E078D1EF253}"/>
    <cellStyle name="Comma 55 2" xfId="4" xr:uid="{6E4DA884-452E-496D-AAD3-0A04A8A45F40}"/>
    <cellStyle name="Normal" xfId="0" builtinId="0"/>
    <cellStyle name="Normal 2" xfId="7" xr:uid="{881ED9CB-97A2-4F48-BA0F-EDC939A49A6D}"/>
    <cellStyle name="Normal 2 2" xfId="2" xr:uid="{129BF541-E128-4205-AEED-DD22D6A6794D}"/>
    <cellStyle name="Normal 2 2 2" xfId="3" xr:uid="{B006A942-F241-4DEE-A323-62D8E0976D1F}"/>
    <cellStyle name="Normal 3" xfId="8" xr:uid="{15D044CC-ABA0-4101-BB54-BD9C391D27B2}"/>
    <cellStyle name="Normal 52" xfId="6" xr:uid="{0D837965-0398-4A0F-861C-9A8761E00F73}"/>
    <cellStyle name="Percent" xfId="10" builtinId="5"/>
  </cellStyles>
  <dxfs count="1">
    <dxf>
      <numFmt numFmtId="35" formatCode="_-* #,##0.00_-;\-* #,##0.00_-;_-* &quot;-&quot;??_-;_-@_-"/>
    </dxf>
  </dxfs>
  <tableStyles count="0" defaultTableStyle="TableStyleMedium2" defaultPivotStyle="PivotStyleLight16"/>
  <colors>
    <mruColors>
      <color rgb="FFFFFFCC"/>
      <color rgb="FFCCFFFF"/>
      <color rgb="FFF2F2F2"/>
      <color rgb="FFCCFFCC"/>
      <color rgb="FF203764"/>
      <color rgb="FFFFCCCC"/>
      <color rgb="FF37562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paiporn Ratchaphat" refreshedDate="45268.60833599537" createdVersion="8" refreshedVersion="8" minRefreshableVersion="3" recordCount="159" xr:uid="{FFFC0972-E4E7-480C-B8B7-3FC65D544BE2}">
  <cacheSource type="worksheet">
    <worksheetSource ref="A2:C161" sheet="Nov_data"/>
  </cacheSource>
  <cacheFields count="3">
    <cacheField name="เลขที่บัญชี" numFmtId="0">
      <sharedItems containsSemiMixedTypes="0" containsString="0" containsNumber="1" containsInteger="1" minValue="11100" maxValue="97006" count="80">
        <n v="13255"/>
        <n v="13256"/>
        <n v="13257"/>
        <n v="14102"/>
        <n v="14101"/>
        <n v="14201"/>
        <n v="15007"/>
        <n v="15005"/>
        <n v="15014"/>
        <n v="15004"/>
        <n v="15018"/>
        <n v="15013"/>
        <n v="15015"/>
        <n v="11100"/>
        <n v="11200"/>
        <n v="11300"/>
        <n v="11600"/>
        <n v="11101"/>
        <n v="11201"/>
        <n v="11301"/>
        <n v="11601"/>
        <n v="15016"/>
        <n v="13258"/>
        <n v="13259"/>
        <n v="13260"/>
        <n v="13262"/>
        <n v="22002"/>
        <n v="21002"/>
        <n v="25004"/>
        <n v="25009"/>
        <n v="25016"/>
        <n v="25019"/>
        <n v="25013"/>
        <n v="30010"/>
        <n v="30030"/>
        <n v="30040"/>
        <n v="71000"/>
        <n v="97001"/>
        <n v="60007"/>
        <n v="60008"/>
        <n v="60002"/>
        <n v="60004"/>
        <n v="81000"/>
        <n v="82205"/>
        <n v="91003"/>
        <n v="91014"/>
        <n v="82606"/>
        <n v="92003"/>
        <n v="84104"/>
        <n v="94001"/>
        <n v="84207"/>
        <n v="92004"/>
        <n v="94016"/>
        <n v="94007"/>
        <n v="94006"/>
        <n v="92007"/>
        <n v="94023"/>
        <n v="91001"/>
        <n v="91004"/>
        <n v="91002"/>
        <n v="91007"/>
        <n v="91008"/>
        <n v="91015"/>
        <n v="91016"/>
        <n v="91006"/>
        <n v="91012"/>
        <n v="91013"/>
        <n v="91201"/>
        <n v="94022"/>
        <n v="95003"/>
        <n v="94008"/>
        <n v="94004"/>
        <n v="93003"/>
        <n v="96001"/>
        <n v="96006"/>
        <n v="95002"/>
        <n v="94013"/>
        <n v="97006"/>
        <n v="94026"/>
        <n v="94021"/>
      </sharedItems>
    </cacheField>
    <cacheField name="รายการ" numFmtId="164">
      <sharedItems/>
    </cacheField>
    <cacheField name="ยอดสะสม" numFmtId="43">
      <sharedItems containsSemiMixedTypes="0" containsString="0" containsNumber="1" minValue="-46348074.5" maxValue="32116130.53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paiporn Ratchaphat" refreshedDate="45268.608336226855" createdVersion="8" refreshedVersion="8" minRefreshableVersion="3" recordCount="155" xr:uid="{D2E9B22B-024F-4B7C-AC44-649193C646C5}">
  <cacheSource type="worksheet">
    <worksheetSource ref="A2:C157" sheet="Oct_data"/>
  </cacheSource>
  <cacheFields count="3">
    <cacheField name="เลขที่บัญชี" numFmtId="0">
      <sharedItems containsSemiMixedTypes="0" containsString="0" containsNumber="1" containsInteger="1" minValue="11100" maxValue="97006" count="78">
        <n v="13255"/>
        <n v="13256"/>
        <n v="13257"/>
        <n v="14102"/>
        <n v="14101"/>
        <n v="15007"/>
        <n v="15005"/>
        <n v="15014"/>
        <n v="15004"/>
        <n v="15018"/>
        <n v="15013"/>
        <n v="15015"/>
        <n v="11100"/>
        <n v="11200"/>
        <n v="11300"/>
        <n v="11600"/>
        <n v="11101"/>
        <n v="11201"/>
        <n v="11301"/>
        <n v="11601"/>
        <n v="15016"/>
        <n v="13258"/>
        <n v="13259"/>
        <n v="13260"/>
        <n v="13262"/>
        <n v="22002"/>
        <n v="21002"/>
        <n v="25004"/>
        <n v="25009"/>
        <n v="25016"/>
        <n v="25019"/>
        <n v="25013"/>
        <n v="30010"/>
        <n v="30030"/>
        <n v="30040"/>
        <n v="71000"/>
        <n v="97001"/>
        <n v="60007"/>
        <n v="60008"/>
        <n v="60002"/>
        <n v="60004"/>
        <n v="81000"/>
        <n v="82205"/>
        <n v="91003"/>
        <n v="91014"/>
        <n v="82606"/>
        <n v="92003"/>
        <n v="84104"/>
        <n v="94001"/>
        <n v="84207"/>
        <n v="92004"/>
        <n v="94016"/>
        <n v="94007"/>
        <n v="94006"/>
        <n v="92007"/>
        <n v="94023"/>
        <n v="91001"/>
        <n v="91004"/>
        <n v="91002"/>
        <n v="91007"/>
        <n v="91008"/>
        <n v="91015"/>
        <n v="91016"/>
        <n v="91006"/>
        <n v="91012"/>
        <n v="91013"/>
        <n v="91201"/>
        <n v="94022"/>
        <n v="95003"/>
        <n v="94008"/>
        <n v="94004"/>
        <n v="93003"/>
        <n v="96001"/>
        <n v="96006"/>
        <n v="95002"/>
        <n v="97006"/>
        <n v="94026"/>
        <n v="94021"/>
      </sharedItems>
    </cacheField>
    <cacheField name="รายการ" numFmtId="0">
      <sharedItems/>
    </cacheField>
    <cacheField name="ยอดสะสม" numFmtId="164">
      <sharedItems containsSemiMixedTypes="0" containsString="0" containsNumber="1" minValue="-39593490" maxValue="27296799.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paiporn Ratchaphat" refreshedDate="45268.608336458332" createdVersion="8" refreshedVersion="8" minRefreshableVersion="3" recordCount="152" xr:uid="{9F255E25-2215-483E-9DFD-894EF4FF08E5}">
  <cacheSource type="worksheet">
    <worksheetSource ref="A1:C153" sheet="Sep_data"/>
  </cacheSource>
  <cacheFields count="3">
    <cacheField name="เลขที่บัญชี" numFmtId="0">
      <sharedItems containsSemiMixedTypes="0" containsString="0" containsNumber="1" containsInteger="1" minValue="11100" maxValue="97006" count="81">
        <n v="13601"/>
        <n v="13255"/>
        <n v="13256"/>
        <n v="13257"/>
        <n v="14102"/>
        <n v="14101"/>
        <n v="15007"/>
        <n v="15005"/>
        <n v="15014"/>
        <n v="15004"/>
        <n v="15018"/>
        <n v="15013"/>
        <n v="15015"/>
        <n v="11100"/>
        <n v="11200"/>
        <n v="11300"/>
        <n v="11600"/>
        <n v="11101"/>
        <n v="11201"/>
        <n v="11301"/>
        <n v="11601"/>
        <n v="15016"/>
        <n v="13258"/>
        <n v="13259"/>
        <n v="13260"/>
        <n v="13262"/>
        <n v="22002"/>
        <n v="21002"/>
        <n v="25009"/>
        <n v="25011"/>
        <n v="25016"/>
        <n v="25019"/>
        <n v="25013"/>
        <n v="25004"/>
        <n v="30010"/>
        <n v="30030"/>
        <n v="30040"/>
        <n v="71000"/>
        <n v="97001"/>
        <n v="60007"/>
        <n v="60008"/>
        <n v="60002"/>
        <n v="60004"/>
        <n v="81000"/>
        <n v="82205"/>
        <n v="91003"/>
        <n v="91014"/>
        <n v="82606"/>
        <n v="92003"/>
        <n v="84104"/>
        <n v="94001"/>
        <n v="84207"/>
        <n v="92004"/>
        <n v="94016"/>
        <n v="94007"/>
        <n v="94006"/>
        <n v="92007"/>
        <n v="94023"/>
        <n v="91001"/>
        <n v="91002"/>
        <n v="91008"/>
        <n v="91015"/>
        <n v="91016"/>
        <n v="91006"/>
        <n v="91012"/>
        <n v="91013"/>
        <n v="91201"/>
        <n v="94022"/>
        <n v="95003"/>
        <n v="94008"/>
        <n v="94004"/>
        <n v="93003"/>
        <n v="96001"/>
        <n v="96006"/>
        <n v="95002"/>
        <n v="97006"/>
        <n v="94026"/>
        <n v="91004"/>
        <n v="91007"/>
        <n v="94021"/>
        <n v="25014" u="1"/>
      </sharedItems>
    </cacheField>
    <cacheField name="รายการ" numFmtId="0">
      <sharedItems/>
    </cacheField>
    <cacheField name="ยอดสะสม" numFmtId="43">
      <sharedItems containsSemiMixedTypes="0" containsString="0" containsNumber="1" minValue="-35000000" maxValue="25469511.20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paiporn Ratchaphat" refreshedDate="45321.465672106482" createdVersion="8" refreshedVersion="8" minRefreshableVersion="3" recordCount="162" xr:uid="{C17EDD58-3363-4FC1-BDC0-FA776A542734}">
  <cacheSource type="worksheet">
    <worksheetSource ref="A2:C164" sheet="Dec_data"/>
  </cacheSource>
  <cacheFields count="3">
    <cacheField name="เลขที่บัญชี" numFmtId="0">
      <sharedItems containsSemiMixedTypes="0" containsString="0" containsNumber="1" containsInteger="1" minValue="0" maxValue="97006" count="80">
        <n v="13255"/>
        <n v="13256"/>
        <n v="13257"/>
        <n v="14102"/>
        <n v="15007"/>
        <n v="15005"/>
        <n v="15014"/>
        <n v="15004"/>
        <n v="15018"/>
        <n v="15013"/>
        <n v="15015"/>
        <n v="11100"/>
        <n v="11200"/>
        <n v="11300"/>
        <n v="11600"/>
        <n v="11101"/>
        <n v="11201"/>
        <n v="11301"/>
        <n v="11601"/>
        <n v="15016"/>
        <n v="13258"/>
        <n v="13259"/>
        <n v="13260"/>
        <n v="13262"/>
        <n v="22001"/>
        <n v="22002"/>
        <n v="21002"/>
        <n v="25004"/>
        <n v="25009"/>
        <n v="25016"/>
        <n v="25019"/>
        <n v="25013"/>
        <n v="30010"/>
        <n v="30030"/>
        <n v="30040"/>
        <n v="71000"/>
        <n v="97001"/>
        <n v="60007"/>
        <n v="60008"/>
        <n v="60002"/>
        <n v="60004"/>
        <n v="81000"/>
        <n v="82205"/>
        <n v="91003"/>
        <n v="91014"/>
        <n v="82606"/>
        <n v="92003"/>
        <n v="84104"/>
        <n v="94001"/>
        <n v="84207"/>
        <n v="92004"/>
        <n v="94016"/>
        <n v="94007"/>
        <n v="94006"/>
        <n v="92007"/>
        <n v="94023"/>
        <n v="91001"/>
        <n v="91004"/>
        <n v="91002"/>
        <n v="91007"/>
        <n v="91008"/>
        <n v="91015"/>
        <n v="91016"/>
        <n v="91006"/>
        <n v="91012"/>
        <n v="91013"/>
        <n v="91201"/>
        <n v="94022"/>
        <n v="94021"/>
        <n v="95003"/>
        <n v="94008"/>
        <n v="94004"/>
        <n v="93003"/>
        <n v="96001"/>
        <n v="96006"/>
        <n v="95002"/>
        <n v="94013"/>
        <n v="97006"/>
        <n v="94026"/>
        <n v="0" u="1"/>
      </sharedItems>
    </cacheField>
    <cacheField name="รายการ" numFmtId="164">
      <sharedItems/>
    </cacheField>
    <cacheField name="ยอดสะสม" numFmtId="164">
      <sharedItems containsSemiMixedTypes="0" containsString="0" containsNumber="1" minValue="-52644550.5" maxValue="36515769.96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s v="TAC KBANK S/A  #066-2-51448-9"/>
    <n v="5191209.3199999928"/>
  </r>
  <r>
    <x v="1"/>
    <s v="TAC SCB S/A # 095-2-62832-8"/>
    <n v="287351.95999999938"/>
  </r>
  <r>
    <x v="2"/>
    <s v="TAC TTB S/A # 036-2-07444-4"/>
    <n v="167776.27"/>
  </r>
  <r>
    <x v="3"/>
    <s v="TRADE - 3RD PARTY"/>
    <n v="2412364"/>
  </r>
  <r>
    <x v="4"/>
    <s v="TRADE - RELATED COMPANIES/ PARTIES"/>
    <n v="176606.2370001548"/>
  </r>
  <r>
    <x v="5"/>
    <s v="NON-TRADE - RELATED COMPANIES/ PARTIES"/>
    <n v="7669.9999999869615"/>
  </r>
  <r>
    <x v="6"/>
    <s v="ADVANCE PAYMENT"/>
    <n v="7000"/>
  </r>
  <r>
    <x v="6"/>
    <s v="ADVANCE PAYMENT"/>
    <n v="573995.27"/>
  </r>
  <r>
    <x v="7"/>
    <s v="PREPAYMENT"/>
    <n v="82622.079999997455"/>
  </r>
  <r>
    <x v="8"/>
    <s v="ACCRUED INCOME"/>
    <n v="4329242.5"/>
  </r>
  <r>
    <x v="8"/>
    <s v="ACCRUED INCOME"/>
    <n v="80798.999999998137"/>
  </r>
  <r>
    <x v="9"/>
    <s v="DEPOSITS PAID"/>
    <n v="524850"/>
  </r>
  <r>
    <x v="9"/>
    <s v="DEPOSITS PAID"/>
    <n v="5508095"/>
  </r>
  <r>
    <x v="10"/>
    <s v="ACCRUED INPUT VAT"/>
    <n v="15247.599999999191"/>
  </r>
  <r>
    <x v="11"/>
    <s v="WHT RECEIVABLE"/>
    <n v="2650105.4000000008"/>
  </r>
  <r>
    <x v="12"/>
    <s v="LOAN TO EMPLOYEE"/>
    <n v="82620.03"/>
  </r>
  <r>
    <x v="13"/>
    <s v="COST - RENOVATION, FURNITURE &amp; FITTINGS"/>
    <n v="1499058.5"/>
  </r>
  <r>
    <x v="14"/>
    <s v="COST - OFFICE EQUIPMENT"/>
    <n v="1297782.8500000001"/>
  </r>
  <r>
    <x v="15"/>
    <s v="COST - COMPUTERS"/>
    <n v="597264.51999999862"/>
  </r>
  <r>
    <x v="16"/>
    <s v="COST -  SOFTWARE"/>
    <n v="5115779"/>
  </r>
  <r>
    <x v="17"/>
    <s v="ACC DEP - RENOVATION, FURNITURE &amp; FITTINGS"/>
    <n v="-1499052.5"/>
  </r>
  <r>
    <x v="18"/>
    <s v="ACC DEP - OFFICE EQUIPMENT"/>
    <n v="-1216434.3900000001"/>
  </r>
  <r>
    <x v="19"/>
    <s v="ACC DEP - COMPUTERS"/>
    <n v="-534465.21000000008"/>
  </r>
  <r>
    <x v="18"/>
    <s v="ACC DEP - OFFICE EQUIPMENT"/>
    <n v="119798.38"/>
  </r>
  <r>
    <x v="20"/>
    <s v="ACC DEP - SOFTWARE"/>
    <n v="-4207734.4800000004"/>
  </r>
  <r>
    <x v="21"/>
    <s v="DEFERRED TAX ASSET"/>
    <n v="2855322.4899999998"/>
  </r>
  <r>
    <x v="22"/>
    <s v="TAC KBANK C/A # 066-1-06794-2"/>
    <n v="29999.999999925494"/>
  </r>
  <r>
    <x v="23"/>
    <s v="TAC SCB C/A # 095-3-02055-7"/>
    <n v="143466.18000000343"/>
  </r>
  <r>
    <x v="24"/>
    <s v="TAC CIMB S/A # 03-7011112329-40"/>
    <n v="170.56"/>
  </r>
  <r>
    <x v="25"/>
    <s v="TAC CIMB C/A # 800-0-24695-5"/>
    <n v="362276.89000000485"/>
  </r>
  <r>
    <x v="26"/>
    <s v="TRADE - 3RD PARTY"/>
    <n v="-1661139.0710000321"/>
  </r>
  <r>
    <x v="27"/>
    <s v="LOAN FROM RELATED PARTY"/>
    <n v="-4000000"/>
  </r>
  <r>
    <x v="28"/>
    <s v="ACCRUALS"/>
    <n v="-189429.34"/>
  </r>
  <r>
    <x v="29"/>
    <s v="WHT PAYABLE"/>
    <n v="-23493"/>
  </r>
  <r>
    <x v="29"/>
    <s v="WHT PAYABLE"/>
    <n v="-77613.253000000026"/>
  </r>
  <r>
    <x v="30"/>
    <s v="ACCRUED OUTPUT VAT"/>
    <n v="25752710.899999999"/>
  </r>
  <r>
    <x v="31"/>
    <s v="ACCRUED SOCIAL SECURITY FUND"/>
    <n v="-18736"/>
  </r>
  <r>
    <x v="32"/>
    <s v="EMPLOYEE BENEFITS"/>
    <n v="-334778.18000000052"/>
  </r>
  <r>
    <x v="32"/>
    <s v="EMPLOYEE BENEFITS"/>
    <n v="-60306.029999999948"/>
  </r>
  <r>
    <x v="28"/>
    <s v="ACCRUALS"/>
    <n v="-1804740.7000000002"/>
  </r>
  <r>
    <x v="28"/>
    <s v="ACCRUALS"/>
    <n v="-30000"/>
  </r>
  <r>
    <x v="28"/>
    <s v="ACCRUALS"/>
    <n v="-3868198.740000058"/>
  </r>
  <r>
    <x v="28"/>
    <s v="ACCRUALS"/>
    <n v="-2083358.6799999997"/>
  </r>
  <r>
    <x v="28"/>
    <s v="ACCRUALS"/>
    <n v="-799"/>
  </r>
  <r>
    <x v="33"/>
    <s v="ORDINARY SHARE CAPITAL"/>
    <n v="-35000000"/>
  </r>
  <r>
    <x v="34"/>
    <s v="LEGAL RESERVE"/>
    <n v="-500000"/>
  </r>
  <r>
    <x v="35"/>
    <s v="RETAINED EARNINGS"/>
    <n v="2270662.75"/>
  </r>
  <r>
    <x v="36"/>
    <s v="GSA REVENUE"/>
    <n v="-46348074.5"/>
  </r>
  <r>
    <x v="36"/>
    <s v="GSA REVENUE"/>
    <n v="-1095078.68"/>
  </r>
  <r>
    <x v="37"/>
    <s v="EXCHANGE GAIN AND LOSS - REALISED"/>
    <n v="77634.849999999977"/>
  </r>
  <r>
    <x v="38"/>
    <s v="GAIN/(LOSS) ON DISPOSAL OF FIXED ASSETS"/>
    <n v="292077.15999999997"/>
  </r>
  <r>
    <x v="39"/>
    <s v="GAIN/(LOSS) ON WRITE-OFF OF FIXED ASSETS"/>
    <n v="67342.67"/>
  </r>
  <r>
    <x v="40"/>
    <s v="INTEREST INCOME"/>
    <n v="-17447.22"/>
  </r>
  <r>
    <x v="41"/>
    <s v="MISCELLANEOUS INCOME"/>
    <n v="-34941.29"/>
  </r>
  <r>
    <x v="41"/>
    <s v="MISCELLANEOUS INCOME"/>
    <n v="-100431.31"/>
  </r>
  <r>
    <x v="42"/>
    <s v="GSA COST"/>
    <n v="32116130.530000001"/>
  </r>
  <r>
    <x v="42"/>
    <s v="GSA COST"/>
    <n v="177844.75"/>
  </r>
  <r>
    <x v="43"/>
    <s v="OTHER HANDLING COST"/>
    <n v="4391.01"/>
  </r>
  <r>
    <x v="44"/>
    <s v="STAFF ALLOWANCE"/>
    <n v="-25000"/>
  </r>
  <r>
    <x v="45"/>
    <s v="FOOD ALLOWANCE-STAFF MEETING"/>
    <n v="3240"/>
  </r>
  <r>
    <x v="44"/>
    <s v="STAFF ALLOWANCE"/>
    <n v="2078"/>
  </r>
  <r>
    <x v="46"/>
    <s v="SKILL DEVELOPEMENT LEVY - WLC"/>
    <n v="85000"/>
  </r>
  <r>
    <x v="47"/>
    <s v="TRANSPORT CLAIM/ EXPENSES"/>
    <n v="20960"/>
  </r>
  <r>
    <x v="48"/>
    <s v="VEHICLES EXPENSES"/>
    <n v="69620"/>
  </r>
  <r>
    <x v="49"/>
    <s v="RENTAL OF OFFICE PREMISE"/>
    <n v="27239.14"/>
  </r>
  <r>
    <x v="50"/>
    <s v="WAREHOUSE UTILITIES"/>
    <n v="18189.25"/>
  </r>
  <r>
    <x v="51"/>
    <s v="TELEPHONE, MOBILE, INTERNET"/>
    <n v="14118.77"/>
  </r>
  <r>
    <x v="51"/>
    <s v="TELEPHONE, MOBILE, INTERNET"/>
    <n v="5500"/>
  </r>
  <r>
    <x v="52"/>
    <s v="DEPRECIATION"/>
    <n v="61990.080000000002"/>
  </r>
  <r>
    <x v="52"/>
    <s v="DEPRECIATION"/>
    <n v="342"/>
  </r>
  <r>
    <x v="53"/>
    <s v="PRINTING, STATIONERY AND COPYING COST"/>
    <n v="325405.8"/>
  </r>
  <r>
    <x v="54"/>
    <s v="UPKEEP/ MAINTENANCE OF OFFICE AND EQUIPMENT"/>
    <n v="31700"/>
  </r>
  <r>
    <x v="54"/>
    <s v="UPKEEP/ MAINTENANCE OF OFFICE AND EQUIPMENT"/>
    <n v="35696"/>
  </r>
  <r>
    <x v="55"/>
    <s v="OTHER EXPENSES"/>
    <n v="4568.41"/>
  </r>
  <r>
    <x v="50"/>
    <s v="WAREHOUSE UTILITIES"/>
    <n v="38311.94"/>
  </r>
  <r>
    <x v="51"/>
    <s v="TELEPHONE, MOBILE, INTERNET"/>
    <n v="19221.240000000002"/>
  </r>
  <r>
    <x v="51"/>
    <s v="TELEPHONE, MOBILE, INTERNET"/>
    <n v="13178"/>
  </r>
  <r>
    <x v="51"/>
    <s v="TELEPHONE, MOBILE, INTERNET"/>
    <n v="5732.26"/>
  </r>
  <r>
    <x v="51"/>
    <s v="TELEPHONE, MOBILE, INTERNET"/>
    <n v="867.87"/>
  </r>
  <r>
    <x v="56"/>
    <s v="LATE SURCHARGE/ PENALTY"/>
    <n v="27.3"/>
  </r>
  <r>
    <x v="52"/>
    <s v="DEPRECIATION"/>
    <n v="315.43"/>
  </r>
  <r>
    <x v="52"/>
    <s v="DEPRECIATION"/>
    <n v="407.44"/>
  </r>
  <r>
    <x v="52"/>
    <s v="DEPRECIATION"/>
    <n v="9810.16"/>
  </r>
  <r>
    <x v="52"/>
    <s v="DEPRECIATION"/>
    <n v="11118.39"/>
  </r>
  <r>
    <x v="52"/>
    <s v="DEPRECIATION"/>
    <n v="-12962.01"/>
  </r>
  <r>
    <x v="52"/>
    <s v="DEPRECIATION"/>
    <n v="-12914.410000000002"/>
  </r>
  <r>
    <x v="52"/>
    <s v="DEPRECIATION"/>
    <n v="141.22999999999999"/>
  </r>
  <r>
    <x v="57"/>
    <s v="SALARY"/>
    <n v="3018816.75"/>
  </r>
  <r>
    <x v="58"/>
    <s v="OVERTIME"/>
    <n v="1466.75"/>
  </r>
  <r>
    <x v="59"/>
    <s v="BONUS"/>
    <n v="1694271"/>
  </r>
  <r>
    <x v="41"/>
    <s v="MISCELLANEOUS INCOME"/>
    <n v="16900"/>
  </r>
  <r>
    <x v="44"/>
    <s v="STAFF ALLOWANCE"/>
    <n v="121270"/>
  </r>
  <r>
    <x v="60"/>
    <s v="Medical Expenses"/>
    <n v="4350"/>
  </r>
  <r>
    <x v="61"/>
    <s v="STAFF INSURANCE"/>
    <n v="27717.02"/>
  </r>
  <r>
    <x v="44"/>
    <s v="Staff Allowance"/>
    <n v="14045"/>
  </r>
  <r>
    <x v="62"/>
    <s v="PROVIDEND FUND"/>
    <n v="163738.76"/>
  </r>
  <r>
    <x v="62"/>
    <s v="PROVIDEND FUND"/>
    <n v="16606"/>
  </r>
  <r>
    <x v="63"/>
    <s v="SOCIAL SECURITY FUND"/>
    <n v="48425"/>
  </r>
  <r>
    <x v="64"/>
    <s v="STAFF WELFARE"/>
    <n v="36733.839999999997"/>
  </r>
  <r>
    <x v="45"/>
    <s v="FOOD ALLOWANCE-STAFF MEETING"/>
    <n v="1740.6"/>
  </r>
  <r>
    <x v="65"/>
    <s v="PROVISION FOR UNUTILISED LEAVE"/>
    <n v="30879.75"/>
  </r>
  <r>
    <x v="40"/>
    <s v="INTEREST INCOME"/>
    <n v="3546.62"/>
  </r>
  <r>
    <x v="66"/>
    <s v="EMPLOYEE BENEFIT EXPENSES - YEARS OF WORK"/>
    <n v="4554.88"/>
  </r>
  <r>
    <x v="40"/>
    <s v="INTEREST INCOME"/>
    <n v="682.88"/>
  </r>
  <r>
    <x v="67"/>
    <s v="SKILL DEVELOPEMENT LEVY"/>
    <n v="46551.4"/>
  </r>
  <r>
    <x v="68"/>
    <s v="OVERSEAS TRAVELLING"/>
    <n v="3035"/>
  </r>
  <r>
    <x v="48"/>
    <s v="VEHICLES EXPENSES"/>
    <n v="198521"/>
  </r>
  <r>
    <x v="69"/>
    <s v="SALES &amp; PROMOTIONAL"/>
    <n v="25000"/>
  </r>
  <r>
    <x v="69"/>
    <s v="SALES &amp; PROMOTIONAL"/>
    <n v="27750"/>
  </r>
  <r>
    <x v="53"/>
    <s v="PRINTING, STATIONERY AND COPYING COST"/>
    <n v="4625.5"/>
  </r>
  <r>
    <x v="53"/>
    <s v="PRINTING, STATIONERY AND COPYING COST"/>
    <n v="2925"/>
  </r>
  <r>
    <x v="54"/>
    <s v="UPKEEP/ MAINTENANCE OF OFFICE AND EQUIPMENT"/>
    <n v="2362"/>
  </r>
  <r>
    <x v="53"/>
    <s v="PRINTING, STATIONERY AND COPYING COST"/>
    <n v="19290"/>
  </r>
  <r>
    <x v="54"/>
    <s v="UPKEEP/ MAINTENANCE OF OFFICE AND EQUIPMENT"/>
    <n v="348433.31"/>
  </r>
  <r>
    <x v="70"/>
    <s v="OFFICE CLEANING FEE"/>
    <n v="22400"/>
  </r>
  <r>
    <x v="55"/>
    <s v="OTHER EXPENSES"/>
    <n v="19072.080000000002"/>
  </r>
  <r>
    <x v="55"/>
    <s v="OTHER EXPENSES"/>
    <n v="119956"/>
  </r>
  <r>
    <x v="71"/>
    <s v="OFFICE AND GENERAL INSURANCE"/>
    <n v="438"/>
  </r>
  <r>
    <x v="71"/>
    <s v="OFFICE AND GENERAL INSURANCE"/>
    <n v="183"/>
  </r>
  <r>
    <x v="71"/>
    <s v="OFFICE AND GENERAL INSURANCE"/>
    <n v="146"/>
  </r>
  <r>
    <x v="51"/>
    <s v="TELEPHONE, MOBILE, INTERNET"/>
    <n v="8200"/>
  </r>
  <r>
    <x v="51"/>
    <s v="TELEPHONE, MOBILE, INTERNET"/>
    <n v="50235"/>
  </r>
  <r>
    <x v="72"/>
    <s v="POSTAGE"/>
    <n v="5170"/>
  </r>
  <r>
    <x v="73"/>
    <s v="AUDIT FEE"/>
    <n v="167000"/>
  </r>
  <r>
    <x v="74"/>
    <s v="PROFESSIONAL CONSULTANCY FEE"/>
    <n v="56050"/>
  </r>
  <r>
    <x v="72"/>
    <s v="POSTAGE"/>
    <n v="3"/>
  </r>
  <r>
    <x v="74"/>
    <s v="PROFESSIONAL CONSULTANCY FEE"/>
    <n v="1808"/>
  </r>
  <r>
    <x v="75"/>
    <s v="ENTERTAINMENT"/>
    <n v="155706.71"/>
  </r>
  <r>
    <x v="76"/>
    <s v="DONATION"/>
    <n v="25000"/>
  </r>
  <r>
    <x v="55"/>
    <s v="OTHER EXPENSES"/>
    <n v="48333.11"/>
  </r>
  <r>
    <x v="55"/>
    <s v="OTHER EXPENSES"/>
    <n v="-210.53"/>
  </r>
  <r>
    <x v="52"/>
    <s v="DEPRECIATION"/>
    <n v="-6153.42"/>
  </r>
  <r>
    <x v="52"/>
    <s v="DEPRECIATION"/>
    <n v="21936.43"/>
  </r>
  <r>
    <x v="52"/>
    <s v="DEPRECIATION"/>
    <n v="-122727.79"/>
  </r>
  <r>
    <x v="52"/>
    <s v="DEPRECIATION"/>
    <n v="278553.64"/>
  </r>
  <r>
    <x v="74"/>
    <s v="PROFESSIONAL CONSULTANCY FEE"/>
    <n v="52000.089999999967"/>
  </r>
  <r>
    <x v="74"/>
    <s v="PROFESSIONAL CONSULTANCY FEE"/>
    <n v="218270.07999999999"/>
  </r>
  <r>
    <x v="74"/>
    <s v="PROFESSIONAL CONSULTANCY FEE"/>
    <n v="33244.019999999997"/>
  </r>
  <r>
    <x v="77"/>
    <s v="INTEREST ON LOAN"/>
    <n v="738006.02"/>
  </r>
  <r>
    <x v="78"/>
    <s v="INCOME TAX EXPENSE"/>
    <n v="341491.47"/>
  </r>
  <r>
    <x v="55"/>
    <s v="OTHER EXPENSES"/>
    <n v="33899.770000000019"/>
  </r>
  <r>
    <x v="57"/>
    <s v="SALARY"/>
    <n v="737400.25"/>
  </r>
  <r>
    <x v="58"/>
    <s v="OVERTIME"/>
    <n v="57380.25"/>
  </r>
  <r>
    <x v="59"/>
    <s v="BONUS"/>
    <n v="25729"/>
  </r>
  <r>
    <x v="57"/>
    <s v="SALARY"/>
    <n v="1500"/>
  </r>
  <r>
    <x v="44"/>
    <s v="STAFF ALLOWANCE"/>
    <n v="23626"/>
  </r>
  <r>
    <x v="60"/>
    <s v="MEDICAL EXPENSES"/>
    <n v="3600"/>
  </r>
  <r>
    <x v="62"/>
    <s v="PROVIDEND FUND"/>
    <n v="-45019.95"/>
  </r>
  <r>
    <x v="63"/>
    <s v="SOCIAL SECURITY FUND"/>
    <n v="27749"/>
  </r>
  <r>
    <x v="64"/>
    <s v="STAFF WELFARE"/>
    <n v="3500"/>
  </r>
  <r>
    <x v="79"/>
    <s v="LOCAL TRAVELLING"/>
    <n v="473"/>
  </r>
  <r>
    <x v="68"/>
    <s v="OVERSEAS TRAVELLING"/>
    <n v="46935.37"/>
  </r>
  <r>
    <x v="48"/>
    <s v="VEHICLES EXPENSES"/>
    <n v="8500.5"/>
  </r>
  <r>
    <x v="53"/>
    <s v="PRINTING, STATIONERY AND COPYING COST"/>
    <n v="2800"/>
  </r>
  <r>
    <x v="53"/>
    <s v="PRINTING, STATIONERY AND COPYING COST"/>
    <n v="790"/>
  </r>
  <r>
    <x v="55"/>
    <s v="OTHER EXPENSES"/>
    <n v="6083.64"/>
  </r>
  <r>
    <x v="51"/>
    <s v="TELEPHONE, MOBILE, INTERNET"/>
    <n v="7583.47"/>
  </r>
  <r>
    <x v="51"/>
    <s v="TELEPHONE, MOBILE, INTERNET"/>
    <n v="7607.35"/>
  </r>
  <r>
    <x v="75"/>
    <s v="Entertainment"/>
    <n v="65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s v="TAC KBANK S/A  #066-2-51448-9"/>
    <n v="8618.359999999404"/>
  </r>
  <r>
    <x v="0"/>
    <s v="TAC KBANK S/A  #066-2-51448-9"/>
    <n v="4152654.0500000119"/>
  </r>
  <r>
    <x v="1"/>
    <s v="TAC SCB S/A # 095-2-62832-8"/>
    <n v="287351.95999999938"/>
  </r>
  <r>
    <x v="2"/>
    <s v="TAC TTB S/A # 036-2-07444-4"/>
    <n v="167776.27"/>
  </r>
  <r>
    <x v="3"/>
    <s v="TRADE - 3RD PARTY"/>
    <n v="3206601"/>
  </r>
  <r>
    <x v="4"/>
    <s v="TRADE - RELATED COMPANIES/ PARTIES"/>
    <n v="178087.93700015498"/>
  </r>
  <r>
    <x v="5"/>
    <s v="ADVANCE PAYMENT"/>
    <n v="705441.65999999968"/>
  </r>
  <r>
    <x v="6"/>
    <s v="PREPAYMENT"/>
    <n v="51666.789999997476"/>
  </r>
  <r>
    <x v="7"/>
    <s v="ACCRUED INCOME"/>
    <n v="3301736"/>
  </r>
  <r>
    <x v="7"/>
    <s v="ACCRUED INCOME"/>
    <n v="169999.99999999814"/>
  </r>
  <r>
    <x v="8"/>
    <s v="DEPOSITS PAID"/>
    <n v="524850"/>
  </r>
  <r>
    <x v="8"/>
    <s v="DEPOSITS PAID"/>
    <n v="5518495"/>
  </r>
  <r>
    <x v="9"/>
    <s v="ACCRUED INPUT VAT"/>
    <n v="27329.659999999218"/>
  </r>
  <r>
    <x v="10"/>
    <s v="WHT RECEIVABLE"/>
    <n v="2650105.4000000008"/>
  </r>
  <r>
    <x v="11"/>
    <s v="LOAN TO EMPLOYEE"/>
    <n v="82620.03"/>
  </r>
  <r>
    <x v="12"/>
    <s v="COST - RENOVATION, FURNITURE &amp; FITTINGS"/>
    <n v="1499058.5"/>
  </r>
  <r>
    <x v="13"/>
    <s v="COST - OFFICE EQUIPMENT"/>
    <n v="1297782.8500000001"/>
  </r>
  <r>
    <x v="14"/>
    <s v="COST - COMPUTERS"/>
    <n v="597264.51999999862"/>
  </r>
  <r>
    <x v="15"/>
    <s v="COST -  SOFTWARE"/>
    <n v="5115779"/>
  </r>
  <r>
    <x v="16"/>
    <s v="ACC DEP - RENOVATION, FURNITURE &amp; FITTINGS"/>
    <n v="-1499052.5"/>
  </r>
  <r>
    <x v="17"/>
    <s v="ACC DEP - OFFICE EQUIPMENT"/>
    <n v="-1210894.1700000002"/>
  </r>
  <r>
    <x v="18"/>
    <s v="ACC DEP - COMPUTERS"/>
    <n v="-532115.70000000007"/>
  </r>
  <r>
    <x v="17"/>
    <s v="ACC DEP - OFFICE EQUIPMENT"/>
    <n v="119798.38"/>
  </r>
  <r>
    <x v="19"/>
    <s v="ACC DEP - SOFTWARE"/>
    <n v="-4182714.68"/>
  </r>
  <r>
    <x v="20"/>
    <s v="DEFERRED TAX ASSET"/>
    <n v="2855322.4899999998"/>
  </r>
  <r>
    <x v="21"/>
    <s v="TAC KBANK C/A # 066-1-06794-2"/>
    <n v="29999.999999940395"/>
  </r>
  <r>
    <x v="22"/>
    <s v="TAC SCB C/A # 095-3-02055-7"/>
    <n v="143466.18000000343"/>
  </r>
  <r>
    <x v="23"/>
    <s v="TAC CIMB S/A # 03-7011112329-40"/>
    <n v="170.56"/>
  </r>
  <r>
    <x v="24"/>
    <s v="TAC CIMB C/A # 800-0-24695-5"/>
    <n v="362276.89000000485"/>
  </r>
  <r>
    <x v="25"/>
    <s v="TRADE - 3RD PARTY"/>
    <n v="-1176046.7410000339"/>
  </r>
  <r>
    <x v="26"/>
    <s v="LOAN FROM RELATED PARTY"/>
    <n v="-7000000"/>
  </r>
  <r>
    <x v="27"/>
    <s v="Accruals"/>
    <n v="-118290.76"/>
  </r>
  <r>
    <x v="28"/>
    <s v="WHT PAYABLE"/>
    <n v="-21603.5"/>
  </r>
  <r>
    <x v="28"/>
    <s v="WHT PAYABLE"/>
    <n v="-49372.262999999919"/>
  </r>
  <r>
    <x v="29"/>
    <s v="ACCRUED OUTPUT VAT"/>
    <n v="25573051.409999996"/>
  </r>
  <r>
    <x v="30"/>
    <s v="ACCRUED SOCIAL SECURITY FUND"/>
    <n v="-18000"/>
  </r>
  <r>
    <x v="31"/>
    <s v="EMPLOYEE BENEFITS"/>
    <n v="-331648.51000000053"/>
  </r>
  <r>
    <x v="31"/>
    <s v="EMPLOYEE BENEFITS"/>
    <n v="-59829.869999999944"/>
  </r>
  <r>
    <x v="27"/>
    <s v="ACCRUALS"/>
    <n v="-1084740.7000000002"/>
  </r>
  <r>
    <x v="27"/>
    <s v="ACCRUALS"/>
    <n v="-60000"/>
  </r>
  <r>
    <x v="27"/>
    <s v="ACCRUALS"/>
    <n v="-809373.88000005484"/>
  </r>
  <r>
    <x v="27"/>
    <s v="ACCRUALS"/>
    <n v="-2513833.2000000011"/>
  </r>
  <r>
    <x v="32"/>
    <s v="ORDINARY SHARE CAPITAL"/>
    <n v="-35000000"/>
  </r>
  <r>
    <x v="33"/>
    <s v="LEGAL RESERVE"/>
    <n v="-500000"/>
  </r>
  <r>
    <x v="34"/>
    <s v="RETAINED EARNINGS"/>
    <n v="2270662.75"/>
  </r>
  <r>
    <x v="35"/>
    <s v="GSA REVENUE"/>
    <n v="-39593490"/>
  </r>
  <r>
    <x v="35"/>
    <s v="GSA REVENUE"/>
    <n v="-1008472.4400000001"/>
  </r>
  <r>
    <x v="36"/>
    <s v="EXCHANGE GAIN AND LOSS - REALISED"/>
    <n v="97668.19"/>
  </r>
  <r>
    <x v="37"/>
    <s v="GAIN/(LOSS) ON DISPOSAL OF FIXED ASSETS"/>
    <n v="292077.15999999997"/>
  </r>
  <r>
    <x v="38"/>
    <s v="GAIN/(LOSS) ON WRITE-OFF OF FIXED ASSETS"/>
    <n v="67342.67"/>
  </r>
  <r>
    <x v="39"/>
    <s v="INTEREST INCOME"/>
    <n v="-17447.22"/>
  </r>
  <r>
    <x v="40"/>
    <s v="MISCELLANEOUS INCOME"/>
    <n v="-34941.29"/>
  </r>
  <r>
    <x v="40"/>
    <s v="MISCELLANEOUS INCOME"/>
    <n v="-100291.31"/>
  </r>
  <r>
    <x v="41"/>
    <s v="GSA COST"/>
    <n v="27296799.27"/>
  </r>
  <r>
    <x v="41"/>
    <s v="GSA COST"/>
    <n v="77844.75"/>
  </r>
  <r>
    <x v="42"/>
    <s v="OTHER HANDLING COST"/>
    <n v="4391.01"/>
  </r>
  <r>
    <x v="43"/>
    <s v="STAFF ALLOWANCE"/>
    <n v="-25000"/>
  </r>
  <r>
    <x v="44"/>
    <s v="FOOD ALLOWANCE-STAFF MEETING"/>
    <n v="3240"/>
  </r>
  <r>
    <x v="43"/>
    <s v="STAFF ALLOWANCE"/>
    <n v="1580"/>
  </r>
  <r>
    <x v="45"/>
    <s v="SKILL DEVELOPEMENT LEVY - WLC"/>
    <n v="85000"/>
  </r>
  <r>
    <x v="46"/>
    <s v="TRANSPORT CLAIM/ EXPENSES"/>
    <n v="20960"/>
  </r>
  <r>
    <x v="47"/>
    <s v="VEHICLES EXPENSES"/>
    <n v="69620"/>
  </r>
  <r>
    <x v="48"/>
    <s v="RENTAL OF OFFICE PREMISE"/>
    <n v="27239.14"/>
  </r>
  <r>
    <x v="49"/>
    <s v="WAREHOUSE UTILITIES"/>
    <n v="18189.25"/>
  </r>
  <r>
    <x v="50"/>
    <s v="TELEPHONE, MOBILE, INTERNET"/>
    <n v="14118.77"/>
  </r>
  <r>
    <x v="50"/>
    <s v="TELEPHONE, MOBILE, INTERNET"/>
    <n v="5000"/>
  </r>
  <r>
    <x v="51"/>
    <s v="DEPRECIATION"/>
    <n v="56449.86"/>
  </r>
  <r>
    <x v="51"/>
    <s v="DEPRECIATION"/>
    <n v="342"/>
  </r>
  <r>
    <x v="52"/>
    <s v="PRINTING, STATIONERY AND COPYING COST"/>
    <n v="288879.8"/>
  </r>
  <r>
    <x v="53"/>
    <s v="UPKEEP/ MAINTENANCE OF OFFICE AND EQUIPMENT"/>
    <n v="31700"/>
  </r>
  <r>
    <x v="53"/>
    <s v="UPKEEP/ MAINTENANCE OF OFFICE AND EQUIPMENT"/>
    <n v="35696"/>
  </r>
  <r>
    <x v="54"/>
    <s v="OTHER EXPENSES"/>
    <n v="3960"/>
  </r>
  <r>
    <x v="49"/>
    <s v="WAREHOUSE UTILITIES"/>
    <n v="38311.94"/>
  </r>
  <r>
    <x v="50"/>
    <s v="TELEPHONE, MOBILE, INTERNET"/>
    <n v="19221.240000000002"/>
  </r>
  <r>
    <x v="50"/>
    <s v="TELEPHONE, MOBILE, INTERNET"/>
    <n v="11980"/>
  </r>
  <r>
    <x v="50"/>
    <s v="TELEPHONE, MOBILE, INTERNET"/>
    <n v="5232.26"/>
  </r>
  <r>
    <x v="50"/>
    <s v="TELEPHONE, MOBILE, INTERNET"/>
    <n v="867.87"/>
  </r>
  <r>
    <x v="55"/>
    <s v="LATE SURCHARGE/ PENALTY"/>
    <n v="27.3"/>
  </r>
  <r>
    <x v="51"/>
    <s v="DEPRECIATION"/>
    <n v="315.43"/>
  </r>
  <r>
    <x v="51"/>
    <s v="DEPRECIATION"/>
    <n v="407.44"/>
  </r>
  <r>
    <x v="51"/>
    <s v="DEPRECIATION"/>
    <n v="9810.16"/>
  </r>
  <r>
    <x v="51"/>
    <s v="DEPRECIATION"/>
    <n v="10446.620000000001"/>
  </r>
  <r>
    <x v="51"/>
    <s v="DEPRECIATION"/>
    <n v="-12962.01"/>
  </r>
  <r>
    <x v="51"/>
    <s v="DEPRECIATION"/>
    <n v="-12914.410000000002"/>
  </r>
  <r>
    <x v="51"/>
    <s v="DEPRECIATION"/>
    <n v="141.22999999999999"/>
  </r>
  <r>
    <x v="56"/>
    <s v="SALARY"/>
    <n v="2653516.75"/>
  </r>
  <r>
    <x v="57"/>
    <s v="OVERTIME"/>
    <n v="1466.75"/>
  </r>
  <r>
    <x v="58"/>
    <s v="BONUS"/>
    <n v="974271"/>
  </r>
  <r>
    <x v="40"/>
    <s v="MISCELLANEOUS INCOME"/>
    <n v="16900"/>
  </r>
  <r>
    <x v="43"/>
    <s v="STAFF ALLOWANCE"/>
    <n v="112270"/>
  </r>
  <r>
    <x v="59"/>
    <s v="Medical Expenses"/>
    <n v="4350"/>
  </r>
  <r>
    <x v="60"/>
    <s v="STAFF INSURANCE"/>
    <n v="8251.73"/>
  </r>
  <r>
    <x v="43"/>
    <s v="Staff Allowance"/>
    <n v="14045"/>
  </r>
  <r>
    <x v="61"/>
    <s v="PROVIDEND FUND"/>
    <n v="148324.76"/>
  </r>
  <r>
    <x v="61"/>
    <s v="PROVIDEND FUND"/>
    <n v="16606"/>
  </r>
  <r>
    <x v="62"/>
    <s v="SOCIAL SECURITY FUND"/>
    <n v="42425"/>
  </r>
  <r>
    <x v="63"/>
    <s v="STAFF WELFARE"/>
    <n v="36733.839999999997"/>
  </r>
  <r>
    <x v="44"/>
    <s v="FOOD ALLOWANCE-STAFF MEETING"/>
    <n v="1740.6"/>
  </r>
  <r>
    <x v="64"/>
    <s v="PROVISION FOR UNUTILISED LEAVE"/>
    <n v="28072.5"/>
  </r>
  <r>
    <x v="39"/>
    <s v="INTEREST INCOME"/>
    <n v="3224.2"/>
  </r>
  <r>
    <x v="65"/>
    <s v="EMPLOYEE BENEFIT EXPENSES - YEARS OF WORK"/>
    <n v="4140.8"/>
  </r>
  <r>
    <x v="39"/>
    <s v="INTEREST INCOME"/>
    <n v="620.79999999999995"/>
  </r>
  <r>
    <x v="66"/>
    <s v="SKILL DEVELOPEMENT LEVY"/>
    <n v="41551.4"/>
  </r>
  <r>
    <x v="67"/>
    <s v="OVERSEAS TRAVELLING"/>
    <n v="2265"/>
  </r>
  <r>
    <x v="47"/>
    <s v="VEHICLES EXPENSES"/>
    <n v="180491"/>
  </r>
  <r>
    <x v="68"/>
    <s v="SALES &amp; PROMOTIONAL"/>
    <n v="25000"/>
  </r>
  <r>
    <x v="52"/>
    <s v="PRINTING, STATIONERY AND COPYING COST"/>
    <n v="4625.5"/>
  </r>
  <r>
    <x v="52"/>
    <s v="PRINTING, STATIONERY AND COPYING COST"/>
    <n v="2925"/>
  </r>
  <r>
    <x v="53"/>
    <s v="UPKEEP/ MAINTENANCE OF OFFICE AND EQUIPMENT"/>
    <n v="2362"/>
  </r>
  <r>
    <x v="52"/>
    <s v="PRINTING, STATIONERY AND COPYING COST"/>
    <n v="16740"/>
  </r>
  <r>
    <x v="53"/>
    <s v="UPKEEP/ MAINTENANCE OF OFFICE AND EQUIPMENT"/>
    <n v="307417.18"/>
  </r>
  <r>
    <x v="69"/>
    <s v="OFFICE CLEANING FEE"/>
    <n v="19200"/>
  </r>
  <r>
    <x v="54"/>
    <s v="OTHER EXPENSES"/>
    <n v="17769.810000000001"/>
  </r>
  <r>
    <x v="54"/>
    <s v="OTHER EXPENSES"/>
    <n v="109052"/>
  </r>
  <r>
    <x v="70"/>
    <s v="OFFICE AND GENERAL INSURANCE"/>
    <n v="438"/>
  </r>
  <r>
    <x v="70"/>
    <s v="OFFICE AND GENERAL INSURANCE"/>
    <n v="183"/>
  </r>
  <r>
    <x v="70"/>
    <s v="OFFICE AND GENERAL INSURANCE"/>
    <n v="146"/>
  </r>
  <r>
    <x v="50"/>
    <s v="TELEPHONE, MOBILE, INTERNET"/>
    <n v="7463.5"/>
  </r>
  <r>
    <x v="50"/>
    <s v="TELEPHONE, MOBILE, INTERNET"/>
    <n v="44721"/>
  </r>
  <r>
    <x v="71"/>
    <s v="POSTAGE"/>
    <n v="4827"/>
  </r>
  <r>
    <x v="72"/>
    <s v="AUDIT FEE"/>
    <n v="167000"/>
  </r>
  <r>
    <x v="73"/>
    <s v="PROFESSIONAL CONSULTANCY FEE"/>
    <n v="56050"/>
  </r>
  <r>
    <x v="71"/>
    <s v="POSTAGE"/>
    <n v="3"/>
  </r>
  <r>
    <x v="73"/>
    <s v="PROFESSIONAL CONSULTANCY FEE"/>
    <n v="1758"/>
  </r>
  <r>
    <x v="74"/>
    <s v="ENTERTAINMENT"/>
    <n v="145941.51"/>
  </r>
  <r>
    <x v="54"/>
    <s v="OTHER EXPENSES"/>
    <n v="48333.11"/>
  </r>
  <r>
    <x v="54"/>
    <s v="OTHER EXPENSES"/>
    <n v="-210.53"/>
  </r>
  <r>
    <x v="51"/>
    <s v="DEPRECIATION"/>
    <n v="-6153.42"/>
  </r>
  <r>
    <x v="51"/>
    <s v="DEPRECIATION"/>
    <n v="20258.689999999999"/>
  </r>
  <r>
    <x v="51"/>
    <s v="DEPRECIATION"/>
    <n v="-122727.79"/>
  </r>
  <r>
    <x v="51"/>
    <s v="DEPRECIATION"/>
    <n v="253533.84"/>
  </r>
  <r>
    <x v="73"/>
    <s v="PROFESSIONAL CONSULTANCY FEE"/>
    <n v="48300"/>
  </r>
  <r>
    <x v="73"/>
    <s v="PROFESSIONAL CONSULTANCY FEE"/>
    <n v="188749.69"/>
  </r>
  <r>
    <x v="73"/>
    <s v="PROFESSIONAL CONSULTANCY FEE"/>
    <n v="33139.019999999997"/>
  </r>
  <r>
    <x v="75"/>
    <s v="INTEREST ON LOAN"/>
    <n v="696178.63"/>
  </r>
  <r>
    <x v="76"/>
    <s v="INCOME TAX EXPENSE"/>
    <n v="265310.53000000003"/>
  </r>
  <r>
    <x v="54"/>
    <s v="OTHER EXPENSES"/>
    <n v="27176.820000000065"/>
  </r>
  <r>
    <x v="56"/>
    <s v="SALARY"/>
    <n v="644367"/>
  </r>
  <r>
    <x v="57"/>
    <s v="OVERTIME"/>
    <n v="54410.25"/>
  </r>
  <r>
    <x v="58"/>
    <s v="BONUS"/>
    <n v="25729"/>
  </r>
  <r>
    <x v="56"/>
    <s v="SALARY"/>
    <n v="1500"/>
  </r>
  <r>
    <x v="43"/>
    <s v="STAFF ALLOWANCE"/>
    <n v="16420"/>
  </r>
  <r>
    <x v="59"/>
    <s v="MEDICAL EXPENSES"/>
    <n v="2950"/>
  </r>
  <r>
    <x v="61"/>
    <s v="PROVIDEND FUND"/>
    <n v="-46520.95"/>
  </r>
  <r>
    <x v="62"/>
    <s v="SOCIAL SECURITY FUND"/>
    <n v="24381"/>
  </r>
  <r>
    <x v="63"/>
    <s v="STAFF WELFARE"/>
    <n v="3500"/>
  </r>
  <r>
    <x v="77"/>
    <s v="LOCAL TRAVELLING"/>
    <n v="473"/>
  </r>
  <r>
    <x v="67"/>
    <s v="OVERSEAS TRAVELLING"/>
    <n v="46935.37"/>
  </r>
  <r>
    <x v="47"/>
    <s v="VEHICLES EXPENSES"/>
    <n v="4550.2"/>
  </r>
  <r>
    <x v="52"/>
    <s v="PRINTING, STATIONERY AND COPYING COST"/>
    <n v="2800"/>
  </r>
  <r>
    <x v="52"/>
    <s v="PRINTING, STATIONERY AND COPYING COST"/>
    <n v="790"/>
  </r>
  <r>
    <x v="54"/>
    <s v="OTHER EXPENSES"/>
    <n v="5445.23"/>
  </r>
  <r>
    <x v="50"/>
    <s v="TELEPHONE, MOBILE, INTERNET"/>
    <n v="6929.82"/>
  </r>
  <r>
    <x v="50"/>
    <s v="TELEPHONE, MOBILE, INTERNET"/>
    <n v="5600"/>
  </r>
  <r>
    <x v="74"/>
    <s v="Entertainment"/>
    <n v="31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s v="PETTY CASH / CASH ON HAND"/>
    <n v="7530.320000000298"/>
  </r>
  <r>
    <x v="1"/>
    <s v="TAC KBANK S/A  #066-2-51448-9"/>
    <n v="15006.39999999851"/>
  </r>
  <r>
    <x v="1"/>
    <s v="TAC KBANK S/A  #066-2-51448-9"/>
    <n v="4753032.0500000045"/>
  </r>
  <r>
    <x v="2"/>
    <s v="TAC SCB S/A # 095-2-62832-8"/>
    <n v="287351.95999999938"/>
  </r>
  <r>
    <x v="3"/>
    <s v="TAC TTB S/A # 036-2-07444-4"/>
    <n v="167776.27"/>
  </r>
  <r>
    <x v="4"/>
    <s v="TRADE - 3RD PARTY"/>
    <n v="2017412.0399999991"/>
  </r>
  <r>
    <x v="5"/>
    <s v="TRADE - RELATED COMPANIES/ PARTIES"/>
    <n v="91989.987000154797"/>
  </r>
  <r>
    <x v="6"/>
    <s v="ADVANCE PAYMENT"/>
    <n v="404077.26"/>
  </r>
  <r>
    <x v="7"/>
    <s v="PREPAYMENT"/>
    <n v="78683.469999997469"/>
  </r>
  <r>
    <x v="8"/>
    <s v="ACCRUED INCOME"/>
    <n v="2575106"/>
  </r>
  <r>
    <x v="8"/>
    <s v="ACCRUED INCOME"/>
    <n v="225310.95999999903"/>
  </r>
  <r>
    <x v="9"/>
    <s v="DEPOSITS PAID"/>
    <n v="524850"/>
  </r>
  <r>
    <x v="9"/>
    <s v="DEPOSITS PAID"/>
    <n v="5518495"/>
  </r>
  <r>
    <x v="10"/>
    <s v="ACCRUED INPUT VAT"/>
    <n v="20266.729999999225"/>
  </r>
  <r>
    <x v="11"/>
    <s v="WHT RECEIVABLE"/>
    <n v="2668368.5900000008"/>
  </r>
  <r>
    <x v="12"/>
    <s v="LOAN TO EMPLOYEE"/>
    <n v="82620.03"/>
  </r>
  <r>
    <x v="13"/>
    <s v="COST - RENOVATION, FURNITURE &amp; FITTINGS"/>
    <n v="1499058.5"/>
  </r>
  <r>
    <x v="14"/>
    <s v="COST - OFFICE EQUIPMENT"/>
    <n v="1297782.8500000001"/>
  </r>
  <r>
    <x v="15"/>
    <s v="COST - COMPUTERS"/>
    <n v="597264.51999999862"/>
  </r>
  <r>
    <x v="16"/>
    <s v="COST -  SOFTWARE"/>
    <n v="5115779"/>
  </r>
  <r>
    <x v="17"/>
    <s v="ACC DEP - RENOVATION, FURNITURE &amp; FITTINGS"/>
    <n v="-1499052.5"/>
  </r>
  <r>
    <x v="18"/>
    <s v="ACC DEP - OFFICE EQUIPMENT"/>
    <n v="-1205169.29"/>
  </r>
  <r>
    <x v="19"/>
    <s v="ACC DEP - COMPUTERS"/>
    <n v="-529637.62000000011"/>
  </r>
  <r>
    <x v="18"/>
    <s v="ACC DEP - OFFICE EQUIPMENT"/>
    <n v="119798.38"/>
  </r>
  <r>
    <x v="20"/>
    <s v="ACC DEP - SOFTWARE"/>
    <n v="-4156860.9000000004"/>
  </r>
  <r>
    <x v="21"/>
    <s v="DEFERRED TAX ASSET"/>
    <n v="2855322.4899999998"/>
  </r>
  <r>
    <x v="22"/>
    <s v="TAC KBANK C/A # 066-1-06794-2"/>
    <n v="1676.9999999329448"/>
  </r>
  <r>
    <x v="23"/>
    <s v="TAC SCB C/A # 095-3-02055-7"/>
    <n v="143466.18000000343"/>
  </r>
  <r>
    <x v="24"/>
    <s v="TAC CIMB S/A # 03-7011112329-40"/>
    <n v="170.56"/>
  </r>
  <r>
    <x v="25"/>
    <s v="TAC CIMB C/A # 800-0-24695-5"/>
    <n v="362276.89000000485"/>
  </r>
  <r>
    <x v="26"/>
    <s v="TRADE - 3RD PARTY"/>
    <n v="-3748.8110000342131"/>
  </r>
  <r>
    <x v="27"/>
    <s v="LOAN FROM RELATED PARTY"/>
    <n v="-7000000"/>
  </r>
  <r>
    <x v="28"/>
    <s v="WHT PAYABLE"/>
    <n v="-19588.5"/>
  </r>
  <r>
    <x v="28"/>
    <s v="WHT PAYABLE"/>
    <n v="-37330.482999999891"/>
  </r>
  <r>
    <x v="29"/>
    <s v="DEFERRED OUTPUT TAX"/>
    <n v="-5.0400000003864989"/>
  </r>
  <r>
    <x v="30"/>
    <s v="ACCRUED OUTPUT VAT"/>
    <n v="25469511.209999997"/>
  </r>
  <r>
    <x v="31"/>
    <s v="ACCRUED SOCIAL SECURITY FUND"/>
    <n v="-18000"/>
  </r>
  <r>
    <x v="32"/>
    <s v="EMPLOYEE BENEFITS"/>
    <n v="-328518.84000000055"/>
  </r>
  <r>
    <x v="32"/>
    <s v="EMPLOYEE BENEFITS"/>
    <n v="-59353.709999999948"/>
  </r>
  <r>
    <x v="33"/>
    <s v="ACCRUALS"/>
    <n v="-834740.70000000019"/>
  </r>
  <r>
    <x v="33"/>
    <s v="ACCRUALS"/>
    <n v="-45000"/>
  </r>
  <r>
    <x v="33"/>
    <s v="ACCRUALS"/>
    <n v="-888510.91000005603"/>
  </r>
  <r>
    <x v="33"/>
    <s v="ACCRUALS"/>
    <n v="-2816977.91"/>
  </r>
  <r>
    <x v="33"/>
    <s v="ACCRUALS"/>
    <n v="-40310.960000000894"/>
  </r>
  <r>
    <x v="34"/>
    <s v="ORDINARY SHARE CAPITAL"/>
    <n v="-35000000"/>
  </r>
  <r>
    <x v="35"/>
    <s v="LEGAL RESERVE"/>
    <n v="-500000"/>
  </r>
  <r>
    <x v="36"/>
    <s v="RETAINED EARNINGS"/>
    <n v="2270662.75"/>
  </r>
  <r>
    <x v="37"/>
    <s v="GSA REVENUE"/>
    <n v="-33085062.000000004"/>
  </r>
  <r>
    <x v="37"/>
    <s v="GSA REVENUE"/>
    <n v="-943038.12"/>
  </r>
  <r>
    <x v="38"/>
    <s v="EXCHANGE GAIN AND LOSS - REALISED"/>
    <n v="-16398.23000000004"/>
  </r>
  <r>
    <x v="39"/>
    <s v="GAIN/(LOSS) ON DISPOSAL OF FIXED ASSETS"/>
    <n v="292077.15999999997"/>
  </r>
  <r>
    <x v="40"/>
    <s v="GAIN/(LOSS) ON WRITE-OFF OF FIXED ASSETS"/>
    <n v="67342.67"/>
  </r>
  <r>
    <x v="41"/>
    <s v="INTEREST INCOME"/>
    <n v="-17447.22"/>
  </r>
  <r>
    <x v="42"/>
    <s v="MISCELLANEOUS INCOME"/>
    <n v="-34941.29"/>
  </r>
  <r>
    <x v="42"/>
    <s v="MISCELLANEOUS INCOME"/>
    <n v="-100291.31"/>
  </r>
  <r>
    <x v="43"/>
    <s v="GSA COST"/>
    <n v="22628985.460000001"/>
  </r>
  <r>
    <x v="44"/>
    <s v="OTHER HANDLING COST"/>
    <n v="4391.01"/>
  </r>
  <r>
    <x v="45"/>
    <s v="STAFF ALLOWANCE"/>
    <n v="-25000"/>
  </r>
  <r>
    <x v="46"/>
    <s v="FOOD ALLOWANCE-STAFF MEETING"/>
    <n v="3240"/>
  </r>
  <r>
    <x v="45"/>
    <s v="STAFF ALLOWANCE"/>
    <n v="1580"/>
  </r>
  <r>
    <x v="47"/>
    <s v="SKILL DEVELOPEMENT LEVY - WLC"/>
    <n v="85000"/>
  </r>
  <r>
    <x v="48"/>
    <s v="TRANSPORT CLAIM/ EXPENSES"/>
    <n v="20960"/>
  </r>
  <r>
    <x v="49"/>
    <s v="VEHICLES EXPENSES"/>
    <n v="69620"/>
  </r>
  <r>
    <x v="50"/>
    <s v="RENTAL OF OFFICE PREMISE"/>
    <n v="27239.14"/>
  </r>
  <r>
    <x v="51"/>
    <s v="WAREHOUSE UTILITIES"/>
    <n v="18189.25"/>
  </r>
  <r>
    <x v="52"/>
    <s v="TELEPHONE, MOBILE, INTERNET"/>
    <n v="14118.77"/>
  </r>
  <r>
    <x v="52"/>
    <s v="TELEPHONE, MOBILE, INTERNET"/>
    <n v="4500"/>
  </r>
  <r>
    <x v="53"/>
    <s v="DEPRECIATION"/>
    <n v="50724.98"/>
  </r>
  <r>
    <x v="53"/>
    <s v="DEPRECIATION"/>
    <n v="342"/>
  </r>
  <r>
    <x v="54"/>
    <s v="PRINTING, STATIONERY AND COPYING COST"/>
    <n v="253216.6"/>
  </r>
  <r>
    <x v="55"/>
    <s v="UPKEEP/ MAINTENANCE OF OFFICE AND EQUIPMENT"/>
    <n v="31700"/>
  </r>
  <r>
    <x v="55"/>
    <s v="UPKEEP/ MAINTENANCE OF OFFICE AND EQUIPMENT"/>
    <n v="35696"/>
  </r>
  <r>
    <x v="56"/>
    <s v="OTHER EXPENSES"/>
    <n v="3960"/>
  </r>
  <r>
    <x v="51"/>
    <s v="WAREHOUSE UTILITIES"/>
    <n v="38311.94"/>
  </r>
  <r>
    <x v="52"/>
    <s v="TELEPHONE, MOBILE, INTERNET"/>
    <n v="19221.240000000002"/>
  </r>
  <r>
    <x v="52"/>
    <s v="TELEPHONE, MOBILE, INTERNET"/>
    <n v="10782"/>
  </r>
  <r>
    <x v="52"/>
    <s v="TELEPHONE, MOBILE, INTERNET"/>
    <n v="4732.26"/>
  </r>
  <r>
    <x v="52"/>
    <s v="TELEPHONE, MOBILE, INTERNET"/>
    <n v="867.87"/>
  </r>
  <r>
    <x v="57"/>
    <s v="LATE SURCHARGE/ PENALTY"/>
    <n v="27.3"/>
  </r>
  <r>
    <x v="53"/>
    <s v="DEPRECIATION"/>
    <n v="315.43"/>
  </r>
  <r>
    <x v="53"/>
    <s v="DEPRECIATION"/>
    <n v="407.44"/>
  </r>
  <r>
    <x v="53"/>
    <s v="DEPRECIATION"/>
    <n v="9810.16"/>
  </r>
  <r>
    <x v="53"/>
    <s v="DEPRECIATION"/>
    <n v="9702.2199999999993"/>
  </r>
  <r>
    <x v="53"/>
    <s v="DEPRECIATION"/>
    <n v="-12962.01"/>
  </r>
  <r>
    <x v="53"/>
    <s v="DEPRECIATION"/>
    <n v="-12914.410000000002"/>
  </r>
  <r>
    <x v="53"/>
    <s v="DEPRECIATION"/>
    <n v="141.22999999999999"/>
  </r>
  <r>
    <x v="58"/>
    <s v="SALARY"/>
    <n v="2288216.75"/>
  </r>
  <r>
    <x v="59"/>
    <s v="BONUS"/>
    <n v="724271"/>
  </r>
  <r>
    <x v="42"/>
    <s v="MISCELLANEOUS INCOME"/>
    <n v="16900"/>
  </r>
  <r>
    <x v="45"/>
    <s v="STAFF ALLOWANCE"/>
    <n v="97270"/>
  </r>
  <r>
    <x v="60"/>
    <s v="STAFF INSURANCE"/>
    <n v="8251.73"/>
  </r>
  <r>
    <x v="61"/>
    <s v="PROVIDEND FUND"/>
    <n v="132910.76"/>
  </r>
  <r>
    <x v="61"/>
    <s v="PROVIDEND FUND"/>
    <n v="16606"/>
  </r>
  <r>
    <x v="62"/>
    <s v="SOCIAL SECURITY FUND"/>
    <n v="36425"/>
  </r>
  <r>
    <x v="63"/>
    <s v="STAFF WELFARE"/>
    <n v="36733.839999999997"/>
  </r>
  <r>
    <x v="46"/>
    <s v="FOOD ALLOWANCE-STAFF MEETING"/>
    <n v="1740.6"/>
  </r>
  <r>
    <x v="64"/>
    <s v="PROVISION FOR UNUTILISED LEAVE"/>
    <n v="25265.25"/>
  </r>
  <r>
    <x v="41"/>
    <s v="INTEREST INCOME"/>
    <n v="2901.78"/>
  </r>
  <r>
    <x v="65"/>
    <s v="EMPLOYEE BENEFIT EXPENSES - YEARS OF WORK"/>
    <n v="3726.72"/>
  </r>
  <r>
    <x v="41"/>
    <s v="INTEREST INCOME"/>
    <n v="558.72"/>
  </r>
  <r>
    <x v="66"/>
    <s v="SKILL DEVELOPEMENT LEVY"/>
    <n v="18551.400000000001"/>
  </r>
  <r>
    <x v="67"/>
    <s v="OVERSEAS TRAVELLING"/>
    <n v="2265"/>
  </r>
  <r>
    <x v="49"/>
    <s v="VEHICLES EXPENSES"/>
    <n v="159750.9"/>
  </r>
  <r>
    <x v="68"/>
    <s v="SALES &amp; PROMOTIONAL"/>
    <n v="25000"/>
  </r>
  <r>
    <x v="54"/>
    <s v="PRINTING, STATIONERY AND COPYING COST"/>
    <n v="4625.5"/>
  </r>
  <r>
    <x v="54"/>
    <s v="PRINTING, STATIONERY AND COPYING COST"/>
    <n v="2925"/>
  </r>
  <r>
    <x v="55"/>
    <s v="UPKEEP/ MAINTENANCE OF OFFICE AND EQUIPMENT"/>
    <n v="2362"/>
  </r>
  <r>
    <x v="54"/>
    <s v="PRINTING, STATIONERY AND COPYING COST"/>
    <n v="16740"/>
  </r>
  <r>
    <x v="55"/>
    <s v="UPKEEP/ MAINTENANCE OF OFFICE AND EQUIPMENT"/>
    <n v="265700.5"/>
  </r>
  <r>
    <x v="69"/>
    <s v="OFFICE CLEANING FEE"/>
    <n v="16000"/>
  </r>
  <r>
    <x v="56"/>
    <s v="OTHER EXPENSES"/>
    <n v="17769.810000000001"/>
  </r>
  <r>
    <x v="56"/>
    <s v="OTHER EXPENSES"/>
    <n v="98148"/>
  </r>
  <r>
    <x v="70"/>
    <s v="OFFICE AND GENERAL INSURANCE"/>
    <n v="438"/>
  </r>
  <r>
    <x v="70"/>
    <s v="OFFICE AND GENERAL INSURANCE"/>
    <n v="183"/>
  </r>
  <r>
    <x v="70"/>
    <s v="OFFICE AND GENERAL INSURANCE"/>
    <n v="146"/>
  </r>
  <r>
    <x v="52"/>
    <s v="TELEPHONE, MOBILE, INTERNET"/>
    <n v="6727"/>
  </r>
  <r>
    <x v="52"/>
    <s v="TELEPHONE, MOBILE, INTERNET"/>
    <n v="39208"/>
  </r>
  <r>
    <x v="71"/>
    <s v="POSTAGE"/>
    <n v="4226"/>
  </r>
  <r>
    <x v="72"/>
    <s v="AUDIT FEE"/>
    <n v="150500"/>
  </r>
  <r>
    <x v="73"/>
    <s v="PROFESSIONAL CONSULTANCY FEE"/>
    <n v="56050"/>
  </r>
  <r>
    <x v="71"/>
    <s v="POSTAGE"/>
    <n v="3"/>
  </r>
  <r>
    <x v="73"/>
    <s v="PROFESSIONAL CONSULTANCY FEE"/>
    <n v="1558"/>
  </r>
  <r>
    <x v="74"/>
    <s v="ENTERTAINMENT"/>
    <n v="141895.78"/>
  </r>
  <r>
    <x v="56"/>
    <s v="OTHER EXPENSES"/>
    <n v="48333.11"/>
  </r>
  <r>
    <x v="56"/>
    <s v="OTHER EXPENSES"/>
    <n v="-210.53"/>
  </r>
  <r>
    <x v="53"/>
    <s v="DEPRECIATION"/>
    <n v="-6153.42"/>
  </r>
  <r>
    <x v="53"/>
    <s v="DEPRECIATION"/>
    <n v="18525.009999999998"/>
  </r>
  <r>
    <x v="53"/>
    <s v="DEPRECIATION"/>
    <n v="-122727.79"/>
  </r>
  <r>
    <x v="53"/>
    <s v="DEPRECIATION"/>
    <n v="227680.06"/>
  </r>
  <r>
    <x v="73"/>
    <s v="PROFESSIONAL CONSULTANCY FEE"/>
    <n v="44700"/>
  </r>
  <r>
    <x v="73"/>
    <s v="PROFESSIONAL CONSULTANCY FEE"/>
    <n v="174749.69"/>
  </r>
  <r>
    <x v="73"/>
    <s v="PROFESSIONAL CONSULTANCY FEE"/>
    <n v="33059.019999999997"/>
  </r>
  <r>
    <x v="75"/>
    <s v="INTEREST ON LOAN"/>
    <n v="652956.99"/>
  </r>
  <r>
    <x v="76"/>
    <s v="INCOME TAX EXPENSE"/>
    <n v="128756.57999999999"/>
  </r>
  <r>
    <x v="56"/>
    <s v="OTHER EXPENSES"/>
    <n v="27177.400000000023"/>
  </r>
  <r>
    <x v="58"/>
    <s v="SALARY"/>
    <n v="562367"/>
  </r>
  <r>
    <x v="77"/>
    <s v="OVERTIME"/>
    <n v="48508.25"/>
  </r>
  <r>
    <x v="59"/>
    <s v="BONUS"/>
    <n v="25729"/>
  </r>
  <r>
    <x v="58"/>
    <s v="SALARY"/>
    <n v="1500"/>
  </r>
  <r>
    <x v="45"/>
    <s v="STAFF ALLOWANCE"/>
    <n v="16420"/>
  </r>
  <r>
    <x v="78"/>
    <s v="MEDICAL EXPENSES"/>
    <n v="2950"/>
  </r>
  <r>
    <x v="61"/>
    <s v="PROVIDEND FUND"/>
    <n v="-47720.95"/>
  </r>
  <r>
    <x v="62"/>
    <s v="SOCIAL SECURITY FUND"/>
    <n v="21381"/>
  </r>
  <r>
    <x v="63"/>
    <s v="STAFF WELFARE"/>
    <n v="3500"/>
  </r>
  <r>
    <x v="79"/>
    <s v="LOCAL TRAVELLING"/>
    <n v="473"/>
  </r>
  <r>
    <x v="67"/>
    <s v="OVERSEAS TRAVELLING"/>
    <n v="46935.37"/>
  </r>
  <r>
    <x v="49"/>
    <s v="VEHICLES EXPENSES"/>
    <n v="1860"/>
  </r>
  <r>
    <x v="54"/>
    <s v="PRINTING, STATIONERY AND COPYING COST"/>
    <n v="2800"/>
  </r>
  <r>
    <x v="54"/>
    <s v="PRINTING, STATIONERY AND COPYING COST"/>
    <n v="790"/>
  </r>
  <r>
    <x v="56"/>
    <s v="OTHER EXPENSES"/>
    <n v="5445.23"/>
  </r>
  <r>
    <x v="52"/>
    <s v="TELEPHONE, MOBILE, INTERNET"/>
    <n v="6276.17"/>
  </r>
  <r>
    <x v="52"/>
    <s v="TELEPHONE, MOBILE, INTERNET"/>
    <n v="44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s v="TAC KBANK S/A  #066-2-51448-9"/>
    <n v="9940.8799999989569"/>
  </r>
  <r>
    <x v="0"/>
    <s v="TAC KBANK S/A  #066-2-51448-9"/>
    <n v="4335228.599999994"/>
  </r>
  <r>
    <x v="1"/>
    <s v="TAC SCB S/A # 095-2-62832-8"/>
    <n v="287987.94999999931"/>
  </r>
  <r>
    <x v="2"/>
    <s v="TAC TTB S/A # 036-2-07444-4"/>
    <n v="167776.27"/>
  </r>
  <r>
    <x v="3"/>
    <s v="TRADE - 3RD PARTY"/>
    <n v="1251675.8799999952"/>
  </r>
  <r>
    <x v="4"/>
    <s v="ADVANCE PAYMENT"/>
    <n v="264412.27"/>
  </r>
  <r>
    <x v="5"/>
    <s v="PREPAYMENT"/>
    <n v="79125.409999997471"/>
  </r>
  <r>
    <x v="6"/>
    <s v="ACCRUED INCOME"/>
    <n v="4951323.4999999963"/>
  </r>
  <r>
    <x v="6"/>
    <s v="ACCRUED INCOME"/>
    <n v="174999.99999999814"/>
  </r>
  <r>
    <x v="7"/>
    <s v="DEPOSITS PAID"/>
    <n v="524850"/>
  </r>
  <r>
    <x v="7"/>
    <s v="DEPOSITS PAID"/>
    <n v="5505710"/>
  </r>
  <r>
    <x v="8"/>
    <s v="ACCRUED INPUT VAT"/>
    <n v="30837.579999999201"/>
  </r>
  <r>
    <x v="9"/>
    <s v="WHT RECEIVABLE"/>
    <n v="2650105.4000000008"/>
  </r>
  <r>
    <x v="10"/>
    <s v="LOAN TO EMPLOYEE"/>
    <n v="74620.03"/>
  </r>
  <r>
    <x v="11"/>
    <s v="COST - RENOVATION, FURNITURE &amp; FITTINGS"/>
    <n v="1499058.5"/>
  </r>
  <r>
    <x v="12"/>
    <s v="COST - OFFICE EQUIPMENT"/>
    <n v="960382.85"/>
  </r>
  <r>
    <x v="13"/>
    <s v="COST - COMPUTERS"/>
    <n v="597264.51999999862"/>
  </r>
  <r>
    <x v="14"/>
    <s v="COST -  SOFTWARE"/>
    <n v="5115779"/>
  </r>
  <r>
    <x v="15"/>
    <s v="ACC DEP - RENOVATION, FURNITURE &amp; FITTINGS"/>
    <n v="-1499052.5"/>
  </r>
  <r>
    <x v="16"/>
    <s v="ACC DEP - OFFICE EQUIPMENT"/>
    <n v="-960291.85000000009"/>
  </r>
  <r>
    <x v="17"/>
    <s v="ACC DEP - COMPUTERS"/>
    <n v="-536880.50000000012"/>
  </r>
  <r>
    <x v="16"/>
    <s v="ACC DEP - OFFICE EQUIPMENT"/>
    <n v="119798.38"/>
  </r>
  <r>
    <x v="18"/>
    <s v="ACC DEP - SOFTWARE"/>
    <n v="-4233588.24"/>
  </r>
  <r>
    <x v="19"/>
    <s v="DEFERRED TAX ASSET"/>
    <n v="2857485.9899999998"/>
  </r>
  <r>
    <x v="20"/>
    <s v="TAC KBANK C/A # 066-1-06794-2"/>
    <n v="11947.05999994278"/>
  </r>
  <r>
    <x v="21"/>
    <s v="TAC SCB C/A # 095-3-02055-7"/>
    <n v="143466.18000000343"/>
  </r>
  <r>
    <x v="22"/>
    <s v="TAC CIMB S/A # 03-7011112329-40"/>
    <n v="170.56"/>
  </r>
  <r>
    <x v="23"/>
    <s v="TAC CIMB C/A # 800-0-24695-5"/>
    <n v="362276.89000000485"/>
  </r>
  <r>
    <x v="24"/>
    <s v="TRADE - RELATED COMPANIES/ PARTIES"/>
    <n v="-35014.000000038184"/>
  </r>
  <r>
    <x v="25"/>
    <s v="TRADE - 3RD PARTY"/>
    <n v="-25012.731000036001"/>
  </r>
  <r>
    <x v="26"/>
    <s v="LOAN FROM RELATED PARTY"/>
    <n v="-4000000"/>
  </r>
  <r>
    <x v="27"/>
    <s v="ACCRUALS"/>
    <n v="-349545.12"/>
  </r>
  <r>
    <x v="28"/>
    <s v="WHT PAYABLE"/>
    <n v="-23493.5"/>
  </r>
  <r>
    <x v="28"/>
    <s v="WHT PAYABLE"/>
    <n v="-89517.662999999942"/>
  </r>
  <r>
    <x v="29"/>
    <s v="ACCRUED OUTPUT VAT"/>
    <n v="25937299.299999997"/>
  </r>
  <r>
    <x v="27"/>
    <s v="ACCRUALS"/>
    <n v="-700000"/>
  </r>
  <r>
    <x v="30"/>
    <s v="ACCRUED SOCIAL SECURITY FUND"/>
    <n v="-18000"/>
  </r>
  <r>
    <x v="31"/>
    <s v="EMPLOYEE BENEFITS"/>
    <n v="-149744.10000000053"/>
  </r>
  <r>
    <x v="31"/>
    <s v="EMPLOYEE BENEFITS"/>
    <n v="-60782.189999999944"/>
  </r>
  <r>
    <x v="27"/>
    <s v="ACCRUALS"/>
    <n v="-1400000"/>
  </r>
  <r>
    <x v="27"/>
    <s v="ACCRUALS"/>
    <n v="-45000"/>
  </r>
  <r>
    <x v="27"/>
    <s v="ACCRUALS"/>
    <n v="-1151607.0500000492"/>
  </r>
  <r>
    <x v="27"/>
    <s v="ACCRUALS"/>
    <n v="-3791066.5799999982"/>
  </r>
  <r>
    <x v="32"/>
    <s v="ORDINARY SHARE CAPITAL"/>
    <n v="-35000000"/>
  </r>
  <r>
    <x v="33"/>
    <s v="LEGAL RESERVE"/>
    <n v="-500000"/>
  </r>
  <r>
    <x v="34"/>
    <s v="RETAINED EARNINGS"/>
    <n v="2270662.75"/>
  </r>
  <r>
    <x v="35"/>
    <s v="GSA REVENUE"/>
    <n v="-52644550.5"/>
  </r>
  <r>
    <x v="35"/>
    <s v="GSA REVENUE"/>
    <n v="-1190078.8900000001"/>
  </r>
  <r>
    <x v="36"/>
    <s v="EXCHANGE GAIN AND LOSS - REALISED"/>
    <n v="39796.31"/>
  </r>
  <r>
    <x v="37"/>
    <s v="GAIN/(LOSS) ON DISPOSAL OF FIXED ASSETS"/>
    <n v="292077.15999999997"/>
  </r>
  <r>
    <x v="38"/>
    <s v="GAIN/(LOSS) ON WRITE-OFF OF FIXED ASSETS"/>
    <n v="143983.29"/>
  </r>
  <r>
    <x v="39"/>
    <s v="INTEREST INCOME"/>
    <n v="-26533.02"/>
  </r>
  <r>
    <x v="40"/>
    <s v="MISCELLANEOUS INCOME"/>
    <n v="-34941.29"/>
  </r>
  <r>
    <x v="40"/>
    <s v="MISCELLANEOUS INCOME"/>
    <n v="-100431.31"/>
  </r>
  <r>
    <x v="41"/>
    <s v="GSA COST"/>
    <n v="36515769.969999999"/>
  </r>
  <r>
    <x v="41"/>
    <s v="GSA COST"/>
    <n v="118609.25"/>
  </r>
  <r>
    <x v="42"/>
    <s v="OTHER HANDLING COST"/>
    <n v="4391.01"/>
  </r>
  <r>
    <x v="43"/>
    <s v="STAFF ALLOWANCE"/>
    <n v="-25000"/>
  </r>
  <r>
    <x v="44"/>
    <s v="FOOD ALLOWANCE-STAFF MEETING"/>
    <n v="3240"/>
  </r>
  <r>
    <x v="43"/>
    <s v="STAFF ALLOWANCE"/>
    <n v="2078"/>
  </r>
  <r>
    <x v="45"/>
    <s v="SKILL DEVELOPEMENT LEVY - WLC"/>
    <n v="85000"/>
  </r>
  <r>
    <x v="46"/>
    <s v="TRANSPORT CLAIM/ EXPENSES"/>
    <n v="20960"/>
  </r>
  <r>
    <x v="47"/>
    <s v="VEHICLES EXPENSES"/>
    <n v="69620"/>
  </r>
  <r>
    <x v="48"/>
    <s v="RENTAL OF OFFICE PREMISE"/>
    <n v="27239.14"/>
  </r>
  <r>
    <x v="49"/>
    <s v="WAREHOUSE UTILITIES"/>
    <n v="18189.25"/>
  </r>
  <r>
    <x v="50"/>
    <s v="TELEPHONE, MOBILE, INTERNET"/>
    <n v="14118.77"/>
  </r>
  <r>
    <x v="50"/>
    <s v="TELEPHONE, MOBILE, INTERNET"/>
    <n v="6000"/>
  </r>
  <r>
    <x v="51"/>
    <s v="DEPRECIATION"/>
    <n v="66606.92"/>
  </r>
  <r>
    <x v="51"/>
    <s v="DEPRECIATION"/>
    <n v="342"/>
  </r>
  <r>
    <x v="52"/>
    <s v="PRINTING, STATIONERY AND COPYING COST"/>
    <n v="369568.35"/>
  </r>
  <r>
    <x v="53"/>
    <s v="UPKEEP/ MAINTENANCE OF OFFICE AND EQUIPMENT"/>
    <n v="31700"/>
  </r>
  <r>
    <x v="53"/>
    <s v="UPKEEP/ MAINTENANCE OF OFFICE AND EQUIPMENT"/>
    <n v="35696"/>
  </r>
  <r>
    <x v="54"/>
    <s v="OTHER EXPENSES"/>
    <n v="4568.41"/>
  </r>
  <r>
    <x v="49"/>
    <s v="WAREHOUSE UTILITIES"/>
    <n v="38311.94"/>
  </r>
  <r>
    <x v="50"/>
    <s v="TELEPHONE, MOBILE, INTERNET"/>
    <n v="19221.240000000002"/>
  </r>
  <r>
    <x v="50"/>
    <s v="TELEPHONE, MOBILE, INTERNET"/>
    <n v="13178"/>
  </r>
  <r>
    <x v="50"/>
    <s v="TELEPHONE, MOBILE, INTERNET"/>
    <n v="6232.26"/>
  </r>
  <r>
    <x v="50"/>
    <s v="TELEPHONE, MOBILE, INTERNET"/>
    <n v="867.87"/>
  </r>
  <r>
    <x v="55"/>
    <s v="LATE SURCHARGE/ PENALTY"/>
    <n v="27.3"/>
  </r>
  <r>
    <x v="51"/>
    <s v="DEPRECIATION"/>
    <n v="315.43"/>
  </r>
  <r>
    <x v="51"/>
    <s v="DEPRECIATION"/>
    <n v="407.44"/>
  </r>
  <r>
    <x v="51"/>
    <s v="DEPRECIATION"/>
    <n v="9810.16"/>
  </r>
  <r>
    <x v="51"/>
    <s v="DEPRECIATION"/>
    <n v="11800"/>
  </r>
  <r>
    <x v="51"/>
    <s v="DEPRECIATION"/>
    <n v="-12962.01"/>
  </r>
  <r>
    <x v="51"/>
    <s v="DEPRECIATION"/>
    <n v="-12914.410000000002"/>
  </r>
  <r>
    <x v="51"/>
    <s v="DEPRECIATION"/>
    <n v="141.22999999999999"/>
  </r>
  <r>
    <x v="56"/>
    <s v="SALARY"/>
    <n v="3384116.75"/>
  </r>
  <r>
    <x v="57"/>
    <s v="OVERTIME"/>
    <n v="1466.75"/>
  </r>
  <r>
    <x v="58"/>
    <s v="BONUS"/>
    <n v="1289530.3"/>
  </r>
  <r>
    <x v="40"/>
    <s v="MISCELLANEOUS INCOME"/>
    <n v="16900"/>
  </r>
  <r>
    <x v="43"/>
    <s v="STAFF ALLOWANCE"/>
    <n v="136270"/>
  </r>
  <r>
    <x v="59"/>
    <s v="Medical Expenses"/>
    <n v="4350"/>
  </r>
  <r>
    <x v="60"/>
    <s v="STAFF INSURANCE"/>
    <n v="33597"/>
  </r>
  <r>
    <x v="43"/>
    <s v="Staff Allowance"/>
    <n v="14045"/>
  </r>
  <r>
    <x v="61"/>
    <s v="PROVIDEND FUND"/>
    <n v="179662.76"/>
  </r>
  <r>
    <x v="61"/>
    <s v="PROVIDEND FUND"/>
    <n v="16606"/>
  </r>
  <r>
    <x v="62"/>
    <s v="SOCIAL SECURITY FUND"/>
    <n v="54425"/>
  </r>
  <r>
    <x v="63"/>
    <s v="STAFF WELFARE"/>
    <n v="156733.84"/>
  </r>
  <r>
    <x v="44"/>
    <s v="FOOD ALLOWANCE-STAFF MEETING"/>
    <n v="1740.6"/>
  </r>
  <r>
    <x v="64"/>
    <s v="PROVISION FOR UNUTILISED LEAVE"/>
    <n v="33687"/>
  </r>
  <r>
    <x v="39"/>
    <s v="INTEREST INCOME"/>
    <n v="3869.04"/>
  </r>
  <r>
    <x v="65"/>
    <s v="EMPLOYEE BENEFIT EXPENSES - YEARS OF WORK"/>
    <n v="4968.96"/>
  </r>
  <r>
    <x v="39"/>
    <s v="INTEREST INCOME"/>
    <n v="744.96"/>
  </r>
  <r>
    <x v="66"/>
    <s v="SKILL DEVELOPEMENT LEVY"/>
    <n v="46551.4"/>
  </r>
  <r>
    <x v="67"/>
    <s v="OVERSEAS TRAVELLING"/>
    <n v="3035"/>
  </r>
  <r>
    <x v="68"/>
    <s v="LOCAL TRAVELLING"/>
    <n v="520"/>
  </r>
  <r>
    <x v="47"/>
    <s v="VEHICLES EXPENSES"/>
    <n v="216761"/>
  </r>
  <r>
    <x v="69"/>
    <s v="SALES &amp; PROMOTIONAL"/>
    <n v="25000"/>
  </r>
  <r>
    <x v="69"/>
    <s v="SALES &amp; PROMOTIONAL"/>
    <n v="61839"/>
  </r>
  <r>
    <x v="52"/>
    <s v="PRINTING, STATIONERY AND COPYING COST"/>
    <n v="5125.5"/>
  </r>
  <r>
    <x v="52"/>
    <s v="PRINTING, STATIONERY AND COPYING COST"/>
    <n v="2925"/>
  </r>
  <r>
    <x v="53"/>
    <s v="UPKEEP/ MAINTENANCE OF OFFICE AND EQUIPMENT"/>
    <n v="2362"/>
  </r>
  <r>
    <x v="52"/>
    <s v="PRINTING, STATIONERY AND COPYING COST"/>
    <n v="26690"/>
  </r>
  <r>
    <x v="53"/>
    <s v="UPKEEP/ MAINTENANCE OF OFFICE AND EQUIPMENT"/>
    <n v="4490"/>
  </r>
  <r>
    <x v="53"/>
    <s v="UPKEEP/ MAINTENANCE OF OFFICE AND EQUIPMENT"/>
    <n v="402150"/>
  </r>
  <r>
    <x v="70"/>
    <s v="OFFICE CLEANING FEE"/>
    <n v="25600"/>
  </r>
  <r>
    <x v="54"/>
    <s v="OTHER EXPENSES"/>
    <n v="22572.080000000002"/>
  </r>
  <r>
    <x v="54"/>
    <s v="OTHER EXPENSES"/>
    <n v="130860"/>
  </r>
  <r>
    <x v="71"/>
    <s v="OFFICE AND GENERAL INSURANCE"/>
    <n v="438"/>
  </r>
  <r>
    <x v="71"/>
    <s v="OFFICE AND GENERAL INSURANCE"/>
    <n v="183"/>
  </r>
  <r>
    <x v="71"/>
    <s v="OFFICE AND GENERAL INSURANCE"/>
    <n v="146"/>
  </r>
  <r>
    <x v="50"/>
    <s v="TELEPHONE, MOBILE, INTERNET"/>
    <n v="8936.5"/>
  </r>
  <r>
    <x v="50"/>
    <s v="TELEPHONE, MOBILE, INTERNET"/>
    <n v="56138"/>
  </r>
  <r>
    <x v="72"/>
    <s v="POSTAGE"/>
    <n v="5398"/>
  </r>
  <r>
    <x v="73"/>
    <s v="AUDIT FEE"/>
    <n v="167000"/>
  </r>
  <r>
    <x v="53"/>
    <s v="UPKEEP/ MAINTENANCE OF OFFICE AND EQUIPMENT"/>
    <n v="56050"/>
  </r>
  <r>
    <x v="74"/>
    <s v="PROFESSIONAL CONSULTANCY FEE"/>
    <n v="700000"/>
  </r>
  <r>
    <x v="72"/>
    <s v="POSTAGE"/>
    <n v="3"/>
  </r>
  <r>
    <x v="74"/>
    <s v="PROFESSIONAL CONSULTANCY FEE"/>
    <n v="1808"/>
  </r>
  <r>
    <x v="75"/>
    <s v="ENTERTAINMENT"/>
    <n v="166650.44"/>
  </r>
  <r>
    <x v="76"/>
    <s v="DONATION"/>
    <n v="75000"/>
  </r>
  <r>
    <x v="54"/>
    <s v="OTHER EXPENSES"/>
    <n v="48333.11"/>
  </r>
  <r>
    <x v="54"/>
    <s v="OTHER EXPENSES"/>
    <n v="-210.53"/>
  </r>
  <r>
    <x v="51"/>
    <s v="DEPRECIATION"/>
    <n v="-6153.42"/>
  </r>
  <r>
    <x v="51"/>
    <s v="DEPRECIATION"/>
    <n v="23670.11"/>
  </r>
  <r>
    <x v="51"/>
    <s v="DEPRECIATION"/>
    <n v="-122727.79"/>
  </r>
  <r>
    <x v="51"/>
    <s v="DEPRECIATION"/>
    <n v="304407.40000000002"/>
  </r>
  <r>
    <x v="74"/>
    <s v="PROFESSIONAL CONSULTANCY FEE"/>
    <n v="55700.089999999967"/>
  </r>
  <r>
    <x v="74"/>
    <s v="PROFESSIONAL CONSULTANCY FEE"/>
    <n v="238942.48"/>
  </r>
  <r>
    <x v="74"/>
    <s v="PROFESSIONAL CONSULTANCY FEE"/>
    <n v="33304.019999999997"/>
  </r>
  <r>
    <x v="39"/>
    <s v="INTEREST INCOME"/>
    <n v="231.37"/>
  </r>
  <r>
    <x v="77"/>
    <s v="INTEREST ON LOAN"/>
    <n v="764357.81"/>
  </r>
  <r>
    <x v="78"/>
    <s v="INCOME TAX EXPENSE"/>
    <n v="504853.86"/>
  </r>
  <r>
    <x v="54"/>
    <s v="OTHER EXPENSES"/>
    <n v="43079.989999999991"/>
  </r>
  <r>
    <x v="56"/>
    <s v="SALARY"/>
    <n v="823400.25"/>
  </r>
  <r>
    <x v="57"/>
    <s v="OVERTIME"/>
    <n v="62894"/>
  </r>
  <r>
    <x v="58"/>
    <s v="BONUS"/>
    <n v="25729"/>
  </r>
  <r>
    <x v="56"/>
    <s v="SALARY"/>
    <n v="1500"/>
  </r>
  <r>
    <x v="43"/>
    <s v="STAFF ALLOWANCE"/>
    <n v="23626"/>
  </r>
  <r>
    <x v="59"/>
    <s v="MEDICAL EXPENSES"/>
    <n v="3600"/>
  </r>
  <r>
    <x v="61"/>
    <s v="PROVIDEND FUND"/>
    <n v="-45009.42"/>
  </r>
  <r>
    <x v="62"/>
    <s v="SOCIAL SECURITY FUND"/>
    <n v="30749"/>
  </r>
  <r>
    <x v="63"/>
    <s v="STAFF WELFARE"/>
    <n v="3500"/>
  </r>
  <r>
    <x v="68"/>
    <s v="LOCAL TRAVELLING"/>
    <n v="473"/>
  </r>
  <r>
    <x v="67"/>
    <s v="OVERSEAS TRAVELLING"/>
    <n v="46935.37"/>
  </r>
  <r>
    <x v="47"/>
    <s v="VEHICLES EXPENSES"/>
    <n v="12530.6"/>
  </r>
  <r>
    <x v="52"/>
    <s v="PRINTING, STATIONERY AND COPYING COST"/>
    <n v="2800"/>
  </r>
  <r>
    <x v="52"/>
    <s v="PRINTING, STATIONERY AND COPYING COST"/>
    <n v="790"/>
  </r>
  <r>
    <x v="54"/>
    <s v="OTHER EXPENSES"/>
    <n v="7153.64"/>
  </r>
  <r>
    <x v="50"/>
    <s v="TELEPHONE, MOBILE, INTERNET"/>
    <n v="8252.41"/>
  </r>
  <r>
    <x v="50"/>
    <s v="TELEPHONE, MOBILE, INTERNET"/>
    <n v="8807.35"/>
  </r>
  <r>
    <x v="75"/>
    <s v="Entertainment"/>
    <n v="9489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F9AC-E339-4F6B-91A9-63C4F74ECC4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84" firstHeaderRow="1" firstDataRow="1" firstDataCol="1"/>
  <pivotFields count="3">
    <pivotField axis="axisRow" showAll="0" stdDevSubtotal="1">
      <items count="82">
        <item x="13"/>
        <item x="17"/>
        <item x="14"/>
        <item x="18"/>
        <item x="15"/>
        <item x="19"/>
        <item x="16"/>
        <item x="20"/>
        <item x="1"/>
        <item x="2"/>
        <item x="3"/>
        <item x="22"/>
        <item x="23"/>
        <item x="24"/>
        <item x="25"/>
        <item x="0"/>
        <item x="5"/>
        <item x="4"/>
        <item x="9"/>
        <item x="7"/>
        <item x="6"/>
        <item x="11"/>
        <item x="8"/>
        <item x="12"/>
        <item x="21"/>
        <item x="10"/>
        <item x="27"/>
        <item x="26"/>
        <item x="33"/>
        <item x="28"/>
        <item x="29"/>
        <item x="32"/>
        <item m="1" x="80"/>
        <item x="30"/>
        <item x="31"/>
        <item x="34"/>
        <item x="35"/>
        <item x="36"/>
        <item x="41"/>
        <item x="42"/>
        <item x="39"/>
        <item x="40"/>
        <item x="37"/>
        <item x="43"/>
        <item x="44"/>
        <item x="47"/>
        <item x="49"/>
        <item x="51"/>
        <item x="58"/>
        <item x="59"/>
        <item x="45"/>
        <item x="77"/>
        <item x="63"/>
        <item x="78"/>
        <item x="60"/>
        <item x="64"/>
        <item x="65"/>
        <item x="46"/>
        <item x="61"/>
        <item x="62"/>
        <item x="66"/>
        <item x="48"/>
        <item x="52"/>
        <item x="56"/>
        <item x="71"/>
        <item x="50"/>
        <item x="70"/>
        <item x="55"/>
        <item x="54"/>
        <item x="69"/>
        <item x="53"/>
        <item x="79"/>
        <item x="67"/>
        <item x="57"/>
        <item x="76"/>
        <item x="74"/>
        <item x="68"/>
        <item x="72"/>
        <item x="73"/>
        <item x="38"/>
        <item x="75"/>
        <item t="stdDev"/>
      </items>
    </pivotField>
    <pivotField showAll="0"/>
    <pivotField dataField="1" numFmtId="43" showAl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Sum of ยอดสะสม" fld="2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02C32-9D1C-4763-B47D-21EE64B0EA6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81" firstHeaderRow="1" firstDataRow="1" firstDataCol="1"/>
  <pivotFields count="3">
    <pivotField axis="axisRow" showAll="0">
      <items count="79">
        <item x="12"/>
        <item x="16"/>
        <item x="13"/>
        <item x="17"/>
        <item x="14"/>
        <item x="18"/>
        <item x="15"/>
        <item x="19"/>
        <item x="0"/>
        <item x="1"/>
        <item x="2"/>
        <item x="21"/>
        <item x="22"/>
        <item x="23"/>
        <item x="24"/>
        <item x="4"/>
        <item x="3"/>
        <item x="8"/>
        <item x="6"/>
        <item x="5"/>
        <item x="10"/>
        <item x="7"/>
        <item x="11"/>
        <item x="20"/>
        <item x="9"/>
        <item x="26"/>
        <item x="25"/>
        <item x="27"/>
        <item x="28"/>
        <item x="31"/>
        <item x="29"/>
        <item x="30"/>
        <item x="32"/>
        <item x="33"/>
        <item x="34"/>
        <item x="39"/>
        <item x="40"/>
        <item x="37"/>
        <item x="38"/>
        <item x="35"/>
        <item x="41"/>
        <item x="42"/>
        <item x="45"/>
        <item x="47"/>
        <item x="49"/>
        <item x="56"/>
        <item x="58"/>
        <item x="43"/>
        <item x="57"/>
        <item x="63"/>
        <item x="59"/>
        <item x="60"/>
        <item x="64"/>
        <item x="65"/>
        <item x="44"/>
        <item x="61"/>
        <item x="62"/>
        <item x="66"/>
        <item x="46"/>
        <item x="50"/>
        <item x="54"/>
        <item x="71"/>
        <item x="48"/>
        <item x="70"/>
        <item x="53"/>
        <item x="52"/>
        <item x="69"/>
        <item x="51"/>
        <item x="77"/>
        <item x="67"/>
        <item x="55"/>
        <item x="76"/>
        <item x="74"/>
        <item x="68"/>
        <item x="72"/>
        <item x="73"/>
        <item x="36"/>
        <item x="75"/>
        <item t="default"/>
      </items>
    </pivotField>
    <pivotField showAll="0"/>
    <pivotField dataField="1" numFmtId="164"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 of ยอดสะสม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71F0B-5FB1-4FB2-AEBC-31CD609805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83" firstHeaderRow="1" firstDataRow="1" firstDataCol="1"/>
  <pivotFields count="3">
    <pivotField axis="axisRow" showAll="0">
      <items count="81">
        <item x="13"/>
        <item x="17"/>
        <item x="14"/>
        <item x="18"/>
        <item x="15"/>
        <item x="19"/>
        <item x="16"/>
        <item x="20"/>
        <item x="0"/>
        <item x="1"/>
        <item x="2"/>
        <item x="22"/>
        <item x="23"/>
        <item x="24"/>
        <item x="25"/>
        <item x="4"/>
        <item x="3"/>
        <item x="9"/>
        <item x="7"/>
        <item x="6"/>
        <item x="11"/>
        <item x="8"/>
        <item x="12"/>
        <item x="21"/>
        <item x="10"/>
        <item x="27"/>
        <item x="26"/>
        <item x="28"/>
        <item x="29"/>
        <item x="32"/>
        <item x="30"/>
        <item x="31"/>
        <item x="33"/>
        <item x="34"/>
        <item x="35"/>
        <item x="40"/>
        <item x="41"/>
        <item x="38"/>
        <item x="39"/>
        <item x="36"/>
        <item x="42"/>
        <item x="43"/>
        <item x="46"/>
        <item x="48"/>
        <item x="50"/>
        <item x="57"/>
        <item x="59"/>
        <item x="44"/>
        <item x="58"/>
        <item x="64"/>
        <item x="60"/>
        <item x="61"/>
        <item x="65"/>
        <item x="66"/>
        <item x="45"/>
        <item x="62"/>
        <item x="63"/>
        <item x="67"/>
        <item x="47"/>
        <item x="51"/>
        <item x="55"/>
        <item x="72"/>
        <item x="49"/>
        <item x="71"/>
        <item x="54"/>
        <item x="53"/>
        <item x="70"/>
        <item x="52"/>
        <item x="79"/>
        <item x="68"/>
        <item x="56"/>
        <item x="78"/>
        <item x="75"/>
        <item x="69"/>
        <item x="73"/>
        <item x="74"/>
        <item x="37"/>
        <item x="77"/>
        <item x="5"/>
        <item x="76"/>
        <item t="default"/>
      </items>
    </pivotField>
    <pivotField showAll="0"/>
    <pivotField dataField="1" numFmtId="164" showAl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 of ยอดสะสม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45177-04E9-4E7E-8F87-98CDEC6D8B2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82" firstHeaderRow="1" firstDataRow="1" firstDataCol="1"/>
  <pivotFields count="3">
    <pivotField axis="axisRow" showAll="0">
      <items count="81">
        <item m="1" x="79"/>
        <item x="11"/>
        <item x="15"/>
        <item x="12"/>
        <item x="16"/>
        <item x="13"/>
        <item x="17"/>
        <item x="14"/>
        <item x="18"/>
        <item x="0"/>
        <item x="1"/>
        <item x="2"/>
        <item x="20"/>
        <item x="21"/>
        <item x="22"/>
        <item x="23"/>
        <item x="3"/>
        <item x="7"/>
        <item x="5"/>
        <item x="4"/>
        <item x="9"/>
        <item x="6"/>
        <item x="10"/>
        <item x="19"/>
        <item x="8"/>
        <item x="26"/>
        <item x="24"/>
        <item x="25"/>
        <item x="27"/>
        <item x="28"/>
        <item x="31"/>
        <item x="29"/>
        <item x="30"/>
        <item x="32"/>
        <item x="33"/>
        <item x="34"/>
        <item x="39"/>
        <item x="40"/>
        <item x="37"/>
        <item x="38"/>
        <item x="35"/>
        <item x="41"/>
        <item x="42"/>
        <item x="45"/>
        <item x="47"/>
        <item x="49"/>
        <item x="56"/>
        <item x="58"/>
        <item x="43"/>
        <item x="57"/>
        <item x="63"/>
        <item x="59"/>
        <item x="60"/>
        <item x="64"/>
        <item x="65"/>
        <item x="44"/>
        <item x="61"/>
        <item x="62"/>
        <item x="66"/>
        <item x="46"/>
        <item x="50"/>
        <item x="54"/>
        <item x="72"/>
        <item x="48"/>
        <item x="71"/>
        <item x="53"/>
        <item x="52"/>
        <item x="70"/>
        <item x="76"/>
        <item x="51"/>
        <item x="68"/>
        <item x="67"/>
        <item x="55"/>
        <item x="78"/>
        <item x="75"/>
        <item x="69"/>
        <item x="73"/>
        <item x="74"/>
        <item x="36"/>
        <item x="77"/>
        <item t="default"/>
      </items>
    </pivotField>
    <pivotField showAll="0"/>
    <pivotField dataField="1" numFmtId="164" showAll="0"/>
  </pivotFields>
  <rowFields count="1">
    <field x="0"/>
  </rowFields>
  <rowItems count="8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 of ยอดสะสม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9202-5CF6-4878-A92D-FB2F64B320F4}">
  <sheetPr>
    <tabColor rgb="FF7030A0"/>
    <pageSetUpPr fitToPage="1"/>
  </sheetPr>
  <dimension ref="A1:AM91"/>
  <sheetViews>
    <sheetView tabSelected="1" zoomScaleNormal="100" workbookViewId="0">
      <pane xSplit="4" ySplit="7" topLeftCell="E64" activePane="bottomRight" state="frozen"/>
      <selection activeCell="U70" sqref="U70"/>
      <selection pane="topRight" activeCell="U70" sqref="U70"/>
      <selection pane="bottomLeft" activeCell="U70" sqref="U70"/>
      <selection pane="bottomRight" activeCell="J82" sqref="J82"/>
    </sheetView>
  </sheetViews>
  <sheetFormatPr defaultColWidth="9.15234375" defaultRowHeight="12.9"/>
  <cols>
    <col min="1" max="1" width="2.84375" style="2" customWidth="1"/>
    <col min="2" max="2" width="6.53515625" style="37" customWidth="1"/>
    <col min="3" max="3" width="2.4609375" style="37" customWidth="1"/>
    <col min="4" max="4" width="42.15234375" style="37" customWidth="1"/>
    <col min="5" max="16" width="15.84375" style="2" customWidth="1"/>
    <col min="17" max="18" width="5.4609375" style="264" customWidth="1"/>
    <col min="19" max="30" width="15.84375" style="2" customWidth="1"/>
    <col min="31" max="16384" width="9.15234375" style="4"/>
  </cols>
  <sheetData>
    <row r="1" spans="1:39">
      <c r="A1" s="1" t="s">
        <v>0</v>
      </c>
      <c r="E1" s="60" t="str">
        <f>TB!C1</f>
        <v>THB</v>
      </c>
      <c r="F1" s="60" t="str">
        <f>E1</f>
        <v>THB</v>
      </c>
      <c r="G1" s="60" t="str">
        <f t="shared" ref="G1:P1" si="0">F1</f>
        <v>THB</v>
      </c>
      <c r="H1" s="60" t="str">
        <f t="shared" si="0"/>
        <v>THB</v>
      </c>
      <c r="I1" s="60" t="str">
        <f t="shared" si="0"/>
        <v>THB</v>
      </c>
      <c r="J1" s="60" t="str">
        <f t="shared" si="0"/>
        <v>THB</v>
      </c>
      <c r="K1" s="60" t="str">
        <f t="shared" si="0"/>
        <v>THB</v>
      </c>
      <c r="L1" s="60" t="str">
        <f t="shared" si="0"/>
        <v>THB</v>
      </c>
      <c r="M1" s="60" t="str">
        <f t="shared" si="0"/>
        <v>THB</v>
      </c>
      <c r="N1" s="60" t="str">
        <f t="shared" si="0"/>
        <v>THB</v>
      </c>
      <c r="O1" s="60" t="str">
        <f t="shared" si="0"/>
        <v>THB</v>
      </c>
      <c r="P1" s="60" t="str">
        <f t="shared" si="0"/>
        <v>THB</v>
      </c>
      <c r="S1" s="60" t="str">
        <f>TB!Q1</f>
        <v>THB</v>
      </c>
      <c r="T1" s="60" t="str">
        <f>S1</f>
        <v>THB</v>
      </c>
      <c r="U1" s="60" t="str">
        <f t="shared" ref="U1" si="1">T1</f>
        <v>THB</v>
      </c>
      <c r="V1" s="60" t="str">
        <f t="shared" ref="V1" si="2">U1</f>
        <v>THB</v>
      </c>
      <c r="W1" s="60" t="str">
        <f t="shared" ref="W1" si="3">V1</f>
        <v>THB</v>
      </c>
      <c r="X1" s="60" t="str">
        <f t="shared" ref="X1" si="4">W1</f>
        <v>THB</v>
      </c>
      <c r="Y1" s="60" t="str">
        <f t="shared" ref="Y1" si="5">X1</f>
        <v>THB</v>
      </c>
      <c r="Z1" s="60" t="str">
        <f t="shared" ref="Z1" si="6">Y1</f>
        <v>THB</v>
      </c>
      <c r="AA1" s="60" t="str">
        <f t="shared" ref="AA1" si="7">Z1</f>
        <v>THB</v>
      </c>
      <c r="AB1" s="60" t="str">
        <f t="shared" ref="AB1" si="8">AA1</f>
        <v>THB</v>
      </c>
      <c r="AC1" s="60" t="str">
        <f t="shared" ref="AC1" si="9">AB1</f>
        <v>THB</v>
      </c>
      <c r="AD1" s="60" t="str">
        <f t="shared" ref="AD1" si="10">AC1</f>
        <v>THB</v>
      </c>
    </row>
    <row r="2" spans="1:39">
      <c r="A2" s="1" t="s">
        <v>1</v>
      </c>
    </row>
    <row r="3" spans="1:39">
      <c r="A3" s="1" t="s">
        <v>2</v>
      </c>
      <c r="C3" s="101" t="str">
        <f>TB!A1</f>
        <v>Triple i Asia Cargo Company Limited</v>
      </c>
      <c r="D3" s="101"/>
    </row>
    <row r="6" spans="1:39">
      <c r="E6" s="6">
        <f t="shared" ref="E6:P6" si="11">E87</f>
        <v>0</v>
      </c>
      <c r="F6" s="6">
        <f t="shared" si="11"/>
        <v>1.000000536441803E-2</v>
      </c>
      <c r="G6" s="6">
        <f t="shared" si="11"/>
        <v>0</v>
      </c>
      <c r="H6" s="6">
        <f t="shared" si="11"/>
        <v>0</v>
      </c>
      <c r="I6" s="6">
        <f t="shared" si="11"/>
        <v>0</v>
      </c>
      <c r="J6" s="6">
        <f t="shared" si="11"/>
        <v>0</v>
      </c>
      <c r="K6" s="6">
        <f t="shared" si="11"/>
        <v>0</v>
      </c>
      <c r="L6" s="6">
        <f t="shared" si="11"/>
        <v>0</v>
      </c>
      <c r="M6" s="6">
        <f t="shared" si="11"/>
        <v>0</v>
      </c>
      <c r="N6" s="6">
        <f t="shared" si="11"/>
        <v>0</v>
      </c>
      <c r="O6" s="6">
        <f t="shared" si="11"/>
        <v>0</v>
      </c>
      <c r="P6" s="6">
        <f t="shared" si="11"/>
        <v>0</v>
      </c>
      <c r="S6" s="6">
        <f t="shared" ref="S6:AD6" si="12">S87</f>
        <v>0</v>
      </c>
      <c r="T6" s="6">
        <f t="shared" si="12"/>
        <v>0</v>
      </c>
      <c r="U6" s="6">
        <f t="shared" si="12"/>
        <v>0</v>
      </c>
      <c r="V6" s="6">
        <f t="shared" si="12"/>
        <v>0</v>
      </c>
      <c r="W6" s="6">
        <f t="shared" si="12"/>
        <v>0</v>
      </c>
      <c r="X6" s="6">
        <f t="shared" si="12"/>
        <v>0</v>
      </c>
      <c r="Y6" s="6">
        <f t="shared" si="12"/>
        <v>0</v>
      </c>
      <c r="Z6" s="6">
        <f t="shared" si="12"/>
        <v>0</v>
      </c>
      <c r="AA6" s="6">
        <f t="shared" si="12"/>
        <v>0</v>
      </c>
      <c r="AB6" s="6">
        <f t="shared" si="12"/>
        <v>0</v>
      </c>
      <c r="AC6" s="6">
        <f t="shared" si="12"/>
        <v>0</v>
      </c>
      <c r="AD6" s="6">
        <f t="shared" si="12"/>
        <v>0</v>
      </c>
    </row>
    <row r="7" spans="1:39">
      <c r="A7" s="55" t="s">
        <v>3</v>
      </c>
      <c r="B7" s="83"/>
      <c r="C7" s="83"/>
      <c r="D7" s="83"/>
      <c r="E7" s="56" t="str">
        <f>TB!C5</f>
        <v>Jan'25</v>
      </c>
      <c r="F7" s="56" t="str">
        <f>TB!D5</f>
        <v>Feb'25</v>
      </c>
      <c r="G7" s="56" t="str">
        <f>TB!E5</f>
        <v>Mar'25</v>
      </c>
      <c r="H7" s="56" t="str">
        <f>TB!F5</f>
        <v>Apr'25</v>
      </c>
      <c r="I7" s="56" t="str">
        <f>TB!G5</f>
        <v>May'25</v>
      </c>
      <c r="J7" s="56" t="str">
        <f>TB!H5</f>
        <v>Jun'25</v>
      </c>
      <c r="K7" s="56" t="str">
        <f>TB!I5</f>
        <v>Jul'25</v>
      </c>
      <c r="L7" s="56" t="str">
        <f>TB!J5</f>
        <v>Aug'25</v>
      </c>
      <c r="M7" s="56" t="str">
        <f>TB!K5</f>
        <v>Sep'25</v>
      </c>
      <c r="N7" s="56" t="str">
        <f>TB!L5</f>
        <v>Oct'25</v>
      </c>
      <c r="O7" s="56" t="str">
        <f>TB!M5</f>
        <v>Nov'25</v>
      </c>
      <c r="P7" s="56" t="str">
        <f>TB!N5</f>
        <v>Dec'25</v>
      </c>
      <c r="S7" s="56" t="str">
        <f>TB!Q5</f>
        <v>Jan'24</v>
      </c>
      <c r="T7" s="56" t="str">
        <f>TB!R5</f>
        <v>Feb'24</v>
      </c>
      <c r="U7" s="56" t="str">
        <f>TB!S5</f>
        <v>Mar'24</v>
      </c>
      <c r="V7" s="56" t="str">
        <f>TB!T5</f>
        <v>Apr'24</v>
      </c>
      <c r="W7" s="56" t="str">
        <f>TB!U5</f>
        <v>May'24</v>
      </c>
      <c r="X7" s="56" t="str">
        <f>TB!V5</f>
        <v>Jun'24</v>
      </c>
      <c r="Y7" s="56" t="str">
        <f>TB!W5</f>
        <v>Jul'24</v>
      </c>
      <c r="Z7" s="56" t="str">
        <f>TB!X5</f>
        <v>Aug'24</v>
      </c>
      <c r="AA7" s="56" t="str">
        <f>TB!Y5</f>
        <v>Sep'24</v>
      </c>
      <c r="AB7" s="56" t="str">
        <f>TB!Z5</f>
        <v>Oct'24</v>
      </c>
      <c r="AC7" s="56" t="str">
        <f>TB!AA5</f>
        <v>Nov'24</v>
      </c>
      <c r="AD7" s="56" t="str">
        <f>TB!AB5</f>
        <v>Dec'25</v>
      </c>
    </row>
    <row r="8" spans="1:39">
      <c r="A8" s="61"/>
      <c r="B8" s="84"/>
      <c r="C8" s="84"/>
      <c r="D8" s="84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9" s="1" customFormat="1">
      <c r="A9" s="62" t="s">
        <v>4</v>
      </c>
      <c r="B9" s="85"/>
      <c r="C9" s="148"/>
      <c r="D9" s="148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266"/>
      <c r="R9" s="266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</row>
    <row r="10" spans="1:39" s="71" customFormat="1">
      <c r="B10" s="86" t="s">
        <v>5</v>
      </c>
      <c r="C10" s="149"/>
      <c r="D10" s="149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267"/>
      <c r="R10" s="267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</row>
    <row r="11" spans="1:39">
      <c r="A11" s="4"/>
      <c r="B11" s="87"/>
      <c r="C11" s="37" t="s">
        <v>6</v>
      </c>
      <c r="E11" s="2">
        <f>TB!C101</f>
        <v>11365995.529999999</v>
      </c>
      <c r="F11" s="2">
        <f>TB!D101</f>
        <v>8162764.6900000004</v>
      </c>
      <c r="G11" s="2">
        <f>TB!E101</f>
        <v>11576143.029999999</v>
      </c>
      <c r="H11" s="2">
        <f>TB!F101</f>
        <v>6354451.9400000004</v>
      </c>
      <c r="I11" s="2">
        <f>TB!G101</f>
        <v>9721763.8300000001</v>
      </c>
      <c r="J11" s="2">
        <f>TB!H101</f>
        <v>11280972.529999999</v>
      </c>
      <c r="K11" s="2">
        <f>TB!I101</f>
        <v>11280972.529999999</v>
      </c>
      <c r="L11" s="2">
        <f>TB!J101</f>
        <v>11280972.529999999</v>
      </c>
      <c r="M11" s="2">
        <f>TB!K101</f>
        <v>11280972.529999999</v>
      </c>
      <c r="N11" s="2">
        <f>TB!L101</f>
        <v>11280972.529999999</v>
      </c>
      <c r="O11" s="2">
        <f>TB!M101</f>
        <v>11280972.529999999</v>
      </c>
      <c r="P11" s="2">
        <f>TB!N101</f>
        <v>11280972.529999999</v>
      </c>
      <c r="S11" s="2">
        <f>TB!Q101</f>
        <v>4837996.53</v>
      </c>
      <c r="T11" s="2">
        <f>TB!R101</f>
        <v>6256468.6399999997</v>
      </c>
      <c r="U11" s="2">
        <f>TB!S101</f>
        <v>5579212.7599999998</v>
      </c>
      <c r="V11" s="2">
        <f>TB!T101</f>
        <v>6275798.4900000002</v>
      </c>
      <c r="W11" s="2">
        <f>TB!U101</f>
        <v>7844449.2599999998</v>
      </c>
      <c r="X11" s="2">
        <f>TB!V101</f>
        <v>8179743.25</v>
      </c>
      <c r="Y11" s="2">
        <f>TB!W101</f>
        <v>4729448.6500000004</v>
      </c>
      <c r="Z11" s="2">
        <f>TB!X101</f>
        <v>4741947.54</v>
      </c>
      <c r="AA11" s="2">
        <f>TB!Y101</f>
        <v>5760852.5499999998</v>
      </c>
      <c r="AB11" s="2">
        <f>TB!Z101</f>
        <v>7408270.2800000003</v>
      </c>
      <c r="AC11" s="2">
        <f>TB!AA101</f>
        <v>11711863.08</v>
      </c>
      <c r="AD11" s="2">
        <f>TB!AB101</f>
        <v>12882434.689999999</v>
      </c>
    </row>
    <row r="12" spans="1:39">
      <c r="A12" s="4"/>
      <c r="B12" s="87"/>
      <c r="C12" s="37" t="s">
        <v>7</v>
      </c>
      <c r="E12" s="2">
        <f>TB!C107</f>
        <v>0</v>
      </c>
      <c r="F12" s="2">
        <f>TB!D107</f>
        <v>0</v>
      </c>
      <c r="G12" s="2">
        <f>TB!E107</f>
        <v>0</v>
      </c>
      <c r="H12" s="2">
        <f>TB!F107</f>
        <v>0</v>
      </c>
      <c r="I12" s="2">
        <f>TB!G107</f>
        <v>0</v>
      </c>
      <c r="J12" s="2">
        <f>TB!H107</f>
        <v>0</v>
      </c>
      <c r="K12" s="2">
        <f>TB!I107</f>
        <v>0</v>
      </c>
      <c r="L12" s="2">
        <f>TB!J107</f>
        <v>0</v>
      </c>
      <c r="M12" s="2">
        <f>TB!K107</f>
        <v>0</v>
      </c>
      <c r="N12" s="2">
        <f>TB!L107</f>
        <v>0</v>
      </c>
      <c r="O12" s="2">
        <f>TB!M107</f>
        <v>0</v>
      </c>
      <c r="P12" s="2">
        <f>TB!N107</f>
        <v>0</v>
      </c>
      <c r="S12" s="2">
        <f>TB!Q107</f>
        <v>0</v>
      </c>
      <c r="T12" s="2">
        <f>TB!R107</f>
        <v>0</v>
      </c>
      <c r="U12" s="2">
        <f>TB!S107</f>
        <v>0</v>
      </c>
      <c r="V12" s="2">
        <f>TB!T107</f>
        <v>0</v>
      </c>
      <c r="W12" s="2">
        <f>TB!U107</f>
        <v>0</v>
      </c>
      <c r="X12" s="2">
        <f>TB!V107</f>
        <v>0</v>
      </c>
      <c r="Y12" s="2">
        <f>TB!W107</f>
        <v>0</v>
      </c>
      <c r="Z12" s="2">
        <f>TB!X107</f>
        <v>0</v>
      </c>
      <c r="AA12" s="2">
        <f>TB!Y107</f>
        <v>0</v>
      </c>
      <c r="AB12" s="2">
        <f>TB!Z107</f>
        <v>0</v>
      </c>
      <c r="AC12" s="2">
        <f>TB!AA107</f>
        <v>0</v>
      </c>
      <c r="AD12" s="2">
        <f>TB!AB107</f>
        <v>0</v>
      </c>
    </row>
    <row r="13" spans="1:39">
      <c r="A13" s="4"/>
      <c r="B13" s="87"/>
      <c r="C13" s="37" t="s">
        <v>8</v>
      </c>
      <c r="E13" s="2">
        <f>TB!C123</f>
        <v>12439907.26</v>
      </c>
      <c r="F13" s="2">
        <f>TB!D123</f>
        <v>10621207.130000001</v>
      </c>
      <c r="G13" s="2">
        <f>TB!E123</f>
        <v>9537615.8599999994</v>
      </c>
      <c r="H13" s="2">
        <f>TB!F123</f>
        <v>13043359.699999999</v>
      </c>
      <c r="I13" s="2">
        <f>TB!G123</f>
        <v>12149655.01</v>
      </c>
      <c r="J13" s="2">
        <f>TB!H123</f>
        <v>11625249.33</v>
      </c>
      <c r="K13" s="2">
        <f>TB!I123</f>
        <v>11625249.33</v>
      </c>
      <c r="L13" s="2">
        <f>TB!J123</f>
        <v>11625249.33</v>
      </c>
      <c r="M13" s="2">
        <f>TB!K123</f>
        <v>11625249.33</v>
      </c>
      <c r="N13" s="2">
        <f>TB!L123</f>
        <v>11625249.33</v>
      </c>
      <c r="O13" s="2">
        <f>TB!M123</f>
        <v>11625249.33</v>
      </c>
      <c r="P13" s="2">
        <f>TB!N123</f>
        <v>11625249.33</v>
      </c>
      <c r="S13" s="2">
        <f>TB!Q123</f>
        <v>3431755.36</v>
      </c>
      <c r="T13" s="2">
        <f>TB!R123</f>
        <v>1816305.46</v>
      </c>
      <c r="U13" s="2">
        <f>TB!S123</f>
        <v>6458201.5700000003</v>
      </c>
      <c r="V13" s="2">
        <f>TB!T123</f>
        <v>6483349.1200000001</v>
      </c>
      <c r="W13" s="2">
        <f>TB!U123</f>
        <v>7826495.3799999999</v>
      </c>
      <c r="X13" s="2">
        <f>TB!V123</f>
        <v>8851910.7400000002</v>
      </c>
      <c r="Y13" s="2">
        <f>TB!W123</f>
        <v>6347540.29</v>
      </c>
      <c r="Z13" s="2">
        <f>TB!X123</f>
        <v>11901192.66</v>
      </c>
      <c r="AA13" s="2">
        <f>TB!Y123</f>
        <v>13204523.5</v>
      </c>
      <c r="AB13" s="2">
        <f>TB!Z123</f>
        <v>14394476.029999999</v>
      </c>
      <c r="AC13" s="2">
        <f>TB!AA123</f>
        <v>15528990.890000001</v>
      </c>
      <c r="AD13" s="2">
        <f>TB!AB123</f>
        <v>12098994.4</v>
      </c>
    </row>
    <row r="14" spans="1:39" s="108" customFormat="1">
      <c r="A14" s="105"/>
      <c r="B14" s="106"/>
      <c r="C14" s="150" t="s">
        <v>9</v>
      </c>
      <c r="D14" s="150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268"/>
      <c r="R14" s="268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05"/>
      <c r="AF14" s="105"/>
      <c r="AG14" s="105"/>
      <c r="AH14" s="105"/>
      <c r="AI14" s="105"/>
      <c r="AJ14" s="105"/>
      <c r="AK14" s="105"/>
      <c r="AL14" s="105"/>
      <c r="AM14" s="105"/>
    </row>
    <row r="15" spans="1:39">
      <c r="A15" s="4"/>
      <c r="B15" s="87"/>
      <c r="C15" s="37" t="s">
        <v>10</v>
      </c>
      <c r="E15" s="2">
        <f>TB!C156</f>
        <v>0</v>
      </c>
      <c r="F15" s="2">
        <f>TB!D156</f>
        <v>0</v>
      </c>
      <c r="G15" s="2">
        <f>TB!E156</f>
        <v>0</v>
      </c>
      <c r="H15" s="2">
        <f>TB!F156</f>
        <v>0</v>
      </c>
      <c r="I15" s="2">
        <f>TB!G156</f>
        <v>0</v>
      </c>
      <c r="J15" s="2">
        <f>TB!H156</f>
        <v>0</v>
      </c>
      <c r="K15" s="2">
        <f>TB!I156</f>
        <v>0</v>
      </c>
      <c r="L15" s="2">
        <f>TB!J156</f>
        <v>0</v>
      </c>
      <c r="M15" s="2">
        <f>TB!K156</f>
        <v>0</v>
      </c>
      <c r="N15" s="2">
        <f>TB!L156</f>
        <v>0</v>
      </c>
      <c r="O15" s="2">
        <f>TB!M156</f>
        <v>0</v>
      </c>
      <c r="P15" s="2">
        <f>TB!N156</f>
        <v>0</v>
      </c>
      <c r="S15" s="2">
        <f>TB!Q156</f>
        <v>0</v>
      </c>
      <c r="T15" s="2">
        <f>TB!R156</f>
        <v>0</v>
      </c>
      <c r="U15" s="2">
        <f>TB!S156</f>
        <v>0</v>
      </c>
      <c r="V15" s="2">
        <f>TB!T156</f>
        <v>0</v>
      </c>
      <c r="W15" s="2">
        <f>TB!U156</f>
        <v>0</v>
      </c>
      <c r="X15" s="2">
        <f>TB!V156</f>
        <v>0</v>
      </c>
      <c r="Y15" s="2">
        <f>TB!W156</f>
        <v>0</v>
      </c>
      <c r="Z15" s="2">
        <f>TB!X156</f>
        <v>0</v>
      </c>
      <c r="AA15" s="2">
        <f>TB!Y156</f>
        <v>0</v>
      </c>
      <c r="AB15" s="2">
        <f>TB!Z156</f>
        <v>0</v>
      </c>
      <c r="AC15" s="2">
        <f>TB!AA156</f>
        <v>0</v>
      </c>
      <c r="AD15" s="2">
        <f>TB!AB156</f>
        <v>0</v>
      </c>
    </row>
    <row r="16" spans="1:39">
      <c r="A16" s="4"/>
      <c r="B16" s="87"/>
      <c r="C16" s="37" t="s">
        <v>11</v>
      </c>
      <c r="E16" s="2">
        <f>TB!C159</f>
        <v>0</v>
      </c>
      <c r="F16" s="2">
        <f>TB!D159</f>
        <v>0</v>
      </c>
      <c r="G16" s="2">
        <f>TB!E159</f>
        <v>0</v>
      </c>
      <c r="H16" s="2">
        <f>TB!F159</f>
        <v>0</v>
      </c>
      <c r="I16" s="2">
        <f>TB!G159</f>
        <v>0</v>
      </c>
      <c r="J16" s="2">
        <f>TB!H159</f>
        <v>0</v>
      </c>
      <c r="K16" s="2">
        <f>TB!I159</f>
        <v>0</v>
      </c>
      <c r="L16" s="2">
        <f>TB!J159</f>
        <v>0</v>
      </c>
      <c r="M16" s="2">
        <f>TB!K159</f>
        <v>0</v>
      </c>
      <c r="N16" s="2">
        <f>TB!L159</f>
        <v>0</v>
      </c>
      <c r="O16" s="2">
        <f>TB!M159</f>
        <v>0</v>
      </c>
      <c r="P16" s="2">
        <f>TB!N159</f>
        <v>0</v>
      </c>
      <c r="S16" s="2">
        <f>TB!Q159</f>
        <v>0</v>
      </c>
      <c r="T16" s="2">
        <f>TB!R159</f>
        <v>0</v>
      </c>
      <c r="U16" s="2">
        <f>TB!S159</f>
        <v>0</v>
      </c>
      <c r="V16" s="2">
        <f>TB!T159</f>
        <v>0</v>
      </c>
      <c r="W16" s="2">
        <f>TB!U159</f>
        <v>0</v>
      </c>
      <c r="X16" s="2">
        <f>TB!V159</f>
        <v>0</v>
      </c>
      <c r="Y16" s="2">
        <f>TB!W159</f>
        <v>0</v>
      </c>
      <c r="Z16" s="2">
        <f>TB!X159</f>
        <v>0</v>
      </c>
      <c r="AA16" s="2">
        <f>TB!Y159</f>
        <v>0</v>
      </c>
      <c r="AB16" s="2">
        <f>TB!Z159</f>
        <v>0</v>
      </c>
      <c r="AC16" s="2">
        <f>TB!AA159</f>
        <v>0</v>
      </c>
      <c r="AD16" s="2">
        <f>TB!AB159</f>
        <v>0</v>
      </c>
    </row>
    <row r="17" spans="1:39">
      <c r="A17" s="4"/>
      <c r="B17" s="87"/>
      <c r="C17" s="37" t="s">
        <v>12</v>
      </c>
      <c r="E17" s="2">
        <f>TB!C163</f>
        <v>0</v>
      </c>
      <c r="F17" s="2">
        <f>TB!D163</f>
        <v>0</v>
      </c>
      <c r="G17" s="2">
        <f>TB!E163</f>
        <v>0</v>
      </c>
      <c r="H17" s="2">
        <f>TB!F163</f>
        <v>0</v>
      </c>
      <c r="I17" s="2">
        <f>TB!G163</f>
        <v>0</v>
      </c>
      <c r="J17" s="2">
        <f>TB!H163</f>
        <v>0</v>
      </c>
      <c r="K17" s="2">
        <f>TB!I163</f>
        <v>0</v>
      </c>
      <c r="L17" s="2">
        <f>TB!J163</f>
        <v>0</v>
      </c>
      <c r="M17" s="2">
        <f>TB!K163</f>
        <v>0</v>
      </c>
      <c r="N17" s="2">
        <f>TB!L163</f>
        <v>0</v>
      </c>
      <c r="O17" s="2">
        <f>TB!M163</f>
        <v>0</v>
      </c>
      <c r="P17" s="2">
        <f>TB!N163</f>
        <v>0</v>
      </c>
      <c r="S17" s="2">
        <f>TB!Q163</f>
        <v>0</v>
      </c>
      <c r="T17" s="2">
        <f>TB!R163</f>
        <v>0</v>
      </c>
      <c r="U17" s="2">
        <f>TB!S163</f>
        <v>0</v>
      </c>
      <c r="V17" s="2">
        <f>TB!T163</f>
        <v>0</v>
      </c>
      <c r="W17" s="2">
        <f>TB!U163</f>
        <v>0</v>
      </c>
      <c r="X17" s="2">
        <f>TB!V163</f>
        <v>0</v>
      </c>
      <c r="Y17" s="2">
        <f>TB!W163</f>
        <v>0</v>
      </c>
      <c r="Z17" s="2">
        <f>TB!X163</f>
        <v>0</v>
      </c>
      <c r="AA17" s="2">
        <f>TB!Y163</f>
        <v>0</v>
      </c>
      <c r="AB17" s="2">
        <f>TB!Z163</f>
        <v>0</v>
      </c>
      <c r="AC17" s="2">
        <f>TB!AA163</f>
        <v>0</v>
      </c>
      <c r="AD17" s="2">
        <f>TB!AB163</f>
        <v>0</v>
      </c>
    </row>
    <row r="18" spans="1:39">
      <c r="A18" s="4"/>
      <c r="B18" s="87"/>
      <c r="C18" s="37" t="s">
        <v>13</v>
      </c>
      <c r="E18" s="2">
        <f>TB!C167</f>
        <v>0</v>
      </c>
      <c r="F18" s="2">
        <f>TB!D167</f>
        <v>0</v>
      </c>
      <c r="G18" s="2">
        <f>TB!E167</f>
        <v>0</v>
      </c>
      <c r="H18" s="2">
        <f>TB!F167</f>
        <v>0</v>
      </c>
      <c r="I18" s="2">
        <f>TB!G167</f>
        <v>0</v>
      </c>
      <c r="J18" s="2">
        <f>TB!H167</f>
        <v>0</v>
      </c>
      <c r="K18" s="2">
        <f>TB!I167</f>
        <v>0</v>
      </c>
      <c r="L18" s="2">
        <f>TB!J167</f>
        <v>0</v>
      </c>
      <c r="M18" s="2">
        <f>TB!K167</f>
        <v>0</v>
      </c>
      <c r="N18" s="2">
        <f>TB!L167</f>
        <v>0</v>
      </c>
      <c r="O18" s="2">
        <f>TB!M167</f>
        <v>0</v>
      </c>
      <c r="P18" s="2">
        <f>TB!N167</f>
        <v>0</v>
      </c>
      <c r="S18" s="2">
        <f>TB!Q167</f>
        <v>0</v>
      </c>
      <c r="T18" s="2">
        <f>TB!R167</f>
        <v>0</v>
      </c>
      <c r="U18" s="2">
        <f>TB!S167</f>
        <v>0</v>
      </c>
      <c r="V18" s="2">
        <f>TB!T167</f>
        <v>0</v>
      </c>
      <c r="W18" s="2">
        <f>TB!U167</f>
        <v>0</v>
      </c>
      <c r="X18" s="2">
        <f>TB!V167</f>
        <v>0</v>
      </c>
      <c r="Y18" s="2">
        <f>TB!W167</f>
        <v>0</v>
      </c>
      <c r="Z18" s="2">
        <f>TB!X167</f>
        <v>0</v>
      </c>
      <c r="AA18" s="2">
        <f>TB!Y167</f>
        <v>0</v>
      </c>
      <c r="AB18" s="2">
        <f>TB!Z167</f>
        <v>0</v>
      </c>
      <c r="AC18" s="2">
        <f>TB!AA167</f>
        <v>0</v>
      </c>
      <c r="AD18" s="2">
        <f>TB!AB167</f>
        <v>0</v>
      </c>
    </row>
    <row r="19" spans="1:39" ht="14.4" customHeight="1">
      <c r="A19" s="4"/>
      <c r="B19" s="87"/>
      <c r="C19" s="37" t="s">
        <v>14</v>
      </c>
      <c r="E19" s="2">
        <f>TB!C177</f>
        <v>28955603.280000001</v>
      </c>
      <c r="F19" s="2">
        <f>TB!D177</f>
        <v>29198393.940000001</v>
      </c>
      <c r="G19" s="2">
        <f>TB!E177</f>
        <v>28943974.989999998</v>
      </c>
      <c r="H19" s="2">
        <f>TB!F177</f>
        <v>29545682.620000001</v>
      </c>
      <c r="I19" s="2">
        <f>TB!G177</f>
        <v>28709986.719999999</v>
      </c>
      <c r="J19" s="2">
        <f>TB!H177</f>
        <v>28869003.760000002</v>
      </c>
      <c r="K19" s="2">
        <f>TB!I177</f>
        <v>28869003.760000002</v>
      </c>
      <c r="L19" s="2">
        <f>TB!J177</f>
        <v>28869003.760000002</v>
      </c>
      <c r="M19" s="2">
        <f>TB!K177</f>
        <v>28869003.760000002</v>
      </c>
      <c r="N19" s="2">
        <f>TB!L177</f>
        <v>28869003.760000002</v>
      </c>
      <c r="O19" s="2">
        <f>TB!M177</f>
        <v>28869003.760000002</v>
      </c>
      <c r="P19" s="2">
        <f>TB!N177</f>
        <v>28869003.760000002</v>
      </c>
      <c r="S19" s="2">
        <f>TB!Q177</f>
        <v>28973049.809999999</v>
      </c>
      <c r="T19" s="2">
        <f>TB!R177</f>
        <v>29106509.620000001</v>
      </c>
      <c r="U19" s="2">
        <f>TB!S177</f>
        <v>26394580.100000001</v>
      </c>
      <c r="V19" s="2">
        <f>TB!T177</f>
        <v>27385982.73</v>
      </c>
      <c r="W19" s="2">
        <f>TB!U177</f>
        <v>27601346.34</v>
      </c>
      <c r="X19" s="2">
        <f>TB!V177</f>
        <v>26899709.32</v>
      </c>
      <c r="Y19" s="2">
        <f>TB!W177</f>
        <v>26989730.93</v>
      </c>
      <c r="Z19" s="2">
        <f>TB!X177</f>
        <v>26928142.16</v>
      </c>
      <c r="AA19" s="2">
        <f>TB!Y177</f>
        <v>26833494.699999999</v>
      </c>
      <c r="AB19" s="2">
        <f>TB!Z177</f>
        <v>27072233.43</v>
      </c>
      <c r="AC19" s="2">
        <f>TB!AA177</f>
        <v>27286211.559999999</v>
      </c>
      <c r="AD19" s="2">
        <f>TB!AB177</f>
        <v>28669368.98</v>
      </c>
    </row>
    <row r="20" spans="1:39" s="65" customFormat="1">
      <c r="B20" s="88" t="s">
        <v>15</v>
      </c>
      <c r="C20" s="151"/>
      <c r="D20" s="151"/>
      <c r="E20" s="66">
        <f>SUM(E11:E19)</f>
        <v>52761506.07</v>
      </c>
      <c r="F20" s="66">
        <f t="shared" ref="F20:P20" si="13">SUM(F11:F19)</f>
        <v>47982365.760000005</v>
      </c>
      <c r="G20" s="66">
        <f t="shared" si="13"/>
        <v>50057733.879999995</v>
      </c>
      <c r="H20" s="66">
        <f t="shared" si="13"/>
        <v>48943494.260000005</v>
      </c>
      <c r="I20" s="66">
        <f t="shared" si="13"/>
        <v>50581405.560000002</v>
      </c>
      <c r="J20" s="66">
        <f t="shared" si="13"/>
        <v>51775225.620000005</v>
      </c>
      <c r="K20" s="66">
        <f t="shared" si="13"/>
        <v>51775225.620000005</v>
      </c>
      <c r="L20" s="66">
        <f t="shared" si="13"/>
        <v>51775225.620000005</v>
      </c>
      <c r="M20" s="66">
        <f t="shared" si="13"/>
        <v>51775225.620000005</v>
      </c>
      <c r="N20" s="66">
        <f t="shared" si="13"/>
        <v>51775225.620000005</v>
      </c>
      <c r="O20" s="66">
        <f t="shared" si="13"/>
        <v>51775225.620000005</v>
      </c>
      <c r="P20" s="66">
        <f t="shared" si="13"/>
        <v>51775225.620000005</v>
      </c>
      <c r="Q20" s="269"/>
      <c r="R20" s="269"/>
      <c r="S20" s="66">
        <f>SUM(S11:S19)</f>
        <v>37242801.700000003</v>
      </c>
      <c r="T20" s="66">
        <f t="shared" ref="T20:AD20" si="14">SUM(T11:T19)</f>
        <v>37179283.719999999</v>
      </c>
      <c r="U20" s="66">
        <f t="shared" si="14"/>
        <v>38431994.43</v>
      </c>
      <c r="V20" s="66">
        <f t="shared" si="14"/>
        <v>40145130.340000004</v>
      </c>
      <c r="W20" s="66">
        <f t="shared" si="14"/>
        <v>43272290.980000004</v>
      </c>
      <c r="X20" s="66">
        <f t="shared" si="14"/>
        <v>43931363.310000002</v>
      </c>
      <c r="Y20" s="66">
        <f t="shared" si="14"/>
        <v>38066719.870000005</v>
      </c>
      <c r="Z20" s="66">
        <f t="shared" si="14"/>
        <v>43571282.359999999</v>
      </c>
      <c r="AA20" s="66">
        <f t="shared" si="14"/>
        <v>45798870.75</v>
      </c>
      <c r="AB20" s="66">
        <f t="shared" si="14"/>
        <v>48874979.739999995</v>
      </c>
      <c r="AC20" s="66">
        <f t="shared" si="14"/>
        <v>54527065.530000001</v>
      </c>
      <c r="AD20" s="66">
        <f t="shared" si="14"/>
        <v>53650798.07</v>
      </c>
    </row>
    <row r="21" spans="1:39">
      <c r="B21" s="89"/>
    </row>
    <row r="22" spans="1:39" s="71" customFormat="1">
      <c r="B22" s="88" t="s">
        <v>16</v>
      </c>
      <c r="C22" s="149"/>
      <c r="D22" s="14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267"/>
      <c r="R22" s="267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</row>
    <row r="23" spans="1:39">
      <c r="A23" s="4"/>
      <c r="B23" s="89"/>
      <c r="C23" s="37" t="s">
        <v>17</v>
      </c>
      <c r="E23" s="2">
        <f>TB!C181</f>
        <v>0</v>
      </c>
      <c r="F23" s="2">
        <f>TB!D181</f>
        <v>0</v>
      </c>
      <c r="G23" s="2">
        <f>TB!E181</f>
        <v>0</v>
      </c>
      <c r="H23" s="2">
        <f>TB!F181</f>
        <v>0</v>
      </c>
      <c r="I23" s="2">
        <f>TB!G181</f>
        <v>0</v>
      </c>
      <c r="J23" s="2">
        <f>TB!H181</f>
        <v>0</v>
      </c>
      <c r="K23" s="2">
        <f>TB!I181</f>
        <v>0</v>
      </c>
      <c r="L23" s="2">
        <f>TB!J181</f>
        <v>0</v>
      </c>
      <c r="M23" s="2">
        <f>TB!K181</f>
        <v>0</v>
      </c>
      <c r="N23" s="2">
        <f>TB!L181</f>
        <v>0</v>
      </c>
      <c r="O23" s="2">
        <f>TB!M181</f>
        <v>0</v>
      </c>
      <c r="P23" s="2">
        <f>TB!N181</f>
        <v>0</v>
      </c>
      <c r="S23" s="2">
        <f>TB!Q181</f>
        <v>0</v>
      </c>
      <c r="T23" s="2">
        <f>TB!R181</f>
        <v>0</v>
      </c>
      <c r="U23" s="2">
        <f>TB!S181</f>
        <v>0</v>
      </c>
      <c r="V23" s="2">
        <f>TB!T181</f>
        <v>0</v>
      </c>
      <c r="W23" s="2">
        <f>TB!U181</f>
        <v>0</v>
      </c>
      <c r="X23" s="2">
        <f>TB!V181</f>
        <v>0</v>
      </c>
      <c r="Y23" s="2">
        <f>TB!W181</f>
        <v>0</v>
      </c>
      <c r="Z23" s="2">
        <f>TB!X181</f>
        <v>0</v>
      </c>
      <c r="AA23" s="2">
        <f>TB!Y181</f>
        <v>0</v>
      </c>
      <c r="AB23" s="2">
        <f>TB!Z181</f>
        <v>0</v>
      </c>
      <c r="AC23" s="2">
        <f>TB!AA181</f>
        <v>0</v>
      </c>
      <c r="AD23" s="2">
        <f>TB!AB181</f>
        <v>0</v>
      </c>
    </row>
    <row r="24" spans="1:39">
      <c r="A24" s="4"/>
      <c r="B24" s="89"/>
      <c r="C24" s="37" t="s">
        <v>18</v>
      </c>
      <c r="E24" s="2">
        <f>TB!C185-E14</f>
        <v>0</v>
      </c>
      <c r="F24" s="2">
        <f>TB!D185-F14</f>
        <v>0</v>
      </c>
      <c r="G24" s="2">
        <f>TB!E185-G14</f>
        <v>0</v>
      </c>
      <c r="H24" s="2">
        <f>TB!F185-H14</f>
        <v>0</v>
      </c>
      <c r="I24" s="2">
        <f>TB!G185-I14</f>
        <v>0</v>
      </c>
      <c r="J24" s="2">
        <f>TB!H185-J14</f>
        <v>0</v>
      </c>
      <c r="K24" s="2">
        <f>TB!I185-K14</f>
        <v>0</v>
      </c>
      <c r="L24" s="2">
        <f>TB!J185-L14</f>
        <v>0</v>
      </c>
      <c r="M24" s="2">
        <f>TB!K185-M14</f>
        <v>0</v>
      </c>
      <c r="N24" s="2">
        <f>TB!L185-N14</f>
        <v>0</v>
      </c>
      <c r="O24" s="2">
        <f>TB!M185-O14</f>
        <v>0</v>
      </c>
      <c r="P24" s="2">
        <f>TB!N185-P14</f>
        <v>0</v>
      </c>
      <c r="S24" s="2">
        <f>TB!Q185-S14</f>
        <v>0</v>
      </c>
      <c r="T24" s="2">
        <f>TB!R185-T14</f>
        <v>0</v>
      </c>
      <c r="U24" s="2">
        <f>TB!S185-U14</f>
        <v>0</v>
      </c>
      <c r="V24" s="2">
        <f>TB!T185-V14</f>
        <v>0</v>
      </c>
      <c r="W24" s="2">
        <f>TB!U185-W14</f>
        <v>0</v>
      </c>
      <c r="X24" s="2">
        <f>TB!V185-X14</f>
        <v>0</v>
      </c>
      <c r="Y24" s="2">
        <f>TB!W185-Y14</f>
        <v>0</v>
      </c>
      <c r="Z24" s="2">
        <f>TB!X185-Z14</f>
        <v>0</v>
      </c>
      <c r="AA24" s="2">
        <f>TB!Y185-AA14</f>
        <v>0</v>
      </c>
      <c r="AB24" s="2">
        <f>TB!Z185-AB14</f>
        <v>0</v>
      </c>
      <c r="AC24" s="2">
        <f>TB!AA185-AC14</f>
        <v>0</v>
      </c>
      <c r="AD24" s="2">
        <f>TB!AB185-AD14</f>
        <v>0</v>
      </c>
    </row>
    <row r="25" spans="1:39">
      <c r="A25" s="4"/>
      <c r="B25" s="89"/>
      <c r="C25" s="37" t="s">
        <v>19</v>
      </c>
      <c r="E25" s="2">
        <f>TB!C190</f>
        <v>0</v>
      </c>
      <c r="F25" s="2">
        <f>TB!D190</f>
        <v>0</v>
      </c>
      <c r="G25" s="2">
        <f>TB!E190</f>
        <v>0</v>
      </c>
      <c r="H25" s="2">
        <f>TB!F190</f>
        <v>0</v>
      </c>
      <c r="I25" s="2">
        <f>TB!G190</f>
        <v>0</v>
      </c>
      <c r="J25" s="2">
        <f>TB!H190</f>
        <v>0</v>
      </c>
      <c r="K25" s="2">
        <f>TB!I190</f>
        <v>0</v>
      </c>
      <c r="L25" s="2">
        <f>TB!J190</f>
        <v>0</v>
      </c>
      <c r="M25" s="2">
        <f>TB!K190</f>
        <v>0</v>
      </c>
      <c r="N25" s="2">
        <f>TB!L190</f>
        <v>0</v>
      </c>
      <c r="O25" s="2">
        <f>TB!M190</f>
        <v>0</v>
      </c>
      <c r="P25" s="2">
        <f>TB!N190</f>
        <v>0</v>
      </c>
      <c r="S25" s="2">
        <f>TB!Q190</f>
        <v>0</v>
      </c>
      <c r="T25" s="2">
        <f>TB!R190</f>
        <v>0</v>
      </c>
      <c r="U25" s="2">
        <f>TB!S190</f>
        <v>0</v>
      </c>
      <c r="V25" s="2">
        <f>TB!T190</f>
        <v>0</v>
      </c>
      <c r="W25" s="2">
        <f>TB!U190</f>
        <v>0</v>
      </c>
      <c r="X25" s="2">
        <f>TB!V190</f>
        <v>0</v>
      </c>
      <c r="Y25" s="2">
        <f>TB!W190</f>
        <v>0</v>
      </c>
      <c r="Z25" s="2">
        <f>TB!X190</f>
        <v>0</v>
      </c>
      <c r="AA25" s="2">
        <f>TB!Y190</f>
        <v>0</v>
      </c>
      <c r="AB25" s="2">
        <f>TB!Z190</f>
        <v>0</v>
      </c>
      <c r="AC25" s="2">
        <f>TB!AA190</f>
        <v>0</v>
      </c>
      <c r="AD25" s="2">
        <f>TB!AB190</f>
        <v>0</v>
      </c>
    </row>
    <row r="26" spans="1:39">
      <c r="A26" s="4"/>
      <c r="B26" s="89"/>
      <c r="C26" s="37" t="s">
        <v>20</v>
      </c>
      <c r="E26" s="2">
        <f>TB!C194</f>
        <v>0</v>
      </c>
      <c r="F26" s="2">
        <f>TB!D194</f>
        <v>0</v>
      </c>
      <c r="G26" s="2">
        <f>TB!E194</f>
        <v>0</v>
      </c>
      <c r="H26" s="2">
        <f>TB!F194</f>
        <v>0</v>
      </c>
      <c r="I26" s="2">
        <f>TB!G194</f>
        <v>0</v>
      </c>
      <c r="J26" s="2">
        <f>TB!H194</f>
        <v>0</v>
      </c>
      <c r="K26" s="2">
        <f>TB!I194</f>
        <v>0</v>
      </c>
      <c r="L26" s="2">
        <f>TB!J194</f>
        <v>0</v>
      </c>
      <c r="M26" s="2">
        <f>TB!K194</f>
        <v>0</v>
      </c>
      <c r="N26" s="2">
        <f>TB!L194</f>
        <v>0</v>
      </c>
      <c r="O26" s="2">
        <f>TB!M194</f>
        <v>0</v>
      </c>
      <c r="P26" s="2">
        <f>TB!N194</f>
        <v>0</v>
      </c>
      <c r="S26" s="2">
        <f>TB!Q194</f>
        <v>0</v>
      </c>
      <c r="T26" s="2">
        <f>TB!R194</f>
        <v>0</v>
      </c>
      <c r="U26" s="2">
        <f>TB!S194</f>
        <v>0</v>
      </c>
      <c r="V26" s="2">
        <f>TB!T194</f>
        <v>0</v>
      </c>
      <c r="W26" s="2">
        <f>TB!U194</f>
        <v>0</v>
      </c>
      <c r="X26" s="2">
        <f>TB!V194</f>
        <v>0</v>
      </c>
      <c r="Y26" s="2">
        <f>TB!W194</f>
        <v>0</v>
      </c>
      <c r="Z26" s="2">
        <f>TB!X194</f>
        <v>0</v>
      </c>
      <c r="AA26" s="2">
        <f>TB!Y194</f>
        <v>0</v>
      </c>
      <c r="AB26" s="2">
        <f>TB!Z194</f>
        <v>0</v>
      </c>
      <c r="AC26" s="2">
        <f>TB!AA194</f>
        <v>0</v>
      </c>
      <c r="AD26" s="2">
        <f>TB!AB194</f>
        <v>0</v>
      </c>
    </row>
    <row r="27" spans="1:39">
      <c r="A27" s="4"/>
      <c r="B27" s="89"/>
      <c r="C27" s="37" t="s">
        <v>21</v>
      </c>
      <c r="E27" s="2">
        <f>TB!C198</f>
        <v>0</v>
      </c>
      <c r="F27" s="2">
        <f>TB!D198</f>
        <v>0</v>
      </c>
      <c r="G27" s="2">
        <f>TB!E198</f>
        <v>0</v>
      </c>
      <c r="H27" s="2">
        <f>TB!F198</f>
        <v>0</v>
      </c>
      <c r="I27" s="2">
        <f>TB!G198</f>
        <v>0</v>
      </c>
      <c r="J27" s="2">
        <f>TB!H198</f>
        <v>0</v>
      </c>
      <c r="K27" s="2">
        <f>TB!I198</f>
        <v>0</v>
      </c>
      <c r="L27" s="2">
        <f>TB!J198</f>
        <v>0</v>
      </c>
      <c r="M27" s="2">
        <f>TB!K198</f>
        <v>0</v>
      </c>
      <c r="N27" s="2">
        <f>TB!L198</f>
        <v>0</v>
      </c>
      <c r="O27" s="2">
        <f>TB!M198</f>
        <v>0</v>
      </c>
      <c r="P27" s="2">
        <f>TB!N198</f>
        <v>0</v>
      </c>
      <c r="S27" s="2">
        <f>TB!Q198</f>
        <v>0</v>
      </c>
      <c r="T27" s="2">
        <f>TB!R198</f>
        <v>0</v>
      </c>
      <c r="U27" s="2">
        <f>TB!S198</f>
        <v>0</v>
      </c>
      <c r="V27" s="2">
        <f>TB!T198</f>
        <v>0</v>
      </c>
      <c r="W27" s="2">
        <f>TB!U198</f>
        <v>0</v>
      </c>
      <c r="X27" s="2">
        <f>TB!V198</f>
        <v>0</v>
      </c>
      <c r="Y27" s="2">
        <f>TB!W198</f>
        <v>0</v>
      </c>
      <c r="Z27" s="2">
        <f>TB!X198</f>
        <v>0</v>
      </c>
      <c r="AA27" s="2">
        <f>TB!Y198</f>
        <v>0</v>
      </c>
      <c r="AB27" s="2">
        <f>TB!Z198</f>
        <v>0</v>
      </c>
      <c r="AC27" s="2">
        <f>TB!AA198</f>
        <v>0</v>
      </c>
      <c r="AD27" s="2">
        <f>TB!AB198</f>
        <v>0</v>
      </c>
    </row>
    <row r="28" spans="1:39">
      <c r="A28" s="4"/>
      <c r="B28" s="89"/>
      <c r="C28" s="37" t="s">
        <v>22</v>
      </c>
      <c r="E28" s="2">
        <f>TB!C202</f>
        <v>0</v>
      </c>
      <c r="F28" s="2">
        <f>TB!D202</f>
        <v>0</v>
      </c>
      <c r="G28" s="2">
        <f>TB!E202</f>
        <v>0</v>
      </c>
      <c r="H28" s="2">
        <f>TB!F202</f>
        <v>0</v>
      </c>
      <c r="I28" s="2">
        <f>TB!G202</f>
        <v>0</v>
      </c>
      <c r="J28" s="2">
        <f>TB!H202</f>
        <v>0</v>
      </c>
      <c r="K28" s="2">
        <f>TB!I202</f>
        <v>0</v>
      </c>
      <c r="L28" s="2">
        <f>TB!J202</f>
        <v>0</v>
      </c>
      <c r="M28" s="2">
        <f>TB!K202</f>
        <v>0</v>
      </c>
      <c r="N28" s="2">
        <f>TB!L202</f>
        <v>0</v>
      </c>
      <c r="O28" s="2">
        <f>TB!M202</f>
        <v>0</v>
      </c>
      <c r="P28" s="2">
        <f>TB!N202</f>
        <v>0</v>
      </c>
      <c r="S28" s="2">
        <f>TB!Q202</f>
        <v>0</v>
      </c>
      <c r="T28" s="2">
        <f>TB!R202</f>
        <v>0</v>
      </c>
      <c r="U28" s="2">
        <f>TB!S202</f>
        <v>0</v>
      </c>
      <c r="V28" s="2">
        <f>TB!T202</f>
        <v>0</v>
      </c>
      <c r="W28" s="2">
        <f>TB!U202</f>
        <v>0</v>
      </c>
      <c r="X28" s="2">
        <f>TB!V202</f>
        <v>0</v>
      </c>
      <c r="Y28" s="2">
        <f>TB!W202</f>
        <v>0</v>
      </c>
      <c r="Z28" s="2">
        <f>TB!X202</f>
        <v>0</v>
      </c>
      <c r="AA28" s="2">
        <f>TB!Y202</f>
        <v>0</v>
      </c>
      <c r="AB28" s="2">
        <f>TB!Z202</f>
        <v>0</v>
      </c>
      <c r="AC28" s="2">
        <f>TB!AA202</f>
        <v>0</v>
      </c>
      <c r="AD28" s="2">
        <f>TB!AB202</f>
        <v>0</v>
      </c>
    </row>
    <row r="29" spans="1:39">
      <c r="A29" s="4"/>
      <c r="B29" s="89"/>
      <c r="C29" s="37" t="s">
        <v>23</v>
      </c>
      <c r="E29" s="2">
        <f>TB!C206</f>
        <v>0</v>
      </c>
      <c r="F29" s="2">
        <f>TB!D206</f>
        <v>0</v>
      </c>
      <c r="G29" s="2">
        <f>TB!E206</f>
        <v>0</v>
      </c>
      <c r="H29" s="2">
        <f>TB!F206</f>
        <v>0</v>
      </c>
      <c r="I29" s="2">
        <f>TB!G206</f>
        <v>0</v>
      </c>
      <c r="J29" s="2">
        <f>TB!H206</f>
        <v>0</v>
      </c>
      <c r="K29" s="2">
        <f>TB!I206</f>
        <v>0</v>
      </c>
      <c r="L29" s="2">
        <f>TB!J206</f>
        <v>0</v>
      </c>
      <c r="M29" s="2">
        <f>TB!K206</f>
        <v>0</v>
      </c>
      <c r="N29" s="2">
        <f>TB!L206</f>
        <v>0</v>
      </c>
      <c r="O29" s="2">
        <f>TB!M206</f>
        <v>0</v>
      </c>
      <c r="P29" s="2">
        <f>TB!N206</f>
        <v>0</v>
      </c>
      <c r="S29" s="2">
        <f>TB!Q206</f>
        <v>0</v>
      </c>
      <c r="T29" s="2">
        <f>TB!R206</f>
        <v>0</v>
      </c>
      <c r="U29" s="2">
        <f>TB!S206</f>
        <v>0</v>
      </c>
      <c r="V29" s="2">
        <f>TB!T206</f>
        <v>0</v>
      </c>
      <c r="W29" s="2">
        <f>TB!U206</f>
        <v>0</v>
      </c>
      <c r="X29" s="2">
        <f>TB!V206</f>
        <v>0</v>
      </c>
      <c r="Y29" s="2">
        <f>TB!W206</f>
        <v>0</v>
      </c>
      <c r="Z29" s="2">
        <f>TB!X206</f>
        <v>0</v>
      </c>
      <c r="AA29" s="2">
        <f>TB!Y206</f>
        <v>0</v>
      </c>
      <c r="AB29" s="2">
        <f>TB!Z206</f>
        <v>0</v>
      </c>
      <c r="AC29" s="2">
        <f>TB!AA206</f>
        <v>0</v>
      </c>
      <c r="AD29" s="2">
        <f>TB!AB206</f>
        <v>0</v>
      </c>
    </row>
    <row r="30" spans="1:39">
      <c r="A30" s="4"/>
      <c r="B30" s="89"/>
      <c r="C30" s="37" t="s">
        <v>24</v>
      </c>
      <c r="E30" s="2">
        <f>TB!C210</f>
        <v>0</v>
      </c>
      <c r="F30" s="2">
        <f>TB!D210</f>
        <v>0</v>
      </c>
      <c r="G30" s="2">
        <f>TB!E210</f>
        <v>0</v>
      </c>
      <c r="H30" s="2">
        <f>TB!F210</f>
        <v>0</v>
      </c>
      <c r="I30" s="2">
        <f>TB!G210</f>
        <v>0</v>
      </c>
      <c r="J30" s="2">
        <f>TB!H210</f>
        <v>0</v>
      </c>
      <c r="K30" s="2">
        <f>TB!I210</f>
        <v>0</v>
      </c>
      <c r="L30" s="2">
        <f>TB!J210</f>
        <v>0</v>
      </c>
      <c r="M30" s="2">
        <f>TB!K210</f>
        <v>0</v>
      </c>
      <c r="N30" s="2">
        <f>TB!L210</f>
        <v>0</v>
      </c>
      <c r="O30" s="2">
        <f>TB!M210</f>
        <v>0</v>
      </c>
      <c r="P30" s="2">
        <f>TB!N210</f>
        <v>0</v>
      </c>
      <c r="S30" s="2">
        <f>TB!Q210</f>
        <v>0</v>
      </c>
      <c r="T30" s="2">
        <f>TB!R210</f>
        <v>0</v>
      </c>
      <c r="U30" s="2">
        <f>TB!S210</f>
        <v>0</v>
      </c>
      <c r="V30" s="2">
        <f>TB!T210</f>
        <v>0</v>
      </c>
      <c r="W30" s="2">
        <f>TB!U210</f>
        <v>0</v>
      </c>
      <c r="X30" s="2">
        <f>TB!V210</f>
        <v>0</v>
      </c>
      <c r="Y30" s="2">
        <f>TB!W210</f>
        <v>0</v>
      </c>
      <c r="Z30" s="2">
        <f>TB!X210</f>
        <v>0</v>
      </c>
      <c r="AA30" s="2">
        <f>TB!Y210</f>
        <v>0</v>
      </c>
      <c r="AB30" s="2">
        <f>TB!Z210</f>
        <v>0</v>
      </c>
      <c r="AC30" s="2">
        <f>TB!AA210</f>
        <v>0</v>
      </c>
      <c r="AD30" s="2">
        <f>TB!AB210</f>
        <v>0</v>
      </c>
    </row>
    <row r="31" spans="1:39">
      <c r="A31" s="4"/>
      <c r="B31" s="89"/>
      <c r="C31" s="37" t="s">
        <v>25</v>
      </c>
      <c r="E31" s="2">
        <f>TB!C214</f>
        <v>0</v>
      </c>
      <c r="F31" s="2">
        <f>TB!D214</f>
        <v>0</v>
      </c>
      <c r="G31" s="2">
        <f>TB!E214</f>
        <v>0</v>
      </c>
      <c r="H31" s="2">
        <f>TB!F214</f>
        <v>0</v>
      </c>
      <c r="I31" s="2">
        <f>TB!G214</f>
        <v>0</v>
      </c>
      <c r="J31" s="2">
        <f>TB!H214</f>
        <v>0</v>
      </c>
      <c r="K31" s="2">
        <f>TB!I214</f>
        <v>0</v>
      </c>
      <c r="L31" s="2">
        <f>TB!J214</f>
        <v>0</v>
      </c>
      <c r="M31" s="2">
        <f>TB!K214</f>
        <v>0</v>
      </c>
      <c r="N31" s="2">
        <f>TB!L214</f>
        <v>0</v>
      </c>
      <c r="O31" s="2">
        <f>TB!M214</f>
        <v>0</v>
      </c>
      <c r="P31" s="2">
        <f>TB!N214</f>
        <v>0</v>
      </c>
      <c r="S31" s="2">
        <f>TB!Q214</f>
        <v>0</v>
      </c>
      <c r="T31" s="2">
        <f>TB!R214</f>
        <v>0</v>
      </c>
      <c r="U31" s="2">
        <f>TB!S214</f>
        <v>0</v>
      </c>
      <c r="V31" s="2">
        <f>TB!T214</f>
        <v>0</v>
      </c>
      <c r="W31" s="2">
        <f>TB!U214</f>
        <v>0</v>
      </c>
      <c r="X31" s="2">
        <f>TB!V214</f>
        <v>0</v>
      </c>
      <c r="Y31" s="2">
        <f>TB!W214</f>
        <v>0</v>
      </c>
      <c r="Z31" s="2">
        <f>TB!X214</f>
        <v>0</v>
      </c>
      <c r="AA31" s="2">
        <f>TB!Y214</f>
        <v>0</v>
      </c>
      <c r="AB31" s="2">
        <f>TB!Z214</f>
        <v>0</v>
      </c>
      <c r="AC31" s="2">
        <f>TB!AA214</f>
        <v>0</v>
      </c>
      <c r="AD31" s="2">
        <f>TB!AB214</f>
        <v>0</v>
      </c>
    </row>
    <row r="32" spans="1:39" s="5" customFormat="1">
      <c r="A32" s="4"/>
      <c r="B32" s="89"/>
      <c r="C32" s="37" t="s">
        <v>26</v>
      </c>
      <c r="D32" s="37"/>
      <c r="E32" s="2">
        <f>TB!C227</f>
        <v>65842.52</v>
      </c>
      <c r="F32" s="2">
        <f>TB!D227</f>
        <v>62149.24</v>
      </c>
      <c r="G32" s="2">
        <f>TB!E227</f>
        <v>58060.26</v>
      </c>
      <c r="H32" s="2">
        <f>TB!F227</f>
        <v>54103.18</v>
      </c>
      <c r="I32" s="2">
        <f>TB!G227</f>
        <v>50014.18</v>
      </c>
      <c r="J32" s="2">
        <f>TB!H227</f>
        <v>46057.09</v>
      </c>
      <c r="K32" s="2">
        <f>TB!I227</f>
        <v>46057.09</v>
      </c>
      <c r="L32" s="2">
        <f>TB!J227</f>
        <v>46057.09</v>
      </c>
      <c r="M32" s="2">
        <f>TB!K227</f>
        <v>46057.09</v>
      </c>
      <c r="N32" s="2">
        <f>TB!L227</f>
        <v>46057.09</v>
      </c>
      <c r="O32" s="2">
        <f>TB!M227</f>
        <v>46057.09</v>
      </c>
      <c r="P32" s="2">
        <f>TB!N227</f>
        <v>46057.09</v>
      </c>
      <c r="Q32" s="264"/>
      <c r="R32" s="264"/>
      <c r="S32" s="2">
        <f>TB!Q227</f>
        <v>1034201.13</v>
      </c>
      <c r="T32" s="2">
        <f>TB!R227</f>
        <v>1005932.1</v>
      </c>
      <c r="U32" s="2">
        <f>TB!S227</f>
        <v>977663.05</v>
      </c>
      <c r="V32" s="2">
        <f>TB!T227</f>
        <v>1003305.89</v>
      </c>
      <c r="W32" s="2">
        <f>TB!U227</f>
        <v>1026100.82</v>
      </c>
      <c r="X32" s="2">
        <f>TB!V227</f>
        <v>95677.48</v>
      </c>
      <c r="Y32" s="2">
        <f>TB!W227</f>
        <v>91011.6</v>
      </c>
      <c r="Z32" s="2">
        <f>TB!X227</f>
        <v>86569.03</v>
      </c>
      <c r="AA32" s="2">
        <f>TB!Y227</f>
        <v>57592.160000000003</v>
      </c>
      <c r="AB32" s="2">
        <f>TB!Z227</f>
        <v>27649.42</v>
      </c>
      <c r="AC32" s="2">
        <f>TB!AA227</f>
        <v>23692.33</v>
      </c>
      <c r="AD32" s="2">
        <f>TB!AB227</f>
        <v>69931.520000000004</v>
      </c>
      <c r="AE32" s="4"/>
      <c r="AF32" s="4"/>
      <c r="AG32" s="4"/>
      <c r="AH32" s="4"/>
      <c r="AI32" s="4"/>
      <c r="AJ32" s="4"/>
      <c r="AK32" s="4"/>
      <c r="AL32" s="4"/>
      <c r="AM32" s="4"/>
    </row>
    <row r="33" spans="1:39" s="5" customFormat="1">
      <c r="A33" s="4"/>
      <c r="B33" s="89"/>
      <c r="C33" s="37" t="s">
        <v>27</v>
      </c>
      <c r="D33" s="37"/>
      <c r="E33" s="2">
        <f>TB!C232</f>
        <v>0</v>
      </c>
      <c r="F33" s="2">
        <f>TB!D232</f>
        <v>0</v>
      </c>
      <c r="G33" s="2">
        <f>TB!E232</f>
        <v>0</v>
      </c>
      <c r="H33" s="2">
        <f>TB!F232</f>
        <v>0</v>
      </c>
      <c r="I33" s="2">
        <f>TB!G232</f>
        <v>0</v>
      </c>
      <c r="J33" s="2">
        <f>TB!H232</f>
        <v>0</v>
      </c>
      <c r="K33" s="2">
        <f>TB!I232</f>
        <v>0</v>
      </c>
      <c r="L33" s="2">
        <f>TB!J232</f>
        <v>0</v>
      </c>
      <c r="M33" s="2">
        <f>TB!K232</f>
        <v>0</v>
      </c>
      <c r="N33" s="2">
        <f>TB!L232</f>
        <v>0</v>
      </c>
      <c r="O33" s="2">
        <f>TB!M232</f>
        <v>0</v>
      </c>
      <c r="P33" s="2">
        <f>TB!N232</f>
        <v>0</v>
      </c>
      <c r="Q33" s="264"/>
      <c r="R33" s="264"/>
      <c r="S33" s="2">
        <f>TB!Q232</f>
        <v>0</v>
      </c>
      <c r="T33" s="2">
        <f>TB!R232</f>
        <v>0</v>
      </c>
      <c r="U33" s="2">
        <f>TB!S232</f>
        <v>0</v>
      </c>
      <c r="V33" s="2">
        <f>TB!T232</f>
        <v>0</v>
      </c>
      <c r="W33" s="2">
        <f>TB!U232</f>
        <v>0</v>
      </c>
      <c r="X33" s="2">
        <f>TB!V232</f>
        <v>0</v>
      </c>
      <c r="Y33" s="2">
        <f>TB!W232</f>
        <v>0</v>
      </c>
      <c r="Z33" s="2">
        <f>TB!X232</f>
        <v>0</v>
      </c>
      <c r="AA33" s="2">
        <f>TB!Y232</f>
        <v>0</v>
      </c>
      <c r="AB33" s="2">
        <f>TB!Z232</f>
        <v>0</v>
      </c>
      <c r="AC33" s="2">
        <f>TB!AA232</f>
        <v>0</v>
      </c>
      <c r="AD33" s="2">
        <f>TB!AB232</f>
        <v>0</v>
      </c>
      <c r="AE33" s="4"/>
      <c r="AF33" s="4"/>
      <c r="AG33" s="4"/>
      <c r="AH33" s="4"/>
      <c r="AI33" s="4"/>
      <c r="AJ33" s="4"/>
      <c r="AK33" s="4"/>
      <c r="AL33" s="4"/>
      <c r="AM33" s="4"/>
    </row>
    <row r="34" spans="1:39" s="5" customFormat="1">
      <c r="A34" s="4"/>
      <c r="B34" s="89"/>
      <c r="C34" s="37" t="s">
        <v>28</v>
      </c>
      <c r="D34" s="37"/>
      <c r="E34" s="2">
        <f>TB!C237</f>
        <v>553443.57999999996</v>
      </c>
      <c r="F34" s="2">
        <f>TB!D237</f>
        <v>531337.64</v>
      </c>
      <c r="G34" s="2">
        <f>TB!E237</f>
        <v>506863.22</v>
      </c>
      <c r="H34" s="2">
        <f>TB!F237</f>
        <v>483178.29</v>
      </c>
      <c r="I34" s="2">
        <f>TB!G237</f>
        <v>458703.87</v>
      </c>
      <c r="J34" s="2">
        <f>TB!H237</f>
        <v>435018.95</v>
      </c>
      <c r="K34" s="2">
        <f>TB!I237</f>
        <v>435018.95</v>
      </c>
      <c r="L34" s="2">
        <f>TB!J237</f>
        <v>435018.95</v>
      </c>
      <c r="M34" s="2">
        <f>TB!K237</f>
        <v>435018.95</v>
      </c>
      <c r="N34" s="2">
        <f>TB!L237</f>
        <v>435018.95</v>
      </c>
      <c r="O34" s="2">
        <f>TB!M237</f>
        <v>435018.95</v>
      </c>
      <c r="P34" s="2">
        <f>TB!N237</f>
        <v>435018.95</v>
      </c>
      <c r="Q34" s="264"/>
      <c r="R34" s="264"/>
      <c r="S34" s="2">
        <f>TB!Q237</f>
        <v>0</v>
      </c>
      <c r="T34" s="2">
        <f>TB!R237</f>
        <v>0</v>
      </c>
      <c r="U34" s="2">
        <f>TB!S237</f>
        <v>0</v>
      </c>
      <c r="V34" s="2">
        <f>TB!T237</f>
        <v>0</v>
      </c>
      <c r="W34" s="2">
        <f>TB!U237</f>
        <v>0</v>
      </c>
      <c r="X34" s="2">
        <f>TB!V237</f>
        <v>728736.05</v>
      </c>
      <c r="Y34" s="2">
        <f>TB!W237</f>
        <v>702882.24</v>
      </c>
      <c r="Z34" s="2">
        <f>TB!X237</f>
        <v>677028.48</v>
      </c>
      <c r="AA34" s="2">
        <f>TB!Y237</f>
        <v>677028.48</v>
      </c>
      <c r="AB34" s="2">
        <f>TB!Z237</f>
        <v>677028.48</v>
      </c>
      <c r="AC34" s="2">
        <f>TB!AA237</f>
        <v>652720.62</v>
      </c>
      <c r="AD34" s="2">
        <f>TB!AB237</f>
        <v>577918.01</v>
      </c>
      <c r="AE34" s="4"/>
      <c r="AF34" s="4"/>
      <c r="AG34" s="4"/>
      <c r="AH34" s="4"/>
      <c r="AI34" s="4"/>
      <c r="AJ34" s="4"/>
      <c r="AK34" s="4"/>
      <c r="AL34" s="4"/>
      <c r="AM34" s="4"/>
    </row>
    <row r="35" spans="1:39" s="5" customFormat="1">
      <c r="A35" s="4"/>
      <c r="B35" s="89"/>
      <c r="C35" s="37" t="s">
        <v>29</v>
      </c>
      <c r="D35" s="3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64"/>
      <c r="R35" s="26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</row>
    <row r="36" spans="1:39" s="5" customFormat="1">
      <c r="A36" s="4"/>
      <c r="B36" s="89"/>
      <c r="C36" s="37" t="s">
        <v>30</v>
      </c>
      <c r="D36" s="37"/>
      <c r="E36" s="2">
        <f>TB!C242</f>
        <v>461298.6</v>
      </c>
      <c r="F36" s="2">
        <f>TB!D242</f>
        <v>461298.6</v>
      </c>
      <c r="G36" s="2">
        <f>TB!E242</f>
        <v>279582.78000000003</v>
      </c>
      <c r="H36" s="2">
        <f>TB!F242</f>
        <v>537544.38</v>
      </c>
      <c r="I36" s="2">
        <f>TB!G242</f>
        <v>537544.38</v>
      </c>
      <c r="J36" s="2">
        <f>TB!H242</f>
        <v>286067.98</v>
      </c>
      <c r="K36" s="2">
        <f>TB!I242</f>
        <v>286067.98</v>
      </c>
      <c r="L36" s="2">
        <f>TB!J242</f>
        <v>286067.98</v>
      </c>
      <c r="M36" s="2">
        <f>TB!K242</f>
        <v>286067.98</v>
      </c>
      <c r="N36" s="2">
        <f>TB!L242</f>
        <v>286067.98</v>
      </c>
      <c r="O36" s="2">
        <f>TB!M242</f>
        <v>286067.98</v>
      </c>
      <c r="P36" s="2">
        <f>TB!N242</f>
        <v>286067.98</v>
      </c>
      <c r="Q36" s="264"/>
      <c r="R36" s="264"/>
      <c r="S36" s="2">
        <f>TB!Q242</f>
        <v>0</v>
      </c>
      <c r="T36" s="2">
        <f>TB!R242</f>
        <v>0</v>
      </c>
      <c r="U36" s="2">
        <f>TB!S242</f>
        <v>2857485.99</v>
      </c>
      <c r="V36" s="2">
        <f>TB!T242</f>
        <v>2857485.99</v>
      </c>
      <c r="W36" s="2">
        <f>TB!U242</f>
        <v>2857485.99</v>
      </c>
      <c r="X36" s="2">
        <f>TB!V242</f>
        <v>107688.11</v>
      </c>
      <c r="Y36" s="2">
        <f>TB!W242</f>
        <v>107688.11</v>
      </c>
      <c r="Z36" s="2">
        <f>TB!X242</f>
        <v>107688.11</v>
      </c>
      <c r="AA36" s="2">
        <f>TB!Y242</f>
        <v>107688.11</v>
      </c>
      <c r="AB36" s="2">
        <f>TB!Z242</f>
        <v>107688.11</v>
      </c>
      <c r="AC36" s="2">
        <f>TB!AA242</f>
        <v>107688.11</v>
      </c>
      <c r="AD36" s="2">
        <f>TB!AB242</f>
        <v>537544.38</v>
      </c>
      <c r="AE36" s="4"/>
      <c r="AF36" s="4"/>
      <c r="AG36" s="4"/>
      <c r="AH36" s="4"/>
      <c r="AI36" s="4"/>
      <c r="AJ36" s="4"/>
      <c r="AK36" s="4"/>
      <c r="AL36" s="4"/>
      <c r="AM36" s="4"/>
    </row>
    <row r="37" spans="1:39" s="5" customFormat="1">
      <c r="A37" s="4"/>
      <c r="B37" s="89"/>
      <c r="C37" s="37" t="s">
        <v>31</v>
      </c>
      <c r="D37" s="37"/>
      <c r="E37" s="2">
        <f>TB!C246</f>
        <v>7891960</v>
      </c>
      <c r="F37" s="2">
        <f>TB!D246</f>
        <v>7891960</v>
      </c>
      <c r="G37" s="2">
        <f>TB!E246</f>
        <v>7891960</v>
      </c>
      <c r="H37" s="2">
        <f>TB!F246</f>
        <v>7891960</v>
      </c>
      <c r="I37" s="2">
        <f>TB!G246</f>
        <v>7891960</v>
      </c>
      <c r="J37" s="2">
        <f>TB!H246</f>
        <v>7891960</v>
      </c>
      <c r="K37" s="2">
        <f>TB!I246</f>
        <v>7891960</v>
      </c>
      <c r="L37" s="2">
        <f>TB!J246</f>
        <v>7891960</v>
      </c>
      <c r="M37" s="2">
        <f>TB!K246</f>
        <v>7891960</v>
      </c>
      <c r="N37" s="2">
        <f>TB!L246</f>
        <v>7891960</v>
      </c>
      <c r="O37" s="2">
        <f>TB!M246</f>
        <v>7891960</v>
      </c>
      <c r="P37" s="2">
        <f>TB!N246</f>
        <v>7891960</v>
      </c>
      <c r="Q37" s="264"/>
      <c r="R37" s="264"/>
      <c r="S37" s="2">
        <f>TB!Q246</f>
        <v>6023560</v>
      </c>
      <c r="T37" s="2">
        <f>TB!R246</f>
        <v>6023560</v>
      </c>
      <c r="U37" s="2">
        <f>TB!S246</f>
        <v>5993560</v>
      </c>
      <c r="V37" s="2">
        <f>TB!T246</f>
        <v>5993560</v>
      </c>
      <c r="W37" s="2">
        <f>TB!U246</f>
        <v>5993560</v>
      </c>
      <c r="X37" s="2">
        <f>TB!V246</f>
        <v>5993560</v>
      </c>
      <c r="Y37" s="2">
        <f>TB!W246</f>
        <v>10351960</v>
      </c>
      <c r="Z37" s="2">
        <f>TB!X246</f>
        <v>7851960</v>
      </c>
      <c r="AA37" s="2">
        <f>TB!Y246</f>
        <v>7851960</v>
      </c>
      <c r="AB37" s="2">
        <f>TB!Z246</f>
        <v>7891960</v>
      </c>
      <c r="AC37" s="2">
        <f>TB!AA246</f>
        <v>7891960</v>
      </c>
      <c r="AD37" s="2">
        <f>TB!AB246</f>
        <v>7891960</v>
      </c>
      <c r="AE37" s="4"/>
      <c r="AF37" s="4"/>
      <c r="AG37" s="4"/>
      <c r="AH37" s="4"/>
      <c r="AI37" s="4"/>
      <c r="AJ37" s="4"/>
      <c r="AK37" s="4"/>
      <c r="AL37" s="4"/>
      <c r="AM37" s="4"/>
    </row>
    <row r="38" spans="1:39" s="5" customFormat="1">
      <c r="A38" s="4"/>
      <c r="B38" s="89"/>
      <c r="C38" s="37" t="s">
        <v>32</v>
      </c>
      <c r="D38" s="37"/>
      <c r="E38" s="2">
        <f>TB!C250</f>
        <v>0</v>
      </c>
      <c r="F38" s="2">
        <f>TB!D250</f>
        <v>0</v>
      </c>
      <c r="G38" s="2">
        <f>TB!E250</f>
        <v>0</v>
      </c>
      <c r="H38" s="2">
        <f>TB!F250</f>
        <v>0</v>
      </c>
      <c r="I38" s="2">
        <f>TB!G250</f>
        <v>0</v>
      </c>
      <c r="J38" s="2">
        <f>TB!H250</f>
        <v>0</v>
      </c>
      <c r="K38" s="2">
        <f>TB!I250</f>
        <v>0</v>
      </c>
      <c r="L38" s="2">
        <f>TB!J250</f>
        <v>0</v>
      </c>
      <c r="M38" s="2">
        <f>TB!K250</f>
        <v>0</v>
      </c>
      <c r="N38" s="2">
        <f>TB!L250</f>
        <v>0</v>
      </c>
      <c r="O38" s="2">
        <f>TB!M250</f>
        <v>0</v>
      </c>
      <c r="P38" s="2">
        <f>TB!N250</f>
        <v>0</v>
      </c>
      <c r="Q38" s="264"/>
      <c r="R38" s="264"/>
      <c r="S38" s="2">
        <f>TB!Q250</f>
        <v>0</v>
      </c>
      <c r="T38" s="2">
        <f>TB!R250</f>
        <v>0</v>
      </c>
      <c r="U38" s="2">
        <f>TB!S250</f>
        <v>0</v>
      </c>
      <c r="V38" s="2">
        <f>TB!T250</f>
        <v>0</v>
      </c>
      <c r="W38" s="2">
        <f>TB!U250</f>
        <v>0</v>
      </c>
      <c r="X38" s="2">
        <f>TB!V250</f>
        <v>0</v>
      </c>
      <c r="Y38" s="2">
        <f>TB!W250</f>
        <v>0</v>
      </c>
      <c r="Z38" s="2">
        <f>TB!X250</f>
        <v>0</v>
      </c>
      <c r="AA38" s="2">
        <f>TB!Y250</f>
        <v>0</v>
      </c>
      <c r="AB38" s="2">
        <f>TB!Z250</f>
        <v>0</v>
      </c>
      <c r="AC38" s="2">
        <f>TB!AA250</f>
        <v>0</v>
      </c>
      <c r="AD38" s="2">
        <f>TB!AB250</f>
        <v>0</v>
      </c>
      <c r="AE38" s="4"/>
      <c r="AF38" s="4"/>
      <c r="AG38" s="4"/>
      <c r="AH38" s="4"/>
      <c r="AI38" s="4"/>
      <c r="AJ38" s="4"/>
      <c r="AK38" s="4"/>
      <c r="AL38" s="4"/>
      <c r="AM38" s="4"/>
    </row>
    <row r="39" spans="1:39" s="5" customFormat="1">
      <c r="A39" s="4"/>
      <c r="B39" s="89"/>
      <c r="C39" s="37" t="s">
        <v>33</v>
      </c>
      <c r="D39" s="37"/>
      <c r="E39" s="2">
        <f>TB!C256</f>
        <v>2543966.19</v>
      </c>
      <c r="F39" s="2">
        <f>TB!D256</f>
        <v>2540781.38</v>
      </c>
      <c r="G39" s="2">
        <f>TB!E256</f>
        <v>2665764.52</v>
      </c>
      <c r="H39" s="2">
        <f>TB!F256</f>
        <v>2273849.2799999998</v>
      </c>
      <c r="I39" s="2">
        <f>TB!G256</f>
        <v>2273849.2799999998</v>
      </c>
      <c r="J39" s="2">
        <f>TB!H256</f>
        <v>2665764.52</v>
      </c>
      <c r="K39" s="2">
        <f>TB!I256</f>
        <v>2665764.52</v>
      </c>
      <c r="L39" s="2">
        <f>TB!J256</f>
        <v>2665764.52</v>
      </c>
      <c r="M39" s="2">
        <f>TB!K256</f>
        <v>2665764.52</v>
      </c>
      <c r="N39" s="2">
        <f>TB!L256</f>
        <v>2665764.52</v>
      </c>
      <c r="O39" s="2">
        <f>TB!M256</f>
        <v>2665764.52</v>
      </c>
      <c r="P39" s="2">
        <f>TB!N256</f>
        <v>2665764.52</v>
      </c>
      <c r="Q39" s="264"/>
      <c r="R39" s="264"/>
      <c r="S39" s="2">
        <f>TB!Q256</f>
        <v>2650105.4</v>
      </c>
      <c r="T39" s="2">
        <f>TB!R256</f>
        <v>2273852.2799999998</v>
      </c>
      <c r="U39" s="2">
        <f>TB!S256</f>
        <v>2276604.27</v>
      </c>
      <c r="V39" s="2">
        <f>TB!T256</f>
        <v>2278220.77</v>
      </c>
      <c r="W39" s="2">
        <f>TB!U256</f>
        <v>2286356.48</v>
      </c>
      <c r="X39" s="2">
        <f>TB!V256</f>
        <v>2273849.2799999998</v>
      </c>
      <c r="Y39" s="2">
        <f>TB!W256</f>
        <v>2279032.4500000002</v>
      </c>
      <c r="Z39" s="2">
        <f>TB!X256</f>
        <v>2281264.1</v>
      </c>
      <c r="AA39" s="2">
        <f>TB!Y256</f>
        <v>2261496.86</v>
      </c>
      <c r="AB39" s="2">
        <f>TB!Z256</f>
        <v>2262930.86</v>
      </c>
      <c r="AC39" s="2">
        <f>TB!AA256</f>
        <v>2263571.36</v>
      </c>
      <c r="AD39" s="2">
        <f>TB!AB256</f>
        <v>2665764.52</v>
      </c>
      <c r="AE39" s="4"/>
      <c r="AF39" s="4"/>
      <c r="AG39" s="4"/>
      <c r="AH39" s="4"/>
      <c r="AI39" s="4"/>
      <c r="AJ39" s="4"/>
      <c r="AK39" s="4"/>
      <c r="AL39" s="4"/>
      <c r="AM39" s="4"/>
    </row>
    <row r="40" spans="1:39" s="65" customFormat="1">
      <c r="B40" s="90" t="s">
        <v>34</v>
      </c>
      <c r="C40" s="151"/>
      <c r="D40" s="151"/>
      <c r="E40" s="66">
        <f>SUM(E23:E39)</f>
        <v>11516510.889999999</v>
      </c>
      <c r="F40" s="66">
        <f t="shared" ref="F40:P40" si="15">SUM(F23:F39)</f>
        <v>11487526.859999999</v>
      </c>
      <c r="G40" s="66">
        <f t="shared" si="15"/>
        <v>11402230.779999999</v>
      </c>
      <c r="H40" s="66">
        <f t="shared" si="15"/>
        <v>11240635.129999999</v>
      </c>
      <c r="I40" s="66">
        <f t="shared" si="15"/>
        <v>11212071.709999999</v>
      </c>
      <c r="J40" s="66">
        <f t="shared" si="15"/>
        <v>11324868.539999999</v>
      </c>
      <c r="K40" s="66">
        <f t="shared" si="15"/>
        <v>11324868.539999999</v>
      </c>
      <c r="L40" s="66">
        <f t="shared" si="15"/>
        <v>11324868.539999999</v>
      </c>
      <c r="M40" s="66">
        <f t="shared" si="15"/>
        <v>11324868.539999999</v>
      </c>
      <c r="N40" s="66">
        <f t="shared" si="15"/>
        <v>11324868.539999999</v>
      </c>
      <c r="O40" s="66">
        <f t="shared" si="15"/>
        <v>11324868.539999999</v>
      </c>
      <c r="P40" s="66">
        <f t="shared" si="15"/>
        <v>11324868.539999999</v>
      </c>
      <c r="Q40" s="269"/>
      <c r="R40" s="269"/>
      <c r="S40" s="66">
        <f>SUM(S23:S39)</f>
        <v>9707866.5299999993</v>
      </c>
      <c r="T40" s="66">
        <f t="shared" ref="T40:AD40" si="16">SUM(T23:T39)</f>
        <v>9303344.379999999</v>
      </c>
      <c r="U40" s="66">
        <f t="shared" si="16"/>
        <v>12105313.309999999</v>
      </c>
      <c r="V40" s="66">
        <f t="shared" si="16"/>
        <v>12132572.65</v>
      </c>
      <c r="W40" s="66">
        <f t="shared" si="16"/>
        <v>12163503.290000001</v>
      </c>
      <c r="X40" s="66">
        <f t="shared" si="16"/>
        <v>9199510.9199999999</v>
      </c>
      <c r="Y40" s="66">
        <f t="shared" si="16"/>
        <v>13532574.399999999</v>
      </c>
      <c r="Z40" s="66">
        <f t="shared" si="16"/>
        <v>11004509.719999999</v>
      </c>
      <c r="AA40" s="66">
        <f t="shared" si="16"/>
        <v>10955765.609999999</v>
      </c>
      <c r="AB40" s="66">
        <f t="shared" si="16"/>
        <v>10967256.869999999</v>
      </c>
      <c r="AC40" s="66">
        <f t="shared" si="16"/>
        <v>10939632.42</v>
      </c>
      <c r="AD40" s="66">
        <f t="shared" si="16"/>
        <v>11743118.43</v>
      </c>
    </row>
    <row r="41" spans="1:39" s="77" customFormat="1" ht="13.3" thickBot="1">
      <c r="A41" s="75" t="s">
        <v>35</v>
      </c>
      <c r="B41" s="91"/>
      <c r="C41" s="152"/>
      <c r="D41" s="152"/>
      <c r="E41" s="78">
        <f>E40+E20</f>
        <v>64278016.960000001</v>
      </c>
      <c r="F41" s="78">
        <f t="shared" ref="F41:P41" si="17">F40+F20</f>
        <v>59469892.620000005</v>
      </c>
      <c r="G41" s="78">
        <f t="shared" si="17"/>
        <v>61459964.659999996</v>
      </c>
      <c r="H41" s="78">
        <f t="shared" si="17"/>
        <v>60184129.390000001</v>
      </c>
      <c r="I41" s="78">
        <f t="shared" si="17"/>
        <v>61793477.270000003</v>
      </c>
      <c r="J41" s="78">
        <f t="shared" si="17"/>
        <v>63100094.160000004</v>
      </c>
      <c r="K41" s="78">
        <f t="shared" si="17"/>
        <v>63100094.160000004</v>
      </c>
      <c r="L41" s="78">
        <f t="shared" si="17"/>
        <v>63100094.160000004</v>
      </c>
      <c r="M41" s="78">
        <f t="shared" si="17"/>
        <v>63100094.160000004</v>
      </c>
      <c r="N41" s="78">
        <f t="shared" si="17"/>
        <v>63100094.160000004</v>
      </c>
      <c r="O41" s="78">
        <f t="shared" si="17"/>
        <v>63100094.160000004</v>
      </c>
      <c r="P41" s="78">
        <f t="shared" si="17"/>
        <v>63100094.160000004</v>
      </c>
      <c r="Q41" s="270"/>
      <c r="R41" s="270"/>
      <c r="S41" s="78">
        <f>S40+S20</f>
        <v>46950668.230000004</v>
      </c>
      <c r="T41" s="78">
        <f t="shared" ref="T41:AD41" si="18">T40+T20</f>
        <v>46482628.099999994</v>
      </c>
      <c r="U41" s="78">
        <f t="shared" si="18"/>
        <v>50537307.739999995</v>
      </c>
      <c r="V41" s="78">
        <f t="shared" si="18"/>
        <v>52277702.990000002</v>
      </c>
      <c r="W41" s="78">
        <f t="shared" si="18"/>
        <v>55435794.270000003</v>
      </c>
      <c r="X41" s="78">
        <f t="shared" si="18"/>
        <v>53130874.230000004</v>
      </c>
      <c r="Y41" s="78">
        <f t="shared" si="18"/>
        <v>51599294.270000003</v>
      </c>
      <c r="Z41" s="78">
        <f t="shared" si="18"/>
        <v>54575792.079999998</v>
      </c>
      <c r="AA41" s="78">
        <f t="shared" si="18"/>
        <v>56754636.359999999</v>
      </c>
      <c r="AB41" s="78">
        <f t="shared" si="18"/>
        <v>59842236.609999992</v>
      </c>
      <c r="AC41" s="78">
        <f t="shared" si="18"/>
        <v>65466697.950000003</v>
      </c>
      <c r="AD41" s="78">
        <f t="shared" si="18"/>
        <v>65393916.5</v>
      </c>
      <c r="AE41" s="76"/>
      <c r="AF41" s="76"/>
      <c r="AG41" s="76"/>
      <c r="AH41" s="76"/>
      <c r="AI41" s="76"/>
      <c r="AJ41" s="76"/>
      <c r="AK41" s="76"/>
      <c r="AL41" s="76"/>
      <c r="AM41" s="76"/>
    </row>
    <row r="42" spans="1:39" s="5" customFormat="1" ht="13.3" thickTop="1">
      <c r="A42" s="4"/>
      <c r="B42" s="89"/>
      <c r="C42" s="37"/>
      <c r="D42" s="3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64"/>
      <c r="R42" s="26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</row>
    <row r="43" spans="1:39" s="77" customFormat="1">
      <c r="A43" s="79" t="s">
        <v>36</v>
      </c>
      <c r="B43" s="92"/>
      <c r="C43" s="153"/>
      <c r="D43" s="153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270"/>
      <c r="R43" s="27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76"/>
      <c r="AF43" s="76"/>
      <c r="AG43" s="76"/>
      <c r="AH43" s="76"/>
      <c r="AI43" s="76"/>
      <c r="AJ43" s="76"/>
      <c r="AK43" s="76"/>
      <c r="AL43" s="76"/>
      <c r="AM43" s="76"/>
    </row>
    <row r="44" spans="1:39" s="65" customFormat="1">
      <c r="B44" s="90" t="s">
        <v>37</v>
      </c>
      <c r="C44" s="151"/>
      <c r="D44" s="151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269"/>
      <c r="R44" s="269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</row>
    <row r="45" spans="1:39" s="5" customFormat="1">
      <c r="A45" s="4"/>
      <c r="B45" s="89"/>
      <c r="C45" s="37" t="s">
        <v>38</v>
      </c>
      <c r="D45" s="37"/>
      <c r="E45" s="2">
        <f>-TB!C260</f>
        <v>0</v>
      </c>
      <c r="F45" s="2">
        <f>-TB!D260</f>
        <v>0</v>
      </c>
      <c r="G45" s="2">
        <f>-TB!E260</f>
        <v>0</v>
      </c>
      <c r="H45" s="2">
        <f>-TB!F260</f>
        <v>0</v>
      </c>
      <c r="I45" s="2">
        <f>-TB!G260</f>
        <v>0</v>
      </c>
      <c r="J45" s="2">
        <f>-TB!H260</f>
        <v>0</v>
      </c>
      <c r="K45" s="2">
        <f>-TB!I260</f>
        <v>0</v>
      </c>
      <c r="L45" s="2">
        <f>-TB!J260</f>
        <v>0</v>
      </c>
      <c r="M45" s="2">
        <f>-TB!K260</f>
        <v>0</v>
      </c>
      <c r="N45" s="2">
        <f>-TB!L260</f>
        <v>0</v>
      </c>
      <c r="O45" s="2">
        <f>-TB!M260</f>
        <v>0</v>
      </c>
      <c r="P45" s="2">
        <f>-TB!N260</f>
        <v>0</v>
      </c>
      <c r="Q45" s="264"/>
      <c r="R45" s="264"/>
      <c r="S45" s="2">
        <f>-TB!Q260</f>
        <v>0</v>
      </c>
      <c r="T45" s="2">
        <f>-TB!R260</f>
        <v>0</v>
      </c>
      <c r="U45" s="2">
        <f>-TB!S260</f>
        <v>0</v>
      </c>
      <c r="V45" s="2">
        <f>-TB!T260</f>
        <v>0</v>
      </c>
      <c r="W45" s="2">
        <f>-TB!U260</f>
        <v>0</v>
      </c>
      <c r="X45" s="2">
        <f>-TB!V260</f>
        <v>0</v>
      </c>
      <c r="Y45" s="2">
        <f>-TB!W260</f>
        <v>0</v>
      </c>
      <c r="Z45" s="2">
        <f>-TB!X260</f>
        <v>0</v>
      </c>
      <c r="AA45" s="2">
        <f>-TB!Y260</f>
        <v>0</v>
      </c>
      <c r="AB45" s="2">
        <f>-TB!Z260</f>
        <v>0</v>
      </c>
      <c r="AC45" s="2">
        <f>-TB!AA260</f>
        <v>0</v>
      </c>
      <c r="AD45" s="2">
        <f>-TB!AB260</f>
        <v>0</v>
      </c>
      <c r="AE45" s="4"/>
      <c r="AF45" s="4"/>
      <c r="AG45" s="4"/>
      <c r="AH45" s="4"/>
      <c r="AI45" s="4"/>
      <c r="AJ45" s="4"/>
      <c r="AK45" s="4"/>
      <c r="AL45" s="4"/>
      <c r="AM45" s="4"/>
    </row>
    <row r="46" spans="1:39" s="5" customFormat="1">
      <c r="A46" s="4"/>
      <c r="B46" s="89"/>
      <c r="C46" s="37" t="s">
        <v>39</v>
      </c>
      <c r="D46" s="37"/>
      <c r="E46" s="2">
        <f>-TB!C273</f>
        <v>19215073.18</v>
      </c>
      <c r="F46" s="2">
        <f>-TB!D273</f>
        <v>12749530.4</v>
      </c>
      <c r="G46" s="2">
        <f>-TB!E273</f>
        <v>12794886.27</v>
      </c>
      <c r="H46" s="2">
        <f>-TB!F273</f>
        <v>9203670.5500000007</v>
      </c>
      <c r="I46" s="2">
        <f>-TB!G273</f>
        <v>9907016.75</v>
      </c>
      <c r="J46" s="2">
        <f>-TB!H273</f>
        <v>9801724.3300000001</v>
      </c>
      <c r="K46" s="2">
        <f>-TB!I273</f>
        <v>9801724.3300000001</v>
      </c>
      <c r="L46" s="2">
        <f>-TB!J273</f>
        <v>9801724.3300000001</v>
      </c>
      <c r="M46" s="2">
        <f>-TB!K273</f>
        <v>9801724.3300000001</v>
      </c>
      <c r="N46" s="2">
        <f>-TB!L273</f>
        <v>9801724.3300000001</v>
      </c>
      <c r="O46" s="2">
        <f>-TB!M273</f>
        <v>9801724.3300000001</v>
      </c>
      <c r="P46" s="2">
        <f>-TB!N273</f>
        <v>9801724.3300000001</v>
      </c>
      <c r="Q46" s="264"/>
      <c r="R46" s="264"/>
      <c r="S46" s="2">
        <f>-TB!Q273</f>
        <v>7494034.25</v>
      </c>
      <c r="T46" s="2">
        <f>-TB!R273</f>
        <v>3429592.77</v>
      </c>
      <c r="U46" s="2">
        <f>-TB!S273</f>
        <v>5648968.25</v>
      </c>
      <c r="V46" s="2">
        <f>-TB!T273</f>
        <v>6779652.5099999998</v>
      </c>
      <c r="W46" s="2">
        <f>-TB!U273</f>
        <v>9334965.5999999996</v>
      </c>
      <c r="X46" s="2">
        <f>-TB!V273</f>
        <v>8211785.79</v>
      </c>
      <c r="Y46" s="2">
        <f>-TB!W273</f>
        <v>5922829.75</v>
      </c>
      <c r="Z46" s="2">
        <f>-TB!X273</f>
        <v>11131438.640000001</v>
      </c>
      <c r="AA46" s="2">
        <f>-TB!Y273</f>
        <v>9060150.6699999999</v>
      </c>
      <c r="AB46" s="2">
        <f>-TB!Z273</f>
        <v>9510689.0800000001</v>
      </c>
      <c r="AC46" s="2">
        <f>-TB!AA273</f>
        <v>15678097.6</v>
      </c>
      <c r="AD46" s="2">
        <f>-TB!AB273</f>
        <v>22820040.170000002</v>
      </c>
      <c r="AE46" s="4"/>
      <c r="AF46" s="4"/>
      <c r="AG46" s="4"/>
      <c r="AH46" s="4"/>
      <c r="AI46" s="4"/>
      <c r="AJ46" s="4"/>
      <c r="AK46" s="4"/>
      <c r="AL46" s="4"/>
      <c r="AM46" s="4"/>
    </row>
    <row r="47" spans="1:39" s="108" customFormat="1">
      <c r="A47" s="105"/>
      <c r="B47" s="106"/>
      <c r="C47" s="150" t="s">
        <v>40</v>
      </c>
      <c r="D47" s="150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268"/>
      <c r="R47" s="268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spans="1:39" s="108" customFormat="1">
      <c r="A48" s="105"/>
      <c r="B48" s="106"/>
      <c r="C48" s="150" t="s">
        <v>41</v>
      </c>
      <c r="D48" s="150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268"/>
      <c r="R48" s="268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05"/>
      <c r="AF48" s="105"/>
      <c r="AG48" s="105"/>
      <c r="AH48" s="105"/>
      <c r="AI48" s="105"/>
      <c r="AJ48" s="105"/>
      <c r="AK48" s="105"/>
      <c r="AL48" s="105"/>
      <c r="AM48" s="105"/>
    </row>
    <row r="49" spans="1:39" s="108" customFormat="1">
      <c r="A49" s="105"/>
      <c r="B49" s="126"/>
      <c r="C49" s="154" t="s">
        <v>42</v>
      </c>
      <c r="D49" s="154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268"/>
      <c r="R49" s="268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05"/>
      <c r="AF49" s="105"/>
      <c r="AG49" s="105"/>
      <c r="AH49" s="105"/>
      <c r="AI49" s="105"/>
      <c r="AJ49" s="105"/>
      <c r="AK49" s="105"/>
      <c r="AL49" s="105"/>
      <c r="AM49" s="105"/>
    </row>
    <row r="50" spans="1:39" s="5" customFormat="1">
      <c r="A50" s="4"/>
      <c r="B50" s="89"/>
      <c r="C50" s="37" t="s">
        <v>43</v>
      </c>
      <c r="D50" s="37"/>
      <c r="E50" s="2">
        <f>-TB!C315</f>
        <v>0</v>
      </c>
      <c r="F50" s="2">
        <f>-TB!D315</f>
        <v>0</v>
      </c>
      <c r="G50" s="2">
        <f>-TB!E315</f>
        <v>0</v>
      </c>
      <c r="H50" s="2">
        <f>-TB!F315</f>
        <v>0</v>
      </c>
      <c r="I50" s="2">
        <f>-TB!G315</f>
        <v>0</v>
      </c>
      <c r="J50" s="2">
        <f>-TB!H315</f>
        <v>0</v>
      </c>
      <c r="K50" s="2">
        <f>-TB!I315</f>
        <v>0</v>
      </c>
      <c r="L50" s="2">
        <f>-TB!J315</f>
        <v>0</v>
      </c>
      <c r="M50" s="2">
        <f>-TB!K315</f>
        <v>0</v>
      </c>
      <c r="N50" s="2">
        <f>-TB!L315</f>
        <v>0</v>
      </c>
      <c r="O50" s="2">
        <f>-TB!M315</f>
        <v>0</v>
      </c>
      <c r="P50" s="2">
        <f>-TB!N315</f>
        <v>0</v>
      </c>
      <c r="Q50" s="264"/>
      <c r="R50" s="264"/>
      <c r="S50" s="2">
        <f>-TB!Q315</f>
        <v>0</v>
      </c>
      <c r="T50" s="2">
        <f>-TB!R315</f>
        <v>4000000</v>
      </c>
      <c r="U50" s="2">
        <f>-TB!S315</f>
        <v>4000000</v>
      </c>
      <c r="V50" s="2">
        <f>-TB!T315</f>
        <v>4000000</v>
      </c>
      <c r="W50" s="2">
        <f>-TB!U315</f>
        <v>4000000</v>
      </c>
      <c r="X50" s="2">
        <f>-TB!V315</f>
        <v>4000000</v>
      </c>
      <c r="Y50" s="2">
        <f>-TB!W315</f>
        <v>4000000</v>
      </c>
      <c r="Z50" s="2">
        <f>-TB!X315</f>
        <v>0</v>
      </c>
      <c r="AA50" s="2">
        <f>-TB!Y315</f>
        <v>0</v>
      </c>
      <c r="AB50" s="2">
        <f>-TB!Z315</f>
        <v>0</v>
      </c>
      <c r="AC50" s="2">
        <f>-TB!AA315</f>
        <v>0</v>
      </c>
      <c r="AD50" s="2">
        <f>-TB!AB315</f>
        <v>0</v>
      </c>
      <c r="AE50" s="4"/>
      <c r="AF50" s="4"/>
      <c r="AG50" s="4"/>
      <c r="AH50" s="4"/>
      <c r="AI50" s="4"/>
      <c r="AJ50" s="4"/>
      <c r="AK50" s="4"/>
      <c r="AL50" s="4"/>
      <c r="AM50" s="4"/>
    </row>
    <row r="51" spans="1:39" s="5" customFormat="1">
      <c r="A51" s="4"/>
      <c r="B51" s="89"/>
      <c r="C51" s="37" t="s">
        <v>44</v>
      </c>
      <c r="D51" s="37"/>
      <c r="E51" s="2">
        <f>-TB!C319</f>
        <v>0</v>
      </c>
      <c r="F51" s="2">
        <f>-TB!D319</f>
        <v>0</v>
      </c>
      <c r="G51" s="2">
        <f>-TB!E319</f>
        <v>0</v>
      </c>
      <c r="H51" s="2">
        <f>-TB!F319</f>
        <v>0</v>
      </c>
      <c r="I51" s="2">
        <f>-TB!G319</f>
        <v>0</v>
      </c>
      <c r="J51" s="2">
        <f>-TB!H319</f>
        <v>0</v>
      </c>
      <c r="K51" s="2">
        <f>-TB!I319</f>
        <v>0</v>
      </c>
      <c r="L51" s="2">
        <f>-TB!J319</f>
        <v>0</v>
      </c>
      <c r="M51" s="2">
        <f>-TB!K319</f>
        <v>0</v>
      </c>
      <c r="N51" s="2">
        <f>-TB!L319</f>
        <v>0</v>
      </c>
      <c r="O51" s="2">
        <f>-TB!M319</f>
        <v>0</v>
      </c>
      <c r="P51" s="2">
        <f>-TB!N319</f>
        <v>0</v>
      </c>
      <c r="Q51" s="264"/>
      <c r="R51" s="264"/>
      <c r="S51" s="2">
        <f>-TB!Q319</f>
        <v>0</v>
      </c>
      <c r="T51" s="2">
        <f>-TB!R319</f>
        <v>0</v>
      </c>
      <c r="U51" s="2">
        <f>-TB!S319</f>
        <v>0</v>
      </c>
      <c r="V51" s="2">
        <f>-TB!T319</f>
        <v>0</v>
      </c>
      <c r="W51" s="2">
        <f>-TB!U319</f>
        <v>0</v>
      </c>
      <c r="X51" s="2">
        <f>-TB!V319</f>
        <v>0</v>
      </c>
      <c r="Y51" s="2">
        <f>-TB!W319</f>
        <v>0</v>
      </c>
      <c r="Z51" s="2">
        <f>-TB!X319</f>
        <v>0</v>
      </c>
      <c r="AA51" s="2">
        <f>-TB!Y319</f>
        <v>0</v>
      </c>
      <c r="AB51" s="2">
        <f>-TB!Z319</f>
        <v>0</v>
      </c>
      <c r="AC51" s="2">
        <f>-TB!AA319</f>
        <v>0</v>
      </c>
      <c r="AD51" s="2">
        <f>-TB!AB319</f>
        <v>0</v>
      </c>
      <c r="AE51" s="4"/>
      <c r="AF51" s="4"/>
      <c r="AG51" s="4"/>
      <c r="AH51" s="4"/>
      <c r="AI51" s="4"/>
      <c r="AJ51" s="4"/>
      <c r="AK51" s="4"/>
      <c r="AL51" s="4"/>
      <c r="AM51" s="4"/>
    </row>
    <row r="52" spans="1:39" s="5" customFormat="1">
      <c r="A52" s="4"/>
      <c r="B52" s="89"/>
      <c r="C52" s="37" t="s">
        <v>45</v>
      </c>
      <c r="D52" s="37"/>
      <c r="E52" s="2">
        <f>-TB!C323</f>
        <v>0</v>
      </c>
      <c r="F52" s="2">
        <f>-TB!D323</f>
        <v>0</v>
      </c>
      <c r="G52" s="2">
        <f>-TB!E323</f>
        <v>0</v>
      </c>
      <c r="H52" s="2">
        <f>-TB!F323</f>
        <v>0</v>
      </c>
      <c r="I52" s="2">
        <f>-TB!G323</f>
        <v>0</v>
      </c>
      <c r="J52" s="2">
        <f>-TB!H323</f>
        <v>0</v>
      </c>
      <c r="K52" s="2">
        <f>-TB!I323</f>
        <v>0</v>
      </c>
      <c r="L52" s="2">
        <f>-TB!J323</f>
        <v>0</v>
      </c>
      <c r="M52" s="2">
        <f>-TB!K323</f>
        <v>0</v>
      </c>
      <c r="N52" s="2">
        <f>-TB!L323</f>
        <v>0</v>
      </c>
      <c r="O52" s="2">
        <f>-TB!M323</f>
        <v>0</v>
      </c>
      <c r="P52" s="2">
        <f>-TB!N323</f>
        <v>0</v>
      </c>
      <c r="Q52" s="264"/>
      <c r="R52" s="264"/>
      <c r="S52" s="2">
        <f>-TB!Q323</f>
        <v>0</v>
      </c>
      <c r="T52" s="2">
        <f>-TB!R323</f>
        <v>0</v>
      </c>
      <c r="U52" s="2">
        <f>-TB!S323</f>
        <v>0</v>
      </c>
      <c r="V52" s="2">
        <f>-TB!T323</f>
        <v>0</v>
      </c>
      <c r="W52" s="2">
        <f>-TB!U323</f>
        <v>0</v>
      </c>
      <c r="X52" s="2">
        <f>-TB!V323</f>
        <v>0</v>
      </c>
      <c r="Y52" s="2">
        <f>-TB!W323</f>
        <v>0</v>
      </c>
      <c r="Z52" s="2">
        <f>-TB!X323</f>
        <v>0</v>
      </c>
      <c r="AA52" s="2">
        <f>-TB!Y323</f>
        <v>0</v>
      </c>
      <c r="AB52" s="2">
        <f>-TB!Z323</f>
        <v>0</v>
      </c>
      <c r="AC52" s="2">
        <f>-TB!AA323</f>
        <v>0</v>
      </c>
      <c r="AD52" s="2">
        <f>-TB!AB323</f>
        <v>0</v>
      </c>
      <c r="AE52" s="4"/>
      <c r="AF52" s="4"/>
      <c r="AG52" s="4"/>
      <c r="AH52" s="4"/>
      <c r="AI52" s="4"/>
      <c r="AJ52" s="4"/>
      <c r="AK52" s="4"/>
      <c r="AL52" s="4"/>
      <c r="AM52" s="4"/>
    </row>
    <row r="53" spans="1:39" s="5" customFormat="1">
      <c r="A53" s="4"/>
      <c r="B53" s="89"/>
      <c r="C53" s="37" t="s">
        <v>46</v>
      </c>
      <c r="D53" s="37"/>
      <c r="E53" s="2">
        <f>-TB!C328</f>
        <v>1502261.85</v>
      </c>
      <c r="F53" s="2">
        <f>-TB!D328</f>
        <v>2164077.39</v>
      </c>
      <c r="G53" s="2">
        <f>-TB!E328</f>
        <v>2314634.67</v>
      </c>
      <c r="H53" s="2">
        <f>-TB!F328</f>
        <v>2808227.72</v>
      </c>
      <c r="I53" s="2">
        <f>-TB!G328</f>
        <v>3152182.02</v>
      </c>
      <c r="J53" s="2">
        <f>-TB!H328</f>
        <v>3475449.37</v>
      </c>
      <c r="K53" s="2">
        <f>-TB!I328</f>
        <v>3475449.37</v>
      </c>
      <c r="L53" s="2">
        <f>-TB!J328</f>
        <v>3475449.37</v>
      </c>
      <c r="M53" s="2">
        <f>-TB!K328</f>
        <v>3475449.37</v>
      </c>
      <c r="N53" s="2">
        <f>-TB!L328</f>
        <v>3475449.37</v>
      </c>
      <c r="O53" s="2">
        <f>-TB!M328</f>
        <v>3475449.37</v>
      </c>
      <c r="P53" s="2">
        <f>-TB!N328</f>
        <v>3475449.37</v>
      </c>
      <c r="Q53" s="264"/>
      <c r="R53" s="264"/>
      <c r="S53" s="2">
        <f>-TB!Q328</f>
        <v>0</v>
      </c>
      <c r="T53" s="2">
        <f>-TB!R328</f>
        <v>0</v>
      </c>
      <c r="U53" s="2">
        <f>-TB!S328</f>
        <v>483334.85</v>
      </c>
      <c r="V53" s="2">
        <f>-TB!T328</f>
        <v>483334.85</v>
      </c>
      <c r="W53" s="2">
        <f>-TB!U328</f>
        <v>483334.85</v>
      </c>
      <c r="X53" s="2">
        <f>-TB!V328</f>
        <v>945926.21</v>
      </c>
      <c r="Y53" s="2">
        <f>-TB!W328</f>
        <v>945926.21</v>
      </c>
      <c r="Z53" s="2">
        <f>-TB!X328</f>
        <v>945926.21</v>
      </c>
      <c r="AA53" s="2">
        <f>-TB!Y328</f>
        <v>812136.48</v>
      </c>
      <c r="AB53" s="2">
        <f>-TB!Z328</f>
        <v>812136.48</v>
      </c>
      <c r="AC53" s="2">
        <f>-TB!AA328</f>
        <v>812136.48</v>
      </c>
      <c r="AD53" s="2">
        <f>-TB!AB328</f>
        <v>1322261.8500000001</v>
      </c>
      <c r="AE53" s="4"/>
      <c r="AF53" s="4"/>
      <c r="AG53" s="4"/>
      <c r="AH53" s="4"/>
      <c r="AI53" s="4"/>
      <c r="AJ53" s="4"/>
      <c r="AK53" s="4"/>
      <c r="AL53" s="4"/>
      <c r="AM53" s="4"/>
    </row>
    <row r="54" spans="1:39" s="5" customFormat="1">
      <c r="A54" s="4"/>
      <c r="B54" s="89"/>
      <c r="C54" s="37" t="s">
        <v>47</v>
      </c>
      <c r="D54" s="37"/>
      <c r="E54" s="2">
        <f>-TB!C335</f>
        <v>324330.09999999998</v>
      </c>
      <c r="F54" s="2">
        <f>-TB!D335</f>
        <v>726264.51</v>
      </c>
      <c r="G54" s="2">
        <f>-TB!E335</f>
        <v>102398.09</v>
      </c>
      <c r="H54" s="2">
        <f>-TB!F335</f>
        <v>297674.63</v>
      </c>
      <c r="I54" s="2">
        <f>-TB!G335</f>
        <v>150317.98000000001</v>
      </c>
      <c r="J54" s="2">
        <f>-TB!H335</f>
        <v>112426.93</v>
      </c>
      <c r="K54" s="2">
        <f>-TB!I335</f>
        <v>112426.93</v>
      </c>
      <c r="L54" s="2">
        <f>-TB!J335</f>
        <v>112426.93</v>
      </c>
      <c r="M54" s="2">
        <f>-TB!K335</f>
        <v>112426.93</v>
      </c>
      <c r="N54" s="2">
        <f>-TB!L335</f>
        <v>112426.93</v>
      </c>
      <c r="O54" s="2">
        <f>-TB!M335</f>
        <v>112426.93</v>
      </c>
      <c r="P54" s="2">
        <f>-TB!N335</f>
        <v>112426.93</v>
      </c>
      <c r="Q54" s="264"/>
      <c r="R54" s="264"/>
      <c r="S54" s="2">
        <f>-TB!Q335</f>
        <v>76942.570000000007</v>
      </c>
      <c r="T54" s="2">
        <f>-TB!R335</f>
        <v>174806.91</v>
      </c>
      <c r="U54" s="2">
        <f>-TB!S335</f>
        <v>282989.53999999998</v>
      </c>
      <c r="V54" s="2">
        <f>-TB!T335</f>
        <v>79485.63</v>
      </c>
      <c r="W54" s="2">
        <f>-TB!U335</f>
        <v>115829.07</v>
      </c>
      <c r="X54" s="2">
        <f>-TB!V335</f>
        <v>141834.85</v>
      </c>
      <c r="Y54" s="2">
        <f>-TB!W335</f>
        <v>125193.25</v>
      </c>
      <c r="Z54" s="2">
        <f>-TB!X335</f>
        <v>101158.19</v>
      </c>
      <c r="AA54" s="2">
        <f>-TB!Y335</f>
        <v>142341.66</v>
      </c>
      <c r="AB54" s="2">
        <f>-TB!Z335</f>
        <v>130015.93</v>
      </c>
      <c r="AC54" s="2">
        <f>-TB!AA335</f>
        <v>134013.64000000001</v>
      </c>
      <c r="AD54" s="2">
        <f>-TB!AB335</f>
        <v>119670.73</v>
      </c>
      <c r="AE54" s="4"/>
      <c r="AF54" s="4"/>
      <c r="AG54" s="4"/>
      <c r="AH54" s="4"/>
      <c r="AI54" s="4"/>
      <c r="AJ54" s="4"/>
      <c r="AK54" s="4"/>
      <c r="AL54" s="4"/>
      <c r="AM54" s="4"/>
    </row>
    <row r="55" spans="1:39" s="65" customFormat="1">
      <c r="B55" s="90" t="s">
        <v>48</v>
      </c>
      <c r="C55" s="151"/>
      <c r="D55" s="151"/>
      <c r="E55" s="66">
        <f>SUM(E45:E54)</f>
        <v>21041665.130000003</v>
      </c>
      <c r="F55" s="66">
        <f t="shared" ref="F55:P55" si="19">SUM(F45:F54)</f>
        <v>15639872.300000001</v>
      </c>
      <c r="G55" s="66">
        <f t="shared" si="19"/>
        <v>15211919.029999999</v>
      </c>
      <c r="H55" s="66">
        <f t="shared" si="19"/>
        <v>12309572.900000002</v>
      </c>
      <c r="I55" s="66">
        <f t="shared" si="19"/>
        <v>13209516.75</v>
      </c>
      <c r="J55" s="66">
        <f t="shared" si="19"/>
        <v>13389600.629999999</v>
      </c>
      <c r="K55" s="66">
        <f t="shared" si="19"/>
        <v>13389600.629999999</v>
      </c>
      <c r="L55" s="66">
        <f t="shared" si="19"/>
        <v>13389600.629999999</v>
      </c>
      <c r="M55" s="66">
        <f t="shared" si="19"/>
        <v>13389600.629999999</v>
      </c>
      <c r="N55" s="66">
        <f t="shared" si="19"/>
        <v>13389600.629999999</v>
      </c>
      <c r="O55" s="66">
        <f t="shared" si="19"/>
        <v>13389600.629999999</v>
      </c>
      <c r="P55" s="66">
        <f t="shared" si="19"/>
        <v>13389600.629999999</v>
      </c>
      <c r="Q55" s="269"/>
      <c r="R55" s="269"/>
      <c r="S55" s="66">
        <f>SUM(S45:S54)</f>
        <v>7570976.8200000003</v>
      </c>
      <c r="T55" s="66">
        <f t="shared" ref="T55:AD55" si="20">SUM(T45:T54)</f>
        <v>7604399.6799999997</v>
      </c>
      <c r="U55" s="66">
        <f t="shared" si="20"/>
        <v>10415292.639999999</v>
      </c>
      <c r="V55" s="66">
        <f t="shared" si="20"/>
        <v>11342472.99</v>
      </c>
      <c r="W55" s="66">
        <f t="shared" si="20"/>
        <v>13934129.52</v>
      </c>
      <c r="X55" s="66">
        <f t="shared" si="20"/>
        <v>13299546.85</v>
      </c>
      <c r="Y55" s="66">
        <f t="shared" si="20"/>
        <v>10993949.210000001</v>
      </c>
      <c r="Z55" s="66">
        <f t="shared" si="20"/>
        <v>12178523.040000001</v>
      </c>
      <c r="AA55" s="66">
        <f t="shared" si="20"/>
        <v>10014628.810000001</v>
      </c>
      <c r="AB55" s="66">
        <f t="shared" si="20"/>
        <v>10452841.49</v>
      </c>
      <c r="AC55" s="66">
        <f t="shared" si="20"/>
        <v>16624247.720000001</v>
      </c>
      <c r="AD55" s="66">
        <f t="shared" si="20"/>
        <v>24261972.750000004</v>
      </c>
    </row>
    <row r="56" spans="1:39" s="5" customFormat="1">
      <c r="A56" s="4"/>
      <c r="B56" s="89"/>
      <c r="C56" s="37"/>
      <c r="D56" s="3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64"/>
      <c r="R56" s="26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</row>
    <row r="57" spans="1:39" s="65" customFormat="1">
      <c r="B57" s="90" t="s">
        <v>49</v>
      </c>
      <c r="C57" s="151"/>
      <c r="D57" s="151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269"/>
      <c r="R57" s="269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</row>
    <row r="58" spans="1:39" s="5" customFormat="1">
      <c r="A58" s="4"/>
      <c r="B58" s="89"/>
      <c r="C58" s="37" t="s">
        <v>50</v>
      </c>
      <c r="D58" s="3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64"/>
      <c r="R58" s="26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</row>
    <row r="59" spans="1:39" s="5" customFormat="1">
      <c r="A59" s="4"/>
      <c r="B59" s="89"/>
      <c r="C59" s="37" t="s">
        <v>51</v>
      </c>
      <c r="D59" s="37"/>
      <c r="E59" s="64">
        <f>-TB!C282-E48</f>
        <v>0</v>
      </c>
      <c r="F59" s="64">
        <f>-TB!D282-F48</f>
        <v>0</v>
      </c>
      <c r="G59" s="64">
        <f>-TB!E282-G48</f>
        <v>0</v>
      </c>
      <c r="H59" s="64">
        <f>-TB!F282-H48</f>
        <v>0</v>
      </c>
      <c r="I59" s="64">
        <f>-TB!G282-I48</f>
        <v>0</v>
      </c>
      <c r="J59" s="64">
        <f>-TB!H282-J48</f>
        <v>0</v>
      </c>
      <c r="K59" s="64">
        <f>-TB!I282-K48</f>
        <v>0</v>
      </c>
      <c r="L59" s="64">
        <f>-TB!J282-L48</f>
        <v>0</v>
      </c>
      <c r="M59" s="64">
        <f>-TB!K282-M48</f>
        <v>0</v>
      </c>
      <c r="N59" s="64">
        <f>-TB!L282-N48</f>
        <v>0</v>
      </c>
      <c r="O59" s="64">
        <f>-TB!M282-O48</f>
        <v>0</v>
      </c>
      <c r="P59" s="64">
        <f>-TB!N282-P48</f>
        <v>0</v>
      </c>
      <c r="Q59" s="264"/>
      <c r="R59" s="264"/>
      <c r="S59" s="64">
        <f>-TB!Q282-S48</f>
        <v>0</v>
      </c>
      <c r="T59" s="64">
        <f>-TB!R282-T48</f>
        <v>0</v>
      </c>
      <c r="U59" s="64">
        <f>-TB!S282-U48</f>
        <v>0</v>
      </c>
      <c r="V59" s="64">
        <f>-TB!T282-V48</f>
        <v>0</v>
      </c>
      <c r="W59" s="64">
        <f>-TB!U282-W48</f>
        <v>0</v>
      </c>
      <c r="X59" s="64">
        <f>-TB!V282-X48</f>
        <v>0</v>
      </c>
      <c r="Y59" s="64">
        <f>-TB!W282-Y48</f>
        <v>0</v>
      </c>
      <c r="Z59" s="64">
        <f>-TB!X282-Z48</f>
        <v>0</v>
      </c>
      <c r="AA59" s="64">
        <f>-TB!Y282-AA48</f>
        <v>0</v>
      </c>
      <c r="AB59" s="64">
        <f>-TB!Z282-AB48</f>
        <v>0</v>
      </c>
      <c r="AC59" s="64">
        <f>-TB!AA282-AC48</f>
        <v>0</v>
      </c>
      <c r="AD59" s="64">
        <f>-TB!AB282-AD48</f>
        <v>0</v>
      </c>
      <c r="AE59" s="4"/>
      <c r="AF59" s="4"/>
      <c r="AG59" s="4"/>
      <c r="AH59" s="4"/>
      <c r="AI59" s="4"/>
      <c r="AJ59" s="4"/>
      <c r="AK59" s="4"/>
      <c r="AL59" s="4"/>
      <c r="AM59" s="4"/>
    </row>
    <row r="60" spans="1:39" s="5" customFormat="1">
      <c r="A60" s="4"/>
      <c r="B60" s="94"/>
      <c r="C60" s="155" t="s">
        <v>52</v>
      </c>
      <c r="D60" s="155"/>
      <c r="E60" s="67">
        <f>-TB!C278-E49</f>
        <v>0</v>
      </c>
      <c r="F60" s="67">
        <f>-TB!D278-F49</f>
        <v>0</v>
      </c>
      <c r="G60" s="67">
        <f>-TB!E278-G49</f>
        <v>0</v>
      </c>
      <c r="H60" s="67">
        <f>-TB!F278-H49</f>
        <v>0</v>
      </c>
      <c r="I60" s="67">
        <f>-TB!G278-I49</f>
        <v>0</v>
      </c>
      <c r="J60" s="67">
        <f>-TB!H278-J49</f>
        <v>0</v>
      </c>
      <c r="K60" s="67">
        <f>-TB!I278-K49</f>
        <v>0</v>
      </c>
      <c r="L60" s="67">
        <f>-TB!J278-L49</f>
        <v>0</v>
      </c>
      <c r="M60" s="67">
        <f>-TB!K278-M49</f>
        <v>0</v>
      </c>
      <c r="N60" s="67">
        <f>-TB!L278-N49</f>
        <v>0</v>
      </c>
      <c r="O60" s="67">
        <f>-TB!M278-O49</f>
        <v>0</v>
      </c>
      <c r="P60" s="67">
        <f>-TB!N278-P49</f>
        <v>0</v>
      </c>
      <c r="Q60" s="264"/>
      <c r="R60" s="264"/>
      <c r="S60" s="67">
        <f>-TB!Q278-S49</f>
        <v>0</v>
      </c>
      <c r="T60" s="67">
        <f>-TB!R278-T49</f>
        <v>0</v>
      </c>
      <c r="U60" s="67">
        <f>-TB!S278-U49</f>
        <v>0</v>
      </c>
      <c r="V60" s="67">
        <f>-TB!T278-V49</f>
        <v>0</v>
      </c>
      <c r="W60" s="67">
        <f>-TB!U278-W49</f>
        <v>0</v>
      </c>
      <c r="X60" s="67">
        <f>-TB!V278-X49</f>
        <v>0</v>
      </c>
      <c r="Y60" s="67">
        <f>-TB!W278-Y49</f>
        <v>0</v>
      </c>
      <c r="Z60" s="67">
        <f>-TB!X278-Z49</f>
        <v>0</v>
      </c>
      <c r="AA60" s="67">
        <f>-TB!Y278-AA49</f>
        <v>0</v>
      </c>
      <c r="AB60" s="67">
        <f>-TB!Z278-AB49</f>
        <v>0</v>
      </c>
      <c r="AC60" s="67">
        <f>-TB!AA278-AC49</f>
        <v>0</v>
      </c>
      <c r="AD60" s="67">
        <f>-TB!AB278-AD49</f>
        <v>0</v>
      </c>
      <c r="AE60" s="4"/>
      <c r="AF60" s="4"/>
      <c r="AG60" s="4"/>
      <c r="AH60" s="4"/>
      <c r="AI60" s="4"/>
      <c r="AJ60" s="4"/>
      <c r="AK60" s="4"/>
      <c r="AL60" s="4"/>
      <c r="AM60" s="4"/>
    </row>
    <row r="61" spans="1:39" s="5" customFormat="1">
      <c r="A61" s="4"/>
      <c r="B61" s="89"/>
      <c r="C61" s="37" t="s">
        <v>53</v>
      </c>
      <c r="D61" s="37"/>
      <c r="E61" s="2">
        <f>-TB!C340</f>
        <v>1365493</v>
      </c>
      <c r="F61" s="2">
        <f>-TB!D340</f>
        <v>1365493</v>
      </c>
      <c r="G61" s="2">
        <f>-TB!E340</f>
        <v>1397917</v>
      </c>
      <c r="H61" s="2">
        <f>-TB!F340</f>
        <v>1408725</v>
      </c>
      <c r="I61" s="2">
        <f>-TB!G340</f>
        <v>1419533</v>
      </c>
      <c r="J61" s="2">
        <f>-TB!H340</f>
        <v>1430343</v>
      </c>
      <c r="K61" s="2">
        <f>-TB!I340</f>
        <v>1430343</v>
      </c>
      <c r="L61" s="2">
        <f>-TB!J340</f>
        <v>1430343</v>
      </c>
      <c r="M61" s="2">
        <f>-TB!K340</f>
        <v>1430343</v>
      </c>
      <c r="N61" s="2">
        <f>-TB!L340</f>
        <v>1430343</v>
      </c>
      <c r="O61" s="2">
        <f>-TB!M340</f>
        <v>1430343</v>
      </c>
      <c r="P61" s="2">
        <f>-TB!N340</f>
        <v>1430343</v>
      </c>
      <c r="Q61" s="264"/>
      <c r="R61" s="264"/>
      <c r="S61" s="2">
        <f>-TB!Q340</f>
        <v>0</v>
      </c>
      <c r="T61" s="2">
        <f>-TB!R340</f>
        <v>0</v>
      </c>
      <c r="U61" s="2">
        <f>-TB!S340</f>
        <v>214984.54</v>
      </c>
      <c r="V61" s="2">
        <f>-TB!T340</f>
        <v>216470.63</v>
      </c>
      <c r="W61" s="2">
        <f>-TB!U340</f>
        <v>216470.63</v>
      </c>
      <c r="X61" s="2">
        <f>-TB!V340</f>
        <v>219439.71</v>
      </c>
      <c r="Y61" s="2">
        <f>-TB!W340</f>
        <v>220925.8</v>
      </c>
      <c r="Z61" s="2">
        <f>-TB!X340</f>
        <v>222411.89</v>
      </c>
      <c r="AA61" s="2">
        <f>-TB!Y340</f>
        <v>223897.98</v>
      </c>
      <c r="AB61" s="2">
        <f>-TB!Z340</f>
        <v>223897.98</v>
      </c>
      <c r="AC61" s="2">
        <f>-TB!AA340</f>
        <v>223897.98</v>
      </c>
      <c r="AD61" s="2">
        <f>-TB!AB340</f>
        <v>1365493</v>
      </c>
      <c r="AE61" s="4"/>
      <c r="AF61" s="4"/>
      <c r="AG61" s="4"/>
      <c r="AH61" s="4"/>
      <c r="AI61" s="4"/>
      <c r="AJ61" s="4"/>
      <c r="AK61" s="4"/>
      <c r="AL61" s="4"/>
      <c r="AM61" s="4"/>
    </row>
    <row r="62" spans="1:39" s="5" customFormat="1">
      <c r="A62" s="4"/>
      <c r="B62" s="89"/>
      <c r="C62" s="37" t="s">
        <v>54</v>
      </c>
      <c r="D62" s="37"/>
      <c r="E62" s="2">
        <f>-TB!C343</f>
        <v>0</v>
      </c>
      <c r="F62" s="2">
        <f>-TB!D343</f>
        <v>0</v>
      </c>
      <c r="G62" s="2">
        <f>-TB!E343</f>
        <v>0</v>
      </c>
      <c r="H62" s="2">
        <f>-TB!F343</f>
        <v>0</v>
      </c>
      <c r="I62" s="2">
        <f>-TB!G343</f>
        <v>0</v>
      </c>
      <c r="J62" s="2">
        <f>-TB!H343</f>
        <v>0</v>
      </c>
      <c r="K62" s="2">
        <f>-TB!I343</f>
        <v>0</v>
      </c>
      <c r="L62" s="2">
        <f>-TB!J343</f>
        <v>0</v>
      </c>
      <c r="M62" s="2">
        <f>-TB!K343</f>
        <v>0</v>
      </c>
      <c r="N62" s="2">
        <f>-TB!L343</f>
        <v>0</v>
      </c>
      <c r="O62" s="2">
        <f>-TB!M343</f>
        <v>0</v>
      </c>
      <c r="P62" s="2">
        <f>-TB!N343</f>
        <v>0</v>
      </c>
      <c r="Q62" s="264"/>
      <c r="R62" s="264"/>
      <c r="S62" s="2">
        <f>-TB!Q343</f>
        <v>0</v>
      </c>
      <c r="T62" s="2">
        <f>-TB!R343</f>
        <v>0</v>
      </c>
      <c r="U62" s="2">
        <f>-TB!S343</f>
        <v>0</v>
      </c>
      <c r="V62" s="2">
        <f>-TB!T343</f>
        <v>0</v>
      </c>
      <c r="W62" s="2">
        <f>-TB!U343</f>
        <v>0</v>
      </c>
      <c r="X62" s="2">
        <f>-TB!V343</f>
        <v>0</v>
      </c>
      <c r="Y62" s="2">
        <f>-TB!W343</f>
        <v>0</v>
      </c>
      <c r="Z62" s="2">
        <f>-TB!X343</f>
        <v>0</v>
      </c>
      <c r="AA62" s="2">
        <f>-TB!Y343</f>
        <v>0</v>
      </c>
      <c r="AB62" s="2">
        <f>-TB!Z343</f>
        <v>0</v>
      </c>
      <c r="AC62" s="2">
        <f>-TB!AA343</f>
        <v>0</v>
      </c>
      <c r="AD62" s="2">
        <f>-TB!AB343</f>
        <v>0</v>
      </c>
      <c r="AE62" s="4"/>
      <c r="AF62" s="4"/>
      <c r="AG62" s="4"/>
      <c r="AH62" s="4"/>
      <c r="AI62" s="4"/>
      <c r="AJ62" s="4"/>
      <c r="AK62" s="4"/>
      <c r="AL62" s="4"/>
      <c r="AM62" s="4"/>
    </row>
    <row r="63" spans="1:39" s="5" customFormat="1">
      <c r="A63" s="4"/>
      <c r="B63" s="89"/>
      <c r="C63" s="37" t="s">
        <v>55</v>
      </c>
      <c r="D63" s="37"/>
      <c r="E63" s="2">
        <f>-TB!C347</f>
        <v>0</v>
      </c>
      <c r="F63" s="2">
        <f>-TB!D347</f>
        <v>0</v>
      </c>
      <c r="G63" s="2">
        <f>-TB!E347</f>
        <v>0</v>
      </c>
      <c r="H63" s="2">
        <f>-TB!F347</f>
        <v>0</v>
      </c>
      <c r="I63" s="2">
        <f>-TB!G347</f>
        <v>0</v>
      </c>
      <c r="J63" s="2">
        <f>-TB!H347</f>
        <v>0</v>
      </c>
      <c r="K63" s="2">
        <f>-TB!I347</f>
        <v>0</v>
      </c>
      <c r="L63" s="2">
        <f>-TB!J347</f>
        <v>0</v>
      </c>
      <c r="M63" s="2">
        <f>-TB!K347</f>
        <v>0</v>
      </c>
      <c r="N63" s="2">
        <f>-TB!L347</f>
        <v>0</v>
      </c>
      <c r="O63" s="2">
        <f>-TB!M347</f>
        <v>0</v>
      </c>
      <c r="P63" s="2">
        <f>-TB!N347</f>
        <v>0</v>
      </c>
      <c r="Q63" s="264"/>
      <c r="R63" s="264"/>
      <c r="S63" s="2">
        <f>-TB!Q347</f>
        <v>0</v>
      </c>
      <c r="T63" s="2">
        <f>-TB!R347</f>
        <v>0</v>
      </c>
      <c r="U63" s="2">
        <f>-TB!S347</f>
        <v>0</v>
      </c>
      <c r="V63" s="2">
        <f>-TB!T347</f>
        <v>0</v>
      </c>
      <c r="W63" s="2">
        <f>-TB!U347</f>
        <v>0</v>
      </c>
      <c r="X63" s="2">
        <f>-TB!V347</f>
        <v>0</v>
      </c>
      <c r="Y63" s="2">
        <f>-TB!W347</f>
        <v>0</v>
      </c>
      <c r="Z63" s="2">
        <f>-TB!X347</f>
        <v>0</v>
      </c>
      <c r="AA63" s="2">
        <f>-TB!Y347</f>
        <v>0</v>
      </c>
      <c r="AB63" s="2">
        <f>-TB!Z347</f>
        <v>0</v>
      </c>
      <c r="AC63" s="2">
        <f>-TB!AA347</f>
        <v>0</v>
      </c>
      <c r="AD63" s="2">
        <f>-TB!AB347</f>
        <v>0</v>
      </c>
      <c r="AE63" s="4"/>
      <c r="AF63" s="4"/>
      <c r="AG63" s="4"/>
      <c r="AH63" s="4"/>
      <c r="AI63" s="4"/>
      <c r="AJ63" s="4"/>
      <c r="AK63" s="4"/>
      <c r="AL63" s="4"/>
      <c r="AM63" s="4"/>
    </row>
    <row r="64" spans="1:39" s="5" customFormat="1">
      <c r="A64" s="4"/>
      <c r="B64" s="94"/>
      <c r="C64" s="155" t="s">
        <v>56</v>
      </c>
      <c r="D64" s="155"/>
      <c r="E64" s="10">
        <f>-TB!C351</f>
        <v>0</v>
      </c>
      <c r="F64" s="10">
        <f>-TB!D351</f>
        <v>0</v>
      </c>
      <c r="G64" s="10">
        <f>-TB!E351</f>
        <v>0</v>
      </c>
      <c r="H64" s="10">
        <f>-TB!F351</f>
        <v>0</v>
      </c>
      <c r="I64" s="10">
        <f>-TB!G351</f>
        <v>0</v>
      </c>
      <c r="J64" s="10">
        <f>-TB!H351</f>
        <v>0</v>
      </c>
      <c r="K64" s="10">
        <f>-TB!I351</f>
        <v>0</v>
      </c>
      <c r="L64" s="10">
        <f>-TB!J351</f>
        <v>0</v>
      </c>
      <c r="M64" s="10">
        <f>-TB!K351</f>
        <v>0</v>
      </c>
      <c r="N64" s="10">
        <f>-TB!L351</f>
        <v>0</v>
      </c>
      <c r="O64" s="10">
        <f>-TB!M351</f>
        <v>0</v>
      </c>
      <c r="P64" s="10">
        <f>-TB!N351</f>
        <v>0</v>
      </c>
      <c r="Q64" s="264"/>
      <c r="R64" s="264"/>
      <c r="S64" s="10">
        <f>-TB!Q351</f>
        <v>0</v>
      </c>
      <c r="T64" s="10">
        <f>-TB!R351</f>
        <v>0</v>
      </c>
      <c r="U64" s="10">
        <f>-TB!S351</f>
        <v>0</v>
      </c>
      <c r="V64" s="10">
        <f>-TB!T351</f>
        <v>0</v>
      </c>
      <c r="W64" s="10">
        <f>-TB!U351</f>
        <v>0</v>
      </c>
      <c r="X64" s="10">
        <f>-TB!V351</f>
        <v>0</v>
      </c>
      <c r="Y64" s="10">
        <f>-TB!W351</f>
        <v>0</v>
      </c>
      <c r="Z64" s="10">
        <f>-TB!X351</f>
        <v>0</v>
      </c>
      <c r="AA64" s="10">
        <f>-TB!Y351</f>
        <v>0</v>
      </c>
      <c r="AB64" s="10">
        <f>-TB!Z351</f>
        <v>0</v>
      </c>
      <c r="AC64" s="10">
        <f>-TB!AA351</f>
        <v>0</v>
      </c>
      <c r="AD64" s="10">
        <f>-TB!AB351</f>
        <v>0</v>
      </c>
      <c r="AE64" s="4"/>
      <c r="AF64" s="4"/>
      <c r="AG64" s="4"/>
      <c r="AH64" s="4"/>
      <c r="AI64" s="4"/>
      <c r="AJ64" s="4"/>
      <c r="AK64" s="4"/>
      <c r="AL64" s="4"/>
      <c r="AM64" s="4"/>
    </row>
    <row r="65" spans="1:39" s="5" customFormat="1">
      <c r="A65" s="4"/>
      <c r="B65" s="93"/>
      <c r="C65" s="156" t="s">
        <v>57</v>
      </c>
      <c r="D65" s="156"/>
      <c r="E65" s="10">
        <f>-TB!C355</f>
        <v>0</v>
      </c>
      <c r="F65" s="10">
        <f>-TB!D355</f>
        <v>0</v>
      </c>
      <c r="G65" s="10">
        <f>-TB!E355</f>
        <v>0</v>
      </c>
      <c r="H65" s="10">
        <f>-TB!F355</f>
        <v>0</v>
      </c>
      <c r="I65" s="10">
        <f>-TB!G355</f>
        <v>0</v>
      </c>
      <c r="J65" s="10">
        <f>-TB!H355</f>
        <v>0</v>
      </c>
      <c r="K65" s="10">
        <f>-TB!I355</f>
        <v>0</v>
      </c>
      <c r="L65" s="10">
        <f>-TB!J355</f>
        <v>0</v>
      </c>
      <c r="M65" s="10">
        <f>-TB!K355</f>
        <v>0</v>
      </c>
      <c r="N65" s="10">
        <f>-TB!L355</f>
        <v>0</v>
      </c>
      <c r="O65" s="10">
        <f>-TB!M355</f>
        <v>0</v>
      </c>
      <c r="P65" s="10">
        <f>-TB!N355</f>
        <v>0</v>
      </c>
      <c r="Q65" s="264"/>
      <c r="R65" s="264"/>
      <c r="S65" s="10">
        <f>-TB!Q355</f>
        <v>0</v>
      </c>
      <c r="T65" s="10">
        <f>-TB!R355</f>
        <v>0</v>
      </c>
      <c r="U65" s="10">
        <f>-TB!S355</f>
        <v>0</v>
      </c>
      <c r="V65" s="10">
        <f>-TB!T355</f>
        <v>0</v>
      </c>
      <c r="W65" s="10">
        <f>-TB!U355</f>
        <v>0</v>
      </c>
      <c r="X65" s="10">
        <f>-TB!V355</f>
        <v>0</v>
      </c>
      <c r="Y65" s="10">
        <f>-TB!W355</f>
        <v>0</v>
      </c>
      <c r="Z65" s="10">
        <f>-TB!X355</f>
        <v>0</v>
      </c>
      <c r="AA65" s="10">
        <f>-TB!Y355</f>
        <v>0</v>
      </c>
      <c r="AB65" s="10">
        <f>-TB!Z355</f>
        <v>0</v>
      </c>
      <c r="AC65" s="10">
        <f>-TB!AA355</f>
        <v>0</v>
      </c>
      <c r="AD65" s="10">
        <f>-TB!AB355</f>
        <v>0</v>
      </c>
      <c r="AE65" s="4"/>
      <c r="AF65" s="4"/>
      <c r="AG65" s="4"/>
      <c r="AH65" s="4"/>
      <c r="AI65" s="4"/>
      <c r="AJ65" s="4"/>
      <c r="AK65" s="4"/>
      <c r="AL65" s="4"/>
      <c r="AM65" s="4"/>
    </row>
    <row r="66" spans="1:39" s="5" customFormat="1">
      <c r="A66" s="4"/>
      <c r="B66" s="93"/>
      <c r="C66" s="156" t="s">
        <v>58</v>
      </c>
      <c r="D66" s="156"/>
      <c r="E66" s="68">
        <f>-TB!C359</f>
        <v>0</v>
      </c>
      <c r="F66" s="68">
        <f>-TB!D359</f>
        <v>0</v>
      </c>
      <c r="G66" s="68">
        <f>-TB!E359</f>
        <v>0</v>
      </c>
      <c r="H66" s="68">
        <f>-TB!F359</f>
        <v>0</v>
      </c>
      <c r="I66" s="68">
        <f>-TB!G359</f>
        <v>0</v>
      </c>
      <c r="J66" s="68">
        <f>-TB!H359</f>
        <v>0</v>
      </c>
      <c r="K66" s="68">
        <f>-TB!I359</f>
        <v>0</v>
      </c>
      <c r="L66" s="68">
        <f>-TB!J359</f>
        <v>0</v>
      </c>
      <c r="M66" s="68">
        <f>-TB!K359</f>
        <v>0</v>
      </c>
      <c r="N66" s="68">
        <f>-TB!L359</f>
        <v>0</v>
      </c>
      <c r="O66" s="68">
        <f>-TB!M359</f>
        <v>0</v>
      </c>
      <c r="P66" s="68">
        <f>-TB!N359</f>
        <v>0</v>
      </c>
      <c r="Q66" s="264"/>
      <c r="R66" s="264"/>
      <c r="S66" s="68">
        <f>-TB!Q359</f>
        <v>0</v>
      </c>
      <c r="T66" s="68">
        <f>-TB!R359</f>
        <v>0</v>
      </c>
      <c r="U66" s="68">
        <f>-TB!S359</f>
        <v>0</v>
      </c>
      <c r="V66" s="68">
        <f>-TB!T359</f>
        <v>0</v>
      </c>
      <c r="W66" s="68">
        <f>-TB!U359</f>
        <v>0</v>
      </c>
      <c r="X66" s="68">
        <f>-TB!V359</f>
        <v>0</v>
      </c>
      <c r="Y66" s="68">
        <f>-TB!W359</f>
        <v>0</v>
      </c>
      <c r="Z66" s="68">
        <f>-TB!X359</f>
        <v>0</v>
      </c>
      <c r="AA66" s="68">
        <f>-TB!Y359</f>
        <v>0</v>
      </c>
      <c r="AB66" s="68">
        <f>-TB!Z359</f>
        <v>0</v>
      </c>
      <c r="AC66" s="68">
        <f>-TB!AA359</f>
        <v>0</v>
      </c>
      <c r="AD66" s="68">
        <f>-TB!AB359</f>
        <v>0</v>
      </c>
      <c r="AE66" s="4"/>
      <c r="AF66" s="4"/>
      <c r="AG66" s="4"/>
      <c r="AH66" s="4"/>
      <c r="AI66" s="4"/>
      <c r="AJ66" s="4"/>
      <c r="AK66" s="4"/>
      <c r="AL66" s="4"/>
      <c r="AM66" s="4"/>
    </row>
    <row r="67" spans="1:39" s="5" customFormat="1">
      <c r="A67" s="4"/>
      <c r="B67" s="89"/>
      <c r="C67" s="37" t="s">
        <v>59</v>
      </c>
      <c r="D67" s="37"/>
      <c r="E67" s="2">
        <f>-TB!C363</f>
        <v>0</v>
      </c>
      <c r="F67" s="2">
        <f>-TB!D363</f>
        <v>0</v>
      </c>
      <c r="G67" s="2">
        <f>-TB!E363</f>
        <v>0</v>
      </c>
      <c r="H67" s="2">
        <f>-TB!F363</f>
        <v>0</v>
      </c>
      <c r="I67" s="2">
        <f>-TB!G363</f>
        <v>0</v>
      </c>
      <c r="J67" s="2">
        <f>-TB!H363</f>
        <v>0</v>
      </c>
      <c r="K67" s="2">
        <f>-TB!I363</f>
        <v>0</v>
      </c>
      <c r="L67" s="2">
        <f>-TB!J363</f>
        <v>0</v>
      </c>
      <c r="M67" s="2">
        <f>-TB!K363</f>
        <v>0</v>
      </c>
      <c r="N67" s="2">
        <f>-TB!L363</f>
        <v>0</v>
      </c>
      <c r="O67" s="2">
        <f>-TB!M363</f>
        <v>0</v>
      </c>
      <c r="P67" s="2">
        <f>-TB!N363</f>
        <v>0</v>
      </c>
      <c r="Q67" s="264"/>
      <c r="R67" s="264"/>
      <c r="S67" s="2">
        <f>-TB!Q363</f>
        <v>0</v>
      </c>
      <c r="T67" s="2">
        <f>-TB!R363</f>
        <v>0</v>
      </c>
      <c r="U67" s="2">
        <f>-TB!S363</f>
        <v>0</v>
      </c>
      <c r="V67" s="2">
        <f>-TB!T363</f>
        <v>0</v>
      </c>
      <c r="W67" s="2">
        <f>-TB!U363</f>
        <v>0</v>
      </c>
      <c r="X67" s="2">
        <f>-TB!V363</f>
        <v>0</v>
      </c>
      <c r="Y67" s="2">
        <f>-TB!W363</f>
        <v>0</v>
      </c>
      <c r="Z67" s="2">
        <f>-TB!X363</f>
        <v>0</v>
      </c>
      <c r="AA67" s="2">
        <f>-TB!Y363</f>
        <v>0</v>
      </c>
      <c r="AB67" s="2">
        <f>-TB!Z363</f>
        <v>0</v>
      </c>
      <c r="AC67" s="2">
        <f>-TB!AA363</f>
        <v>0</v>
      </c>
      <c r="AD67" s="2">
        <f>-TB!AB363</f>
        <v>0</v>
      </c>
      <c r="AE67" s="4"/>
      <c r="AF67" s="4"/>
      <c r="AG67" s="4"/>
      <c r="AH67" s="4"/>
      <c r="AI67" s="4"/>
      <c r="AJ67" s="4"/>
      <c r="AK67" s="4"/>
      <c r="AL67" s="4"/>
      <c r="AM67" s="4"/>
    </row>
    <row r="68" spans="1:39" s="5" customFormat="1">
      <c r="A68" s="4"/>
      <c r="B68" s="89"/>
      <c r="C68" s="37"/>
      <c r="D68" s="3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64"/>
      <c r="R68" s="264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</row>
    <row r="69" spans="1:39" s="74" customFormat="1">
      <c r="A69" s="71"/>
      <c r="B69" s="88" t="s">
        <v>60</v>
      </c>
      <c r="C69" s="149"/>
      <c r="D69" s="149"/>
      <c r="E69" s="81">
        <f>SUM(E58:E68)</f>
        <v>1365493</v>
      </c>
      <c r="F69" s="81">
        <f t="shared" ref="F69:P69" si="21">SUM(F58:F68)</f>
        <v>1365493</v>
      </c>
      <c r="G69" s="81">
        <f t="shared" si="21"/>
        <v>1397917</v>
      </c>
      <c r="H69" s="81">
        <f t="shared" si="21"/>
        <v>1408725</v>
      </c>
      <c r="I69" s="81">
        <f t="shared" si="21"/>
        <v>1419533</v>
      </c>
      <c r="J69" s="81">
        <f t="shared" si="21"/>
        <v>1430343</v>
      </c>
      <c r="K69" s="81">
        <f t="shared" si="21"/>
        <v>1430343</v>
      </c>
      <c r="L69" s="81">
        <f t="shared" si="21"/>
        <v>1430343</v>
      </c>
      <c r="M69" s="81">
        <f t="shared" si="21"/>
        <v>1430343</v>
      </c>
      <c r="N69" s="81">
        <f t="shared" si="21"/>
        <v>1430343</v>
      </c>
      <c r="O69" s="81">
        <f t="shared" si="21"/>
        <v>1430343</v>
      </c>
      <c r="P69" s="81">
        <f t="shared" si="21"/>
        <v>1430343</v>
      </c>
      <c r="Q69" s="271"/>
      <c r="R69" s="271"/>
      <c r="S69" s="81">
        <f>SUM(S58:S68)</f>
        <v>0</v>
      </c>
      <c r="T69" s="81">
        <f t="shared" ref="T69:AD69" si="22">SUM(T58:T68)</f>
        <v>0</v>
      </c>
      <c r="U69" s="81">
        <f t="shared" si="22"/>
        <v>214984.54</v>
      </c>
      <c r="V69" s="81">
        <f t="shared" si="22"/>
        <v>216470.63</v>
      </c>
      <c r="W69" s="81">
        <f t="shared" si="22"/>
        <v>216470.63</v>
      </c>
      <c r="X69" s="81">
        <f t="shared" si="22"/>
        <v>219439.71</v>
      </c>
      <c r="Y69" s="81">
        <f t="shared" si="22"/>
        <v>220925.8</v>
      </c>
      <c r="Z69" s="81">
        <f t="shared" si="22"/>
        <v>222411.89</v>
      </c>
      <c r="AA69" s="81">
        <f t="shared" si="22"/>
        <v>223897.98</v>
      </c>
      <c r="AB69" s="81">
        <f t="shared" si="22"/>
        <v>223897.98</v>
      </c>
      <c r="AC69" s="81">
        <f t="shared" si="22"/>
        <v>223897.98</v>
      </c>
      <c r="AD69" s="81">
        <f t="shared" si="22"/>
        <v>1365493</v>
      </c>
      <c r="AE69" s="73"/>
      <c r="AF69" s="73"/>
      <c r="AG69" s="73"/>
      <c r="AH69" s="73"/>
      <c r="AI69" s="73"/>
      <c r="AJ69" s="73"/>
      <c r="AK69" s="73"/>
      <c r="AL69" s="73"/>
      <c r="AM69" s="73"/>
    </row>
    <row r="70" spans="1:39" s="77" customFormat="1" ht="13.3" thickBot="1">
      <c r="A70" s="75"/>
      <c r="B70" s="113" t="s">
        <v>61</v>
      </c>
      <c r="C70" s="152"/>
      <c r="D70" s="152"/>
      <c r="E70" s="82">
        <f>E69+E55</f>
        <v>22407158.130000003</v>
      </c>
      <c r="F70" s="82">
        <f t="shared" ref="F70:P70" si="23">F69+F55</f>
        <v>17005365.300000001</v>
      </c>
      <c r="G70" s="82">
        <f t="shared" si="23"/>
        <v>16609836.029999999</v>
      </c>
      <c r="H70" s="118">
        <f t="shared" si="23"/>
        <v>13718297.900000002</v>
      </c>
      <c r="I70" s="82">
        <f t="shared" si="23"/>
        <v>14629049.75</v>
      </c>
      <c r="J70" s="82">
        <f t="shared" si="23"/>
        <v>14819943.629999999</v>
      </c>
      <c r="K70" s="82">
        <f t="shared" si="23"/>
        <v>14819943.629999999</v>
      </c>
      <c r="L70" s="82">
        <f t="shared" si="23"/>
        <v>14819943.629999999</v>
      </c>
      <c r="M70" s="82">
        <f t="shared" si="23"/>
        <v>14819943.629999999</v>
      </c>
      <c r="N70" s="82">
        <f t="shared" si="23"/>
        <v>14819943.629999999</v>
      </c>
      <c r="O70" s="82">
        <f t="shared" si="23"/>
        <v>14819943.629999999</v>
      </c>
      <c r="P70" s="82">
        <f t="shared" si="23"/>
        <v>14819943.629999999</v>
      </c>
      <c r="Q70" s="270"/>
      <c r="R70" s="270"/>
      <c r="S70" s="82">
        <f>S69+S55</f>
        <v>7570976.8200000003</v>
      </c>
      <c r="T70" s="82">
        <f t="shared" ref="T70:AD70" si="24">T69+T55</f>
        <v>7604399.6799999997</v>
      </c>
      <c r="U70" s="82">
        <f t="shared" si="24"/>
        <v>10630277.179999998</v>
      </c>
      <c r="V70" s="118">
        <f t="shared" si="24"/>
        <v>11558943.620000001</v>
      </c>
      <c r="W70" s="82">
        <f t="shared" si="24"/>
        <v>14150600.15</v>
      </c>
      <c r="X70" s="82">
        <f t="shared" si="24"/>
        <v>13518986.560000001</v>
      </c>
      <c r="Y70" s="82">
        <f t="shared" si="24"/>
        <v>11214875.010000002</v>
      </c>
      <c r="Z70" s="82">
        <f t="shared" si="24"/>
        <v>12400934.930000002</v>
      </c>
      <c r="AA70" s="82">
        <f t="shared" si="24"/>
        <v>10238526.790000001</v>
      </c>
      <c r="AB70" s="82">
        <f t="shared" si="24"/>
        <v>10676739.470000001</v>
      </c>
      <c r="AC70" s="82">
        <f t="shared" si="24"/>
        <v>16848145.699999999</v>
      </c>
      <c r="AD70" s="82">
        <f t="shared" si="24"/>
        <v>25627465.750000004</v>
      </c>
      <c r="AE70" s="76"/>
      <c r="AF70" s="76"/>
      <c r="AG70" s="76"/>
      <c r="AH70" s="76"/>
      <c r="AI70" s="76"/>
      <c r="AJ70" s="76"/>
      <c r="AK70" s="76"/>
      <c r="AL70" s="76"/>
      <c r="AM70" s="76"/>
    </row>
    <row r="71" spans="1:39" s="5" customFormat="1">
      <c r="A71" s="4"/>
      <c r="B71" s="89"/>
      <c r="C71" s="37"/>
      <c r="D71" s="37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264"/>
      <c r="R71" s="2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4"/>
      <c r="AF71" s="4"/>
      <c r="AG71" s="4"/>
      <c r="AH71" s="4"/>
      <c r="AI71" s="4"/>
      <c r="AJ71" s="4"/>
      <c r="AK71" s="4"/>
      <c r="AL71" s="4"/>
      <c r="AM71" s="4"/>
    </row>
    <row r="72" spans="1:39" s="77" customFormat="1">
      <c r="A72" s="76"/>
      <c r="B72" s="91" t="s">
        <v>62</v>
      </c>
      <c r="C72" s="152"/>
      <c r="D72" s="152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270"/>
      <c r="R72" s="270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76"/>
      <c r="AF72" s="76"/>
      <c r="AG72" s="76"/>
      <c r="AH72" s="76"/>
      <c r="AI72" s="76"/>
      <c r="AJ72" s="76"/>
      <c r="AK72" s="76"/>
      <c r="AL72" s="76"/>
      <c r="AM72" s="76"/>
    </row>
    <row r="73" spans="1:39" s="5" customFormat="1">
      <c r="A73" s="4"/>
      <c r="B73" s="89"/>
      <c r="C73" s="37" t="s">
        <v>63</v>
      </c>
      <c r="D73" s="37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264"/>
      <c r="R73" s="264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4"/>
      <c r="AF73" s="4"/>
      <c r="AG73" s="4"/>
      <c r="AH73" s="4"/>
      <c r="AI73" s="4"/>
      <c r="AJ73" s="4"/>
      <c r="AK73" s="4"/>
      <c r="AL73" s="4"/>
      <c r="AM73" s="4"/>
    </row>
    <row r="74" spans="1:39" s="5" customFormat="1">
      <c r="A74" s="4"/>
      <c r="B74" s="89"/>
      <c r="C74" s="37" t="s">
        <v>64</v>
      </c>
      <c r="D74" s="37"/>
      <c r="E74" s="64">
        <f>-TB!C365</f>
        <v>35000000</v>
      </c>
      <c r="F74" s="64">
        <f>-TB!D365</f>
        <v>35000000</v>
      </c>
      <c r="G74" s="64">
        <f>-TB!E365</f>
        <v>35000000</v>
      </c>
      <c r="H74" s="64">
        <f>-TB!F365</f>
        <v>35000000</v>
      </c>
      <c r="I74" s="64">
        <f>-TB!G365</f>
        <v>35000000</v>
      </c>
      <c r="J74" s="64">
        <f>-TB!H365</f>
        <v>35000000</v>
      </c>
      <c r="K74" s="64">
        <f>-TB!I365</f>
        <v>35000000</v>
      </c>
      <c r="L74" s="64">
        <f>-TB!J365</f>
        <v>35000000</v>
      </c>
      <c r="M74" s="64">
        <f>-TB!K365</f>
        <v>35000000</v>
      </c>
      <c r="N74" s="64">
        <f>-TB!L365</f>
        <v>35000000</v>
      </c>
      <c r="O74" s="64">
        <f>-TB!M365</f>
        <v>35000000</v>
      </c>
      <c r="P74" s="64">
        <f>-TB!N365</f>
        <v>35000000</v>
      </c>
      <c r="Q74" s="264"/>
      <c r="R74" s="264"/>
      <c r="S74" s="64">
        <f>-TB!Q365</f>
        <v>35000000</v>
      </c>
      <c r="T74" s="64">
        <f>-TB!R365</f>
        <v>35000000</v>
      </c>
      <c r="U74" s="64">
        <f>-TB!S365</f>
        <v>35000000</v>
      </c>
      <c r="V74" s="64">
        <f>-TB!T365</f>
        <v>35000000</v>
      </c>
      <c r="W74" s="64">
        <f>-TB!U365</f>
        <v>35000000</v>
      </c>
      <c r="X74" s="64">
        <f>-TB!V365</f>
        <v>35000000</v>
      </c>
      <c r="Y74" s="64">
        <f>-TB!W365</f>
        <v>35000000</v>
      </c>
      <c r="Z74" s="64">
        <f>-TB!X365</f>
        <v>35000000</v>
      </c>
      <c r="AA74" s="64">
        <f>-TB!Y365</f>
        <v>35000000</v>
      </c>
      <c r="AB74" s="64">
        <f>-TB!Z365</f>
        <v>35000000</v>
      </c>
      <c r="AC74" s="64">
        <f>-TB!AA365</f>
        <v>35000000</v>
      </c>
      <c r="AD74" s="64">
        <f>-TB!AB365</f>
        <v>35000000</v>
      </c>
      <c r="AE74" s="4"/>
      <c r="AF74" s="4"/>
      <c r="AG74" s="4"/>
      <c r="AH74" s="4"/>
      <c r="AI74" s="4"/>
      <c r="AJ74" s="4"/>
      <c r="AK74" s="4"/>
      <c r="AL74" s="4"/>
      <c r="AM74" s="4"/>
    </row>
    <row r="75" spans="1:39" s="5" customFormat="1">
      <c r="A75" s="4"/>
      <c r="B75" s="89"/>
      <c r="C75" s="37" t="s">
        <v>508</v>
      </c>
      <c r="D75" s="37"/>
      <c r="E75" s="64">
        <f>-TB!C366</f>
        <v>0</v>
      </c>
      <c r="F75" s="64">
        <f>-TB!D366</f>
        <v>0</v>
      </c>
      <c r="G75" s="64">
        <f>-TB!E366</f>
        <v>0</v>
      </c>
      <c r="H75" s="64">
        <f>-TB!F366</f>
        <v>0</v>
      </c>
      <c r="I75" s="64">
        <f>-TB!G366</f>
        <v>0</v>
      </c>
      <c r="J75" s="64">
        <f>-TB!H366</f>
        <v>0</v>
      </c>
      <c r="K75" s="64">
        <f>-TB!I366</f>
        <v>0</v>
      </c>
      <c r="L75" s="64">
        <f>-TB!J366</f>
        <v>0</v>
      </c>
      <c r="M75" s="64">
        <f>-TB!K366</f>
        <v>0</v>
      </c>
      <c r="N75" s="64">
        <f>-TB!L366</f>
        <v>0</v>
      </c>
      <c r="O75" s="64">
        <f>-TB!M366</f>
        <v>0</v>
      </c>
      <c r="P75" s="64">
        <f>-TB!N366</f>
        <v>0</v>
      </c>
      <c r="Q75" s="264"/>
      <c r="R75" s="264"/>
      <c r="S75" s="64">
        <f>-TB!Q366</f>
        <v>0</v>
      </c>
      <c r="T75" s="64">
        <f>-TB!R366</f>
        <v>0</v>
      </c>
      <c r="U75" s="64">
        <f>-TB!S366</f>
        <v>0</v>
      </c>
      <c r="V75" s="64">
        <f>-TB!T366</f>
        <v>0</v>
      </c>
      <c r="W75" s="64">
        <f>-TB!U366</f>
        <v>0</v>
      </c>
      <c r="X75" s="64">
        <f>-TB!V366</f>
        <v>0</v>
      </c>
      <c r="Y75" s="64">
        <f>-TB!W366</f>
        <v>0</v>
      </c>
      <c r="Z75" s="64">
        <f>-TB!X366</f>
        <v>0</v>
      </c>
      <c r="AA75" s="64">
        <f>-TB!Y366</f>
        <v>0</v>
      </c>
      <c r="AB75" s="64">
        <f>-TB!Z366</f>
        <v>0</v>
      </c>
      <c r="AC75" s="64">
        <f>-TB!AA366</f>
        <v>0</v>
      </c>
      <c r="AD75" s="64">
        <f>-TB!AB366</f>
        <v>0</v>
      </c>
      <c r="AE75" s="4"/>
      <c r="AF75" s="4"/>
      <c r="AG75" s="4"/>
      <c r="AH75" s="4"/>
      <c r="AI75" s="4"/>
      <c r="AJ75" s="4"/>
      <c r="AK75" s="4"/>
      <c r="AL75" s="4"/>
      <c r="AM75" s="4"/>
    </row>
    <row r="76" spans="1:39">
      <c r="A76" s="4"/>
      <c r="B76" s="89"/>
      <c r="C76" s="37" t="s">
        <v>65</v>
      </c>
      <c r="E76" s="64">
        <f>-TB!C367</f>
        <v>0</v>
      </c>
      <c r="F76" s="64">
        <f>-TB!D367</f>
        <v>0</v>
      </c>
      <c r="G76" s="64">
        <f>-TB!E367</f>
        <v>0</v>
      </c>
      <c r="H76" s="64">
        <f>-TB!F367</f>
        <v>0</v>
      </c>
      <c r="I76" s="64">
        <f>-TB!G367</f>
        <v>0</v>
      </c>
      <c r="J76" s="64">
        <f>-TB!H367</f>
        <v>0</v>
      </c>
      <c r="K76" s="64">
        <f>-TB!I367</f>
        <v>0</v>
      </c>
      <c r="L76" s="64">
        <f>-TB!J367</f>
        <v>0</v>
      </c>
      <c r="M76" s="64">
        <f>-TB!K367</f>
        <v>0</v>
      </c>
      <c r="N76" s="64">
        <f>-TB!L367</f>
        <v>0</v>
      </c>
      <c r="O76" s="64">
        <f>-TB!M367</f>
        <v>0</v>
      </c>
      <c r="P76" s="64">
        <f>-TB!N367</f>
        <v>0</v>
      </c>
      <c r="S76" s="64">
        <f>-TB!Q367</f>
        <v>0</v>
      </c>
      <c r="T76" s="64">
        <f>-TB!R367</f>
        <v>0</v>
      </c>
      <c r="U76" s="64">
        <f>-TB!S367</f>
        <v>0</v>
      </c>
      <c r="V76" s="64">
        <f>-TB!T367</f>
        <v>0</v>
      </c>
      <c r="W76" s="64">
        <f>-TB!U367</f>
        <v>0</v>
      </c>
      <c r="X76" s="64">
        <f>-TB!V367</f>
        <v>0</v>
      </c>
      <c r="Y76" s="64">
        <f>-TB!W367</f>
        <v>0</v>
      </c>
      <c r="Z76" s="64">
        <f>-TB!X367</f>
        <v>0</v>
      </c>
      <c r="AA76" s="64">
        <f>-TB!Y367</f>
        <v>0</v>
      </c>
      <c r="AB76" s="64">
        <f>-TB!Z367</f>
        <v>0</v>
      </c>
      <c r="AC76" s="64">
        <f>-TB!AA367</f>
        <v>0</v>
      </c>
      <c r="AD76" s="64">
        <f>-TB!AB367</f>
        <v>0</v>
      </c>
    </row>
    <row r="77" spans="1:39">
      <c r="A77" s="4"/>
      <c r="B77" s="95"/>
      <c r="C77" s="157" t="s">
        <v>66</v>
      </c>
      <c r="D77" s="157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</row>
    <row r="78" spans="1:39">
      <c r="A78" s="4"/>
      <c r="B78" s="89"/>
      <c r="D78" s="37" t="s">
        <v>67</v>
      </c>
      <c r="E78" s="64">
        <f>-TB!C368</f>
        <v>500000</v>
      </c>
      <c r="F78" s="64">
        <f>-TB!D368</f>
        <v>500000</v>
      </c>
      <c r="G78" s="64">
        <f>-TB!E368</f>
        <v>500000</v>
      </c>
      <c r="H78" s="64">
        <f>-TB!F368</f>
        <v>500000</v>
      </c>
      <c r="I78" s="64">
        <f>-TB!G368</f>
        <v>500000</v>
      </c>
      <c r="J78" s="64">
        <f>-TB!H368</f>
        <v>500000</v>
      </c>
      <c r="K78" s="64">
        <f>-TB!I368</f>
        <v>500000</v>
      </c>
      <c r="L78" s="64">
        <f>-TB!J368</f>
        <v>500000</v>
      </c>
      <c r="M78" s="64">
        <f>-TB!K368</f>
        <v>500000</v>
      </c>
      <c r="N78" s="64">
        <f>-TB!L368</f>
        <v>500000</v>
      </c>
      <c r="O78" s="64">
        <f>-TB!M368</f>
        <v>500000</v>
      </c>
      <c r="P78" s="64">
        <f>-TB!N368</f>
        <v>500000</v>
      </c>
      <c r="S78" s="64">
        <f>-TB!Q368</f>
        <v>500000</v>
      </c>
      <c r="T78" s="64">
        <f>-TB!R368</f>
        <v>500000</v>
      </c>
      <c r="U78" s="64">
        <f>-TB!S368</f>
        <v>500000</v>
      </c>
      <c r="V78" s="64">
        <f>-TB!T368</f>
        <v>500000</v>
      </c>
      <c r="W78" s="64">
        <f>-TB!U368</f>
        <v>500000</v>
      </c>
      <c r="X78" s="64">
        <f>-TB!V368</f>
        <v>500000</v>
      </c>
      <c r="Y78" s="64">
        <f>-TB!W368</f>
        <v>500000</v>
      </c>
      <c r="Z78" s="64">
        <f>-TB!X368</f>
        <v>500000</v>
      </c>
      <c r="AA78" s="64">
        <f>-TB!Y368</f>
        <v>500000</v>
      </c>
      <c r="AB78" s="64">
        <f>-TB!Z368</f>
        <v>500000</v>
      </c>
      <c r="AC78" s="64">
        <f>-TB!AA368</f>
        <v>500000</v>
      </c>
      <c r="AD78" s="64">
        <f>-TB!AB368</f>
        <v>500000</v>
      </c>
    </row>
    <row r="79" spans="1:39">
      <c r="A79" s="4"/>
      <c r="B79" s="89"/>
      <c r="D79" s="37" t="s">
        <v>68</v>
      </c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</row>
    <row r="80" spans="1:39">
      <c r="A80" s="4"/>
      <c r="B80" s="89"/>
      <c r="D80" s="37" t="s">
        <v>69</v>
      </c>
      <c r="E80" s="64">
        <f>+AD80+AD81+PL!D23</f>
        <v>6370858.8300000047</v>
      </c>
      <c r="F80" s="64">
        <f>E80+PL!E23</f>
        <v>6964527.3300000047</v>
      </c>
      <c r="G80" s="64">
        <f>F80+PL!F23</f>
        <v>9350128.6300000027</v>
      </c>
      <c r="H80" s="64">
        <f>G80+PL!G23</f>
        <v>10965831.490000008</v>
      </c>
      <c r="I80" s="64">
        <f>H80+PL!H23</f>
        <v>11664427.520000003</v>
      </c>
      <c r="J80" s="64">
        <f>I80+PL!I23</f>
        <v>12780150.530000005</v>
      </c>
      <c r="K80" s="64">
        <f>J80+PL!J23</f>
        <v>12780150.530000005</v>
      </c>
      <c r="L80" s="64">
        <f>K80+PL!K23</f>
        <v>12780150.530000005</v>
      </c>
      <c r="M80" s="64">
        <f>L80+PL!L23</f>
        <v>12780150.530000005</v>
      </c>
      <c r="N80" s="64">
        <f>M80+PL!M23</f>
        <v>12780150.530000005</v>
      </c>
      <c r="O80" s="64">
        <f>N80+PL!N23</f>
        <v>12780150.530000005</v>
      </c>
      <c r="P80" s="64">
        <f>O80+PL!O23</f>
        <v>12780150.530000005</v>
      </c>
      <c r="S80" s="64">
        <f>-TB!Q371+PL!R23</f>
        <v>3879691.41</v>
      </c>
      <c r="T80" s="64">
        <f>S80+PL!S23</f>
        <v>3378228.4199999995</v>
      </c>
      <c r="U80" s="64">
        <f>T80+PL!T23</f>
        <v>4407030.5599999996</v>
      </c>
      <c r="V80" s="64">
        <f>U80+PL!U23</f>
        <v>5218759.3699999992</v>
      </c>
      <c r="W80" s="64">
        <f>V80+PL!V23</f>
        <v>5785194.1200000001</v>
      </c>
      <c r="X80" s="64">
        <f>-TB!V371+SUM(PL!R23:W23)</f>
        <v>4111887.6699999995</v>
      </c>
      <c r="Y80" s="64">
        <f>X80+PL!X23</f>
        <v>4884419.2599999988</v>
      </c>
      <c r="Z80" s="64">
        <f>Y80+PL!Y23</f>
        <v>6674857.1499999985</v>
      </c>
      <c r="AA80" s="64">
        <f>Z80+PL!Z23</f>
        <v>11016109.57</v>
      </c>
      <c r="AB80" s="64">
        <f>AA80+PL!AA23</f>
        <v>13665497.140000001</v>
      </c>
      <c r="AC80" s="64">
        <f>AB80+PL!AB23</f>
        <v>13118552.250000007</v>
      </c>
      <c r="AD80" s="64">
        <f>AC80+PL!AC23</f>
        <v>4266450.7500000037</v>
      </c>
    </row>
    <row r="81" spans="1:39">
      <c r="A81" s="4"/>
      <c r="B81" s="89"/>
      <c r="D81" s="37" t="s">
        <v>70</v>
      </c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</row>
    <row r="82" spans="1:39">
      <c r="A82" s="4"/>
      <c r="B82" s="95"/>
      <c r="C82" s="157" t="s">
        <v>71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</row>
    <row r="83" spans="1:39" s="1" customFormat="1">
      <c r="B83" s="95"/>
      <c r="C83" s="157" t="s">
        <v>72</v>
      </c>
      <c r="D83" s="157"/>
      <c r="E83" s="69">
        <f>SUM(E74:E82)</f>
        <v>41870858.830000006</v>
      </c>
      <c r="F83" s="69">
        <f t="shared" ref="F83:G83" si="25">SUM(F74:F82)</f>
        <v>42464527.330000006</v>
      </c>
      <c r="G83" s="69">
        <f t="shared" si="25"/>
        <v>44850128.630000003</v>
      </c>
      <c r="H83" s="69">
        <f>SUM(H74:H82)</f>
        <v>46465831.49000001</v>
      </c>
      <c r="I83" s="69">
        <f t="shared" ref="I83:P83" si="26">SUM(I74:I82)</f>
        <v>47164427.520000003</v>
      </c>
      <c r="J83" s="69">
        <f t="shared" si="26"/>
        <v>48280150.530000001</v>
      </c>
      <c r="K83" s="69">
        <f t="shared" si="26"/>
        <v>48280150.530000001</v>
      </c>
      <c r="L83" s="69">
        <f t="shared" si="26"/>
        <v>48280150.530000001</v>
      </c>
      <c r="M83" s="69">
        <f t="shared" si="26"/>
        <v>48280150.530000001</v>
      </c>
      <c r="N83" s="69">
        <f t="shared" si="26"/>
        <v>48280150.530000001</v>
      </c>
      <c r="O83" s="69">
        <f t="shared" si="26"/>
        <v>48280150.530000001</v>
      </c>
      <c r="P83" s="69">
        <f t="shared" si="26"/>
        <v>48280150.530000001</v>
      </c>
      <c r="Q83" s="266"/>
      <c r="R83" s="266"/>
      <c r="S83" s="69">
        <f>SUM(S74:S82)</f>
        <v>39379691.409999996</v>
      </c>
      <c r="T83" s="69">
        <f t="shared" ref="T83:U83" si="27">SUM(T74:T82)</f>
        <v>38878228.420000002</v>
      </c>
      <c r="U83" s="69">
        <f t="shared" si="27"/>
        <v>39907030.560000002</v>
      </c>
      <c r="V83" s="69">
        <f>SUM(V74:V82)</f>
        <v>40718759.369999997</v>
      </c>
      <c r="W83" s="69">
        <f t="shared" ref="W83:AD83" si="28">SUM(W74:W82)</f>
        <v>41285194.119999997</v>
      </c>
      <c r="X83" s="69">
        <f t="shared" si="28"/>
        <v>39611887.670000002</v>
      </c>
      <c r="Y83" s="69">
        <f t="shared" si="28"/>
        <v>40384419.259999998</v>
      </c>
      <c r="Z83" s="69">
        <f t="shared" si="28"/>
        <v>42174857.149999999</v>
      </c>
      <c r="AA83" s="69">
        <f t="shared" si="28"/>
        <v>46516109.57</v>
      </c>
      <c r="AB83" s="69">
        <f t="shared" si="28"/>
        <v>49165497.140000001</v>
      </c>
      <c r="AC83" s="69">
        <f t="shared" si="28"/>
        <v>48618552.250000007</v>
      </c>
      <c r="AD83" s="69">
        <f t="shared" si="28"/>
        <v>39766450.75</v>
      </c>
    </row>
    <row r="84" spans="1:39" s="105" customFormat="1">
      <c r="B84" s="106"/>
      <c r="C84" s="158" t="s">
        <v>73</v>
      </c>
      <c r="D84" s="158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268"/>
      <c r="R84" s="268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</row>
    <row r="85" spans="1:39" s="77" customFormat="1">
      <c r="A85" s="75"/>
      <c r="B85" s="91" t="s">
        <v>74</v>
      </c>
      <c r="C85" s="152"/>
      <c r="D85" s="152"/>
      <c r="E85" s="97">
        <f t="shared" ref="E85:G85" si="29">SUM(E83:E84)</f>
        <v>41870858.830000006</v>
      </c>
      <c r="F85" s="97">
        <f t="shared" si="29"/>
        <v>42464527.330000006</v>
      </c>
      <c r="G85" s="97">
        <f t="shared" si="29"/>
        <v>44850128.630000003</v>
      </c>
      <c r="H85" s="97">
        <f>SUM(H83:H84)</f>
        <v>46465831.49000001</v>
      </c>
      <c r="I85" s="97">
        <f t="shared" ref="I85:P85" si="30">SUM(I83:I84)</f>
        <v>47164427.520000003</v>
      </c>
      <c r="J85" s="97">
        <f t="shared" si="30"/>
        <v>48280150.530000001</v>
      </c>
      <c r="K85" s="97">
        <f t="shared" si="30"/>
        <v>48280150.530000001</v>
      </c>
      <c r="L85" s="97">
        <f t="shared" si="30"/>
        <v>48280150.530000001</v>
      </c>
      <c r="M85" s="97">
        <f t="shared" si="30"/>
        <v>48280150.530000001</v>
      </c>
      <c r="N85" s="97">
        <f t="shared" si="30"/>
        <v>48280150.530000001</v>
      </c>
      <c r="O85" s="97">
        <f t="shared" si="30"/>
        <v>48280150.530000001</v>
      </c>
      <c r="P85" s="97">
        <f t="shared" si="30"/>
        <v>48280150.530000001</v>
      </c>
      <c r="Q85" s="270"/>
      <c r="R85" s="270"/>
      <c r="S85" s="97">
        <f t="shared" ref="S85:U85" si="31">SUM(S83:S84)</f>
        <v>39379691.409999996</v>
      </c>
      <c r="T85" s="97">
        <f t="shared" si="31"/>
        <v>38878228.420000002</v>
      </c>
      <c r="U85" s="97">
        <f t="shared" si="31"/>
        <v>39907030.560000002</v>
      </c>
      <c r="V85" s="97">
        <f>SUM(V83:V84)</f>
        <v>40718759.369999997</v>
      </c>
      <c r="W85" s="97">
        <f t="shared" ref="W85:AD85" si="32">SUM(W83:W84)</f>
        <v>41285194.119999997</v>
      </c>
      <c r="X85" s="97">
        <f t="shared" si="32"/>
        <v>39611887.670000002</v>
      </c>
      <c r="Y85" s="97">
        <f t="shared" si="32"/>
        <v>40384419.259999998</v>
      </c>
      <c r="Z85" s="97">
        <f t="shared" si="32"/>
        <v>42174857.149999999</v>
      </c>
      <c r="AA85" s="97">
        <f t="shared" si="32"/>
        <v>46516109.57</v>
      </c>
      <c r="AB85" s="97">
        <f t="shared" si="32"/>
        <v>49165497.140000001</v>
      </c>
      <c r="AC85" s="97">
        <f t="shared" si="32"/>
        <v>48618552.250000007</v>
      </c>
      <c r="AD85" s="97">
        <f t="shared" si="32"/>
        <v>39766450.75</v>
      </c>
      <c r="AE85" s="76"/>
      <c r="AF85" s="76"/>
      <c r="AG85" s="76"/>
      <c r="AH85" s="76"/>
      <c r="AI85" s="76"/>
      <c r="AJ85" s="76"/>
      <c r="AK85" s="76"/>
      <c r="AL85" s="76"/>
      <c r="AM85" s="76"/>
    </row>
    <row r="86" spans="1:39" s="77" customFormat="1" ht="13.3" thickBot="1">
      <c r="A86" s="75" t="s">
        <v>75</v>
      </c>
      <c r="B86" s="91"/>
      <c r="C86" s="152"/>
      <c r="D86" s="152"/>
      <c r="E86" s="78">
        <f>E85+E70</f>
        <v>64278016.960000008</v>
      </c>
      <c r="F86" s="78">
        <f t="shared" ref="F86:P86" si="33">F85+F70</f>
        <v>59469892.63000001</v>
      </c>
      <c r="G86" s="78">
        <f t="shared" si="33"/>
        <v>61459964.660000004</v>
      </c>
      <c r="H86" s="78">
        <f>H85+H70</f>
        <v>60184129.390000015</v>
      </c>
      <c r="I86" s="78">
        <f t="shared" si="33"/>
        <v>61793477.270000003</v>
      </c>
      <c r="J86" s="78">
        <f t="shared" si="33"/>
        <v>63100094.159999996</v>
      </c>
      <c r="K86" s="78">
        <f t="shared" si="33"/>
        <v>63100094.159999996</v>
      </c>
      <c r="L86" s="78">
        <f t="shared" si="33"/>
        <v>63100094.159999996</v>
      </c>
      <c r="M86" s="78">
        <f t="shared" si="33"/>
        <v>63100094.159999996</v>
      </c>
      <c r="N86" s="78">
        <f t="shared" si="33"/>
        <v>63100094.159999996</v>
      </c>
      <c r="O86" s="78">
        <f t="shared" si="33"/>
        <v>63100094.159999996</v>
      </c>
      <c r="P86" s="78">
        <f t="shared" si="33"/>
        <v>63100094.159999996</v>
      </c>
      <c r="Q86" s="270"/>
      <c r="R86" s="270"/>
      <c r="S86" s="78">
        <f>S85+S70</f>
        <v>46950668.229999997</v>
      </c>
      <c r="T86" s="78">
        <f t="shared" ref="T86:U86" si="34">T85+T70</f>
        <v>46482628.100000001</v>
      </c>
      <c r="U86" s="78">
        <f t="shared" si="34"/>
        <v>50537307.740000002</v>
      </c>
      <c r="V86" s="78">
        <f>V85+V70</f>
        <v>52277702.989999995</v>
      </c>
      <c r="W86" s="78">
        <f t="shared" ref="W86:AD86" si="35">W85+W70</f>
        <v>55435794.269999996</v>
      </c>
      <c r="X86" s="78">
        <f t="shared" si="35"/>
        <v>53130874.230000004</v>
      </c>
      <c r="Y86" s="78">
        <f t="shared" si="35"/>
        <v>51599294.269999996</v>
      </c>
      <c r="Z86" s="78">
        <f t="shared" si="35"/>
        <v>54575792.079999998</v>
      </c>
      <c r="AA86" s="78">
        <f t="shared" si="35"/>
        <v>56754636.359999999</v>
      </c>
      <c r="AB86" s="78">
        <f t="shared" si="35"/>
        <v>59842236.609999999</v>
      </c>
      <c r="AC86" s="78">
        <f t="shared" si="35"/>
        <v>65466697.950000003</v>
      </c>
      <c r="AD86" s="78">
        <f t="shared" si="35"/>
        <v>65393916.5</v>
      </c>
      <c r="AE86" s="76"/>
      <c r="AF86" s="76"/>
      <c r="AG86" s="76"/>
      <c r="AH86" s="76"/>
      <c r="AI86" s="76"/>
      <c r="AJ86" s="76"/>
      <c r="AK86" s="76"/>
      <c r="AL86" s="76"/>
      <c r="AM86" s="76"/>
    </row>
    <row r="87" spans="1:39" s="5" customFormat="1" ht="13.3" thickTop="1">
      <c r="A87" s="2"/>
      <c r="B87" s="89"/>
      <c r="C87" s="37"/>
      <c r="D87" s="37"/>
      <c r="E87" s="2">
        <f t="shared" ref="E87:P87" si="36">E86-E41</f>
        <v>0</v>
      </c>
      <c r="F87" s="2">
        <f t="shared" si="36"/>
        <v>1.000000536441803E-2</v>
      </c>
      <c r="G87" s="2">
        <f t="shared" si="36"/>
        <v>0</v>
      </c>
      <c r="H87" s="2">
        <f t="shared" si="36"/>
        <v>0</v>
      </c>
      <c r="I87" s="2">
        <f t="shared" si="36"/>
        <v>0</v>
      </c>
      <c r="J87" s="2">
        <f t="shared" si="36"/>
        <v>0</v>
      </c>
      <c r="K87" s="2">
        <f t="shared" si="36"/>
        <v>0</v>
      </c>
      <c r="L87" s="2">
        <f t="shared" si="36"/>
        <v>0</v>
      </c>
      <c r="M87" s="2">
        <f t="shared" si="36"/>
        <v>0</v>
      </c>
      <c r="N87" s="2">
        <f t="shared" si="36"/>
        <v>0</v>
      </c>
      <c r="O87" s="2">
        <f t="shared" si="36"/>
        <v>0</v>
      </c>
      <c r="P87" s="2">
        <f t="shared" si="36"/>
        <v>0</v>
      </c>
      <c r="Q87" s="264"/>
      <c r="R87" s="264"/>
      <c r="S87" s="2">
        <f t="shared" ref="S87:AD87" si="37">S86-S41</f>
        <v>0</v>
      </c>
      <c r="T87" s="2">
        <f t="shared" si="37"/>
        <v>0</v>
      </c>
      <c r="U87" s="2">
        <f t="shared" si="37"/>
        <v>0</v>
      </c>
      <c r="V87" s="2">
        <f t="shared" si="37"/>
        <v>0</v>
      </c>
      <c r="W87" s="2">
        <f t="shared" si="37"/>
        <v>0</v>
      </c>
      <c r="X87" s="2">
        <f t="shared" si="37"/>
        <v>0</v>
      </c>
      <c r="Y87" s="2">
        <f t="shared" si="37"/>
        <v>0</v>
      </c>
      <c r="Z87" s="2">
        <f t="shared" si="37"/>
        <v>0</v>
      </c>
      <c r="AA87" s="2">
        <f t="shared" si="37"/>
        <v>0</v>
      </c>
      <c r="AB87" s="2">
        <f t="shared" si="37"/>
        <v>0</v>
      </c>
      <c r="AC87" s="2">
        <f t="shared" si="37"/>
        <v>0</v>
      </c>
      <c r="AD87" s="2">
        <f t="shared" si="37"/>
        <v>0</v>
      </c>
      <c r="AE87" s="4"/>
      <c r="AF87" s="4"/>
      <c r="AG87" s="4"/>
      <c r="AH87" s="4"/>
      <c r="AI87" s="4"/>
      <c r="AJ87" s="4"/>
      <c r="AK87" s="4"/>
      <c r="AL87" s="4"/>
      <c r="AM87" s="4"/>
    </row>
    <row r="89" spans="1:39">
      <c r="D89" s="37" t="s">
        <v>679</v>
      </c>
      <c r="E89" s="2">
        <v>4266450.7466392238</v>
      </c>
    </row>
    <row r="90" spans="1:39">
      <c r="D90" s="37" t="s">
        <v>680</v>
      </c>
      <c r="E90" s="2">
        <f>PL!D23</f>
        <v>2104408.080000001</v>
      </c>
    </row>
    <row r="91" spans="1:39">
      <c r="D91" s="37" t="s">
        <v>681</v>
      </c>
      <c r="E91" s="2">
        <f>E80-E89-E90</f>
        <v>3.3607799559831619E-3</v>
      </c>
    </row>
  </sheetData>
  <sheetProtection formatCells="0" formatColumns="0" formatRows="0"/>
  <pageMargins left="0.15748031496062992" right="0.15748031496062992" top="0.15748031496062992" bottom="0.15748031496062992" header="0.15748031496062992" footer="0.19685039370078741"/>
  <pageSetup paperSize="9" scale="5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5689-049B-409C-BF25-158B18D23A59}">
  <sheetPr>
    <tabColor rgb="FFFFFFCC"/>
  </sheetPr>
  <dimension ref="A1:J463"/>
  <sheetViews>
    <sheetView zoomScale="70" zoomScaleNormal="70" workbookViewId="0">
      <selection activeCell="D16" sqref="D16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-2.025991678237915E-3</v>
      </c>
      <c r="F5" s="37">
        <v>0</v>
      </c>
    </row>
    <row r="6" spans="1:10">
      <c r="A6" s="38"/>
      <c r="C6" s="300" t="s">
        <v>682</v>
      </c>
      <c r="D6" s="301"/>
      <c r="E6" s="300" t="s">
        <v>683</v>
      </c>
      <c r="F6" s="301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630804.43000000005</v>
      </c>
      <c r="E13" s="132"/>
      <c r="F13" s="132"/>
      <c r="H13" s="133">
        <f t="shared" si="0"/>
        <v>-630804.43000000005</v>
      </c>
      <c r="I13" s="4">
        <f t="shared" si="1"/>
        <v>1</v>
      </c>
      <c r="J13" s="133">
        <f t="shared" si="2"/>
        <v>-630804.43000000005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302"/>
      <c r="F16" s="30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0</v>
      </c>
      <c r="E17" s="302"/>
      <c r="F17" s="30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4680760.05</v>
      </c>
      <c r="E19" s="132"/>
      <c r="F19" s="132"/>
      <c r="H19" s="133">
        <f t="shared" si="0"/>
        <v>-4680760.05</v>
      </c>
      <c r="I19" s="4">
        <f t="shared" si="1"/>
        <v>1</v>
      </c>
      <c r="J19" s="133">
        <f t="shared" si="2"/>
        <v>-4680760.05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11220008.73</v>
      </c>
      <c r="D110" s="44"/>
      <c r="E110" s="132"/>
      <c r="F110" s="132"/>
      <c r="H110" s="133">
        <f t="shared" si="3"/>
        <v>11220008.73</v>
      </c>
      <c r="I110" s="4">
        <f t="shared" si="4"/>
        <v>1</v>
      </c>
      <c r="J110" s="133">
        <f t="shared" si="5"/>
        <v>11220008.73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8174.2999999999993</v>
      </c>
      <c r="D112" s="44"/>
      <c r="E112" s="132"/>
      <c r="F112" s="132"/>
      <c r="H112" s="133">
        <f t="shared" si="3"/>
        <v>8174.3</v>
      </c>
      <c r="I112" s="4">
        <f t="shared" si="4"/>
        <v>1</v>
      </c>
      <c r="J112" s="133">
        <f t="shared" si="5"/>
        <v>8174.3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7737.97</v>
      </c>
      <c r="D115" s="44"/>
      <c r="E115" s="132"/>
      <c r="F115" s="132"/>
      <c r="H115" s="133">
        <f t="shared" si="3"/>
        <v>7737.97</v>
      </c>
      <c r="I115" s="4">
        <f t="shared" si="4"/>
        <v>1</v>
      </c>
      <c r="J115" s="136">
        <f t="shared" si="5"/>
        <v>7737.97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11082414</v>
      </c>
      <c r="D121" s="44"/>
      <c r="E121" s="132"/>
      <c r="F121" s="132"/>
      <c r="H121" s="133">
        <f t="shared" si="3"/>
        <v>11082414</v>
      </c>
      <c r="I121" s="4">
        <f t="shared" si="4"/>
        <v>1</v>
      </c>
      <c r="J121" s="133">
        <f t="shared" si="5"/>
        <v>11082414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302">
        <v>1322232.01</v>
      </c>
      <c r="F122" s="30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208252.80000000005</v>
      </c>
      <c r="D128" s="44"/>
      <c r="E128" s="132"/>
      <c r="F128" s="132"/>
      <c r="H128" s="133">
        <f t="shared" si="3"/>
        <v>208252.79999999999</v>
      </c>
      <c r="I128" s="4">
        <f t="shared" si="4"/>
        <v>1</v>
      </c>
      <c r="J128" s="133">
        <f t="shared" si="5"/>
        <v>208252.79999999999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134582.53</v>
      </c>
      <c r="D130" s="44"/>
      <c r="E130" s="132"/>
      <c r="F130" s="132"/>
      <c r="H130" s="133">
        <f t="shared" si="3"/>
        <v>134582.53</v>
      </c>
      <c r="I130" s="4">
        <f t="shared" si="4"/>
        <v>1</v>
      </c>
      <c r="J130" s="133">
        <f t="shared" si="5"/>
        <v>134582.53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0</v>
      </c>
      <c r="D133" s="44"/>
      <c r="E133" s="132"/>
      <c r="F133" s="132"/>
      <c r="H133" s="133">
        <f t="shared" si="3"/>
        <v>0</v>
      </c>
      <c r="I133" s="4">
        <f t="shared" si="4"/>
        <v>1</v>
      </c>
      <c r="J133" s="133">
        <f t="shared" si="5"/>
        <v>0</v>
      </c>
    </row>
    <row r="134" spans="1:10">
      <c r="A134" s="139">
        <v>15011</v>
      </c>
      <c r="B134" s="43" t="s">
        <v>220</v>
      </c>
      <c r="C134" s="44">
        <v>28857232.137974001</v>
      </c>
      <c r="D134" s="44"/>
      <c r="E134" s="132"/>
      <c r="F134" s="132"/>
      <c r="H134" s="133">
        <f t="shared" si="3"/>
        <v>28857232.140000001</v>
      </c>
      <c r="I134" s="4">
        <f t="shared" si="4"/>
        <v>1</v>
      </c>
      <c r="J134" s="133">
        <f t="shared" si="5"/>
        <v>28857232.140000001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2686999.5300000003</v>
      </c>
      <c r="D136" s="44"/>
      <c r="E136" s="132"/>
      <c r="F136" s="132">
        <v>21235.010000000002</v>
      </c>
      <c r="H136" s="133">
        <f t="shared" si="3"/>
        <v>2665764.52</v>
      </c>
      <c r="I136" s="4">
        <f t="shared" si="4"/>
        <v>1</v>
      </c>
      <c r="J136" s="133">
        <f t="shared" si="5"/>
        <v>2665764.52</v>
      </c>
    </row>
    <row r="137" spans="1:10">
      <c r="A137" s="139">
        <v>15014</v>
      </c>
      <c r="B137" s="43" t="s">
        <v>188</v>
      </c>
      <c r="C137" s="44">
        <v>200000</v>
      </c>
      <c r="D137" s="44"/>
      <c r="E137" s="132"/>
      <c r="F137" s="132"/>
      <c r="H137" s="133">
        <f t="shared" ref="H137:H200" si="6">ROUND(C137-D137+E137-F137,2)</f>
        <v>200000</v>
      </c>
      <c r="I137" s="4">
        <f t="shared" ref="I137:I200" si="7">I136</f>
        <v>1</v>
      </c>
      <c r="J137" s="133">
        <f t="shared" ref="J137:J200" si="8">ROUND(H137*I137,2)</f>
        <v>200000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302">
        <v>12970</v>
      </c>
      <c r="F139" s="302">
        <v>264446.402</v>
      </c>
      <c r="G139" s="136"/>
      <c r="H139" s="133">
        <f t="shared" si="6"/>
        <v>286067.98</v>
      </c>
      <c r="I139" s="4">
        <f t="shared" si="7"/>
        <v>1</v>
      </c>
      <c r="J139" s="133">
        <f t="shared" si="8"/>
        <v>286067.98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12184.619999999879</v>
      </c>
      <c r="D141" s="44"/>
      <c r="E141" s="132"/>
      <c r="F141" s="132"/>
      <c r="H141" s="133">
        <f t="shared" si="6"/>
        <v>12184.62</v>
      </c>
      <c r="I141" s="4">
        <f t="shared" si="7"/>
        <v>1</v>
      </c>
      <c r="J141" s="133">
        <f t="shared" si="8"/>
        <v>12184.62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302"/>
      <c r="F171" s="30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/>
      <c r="D174" s="44"/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0">
      <c r="A175" s="139">
        <v>22002</v>
      </c>
      <c r="B175" s="137" t="s">
        <v>180</v>
      </c>
      <c r="C175" s="44"/>
      <c r="D175" s="44">
        <v>3162687.4299999997</v>
      </c>
      <c r="E175" s="132"/>
      <c r="F175" s="132"/>
      <c r="H175" s="133">
        <f t="shared" si="6"/>
        <v>-3162687.43</v>
      </c>
      <c r="I175" s="4">
        <f t="shared" si="7"/>
        <v>1</v>
      </c>
      <c r="J175" s="133">
        <f t="shared" si="8"/>
        <v>-3162687.43</v>
      </c>
    </row>
    <row r="176" spans="1:10">
      <c r="A176" s="139">
        <v>22101</v>
      </c>
      <c r="B176" s="43" t="s">
        <v>247</v>
      </c>
      <c r="C176" s="44"/>
      <c r="D176" s="44">
        <v>85470.820000000298</v>
      </c>
      <c r="E176" s="132"/>
      <c r="F176" s="132"/>
      <c r="H176" s="133">
        <f t="shared" si="6"/>
        <v>-85470.82</v>
      </c>
      <c r="I176" s="4">
        <f t="shared" si="7"/>
        <v>1</v>
      </c>
      <c r="J176" s="133">
        <f t="shared" si="8"/>
        <v>-85470.82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>
        <v>0</v>
      </c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6553566.0800000001</v>
      </c>
      <c r="E181" s="132"/>
      <c r="F181" s="132"/>
      <c r="H181" s="133">
        <f t="shared" si="6"/>
        <v>-6553566.0800000001</v>
      </c>
      <c r="I181" s="4">
        <f t="shared" si="7"/>
        <v>1</v>
      </c>
      <c r="J181" s="133">
        <f t="shared" si="8"/>
        <v>-6553566.0800000001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3152182.02</v>
      </c>
      <c r="E184" s="132"/>
      <c r="F184" s="132">
        <v>323267.34999999998</v>
      </c>
      <c r="H184" s="133">
        <f t="shared" si="6"/>
        <v>-3475449.37</v>
      </c>
      <c r="I184" s="4">
        <f t="shared" si="7"/>
        <v>1</v>
      </c>
      <c r="J184" s="133">
        <f t="shared" si="8"/>
        <v>-3475449.37</v>
      </c>
    </row>
    <row r="185" spans="1:10">
      <c r="A185" s="139">
        <v>25008</v>
      </c>
      <c r="B185" s="137" t="s">
        <v>287</v>
      </c>
      <c r="C185" s="44"/>
      <c r="D185" s="44">
        <v>0</v>
      </c>
      <c r="E185" s="132"/>
      <c r="F185" s="132"/>
      <c r="H185" s="133">
        <f t="shared" si="6"/>
        <v>0</v>
      </c>
      <c r="I185" s="4">
        <f t="shared" si="7"/>
        <v>1</v>
      </c>
      <c r="J185" s="133">
        <f t="shared" si="8"/>
        <v>0</v>
      </c>
    </row>
    <row r="186" spans="1:10">
      <c r="A186" s="139">
        <v>25009</v>
      </c>
      <c r="B186" s="137" t="s">
        <v>288</v>
      </c>
      <c r="C186" s="44"/>
      <c r="D186" s="44">
        <v>112426.93</v>
      </c>
      <c r="E186" s="132"/>
      <c r="F186" s="132"/>
      <c r="H186" s="133">
        <f t="shared" si="6"/>
        <v>-112426.93</v>
      </c>
      <c r="I186" s="4">
        <f t="shared" si="7"/>
        <v>1</v>
      </c>
      <c r="J186" s="133">
        <f t="shared" si="8"/>
        <v>-112426.93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1430343</v>
      </c>
      <c r="E190" s="132"/>
      <c r="F190" s="132"/>
      <c r="H190" s="133">
        <f t="shared" si="6"/>
        <v>-1430343</v>
      </c>
      <c r="I190" s="4">
        <f t="shared" si="7"/>
        <v>1</v>
      </c>
      <c r="J190" s="133">
        <f t="shared" si="8"/>
        <v>-1430343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413</v>
      </c>
      <c r="E193" s="132"/>
      <c r="F193" s="132"/>
      <c r="H193" s="133">
        <f t="shared" si="6"/>
        <v>-413</v>
      </c>
      <c r="I193" s="4">
        <f t="shared" si="7"/>
        <v>1</v>
      </c>
      <c r="J193" s="133">
        <f t="shared" si="8"/>
        <v>-413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302"/>
      <c r="F228" s="30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32673684.469999999</v>
      </c>
      <c r="E244" s="132"/>
      <c r="F244" s="132"/>
      <c r="H244" s="133">
        <f t="shared" si="9"/>
        <v>-32673684.469999999</v>
      </c>
      <c r="I244" s="4">
        <f t="shared" si="10"/>
        <v>1</v>
      </c>
      <c r="J244" s="133">
        <f t="shared" si="11"/>
        <v>-32673684.469999999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20976493.5</v>
      </c>
      <c r="E260" s="132"/>
      <c r="F260" s="132"/>
      <c r="H260" s="133">
        <f t="shared" si="9"/>
        <v>-20976493.5</v>
      </c>
      <c r="I260" s="4">
        <f t="shared" si="10"/>
        <v>1</v>
      </c>
      <c r="J260" s="133">
        <f t="shared" si="11"/>
        <v>-20976493.5</v>
      </c>
    </row>
    <row r="261" spans="1:10">
      <c r="A261" s="140">
        <v>71030</v>
      </c>
      <c r="B261" s="43" t="s">
        <v>608</v>
      </c>
      <c r="C261" s="44"/>
      <c r="D261" s="44">
        <v>843730.63</v>
      </c>
      <c r="E261" s="132"/>
      <c r="F261" s="132"/>
      <c r="H261" s="133">
        <f t="shared" si="9"/>
        <v>-843730.63</v>
      </c>
      <c r="I261" s="4">
        <f t="shared" si="10"/>
        <v>1</v>
      </c>
      <c r="J261" s="133">
        <f t="shared" si="11"/>
        <v>-843730.63</v>
      </c>
    </row>
    <row r="262" spans="1:10">
      <c r="A262" s="140">
        <v>71031</v>
      </c>
      <c r="B262" s="43" t="s">
        <v>609</v>
      </c>
      <c r="C262" s="44"/>
      <c r="D262" s="44">
        <v>9972426.5</v>
      </c>
      <c r="E262" s="132"/>
      <c r="F262" s="132"/>
      <c r="H262" s="133">
        <f t="shared" si="9"/>
        <v>-9972426.5</v>
      </c>
      <c r="I262" s="4">
        <f t="shared" si="10"/>
        <v>1</v>
      </c>
      <c r="J262" s="133">
        <f t="shared" si="11"/>
        <v>-9972426.5</v>
      </c>
    </row>
    <row r="263" spans="1:10">
      <c r="A263" s="139">
        <v>71998</v>
      </c>
      <c r="B263" s="43" t="s">
        <v>332</v>
      </c>
      <c r="C263" s="44"/>
      <c r="D263" s="44">
        <v>74654</v>
      </c>
      <c r="E263" s="132"/>
      <c r="F263" s="132"/>
      <c r="H263" s="133">
        <f t="shared" si="9"/>
        <v>-74654</v>
      </c>
      <c r="I263" s="4">
        <f t="shared" si="10"/>
        <v>1</v>
      </c>
      <c r="J263" s="133">
        <f t="shared" si="11"/>
        <v>-74654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29422299.030000001</v>
      </c>
      <c r="D291" s="44"/>
      <c r="E291" s="132"/>
      <c r="F291" s="132"/>
      <c r="H291" s="133">
        <f t="shared" si="12"/>
        <v>29422299.030000001</v>
      </c>
      <c r="I291" s="4">
        <f t="shared" si="13"/>
        <v>1</v>
      </c>
      <c r="J291" s="133">
        <f t="shared" si="14"/>
        <v>29422299.030000001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14113506.42</v>
      </c>
      <c r="D307" s="44"/>
      <c r="E307" s="132"/>
      <c r="F307" s="132"/>
      <c r="H307" s="133">
        <f t="shared" si="12"/>
        <v>14113506.42</v>
      </c>
      <c r="I307" s="4">
        <f t="shared" si="13"/>
        <v>1</v>
      </c>
      <c r="J307" s="133">
        <f t="shared" si="14"/>
        <v>14113506.42</v>
      </c>
    </row>
    <row r="308" spans="1:10">
      <c r="A308" s="140">
        <v>81030</v>
      </c>
      <c r="B308" s="43" t="s">
        <v>608</v>
      </c>
      <c r="C308" s="44">
        <v>232062.11</v>
      </c>
      <c r="D308" s="44"/>
      <c r="E308" s="132"/>
      <c r="F308" s="132"/>
      <c r="H308" s="133">
        <f t="shared" si="12"/>
        <v>232062.11</v>
      </c>
      <c r="I308" s="4">
        <f t="shared" si="13"/>
        <v>1</v>
      </c>
      <c r="J308" s="133">
        <f t="shared" si="14"/>
        <v>232062.11</v>
      </c>
    </row>
    <row r="309" spans="1:10">
      <c r="A309" s="140">
        <v>81031</v>
      </c>
      <c r="B309" s="43" t="s">
        <v>609</v>
      </c>
      <c r="C309" s="44">
        <v>5799357.4900000002</v>
      </c>
      <c r="D309" s="44"/>
      <c r="E309" s="132"/>
      <c r="F309" s="132"/>
      <c r="H309" s="133">
        <f t="shared" si="12"/>
        <v>5799357.4900000002</v>
      </c>
      <c r="I309" s="4">
        <f t="shared" si="13"/>
        <v>1</v>
      </c>
      <c r="J309" s="133">
        <f t="shared" si="14"/>
        <v>5799357.4900000002</v>
      </c>
    </row>
    <row r="310" spans="1:10">
      <c r="A310" s="139">
        <v>81998</v>
      </c>
      <c r="B310" s="137" t="s">
        <v>348</v>
      </c>
      <c r="C310" s="44">
        <v>23450</v>
      </c>
      <c r="D310" s="44"/>
      <c r="E310" s="132"/>
      <c r="F310" s="132"/>
      <c r="H310" s="133">
        <f t="shared" si="12"/>
        <v>23450</v>
      </c>
      <c r="I310" s="4">
        <f t="shared" si="13"/>
        <v>1</v>
      </c>
      <c r="J310" s="133">
        <f t="shared" si="14"/>
        <v>23450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/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2295100</v>
      </c>
      <c r="D358" s="44"/>
      <c r="E358" s="132"/>
      <c r="F358" s="132"/>
      <c r="H358" s="133">
        <f t="shared" si="15"/>
        <v>2295100</v>
      </c>
      <c r="I358" s="4">
        <f t="shared" si="16"/>
        <v>1</v>
      </c>
      <c r="J358" s="133">
        <f t="shared" si="17"/>
        <v>2295100</v>
      </c>
    </row>
    <row r="359" spans="1:10">
      <c r="A359" s="139">
        <v>91002</v>
      </c>
      <c r="B359" s="43" t="s">
        <v>401</v>
      </c>
      <c r="C359" s="44">
        <v>1863633</v>
      </c>
      <c r="D359" s="44"/>
      <c r="E359" s="132"/>
      <c r="F359" s="132"/>
      <c r="H359" s="133">
        <f t="shared" si="15"/>
        <v>1863633</v>
      </c>
      <c r="I359" s="4">
        <f t="shared" si="16"/>
        <v>1</v>
      </c>
      <c r="J359" s="133">
        <f t="shared" si="17"/>
        <v>1863633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23266.5</v>
      </c>
      <c r="D361" s="44"/>
      <c r="E361" s="132"/>
      <c r="F361" s="132"/>
      <c r="H361" s="133">
        <f t="shared" si="15"/>
        <v>23266.5</v>
      </c>
      <c r="I361" s="4">
        <f t="shared" si="16"/>
        <v>1</v>
      </c>
      <c r="J361" s="133">
        <f t="shared" si="17"/>
        <v>23266.5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63705</v>
      </c>
      <c r="D363" s="44"/>
      <c r="E363" s="132"/>
      <c r="F363" s="132"/>
      <c r="H363" s="133">
        <f t="shared" si="15"/>
        <v>63705</v>
      </c>
      <c r="I363" s="4">
        <f t="shared" si="16"/>
        <v>1</v>
      </c>
      <c r="J363" s="133">
        <f t="shared" si="17"/>
        <v>63705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32763.46</v>
      </c>
      <c r="D365" s="44"/>
      <c r="E365" s="132"/>
      <c r="F365" s="132"/>
      <c r="H365" s="133">
        <f t="shared" si="15"/>
        <v>32763.46</v>
      </c>
      <c r="I365" s="4">
        <f t="shared" si="16"/>
        <v>1</v>
      </c>
      <c r="J365" s="133">
        <f t="shared" si="17"/>
        <v>32763.46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87182.93</v>
      </c>
      <c r="D367" s="44"/>
      <c r="E367" s="132"/>
      <c r="F367" s="132"/>
      <c r="H367" s="133">
        <f t="shared" si="15"/>
        <v>87182.93</v>
      </c>
      <c r="I367" s="4">
        <f t="shared" si="16"/>
        <v>1</v>
      </c>
      <c r="J367" s="133">
        <f t="shared" si="17"/>
        <v>87182.93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64850</v>
      </c>
      <c r="D370" s="44"/>
      <c r="E370" s="132"/>
      <c r="F370" s="132"/>
      <c r="H370" s="133">
        <f t="shared" si="15"/>
        <v>64850</v>
      </c>
      <c r="I370" s="4">
        <f t="shared" si="16"/>
        <v>1</v>
      </c>
      <c r="J370" s="133">
        <f t="shared" si="17"/>
        <v>64850</v>
      </c>
    </row>
    <row r="371" spans="1:10">
      <c r="A371" s="139">
        <v>91200</v>
      </c>
      <c r="B371" s="137" t="s">
        <v>412</v>
      </c>
      <c r="C371" s="44">
        <v>165115</v>
      </c>
      <c r="D371" s="44"/>
      <c r="E371" s="132"/>
      <c r="F371" s="132"/>
      <c r="H371" s="133">
        <f t="shared" si="15"/>
        <v>165115</v>
      </c>
      <c r="I371" s="4">
        <f t="shared" si="16"/>
        <v>1</v>
      </c>
      <c r="J371" s="133">
        <f t="shared" si="17"/>
        <v>165115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200252.84</v>
      </c>
      <c r="D376" s="44"/>
      <c r="E376" s="132"/>
      <c r="F376" s="132"/>
      <c r="H376" s="133">
        <f t="shared" si="15"/>
        <v>200252.84</v>
      </c>
      <c r="I376" s="4">
        <f t="shared" si="16"/>
        <v>1</v>
      </c>
      <c r="J376" s="133">
        <f t="shared" si="17"/>
        <v>200252.84</v>
      </c>
    </row>
    <row r="377" spans="1:10">
      <c r="A377" s="139">
        <v>92004</v>
      </c>
      <c r="B377" s="137" t="s">
        <v>418</v>
      </c>
      <c r="C377" s="44">
        <v>51774.98</v>
      </c>
      <c r="D377" s="44"/>
      <c r="E377" s="132"/>
      <c r="F377" s="132"/>
      <c r="H377" s="133">
        <f t="shared" si="15"/>
        <v>51774.98</v>
      </c>
      <c r="I377" s="4">
        <f t="shared" si="16"/>
        <v>1</v>
      </c>
      <c r="J377" s="133">
        <f t="shared" si="17"/>
        <v>51774.98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65924</v>
      </c>
      <c r="D380" s="44"/>
      <c r="E380" s="132"/>
      <c r="F380" s="132"/>
      <c r="H380" s="133">
        <f t="shared" si="15"/>
        <v>65924</v>
      </c>
      <c r="I380" s="4">
        <f t="shared" si="16"/>
        <v>1</v>
      </c>
      <c r="J380" s="133">
        <f t="shared" si="17"/>
        <v>65924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2411</v>
      </c>
      <c r="D386" s="44"/>
      <c r="E386" s="132"/>
      <c r="F386" s="132"/>
      <c r="H386" s="133">
        <f t="shared" si="15"/>
        <v>2411</v>
      </c>
      <c r="I386" s="4">
        <f t="shared" si="16"/>
        <v>1</v>
      </c>
      <c r="J386" s="133">
        <f t="shared" si="17"/>
        <v>2411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302"/>
      <c r="F389" s="30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139">
        <v>94005</v>
      </c>
      <c r="B393" s="137" t="s">
        <v>433</v>
      </c>
      <c r="C393" s="44">
        <v>800</v>
      </c>
      <c r="D393" s="44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22904.21</v>
      </c>
      <c r="D394" s="44"/>
      <c r="E394" s="132"/>
      <c r="F394" s="132"/>
      <c r="H394" s="133">
        <f t="shared" si="18"/>
        <v>22904.21</v>
      </c>
      <c r="I394" s="4">
        <f t="shared" si="19"/>
        <v>1</v>
      </c>
      <c r="J394" s="133">
        <f t="shared" si="20"/>
        <v>22904.21</v>
      </c>
    </row>
    <row r="395" spans="1:10">
      <c r="A395" s="139">
        <v>94007</v>
      </c>
      <c r="B395" s="137" t="s">
        <v>435</v>
      </c>
      <c r="C395" s="44">
        <v>12675</v>
      </c>
      <c r="D395" s="44"/>
      <c r="E395" s="132"/>
      <c r="F395" s="132"/>
      <c r="H395" s="133">
        <f t="shared" si="18"/>
        <v>12675</v>
      </c>
      <c r="I395" s="4">
        <f t="shared" si="19"/>
        <v>1</v>
      </c>
      <c r="J395" s="133">
        <f t="shared" si="20"/>
        <v>12675</v>
      </c>
    </row>
    <row r="396" spans="1:10">
      <c r="A396" s="139">
        <v>94008</v>
      </c>
      <c r="B396" s="137" t="s">
        <v>436</v>
      </c>
      <c r="C396" s="44">
        <v>96420</v>
      </c>
      <c r="D396" s="44"/>
      <c r="E396" s="132"/>
      <c r="F396" s="132"/>
      <c r="H396" s="133">
        <f t="shared" si="18"/>
        <v>96420</v>
      </c>
      <c r="I396" s="4">
        <f t="shared" si="19"/>
        <v>1</v>
      </c>
      <c r="J396" s="133">
        <f t="shared" si="20"/>
        <v>96420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1200</v>
      </c>
      <c r="D399" s="44"/>
      <c r="E399" s="132"/>
      <c r="F399" s="132"/>
      <c r="H399" s="133">
        <f t="shared" si="18"/>
        <v>1200</v>
      </c>
      <c r="I399" s="4">
        <f t="shared" si="19"/>
        <v>1</v>
      </c>
      <c r="J399" s="136">
        <f t="shared" si="20"/>
        <v>1200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302"/>
      <c r="F402" s="302"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166773.49</v>
      </c>
      <c r="D404" s="44"/>
      <c r="E404" s="302"/>
      <c r="F404" s="302"/>
      <c r="G404" s="136"/>
      <c r="H404" s="133">
        <f t="shared" si="18"/>
        <v>166773.49</v>
      </c>
      <c r="I404" s="4">
        <f t="shared" si="19"/>
        <v>1</v>
      </c>
      <c r="J404" s="133">
        <f t="shared" si="20"/>
        <v>166773.49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45200</v>
      </c>
      <c r="D407" s="44"/>
      <c r="E407" s="132"/>
      <c r="F407" s="132"/>
      <c r="H407" s="133">
        <f t="shared" si="18"/>
        <v>45200</v>
      </c>
      <c r="I407" s="4">
        <f t="shared" si="19"/>
        <v>1</v>
      </c>
      <c r="J407" s="133">
        <f t="shared" si="20"/>
        <v>45200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1863004.19</v>
      </c>
      <c r="D414" s="44"/>
      <c r="E414" s="302">
        <v>608948.76199999999</v>
      </c>
      <c r="F414" s="302">
        <v>12970</v>
      </c>
      <c r="G414" s="136"/>
      <c r="H414" s="133">
        <f t="shared" si="18"/>
        <v>2458982.9500000002</v>
      </c>
      <c r="I414" s="4">
        <f t="shared" si="19"/>
        <v>1</v>
      </c>
      <c r="J414" s="133">
        <f t="shared" si="20"/>
        <v>2458982.9500000002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139">
        <v>95001</v>
      </c>
      <c r="B418" s="43" t="s">
        <v>397</v>
      </c>
      <c r="C418" s="44">
        <v>0</v>
      </c>
      <c r="D418" s="44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159715.57</v>
      </c>
      <c r="D419" s="44"/>
      <c r="E419" s="132"/>
      <c r="F419" s="132"/>
      <c r="H419" s="133">
        <f t="shared" si="18"/>
        <v>159715.57</v>
      </c>
      <c r="I419" s="4">
        <f t="shared" si="19"/>
        <v>1</v>
      </c>
      <c r="J419" s="133">
        <f t="shared" si="20"/>
        <v>159715.57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>
        <v>99000</v>
      </c>
      <c r="D421" s="44"/>
      <c r="E421" s="132"/>
      <c r="F421" s="132"/>
      <c r="H421" s="133">
        <f t="shared" si="18"/>
        <v>99000</v>
      </c>
      <c r="I421" s="4">
        <f t="shared" si="19"/>
        <v>1</v>
      </c>
      <c r="J421" s="133">
        <f t="shared" si="20"/>
        <v>99000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90792.7</v>
      </c>
      <c r="D428" s="44"/>
      <c r="E428" s="132"/>
      <c r="F428" s="132"/>
      <c r="H428" s="133">
        <f t="shared" si="18"/>
        <v>90792.7</v>
      </c>
      <c r="I428" s="4">
        <f t="shared" si="19"/>
        <v>1</v>
      </c>
      <c r="J428" s="133">
        <f t="shared" si="20"/>
        <v>90792.7</v>
      </c>
    </row>
    <row r="429" spans="1:10">
      <c r="A429" s="139">
        <v>97001</v>
      </c>
      <c r="B429" s="43" t="s">
        <v>464</v>
      </c>
      <c r="C429" s="44"/>
      <c r="D429" s="44">
        <v>490923.66</v>
      </c>
      <c r="E429" s="132"/>
      <c r="F429" s="132"/>
      <c r="H429" s="133">
        <f t="shared" si="18"/>
        <v>-490923.66</v>
      </c>
      <c r="I429" s="4">
        <f t="shared" si="19"/>
        <v>1</v>
      </c>
      <c r="J429" s="133">
        <f t="shared" si="20"/>
        <v>-490923.66</v>
      </c>
    </row>
    <row r="430" spans="1:10">
      <c r="A430" s="139">
        <v>97002</v>
      </c>
      <c r="B430" s="43" t="s">
        <v>465</v>
      </c>
      <c r="C430" s="44">
        <v>62634.67</v>
      </c>
      <c r="D430" s="44"/>
      <c r="E430" s="132"/>
      <c r="F430" s="132"/>
      <c r="H430" s="133">
        <f t="shared" si="18"/>
        <v>62634.67</v>
      </c>
      <c r="I430" s="4">
        <f t="shared" si="19"/>
        <v>1</v>
      </c>
      <c r="J430" s="133">
        <f t="shared" si="20"/>
        <v>62634.67</v>
      </c>
    </row>
    <row r="431" spans="1:10">
      <c r="A431" s="139">
        <v>97003</v>
      </c>
      <c r="B431" s="43" t="s">
        <v>461</v>
      </c>
      <c r="C431" s="44">
        <v>78224.97</v>
      </c>
      <c r="D431" s="44"/>
      <c r="E431" s="132"/>
      <c r="F431" s="132"/>
      <c r="H431" s="133">
        <f t="shared" si="18"/>
        <v>78224.97</v>
      </c>
      <c r="I431" s="4">
        <f t="shared" si="19"/>
        <v>1</v>
      </c>
      <c r="J431" s="133">
        <f t="shared" si="20"/>
        <v>78224.97</v>
      </c>
    </row>
    <row r="432" spans="1:10">
      <c r="A432" s="139">
        <v>97004</v>
      </c>
      <c r="B432" s="43" t="s">
        <v>462</v>
      </c>
      <c r="C432" s="44">
        <v>30670</v>
      </c>
      <c r="D432" s="44"/>
      <c r="E432" s="132"/>
      <c r="F432" s="132"/>
      <c r="H432" s="133">
        <f t="shared" si="18"/>
        <v>30670</v>
      </c>
      <c r="I432" s="4">
        <f t="shared" si="19"/>
        <v>1</v>
      </c>
      <c r="J432" s="133">
        <f t="shared" si="20"/>
        <v>30670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302"/>
      <c r="F433" s="30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/>
      <c r="D439" s="44">
        <v>15045.55</v>
      </c>
      <c r="E439" s="132"/>
      <c r="F439" s="132"/>
      <c r="H439" s="133">
        <f t="shared" si="18"/>
        <v>-15045.55</v>
      </c>
      <c r="I439" s="4">
        <f t="shared" si="19"/>
        <v>1</v>
      </c>
      <c r="J439" s="133">
        <f>ROUND(H439*I439,2)</f>
        <v>-15045.55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303"/>
      <c r="F443" s="303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v>128418659.177974</v>
      </c>
      <c r="D444" s="45">
        <v>128418659.17999999</v>
      </c>
      <c r="E444" s="45">
        <v>1944150.7719999999</v>
      </c>
      <c r="F444" s="45">
        <v>1944150.7719999999</v>
      </c>
      <c r="H444" s="45">
        <f t="shared" ref="H444" si="21">SUM(H8:H443)</f>
        <v>8.2400219980627298E-9</v>
      </c>
      <c r="J444" s="45">
        <f>SUM(J8:J443)</f>
        <v>8.2400219980627298E-9</v>
      </c>
    </row>
    <row r="445" spans="1:10" ht="15" thickTop="1">
      <c r="A445" s="43"/>
      <c r="D445" s="46">
        <v>-2.025991678237915E-3</v>
      </c>
      <c r="F445" s="46">
        <v>0</v>
      </c>
    </row>
    <row r="463" ht="17.899999999999999" customHeight="1"/>
  </sheetData>
  <autoFilter ref="A7:I444" xr:uid="{D23B5689-049B-409C-BF25-158B18D23A59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9C9-8FE3-4B31-9E16-3A85904B4EDC}">
  <sheetPr>
    <tabColor rgb="FFFFFFCC"/>
  </sheetPr>
  <dimension ref="A1:J463"/>
  <sheetViews>
    <sheetView topLeftCell="A345" zoomScale="70" zoomScaleNormal="70" workbookViewId="0">
      <selection activeCell="D16" sqref="D16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-2.025991678237915E-3</v>
      </c>
      <c r="F5" s="37">
        <v>0</v>
      </c>
    </row>
    <row r="6" spans="1:10">
      <c r="A6" s="38"/>
      <c r="C6" s="300" t="s">
        <v>682</v>
      </c>
      <c r="D6" s="301"/>
      <c r="E6" s="300" t="s">
        <v>683</v>
      </c>
      <c r="F6" s="301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630804.43000000005</v>
      </c>
      <c r="E13" s="132"/>
      <c r="F13" s="132"/>
      <c r="H13" s="133">
        <f t="shared" si="0"/>
        <v>-630804.43000000005</v>
      </c>
      <c r="I13" s="4">
        <f t="shared" si="1"/>
        <v>1</v>
      </c>
      <c r="J13" s="133">
        <f t="shared" si="2"/>
        <v>-630804.43000000005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302"/>
      <c r="F16" s="30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0</v>
      </c>
      <c r="E17" s="302"/>
      <c r="F17" s="30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4680760.05</v>
      </c>
      <c r="E19" s="132"/>
      <c r="F19" s="132"/>
      <c r="H19" s="133">
        <f t="shared" si="0"/>
        <v>-4680760.05</v>
      </c>
      <c r="I19" s="4">
        <f t="shared" si="1"/>
        <v>1</v>
      </c>
      <c r="J19" s="133">
        <f t="shared" si="2"/>
        <v>-4680760.05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11220008.73</v>
      </c>
      <c r="D110" s="44"/>
      <c r="E110" s="132"/>
      <c r="F110" s="132"/>
      <c r="H110" s="133">
        <f t="shared" si="3"/>
        <v>11220008.73</v>
      </c>
      <c r="I110" s="4">
        <f t="shared" si="4"/>
        <v>1</v>
      </c>
      <c r="J110" s="133">
        <f t="shared" si="5"/>
        <v>11220008.73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8174.2999999999993</v>
      </c>
      <c r="D112" s="44"/>
      <c r="E112" s="132"/>
      <c r="F112" s="132"/>
      <c r="H112" s="133">
        <f t="shared" si="3"/>
        <v>8174.3</v>
      </c>
      <c r="I112" s="4">
        <f t="shared" si="4"/>
        <v>1</v>
      </c>
      <c r="J112" s="133">
        <f t="shared" si="5"/>
        <v>8174.3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7737.97</v>
      </c>
      <c r="D115" s="44"/>
      <c r="E115" s="132"/>
      <c r="F115" s="132"/>
      <c r="H115" s="133">
        <f t="shared" si="3"/>
        <v>7737.97</v>
      </c>
      <c r="I115" s="4">
        <f t="shared" si="4"/>
        <v>1</v>
      </c>
      <c r="J115" s="136">
        <f t="shared" si="5"/>
        <v>7737.97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11082414</v>
      </c>
      <c r="D121" s="44"/>
      <c r="E121" s="132"/>
      <c r="F121" s="132"/>
      <c r="H121" s="133">
        <f t="shared" si="3"/>
        <v>11082414</v>
      </c>
      <c r="I121" s="4">
        <f t="shared" si="4"/>
        <v>1</v>
      </c>
      <c r="J121" s="133">
        <f t="shared" si="5"/>
        <v>11082414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302">
        <v>1322232.01</v>
      </c>
      <c r="F122" s="30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208252.80000000005</v>
      </c>
      <c r="D128" s="44"/>
      <c r="E128" s="132"/>
      <c r="F128" s="132"/>
      <c r="H128" s="133">
        <f t="shared" si="3"/>
        <v>208252.79999999999</v>
      </c>
      <c r="I128" s="4">
        <f t="shared" si="4"/>
        <v>1</v>
      </c>
      <c r="J128" s="133">
        <f t="shared" si="5"/>
        <v>208252.79999999999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134582.53</v>
      </c>
      <c r="D130" s="44"/>
      <c r="E130" s="132"/>
      <c r="F130" s="132"/>
      <c r="H130" s="133">
        <f t="shared" si="3"/>
        <v>134582.53</v>
      </c>
      <c r="I130" s="4">
        <f t="shared" si="4"/>
        <v>1</v>
      </c>
      <c r="J130" s="133">
        <f t="shared" si="5"/>
        <v>134582.53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0</v>
      </c>
      <c r="D133" s="44"/>
      <c r="E133" s="132"/>
      <c r="F133" s="132"/>
      <c r="H133" s="133">
        <f t="shared" si="3"/>
        <v>0</v>
      </c>
      <c r="I133" s="4">
        <f t="shared" si="4"/>
        <v>1</v>
      </c>
      <c r="J133" s="133">
        <f t="shared" si="5"/>
        <v>0</v>
      </c>
    </row>
    <row r="134" spans="1:10">
      <c r="A134" s="139">
        <v>15011</v>
      </c>
      <c r="B134" s="43" t="s">
        <v>220</v>
      </c>
      <c r="C134" s="44">
        <v>28857232.137974001</v>
      </c>
      <c r="D134" s="44"/>
      <c r="E134" s="132"/>
      <c r="F134" s="132"/>
      <c r="H134" s="133">
        <f t="shared" si="3"/>
        <v>28857232.140000001</v>
      </c>
      <c r="I134" s="4">
        <f t="shared" si="4"/>
        <v>1</v>
      </c>
      <c r="J134" s="133">
        <f t="shared" si="5"/>
        <v>28857232.140000001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2686999.5300000003</v>
      </c>
      <c r="D136" s="44"/>
      <c r="E136" s="132"/>
      <c r="F136" s="132">
        <v>21235.010000000002</v>
      </c>
      <c r="H136" s="133">
        <f t="shared" si="3"/>
        <v>2665764.52</v>
      </c>
      <c r="I136" s="4">
        <f t="shared" si="4"/>
        <v>1</v>
      </c>
      <c r="J136" s="133">
        <f t="shared" si="5"/>
        <v>2665764.52</v>
      </c>
    </row>
    <row r="137" spans="1:10">
      <c r="A137" s="139">
        <v>15014</v>
      </c>
      <c r="B137" s="43" t="s">
        <v>188</v>
      </c>
      <c r="C137" s="44">
        <v>200000</v>
      </c>
      <c r="D137" s="44"/>
      <c r="E137" s="132"/>
      <c r="F137" s="132"/>
      <c r="H137" s="133">
        <f t="shared" ref="H137:H200" si="6">ROUND(C137-D137+E137-F137,2)</f>
        <v>200000</v>
      </c>
      <c r="I137" s="4">
        <f t="shared" ref="I137:I200" si="7">I136</f>
        <v>1</v>
      </c>
      <c r="J137" s="133">
        <f t="shared" ref="J137:J200" si="8">ROUND(H137*I137,2)</f>
        <v>200000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302">
        <v>12970</v>
      </c>
      <c r="F139" s="302">
        <v>264446.402</v>
      </c>
      <c r="G139" s="136"/>
      <c r="H139" s="133">
        <f t="shared" si="6"/>
        <v>286067.98</v>
      </c>
      <c r="I139" s="4">
        <f t="shared" si="7"/>
        <v>1</v>
      </c>
      <c r="J139" s="133">
        <f t="shared" si="8"/>
        <v>286067.98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12184.619999999879</v>
      </c>
      <c r="D141" s="44"/>
      <c r="E141" s="132"/>
      <c r="F141" s="132"/>
      <c r="H141" s="133">
        <f t="shared" si="6"/>
        <v>12184.62</v>
      </c>
      <c r="I141" s="4">
        <f t="shared" si="7"/>
        <v>1</v>
      </c>
      <c r="J141" s="133">
        <f t="shared" si="8"/>
        <v>12184.62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302"/>
      <c r="F171" s="30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/>
      <c r="D174" s="44"/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0">
      <c r="A175" s="139">
        <v>22002</v>
      </c>
      <c r="B175" s="137" t="s">
        <v>180</v>
      </c>
      <c r="C175" s="44"/>
      <c r="D175" s="44">
        <v>3162687.4299999997</v>
      </c>
      <c r="E175" s="132"/>
      <c r="F175" s="132"/>
      <c r="H175" s="133">
        <f t="shared" si="6"/>
        <v>-3162687.43</v>
      </c>
      <c r="I175" s="4">
        <f t="shared" si="7"/>
        <v>1</v>
      </c>
      <c r="J175" s="133">
        <f t="shared" si="8"/>
        <v>-3162687.43</v>
      </c>
    </row>
    <row r="176" spans="1:10">
      <c r="A176" s="139">
        <v>22101</v>
      </c>
      <c r="B176" s="43" t="s">
        <v>247</v>
      </c>
      <c r="C176" s="44"/>
      <c r="D176" s="44">
        <v>85470.820000000298</v>
      </c>
      <c r="E176" s="132"/>
      <c r="F176" s="132"/>
      <c r="H176" s="133">
        <f t="shared" si="6"/>
        <v>-85470.82</v>
      </c>
      <c r="I176" s="4">
        <f t="shared" si="7"/>
        <v>1</v>
      </c>
      <c r="J176" s="133">
        <f t="shared" si="8"/>
        <v>-85470.82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>
        <v>0</v>
      </c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6553566.0800000001</v>
      </c>
      <c r="E181" s="132"/>
      <c r="F181" s="132"/>
      <c r="H181" s="133">
        <f t="shared" si="6"/>
        <v>-6553566.0800000001</v>
      </c>
      <c r="I181" s="4">
        <f t="shared" si="7"/>
        <v>1</v>
      </c>
      <c r="J181" s="133">
        <f t="shared" si="8"/>
        <v>-6553566.0800000001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3152182.02</v>
      </c>
      <c r="E184" s="132"/>
      <c r="F184" s="132">
        <v>323267.34999999998</v>
      </c>
      <c r="H184" s="133">
        <f t="shared" si="6"/>
        <v>-3475449.37</v>
      </c>
      <c r="I184" s="4">
        <f t="shared" si="7"/>
        <v>1</v>
      </c>
      <c r="J184" s="133">
        <f t="shared" si="8"/>
        <v>-3475449.37</v>
      </c>
    </row>
    <row r="185" spans="1:10">
      <c r="A185" s="139">
        <v>25008</v>
      </c>
      <c r="B185" s="137" t="s">
        <v>287</v>
      </c>
      <c r="C185" s="44"/>
      <c r="D185" s="44">
        <v>0</v>
      </c>
      <c r="E185" s="132"/>
      <c r="F185" s="132"/>
      <c r="H185" s="133">
        <f t="shared" si="6"/>
        <v>0</v>
      </c>
      <c r="I185" s="4">
        <f t="shared" si="7"/>
        <v>1</v>
      </c>
      <c r="J185" s="133">
        <f t="shared" si="8"/>
        <v>0</v>
      </c>
    </row>
    <row r="186" spans="1:10">
      <c r="A186" s="139">
        <v>25009</v>
      </c>
      <c r="B186" s="137" t="s">
        <v>288</v>
      </c>
      <c r="C186" s="44"/>
      <c r="D186" s="44">
        <v>112426.93</v>
      </c>
      <c r="E186" s="132"/>
      <c r="F186" s="132"/>
      <c r="H186" s="133">
        <f t="shared" si="6"/>
        <v>-112426.93</v>
      </c>
      <c r="I186" s="4">
        <f t="shared" si="7"/>
        <v>1</v>
      </c>
      <c r="J186" s="133">
        <f t="shared" si="8"/>
        <v>-112426.93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1430343</v>
      </c>
      <c r="E190" s="132"/>
      <c r="F190" s="132"/>
      <c r="H190" s="133">
        <f t="shared" si="6"/>
        <v>-1430343</v>
      </c>
      <c r="I190" s="4">
        <f t="shared" si="7"/>
        <v>1</v>
      </c>
      <c r="J190" s="133">
        <f t="shared" si="8"/>
        <v>-1430343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413</v>
      </c>
      <c r="E193" s="132"/>
      <c r="F193" s="132"/>
      <c r="H193" s="133">
        <f t="shared" si="6"/>
        <v>-413</v>
      </c>
      <c r="I193" s="4">
        <f t="shared" si="7"/>
        <v>1</v>
      </c>
      <c r="J193" s="133">
        <f t="shared" si="8"/>
        <v>-413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302"/>
      <c r="F228" s="30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32673684.469999999</v>
      </c>
      <c r="E244" s="132"/>
      <c r="F244" s="132"/>
      <c r="H244" s="133">
        <f t="shared" si="9"/>
        <v>-32673684.469999999</v>
      </c>
      <c r="I244" s="4">
        <f t="shared" si="10"/>
        <v>1</v>
      </c>
      <c r="J244" s="133">
        <f t="shared" si="11"/>
        <v>-32673684.469999999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20976493.5</v>
      </c>
      <c r="E260" s="132"/>
      <c r="F260" s="132"/>
      <c r="H260" s="133">
        <f t="shared" si="9"/>
        <v>-20976493.5</v>
      </c>
      <c r="I260" s="4">
        <f t="shared" si="10"/>
        <v>1</v>
      </c>
      <c r="J260" s="133">
        <f t="shared" si="11"/>
        <v>-20976493.5</v>
      </c>
    </row>
    <row r="261" spans="1:10">
      <c r="A261" s="140">
        <v>71030</v>
      </c>
      <c r="B261" s="43" t="s">
        <v>608</v>
      </c>
      <c r="C261" s="44"/>
      <c r="D261" s="44">
        <v>843730.63</v>
      </c>
      <c r="E261" s="132"/>
      <c r="F261" s="132"/>
      <c r="H261" s="133">
        <f t="shared" si="9"/>
        <v>-843730.63</v>
      </c>
      <c r="I261" s="4">
        <f t="shared" si="10"/>
        <v>1</v>
      </c>
      <c r="J261" s="133">
        <f t="shared" si="11"/>
        <v>-843730.63</v>
      </c>
    </row>
    <row r="262" spans="1:10">
      <c r="A262" s="140">
        <v>71031</v>
      </c>
      <c r="B262" s="43" t="s">
        <v>609</v>
      </c>
      <c r="C262" s="44"/>
      <c r="D262" s="44">
        <v>9972426.5</v>
      </c>
      <c r="E262" s="132"/>
      <c r="F262" s="132"/>
      <c r="H262" s="133">
        <f t="shared" si="9"/>
        <v>-9972426.5</v>
      </c>
      <c r="I262" s="4">
        <f t="shared" si="10"/>
        <v>1</v>
      </c>
      <c r="J262" s="133">
        <f t="shared" si="11"/>
        <v>-9972426.5</v>
      </c>
    </row>
    <row r="263" spans="1:10">
      <c r="A263" s="139">
        <v>71998</v>
      </c>
      <c r="B263" s="43" t="s">
        <v>332</v>
      </c>
      <c r="C263" s="44"/>
      <c r="D263" s="44">
        <v>74654</v>
      </c>
      <c r="E263" s="132"/>
      <c r="F263" s="132"/>
      <c r="H263" s="133">
        <f t="shared" si="9"/>
        <v>-74654</v>
      </c>
      <c r="I263" s="4">
        <f t="shared" si="10"/>
        <v>1</v>
      </c>
      <c r="J263" s="133">
        <f t="shared" si="11"/>
        <v>-74654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29422299.030000001</v>
      </c>
      <c r="D291" s="44"/>
      <c r="E291" s="132"/>
      <c r="F291" s="132"/>
      <c r="H291" s="133">
        <f t="shared" si="12"/>
        <v>29422299.030000001</v>
      </c>
      <c r="I291" s="4">
        <f t="shared" si="13"/>
        <v>1</v>
      </c>
      <c r="J291" s="133">
        <f t="shared" si="14"/>
        <v>29422299.030000001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14113506.42</v>
      </c>
      <c r="D307" s="44"/>
      <c r="E307" s="132"/>
      <c r="F307" s="132"/>
      <c r="H307" s="133">
        <f t="shared" si="12"/>
        <v>14113506.42</v>
      </c>
      <c r="I307" s="4">
        <f t="shared" si="13"/>
        <v>1</v>
      </c>
      <c r="J307" s="133">
        <f t="shared" si="14"/>
        <v>14113506.42</v>
      </c>
    </row>
    <row r="308" spans="1:10">
      <c r="A308" s="140">
        <v>81030</v>
      </c>
      <c r="B308" s="43" t="s">
        <v>608</v>
      </c>
      <c r="C308" s="44">
        <v>232062.11</v>
      </c>
      <c r="D308" s="44"/>
      <c r="E308" s="132"/>
      <c r="F308" s="132"/>
      <c r="H308" s="133">
        <f t="shared" si="12"/>
        <v>232062.11</v>
      </c>
      <c r="I308" s="4">
        <f t="shared" si="13"/>
        <v>1</v>
      </c>
      <c r="J308" s="133">
        <f t="shared" si="14"/>
        <v>232062.11</v>
      </c>
    </row>
    <row r="309" spans="1:10">
      <c r="A309" s="140">
        <v>81031</v>
      </c>
      <c r="B309" s="43" t="s">
        <v>609</v>
      </c>
      <c r="C309" s="44">
        <v>5799357.4900000002</v>
      </c>
      <c r="D309" s="44"/>
      <c r="E309" s="132"/>
      <c r="F309" s="132"/>
      <c r="H309" s="133">
        <f t="shared" si="12"/>
        <v>5799357.4900000002</v>
      </c>
      <c r="I309" s="4">
        <f t="shared" si="13"/>
        <v>1</v>
      </c>
      <c r="J309" s="133">
        <f t="shared" si="14"/>
        <v>5799357.4900000002</v>
      </c>
    </row>
    <row r="310" spans="1:10">
      <c r="A310" s="139">
        <v>81998</v>
      </c>
      <c r="B310" s="137" t="s">
        <v>348</v>
      </c>
      <c r="C310" s="44">
        <v>23450</v>
      </c>
      <c r="D310" s="44"/>
      <c r="E310" s="132"/>
      <c r="F310" s="132"/>
      <c r="H310" s="133">
        <f t="shared" si="12"/>
        <v>23450</v>
      </c>
      <c r="I310" s="4">
        <f t="shared" si="13"/>
        <v>1</v>
      </c>
      <c r="J310" s="133">
        <f t="shared" si="14"/>
        <v>23450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/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2295100</v>
      </c>
      <c r="D358" s="44"/>
      <c r="E358" s="132"/>
      <c r="F358" s="132"/>
      <c r="H358" s="133">
        <f t="shared" si="15"/>
        <v>2295100</v>
      </c>
      <c r="I358" s="4">
        <f t="shared" si="16"/>
        <v>1</v>
      </c>
      <c r="J358" s="133">
        <f t="shared" si="17"/>
        <v>2295100</v>
      </c>
    </row>
    <row r="359" spans="1:10">
      <c r="A359" s="139">
        <v>91002</v>
      </c>
      <c r="B359" s="43" t="s">
        <v>401</v>
      </c>
      <c r="C359" s="44">
        <v>1863633</v>
      </c>
      <c r="D359" s="44"/>
      <c r="E359" s="132"/>
      <c r="F359" s="132"/>
      <c r="H359" s="133">
        <f t="shared" si="15"/>
        <v>1863633</v>
      </c>
      <c r="I359" s="4">
        <f t="shared" si="16"/>
        <v>1</v>
      </c>
      <c r="J359" s="133">
        <f t="shared" si="17"/>
        <v>1863633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23266.5</v>
      </c>
      <c r="D361" s="44"/>
      <c r="E361" s="132"/>
      <c r="F361" s="132"/>
      <c r="H361" s="133">
        <f t="shared" si="15"/>
        <v>23266.5</v>
      </c>
      <c r="I361" s="4">
        <f t="shared" si="16"/>
        <v>1</v>
      </c>
      <c r="J361" s="133">
        <f t="shared" si="17"/>
        <v>23266.5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63705</v>
      </c>
      <c r="D363" s="44"/>
      <c r="E363" s="132"/>
      <c r="F363" s="132"/>
      <c r="H363" s="133">
        <f t="shared" si="15"/>
        <v>63705</v>
      </c>
      <c r="I363" s="4">
        <f t="shared" si="16"/>
        <v>1</v>
      </c>
      <c r="J363" s="133">
        <f t="shared" si="17"/>
        <v>63705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32763.46</v>
      </c>
      <c r="D365" s="44"/>
      <c r="E365" s="132"/>
      <c r="F365" s="132"/>
      <c r="H365" s="133">
        <f t="shared" si="15"/>
        <v>32763.46</v>
      </c>
      <c r="I365" s="4">
        <f t="shared" si="16"/>
        <v>1</v>
      </c>
      <c r="J365" s="133">
        <f t="shared" si="17"/>
        <v>32763.46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87182.93</v>
      </c>
      <c r="D367" s="44"/>
      <c r="E367" s="132"/>
      <c r="F367" s="132"/>
      <c r="H367" s="133">
        <f t="shared" si="15"/>
        <v>87182.93</v>
      </c>
      <c r="I367" s="4">
        <f t="shared" si="16"/>
        <v>1</v>
      </c>
      <c r="J367" s="133">
        <f t="shared" si="17"/>
        <v>87182.93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64850</v>
      </c>
      <c r="D370" s="44"/>
      <c r="E370" s="132"/>
      <c r="F370" s="132"/>
      <c r="H370" s="133">
        <f t="shared" si="15"/>
        <v>64850</v>
      </c>
      <c r="I370" s="4">
        <f t="shared" si="16"/>
        <v>1</v>
      </c>
      <c r="J370" s="133">
        <f t="shared" si="17"/>
        <v>64850</v>
      </c>
    </row>
    <row r="371" spans="1:10">
      <c r="A371" s="139">
        <v>91200</v>
      </c>
      <c r="B371" s="137" t="s">
        <v>412</v>
      </c>
      <c r="C371" s="44">
        <v>165115</v>
      </c>
      <c r="D371" s="44"/>
      <c r="E371" s="132"/>
      <c r="F371" s="132"/>
      <c r="H371" s="133">
        <f t="shared" si="15"/>
        <v>165115</v>
      </c>
      <c r="I371" s="4">
        <f t="shared" si="16"/>
        <v>1</v>
      </c>
      <c r="J371" s="133">
        <f t="shared" si="17"/>
        <v>165115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200252.84</v>
      </c>
      <c r="D376" s="44"/>
      <c r="E376" s="132"/>
      <c r="F376" s="132"/>
      <c r="H376" s="133">
        <f t="shared" si="15"/>
        <v>200252.84</v>
      </c>
      <c r="I376" s="4">
        <f t="shared" si="16"/>
        <v>1</v>
      </c>
      <c r="J376" s="133">
        <f t="shared" si="17"/>
        <v>200252.84</v>
      </c>
    </row>
    <row r="377" spans="1:10">
      <c r="A377" s="139">
        <v>92004</v>
      </c>
      <c r="B377" s="137" t="s">
        <v>418</v>
      </c>
      <c r="C377" s="44">
        <v>51774.98</v>
      </c>
      <c r="D377" s="44"/>
      <c r="E377" s="132"/>
      <c r="F377" s="132"/>
      <c r="H377" s="133">
        <f t="shared" si="15"/>
        <v>51774.98</v>
      </c>
      <c r="I377" s="4">
        <f t="shared" si="16"/>
        <v>1</v>
      </c>
      <c r="J377" s="133">
        <f t="shared" si="17"/>
        <v>51774.98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65924</v>
      </c>
      <c r="D380" s="44"/>
      <c r="E380" s="132"/>
      <c r="F380" s="132"/>
      <c r="H380" s="133">
        <f t="shared" si="15"/>
        <v>65924</v>
      </c>
      <c r="I380" s="4">
        <f t="shared" si="16"/>
        <v>1</v>
      </c>
      <c r="J380" s="133">
        <f t="shared" si="17"/>
        <v>65924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2411</v>
      </c>
      <c r="D386" s="44"/>
      <c r="E386" s="132"/>
      <c r="F386" s="132"/>
      <c r="H386" s="133">
        <f t="shared" si="15"/>
        <v>2411</v>
      </c>
      <c r="I386" s="4">
        <f t="shared" si="16"/>
        <v>1</v>
      </c>
      <c r="J386" s="133">
        <f t="shared" si="17"/>
        <v>2411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302"/>
      <c r="F389" s="30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139">
        <v>94005</v>
      </c>
      <c r="B393" s="137" t="s">
        <v>433</v>
      </c>
      <c r="C393" s="44">
        <v>800</v>
      </c>
      <c r="D393" s="44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22904.21</v>
      </c>
      <c r="D394" s="44"/>
      <c r="E394" s="132"/>
      <c r="F394" s="132"/>
      <c r="H394" s="133">
        <f t="shared" si="18"/>
        <v>22904.21</v>
      </c>
      <c r="I394" s="4">
        <f t="shared" si="19"/>
        <v>1</v>
      </c>
      <c r="J394" s="133">
        <f t="shared" si="20"/>
        <v>22904.21</v>
      </c>
    </row>
    <row r="395" spans="1:10">
      <c r="A395" s="139">
        <v>94007</v>
      </c>
      <c r="B395" s="137" t="s">
        <v>435</v>
      </c>
      <c r="C395" s="44">
        <v>12675</v>
      </c>
      <c r="D395" s="44"/>
      <c r="E395" s="132"/>
      <c r="F395" s="132"/>
      <c r="H395" s="133">
        <f t="shared" si="18"/>
        <v>12675</v>
      </c>
      <c r="I395" s="4">
        <f t="shared" si="19"/>
        <v>1</v>
      </c>
      <c r="J395" s="133">
        <f t="shared" si="20"/>
        <v>12675</v>
      </c>
    </row>
    <row r="396" spans="1:10">
      <c r="A396" s="139">
        <v>94008</v>
      </c>
      <c r="B396" s="137" t="s">
        <v>436</v>
      </c>
      <c r="C396" s="44">
        <v>96420</v>
      </c>
      <c r="D396" s="44"/>
      <c r="E396" s="132"/>
      <c r="F396" s="132"/>
      <c r="H396" s="133">
        <f t="shared" si="18"/>
        <v>96420</v>
      </c>
      <c r="I396" s="4">
        <f t="shared" si="19"/>
        <v>1</v>
      </c>
      <c r="J396" s="133">
        <f t="shared" si="20"/>
        <v>96420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1200</v>
      </c>
      <c r="D399" s="44"/>
      <c r="E399" s="132"/>
      <c r="F399" s="132"/>
      <c r="H399" s="133">
        <f t="shared" si="18"/>
        <v>1200</v>
      </c>
      <c r="I399" s="4">
        <f t="shared" si="19"/>
        <v>1</v>
      </c>
      <c r="J399" s="136">
        <f t="shared" si="20"/>
        <v>1200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302"/>
      <c r="F402" s="302"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166773.49</v>
      </c>
      <c r="D404" s="44"/>
      <c r="E404" s="302"/>
      <c r="F404" s="302"/>
      <c r="G404" s="136"/>
      <c r="H404" s="133">
        <f t="shared" si="18"/>
        <v>166773.49</v>
      </c>
      <c r="I404" s="4">
        <f t="shared" si="19"/>
        <v>1</v>
      </c>
      <c r="J404" s="133">
        <f t="shared" si="20"/>
        <v>166773.49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45200</v>
      </c>
      <c r="D407" s="44"/>
      <c r="E407" s="132"/>
      <c r="F407" s="132"/>
      <c r="H407" s="133">
        <f t="shared" si="18"/>
        <v>45200</v>
      </c>
      <c r="I407" s="4">
        <f t="shared" si="19"/>
        <v>1</v>
      </c>
      <c r="J407" s="133">
        <f t="shared" si="20"/>
        <v>45200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1863004.19</v>
      </c>
      <c r="D414" s="44"/>
      <c r="E414" s="302">
        <v>608948.76199999999</v>
      </c>
      <c r="F414" s="302">
        <v>12970</v>
      </c>
      <c r="G414" s="136"/>
      <c r="H414" s="133">
        <f t="shared" si="18"/>
        <v>2458982.9500000002</v>
      </c>
      <c r="I414" s="4">
        <f t="shared" si="19"/>
        <v>1</v>
      </c>
      <c r="J414" s="133">
        <f t="shared" si="20"/>
        <v>2458982.9500000002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139">
        <v>95001</v>
      </c>
      <c r="B418" s="43" t="s">
        <v>397</v>
      </c>
      <c r="C418" s="44">
        <v>0</v>
      </c>
      <c r="D418" s="44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159715.57</v>
      </c>
      <c r="D419" s="44"/>
      <c r="E419" s="132"/>
      <c r="F419" s="132"/>
      <c r="H419" s="133">
        <f t="shared" si="18"/>
        <v>159715.57</v>
      </c>
      <c r="I419" s="4">
        <f t="shared" si="19"/>
        <v>1</v>
      </c>
      <c r="J419" s="133">
        <f t="shared" si="20"/>
        <v>159715.57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>
        <v>99000</v>
      </c>
      <c r="D421" s="44"/>
      <c r="E421" s="132"/>
      <c r="F421" s="132"/>
      <c r="H421" s="133">
        <f t="shared" si="18"/>
        <v>99000</v>
      </c>
      <c r="I421" s="4">
        <f t="shared" si="19"/>
        <v>1</v>
      </c>
      <c r="J421" s="133">
        <f t="shared" si="20"/>
        <v>99000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90792.7</v>
      </c>
      <c r="D428" s="44"/>
      <c r="E428" s="132"/>
      <c r="F428" s="132"/>
      <c r="H428" s="133">
        <f t="shared" si="18"/>
        <v>90792.7</v>
      </c>
      <c r="I428" s="4">
        <f t="shared" si="19"/>
        <v>1</v>
      </c>
      <c r="J428" s="133">
        <f t="shared" si="20"/>
        <v>90792.7</v>
      </c>
    </row>
    <row r="429" spans="1:10">
      <c r="A429" s="139">
        <v>97001</v>
      </c>
      <c r="B429" s="43" t="s">
        <v>464</v>
      </c>
      <c r="C429" s="44"/>
      <c r="D429" s="44">
        <v>490923.66</v>
      </c>
      <c r="E429" s="132"/>
      <c r="F429" s="132"/>
      <c r="H429" s="133">
        <f t="shared" si="18"/>
        <v>-490923.66</v>
      </c>
      <c r="I429" s="4">
        <f t="shared" si="19"/>
        <v>1</v>
      </c>
      <c r="J429" s="133">
        <f t="shared" si="20"/>
        <v>-490923.66</v>
      </c>
    </row>
    <row r="430" spans="1:10">
      <c r="A430" s="139">
        <v>97002</v>
      </c>
      <c r="B430" s="43" t="s">
        <v>465</v>
      </c>
      <c r="C430" s="44">
        <v>62634.67</v>
      </c>
      <c r="D430" s="44"/>
      <c r="E430" s="132"/>
      <c r="F430" s="132"/>
      <c r="H430" s="133">
        <f t="shared" si="18"/>
        <v>62634.67</v>
      </c>
      <c r="I430" s="4">
        <f t="shared" si="19"/>
        <v>1</v>
      </c>
      <c r="J430" s="133">
        <f t="shared" si="20"/>
        <v>62634.67</v>
      </c>
    </row>
    <row r="431" spans="1:10">
      <c r="A431" s="139">
        <v>97003</v>
      </c>
      <c r="B431" s="43" t="s">
        <v>461</v>
      </c>
      <c r="C431" s="44">
        <v>78224.97</v>
      </c>
      <c r="D431" s="44"/>
      <c r="E431" s="132"/>
      <c r="F431" s="132"/>
      <c r="H431" s="133">
        <f t="shared" si="18"/>
        <v>78224.97</v>
      </c>
      <c r="I431" s="4">
        <f t="shared" si="19"/>
        <v>1</v>
      </c>
      <c r="J431" s="133">
        <f t="shared" si="20"/>
        <v>78224.97</v>
      </c>
    </row>
    <row r="432" spans="1:10">
      <c r="A432" s="139">
        <v>97004</v>
      </c>
      <c r="B432" s="43" t="s">
        <v>462</v>
      </c>
      <c r="C432" s="44">
        <v>30670</v>
      </c>
      <c r="D432" s="44"/>
      <c r="E432" s="132"/>
      <c r="F432" s="132"/>
      <c r="H432" s="133">
        <f t="shared" si="18"/>
        <v>30670</v>
      </c>
      <c r="I432" s="4">
        <f t="shared" si="19"/>
        <v>1</v>
      </c>
      <c r="J432" s="133">
        <f t="shared" si="20"/>
        <v>30670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302"/>
      <c r="F433" s="30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/>
      <c r="D439" s="44">
        <v>15045.55</v>
      </c>
      <c r="E439" s="132"/>
      <c r="F439" s="132"/>
      <c r="H439" s="133">
        <f t="shared" si="18"/>
        <v>-15045.55</v>
      </c>
      <c r="I439" s="4">
        <f t="shared" si="19"/>
        <v>1</v>
      </c>
      <c r="J439" s="133">
        <f>ROUND(H439*I439,2)</f>
        <v>-15045.55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303"/>
      <c r="F443" s="303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v>128418659.177974</v>
      </c>
      <c r="D444" s="45">
        <v>128418659.17999999</v>
      </c>
      <c r="E444" s="45">
        <v>1944150.7719999999</v>
      </c>
      <c r="F444" s="45">
        <v>1944150.7719999999</v>
      </c>
      <c r="H444" s="45">
        <f t="shared" ref="H444" si="21">SUM(H8:H443)</f>
        <v>8.2400219980627298E-9</v>
      </c>
      <c r="J444" s="45">
        <f>SUM(J8:J443)</f>
        <v>8.2400219980627298E-9</v>
      </c>
    </row>
    <row r="445" spans="1:10" ht="15" thickTop="1">
      <c r="A445" s="43"/>
      <c r="D445" s="46">
        <v>-2.025991678237915E-3</v>
      </c>
      <c r="F445" s="46">
        <v>0</v>
      </c>
    </row>
    <row r="463" ht="17.899999999999999" customHeight="1"/>
  </sheetData>
  <autoFilter ref="A7:I444" xr:uid="{D532E9C9-8FE3-4B31-9E16-3A85904B4ED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5093-C887-4617-85D8-E90AE7143277}">
  <sheetPr>
    <tabColor theme="7" tint="0.59999389629810485"/>
  </sheetPr>
  <dimension ref="A1:G145"/>
  <sheetViews>
    <sheetView workbookViewId="0">
      <selection activeCell="E3" sqref="E3"/>
    </sheetView>
  </sheetViews>
  <sheetFormatPr defaultRowHeight="14.6"/>
  <cols>
    <col min="1" max="1" width="9.15234375" customWidth="1"/>
    <col min="2" max="2" width="45.4609375" bestFit="1" customWidth="1"/>
    <col min="3" max="3" width="11.84375" bestFit="1" customWidth="1"/>
    <col min="4" max="4" width="11.07421875" bestFit="1" customWidth="1"/>
    <col min="5" max="5" width="12.3828125" bestFit="1" customWidth="1"/>
    <col min="6" max="6" width="14" style="16" bestFit="1" customWidth="1"/>
    <col min="7" max="7" width="10.07421875" bestFit="1" customWidth="1"/>
    <col min="10" max="10" width="12.15234375" customWidth="1"/>
  </cols>
  <sheetData>
    <row r="1" spans="1:6">
      <c r="A1" t="s">
        <v>525</v>
      </c>
      <c r="B1" t="s">
        <v>526</v>
      </c>
      <c r="C1" t="s">
        <v>527</v>
      </c>
    </row>
    <row r="2" spans="1:6">
      <c r="A2" s="160">
        <v>13255</v>
      </c>
      <c r="B2" s="159" t="s">
        <v>511</v>
      </c>
      <c r="C2" s="162">
        <v>4524403.4800000042</v>
      </c>
      <c r="E2" t="s">
        <v>528</v>
      </c>
      <c r="F2" s="16" t="s">
        <v>530</v>
      </c>
    </row>
    <row r="3" spans="1:6">
      <c r="A3" s="160">
        <v>13256</v>
      </c>
      <c r="B3" s="159" t="s">
        <v>512</v>
      </c>
      <c r="C3" s="162">
        <v>287351.95999999938</v>
      </c>
      <c r="E3">
        <v>11100</v>
      </c>
      <c r="F3" s="16">
        <v>1499058.5</v>
      </c>
    </row>
    <row r="4" spans="1:6">
      <c r="A4" s="160">
        <v>13257</v>
      </c>
      <c r="B4" s="159" t="s">
        <v>513</v>
      </c>
      <c r="C4" s="162">
        <v>167776.27</v>
      </c>
      <c r="E4">
        <v>11101</v>
      </c>
      <c r="F4" s="16">
        <v>-1499052.5</v>
      </c>
    </row>
    <row r="5" spans="1:6">
      <c r="A5" s="161">
        <v>14102</v>
      </c>
      <c r="B5" s="24" t="s">
        <v>180</v>
      </c>
      <c r="C5" s="162">
        <v>1113984.5000000075</v>
      </c>
      <c r="E5">
        <v>11200</v>
      </c>
      <c r="F5" s="16">
        <v>1297782.8500000001</v>
      </c>
    </row>
    <row r="6" spans="1:6">
      <c r="A6" s="160">
        <v>14101</v>
      </c>
      <c r="B6" s="159" t="s">
        <v>179</v>
      </c>
      <c r="C6" s="162">
        <v>175167.0570001551</v>
      </c>
      <c r="E6">
        <v>11201</v>
      </c>
      <c r="F6" s="16">
        <v>-1079154.1299999999</v>
      </c>
    </row>
    <row r="7" spans="1:6">
      <c r="A7" s="160">
        <v>15007</v>
      </c>
      <c r="B7" s="159" t="s">
        <v>186</v>
      </c>
      <c r="C7" s="162">
        <v>10500</v>
      </c>
      <c r="E7">
        <v>11300</v>
      </c>
      <c r="F7" s="16">
        <v>576264.51999999862</v>
      </c>
    </row>
    <row r="8" spans="1:6">
      <c r="A8" s="160">
        <v>15007</v>
      </c>
      <c r="B8" s="159" t="s">
        <v>186</v>
      </c>
      <c r="C8" s="162">
        <v>573500.38000000012</v>
      </c>
      <c r="E8">
        <v>11301</v>
      </c>
      <c r="F8" s="16">
        <v>-527201.16000000015</v>
      </c>
    </row>
    <row r="9" spans="1:6">
      <c r="A9" s="160">
        <v>15007</v>
      </c>
      <c r="B9" s="159" t="s">
        <v>186</v>
      </c>
      <c r="C9" s="162">
        <v>-297.5</v>
      </c>
      <c r="E9">
        <v>11600</v>
      </c>
      <c r="F9" s="16">
        <v>5115779</v>
      </c>
    </row>
    <row r="10" spans="1:6">
      <c r="A10" s="160">
        <v>15005</v>
      </c>
      <c r="B10" s="159" t="s">
        <v>185</v>
      </c>
      <c r="C10" s="162">
        <v>99699.609999997469</v>
      </c>
      <c r="E10">
        <v>11601</v>
      </c>
      <c r="F10" s="16">
        <v>-4131841.1300000004</v>
      </c>
    </row>
    <row r="11" spans="1:6">
      <c r="A11" s="160">
        <v>15014</v>
      </c>
      <c r="B11" s="159" t="s">
        <v>188</v>
      </c>
      <c r="C11" s="162">
        <v>2601271.5000000019</v>
      </c>
      <c r="E11">
        <v>13255</v>
      </c>
      <c r="F11" s="16">
        <v>4524403.4800000042</v>
      </c>
    </row>
    <row r="12" spans="1:6">
      <c r="A12" s="160">
        <v>15014</v>
      </c>
      <c r="B12" s="159" t="s">
        <v>188</v>
      </c>
      <c r="C12" s="162">
        <v>183256.49000000022</v>
      </c>
      <c r="E12">
        <v>13256</v>
      </c>
      <c r="F12" s="16">
        <v>287351.95999999938</v>
      </c>
    </row>
    <row r="13" spans="1:6">
      <c r="A13" s="160">
        <v>15004</v>
      </c>
      <c r="B13" s="159" t="s">
        <v>243</v>
      </c>
      <c r="C13" s="162">
        <v>524850</v>
      </c>
      <c r="E13">
        <v>13257</v>
      </c>
      <c r="F13" s="16">
        <v>167776.27</v>
      </c>
    </row>
    <row r="14" spans="1:6">
      <c r="A14" s="160">
        <v>15004</v>
      </c>
      <c r="B14" s="159" t="s">
        <v>243</v>
      </c>
      <c r="C14" s="162">
        <v>5562615</v>
      </c>
      <c r="E14">
        <v>13258</v>
      </c>
      <c r="F14" s="16">
        <v>29994.999999932945</v>
      </c>
    </row>
    <row r="15" spans="1:6">
      <c r="A15" s="160">
        <v>15018</v>
      </c>
      <c r="B15" s="159" t="s">
        <v>223</v>
      </c>
      <c r="C15" s="163">
        <v>6130.4999999992142</v>
      </c>
      <c r="E15">
        <v>13259</v>
      </c>
      <c r="F15" s="16">
        <v>143466.18000000343</v>
      </c>
    </row>
    <row r="16" spans="1:6">
      <c r="A16" s="160">
        <v>15013</v>
      </c>
      <c r="B16" s="159" t="s">
        <v>244</v>
      </c>
      <c r="C16" s="159">
        <v>2666730.6900000009</v>
      </c>
      <c r="E16">
        <v>13260</v>
      </c>
      <c r="F16" s="16">
        <v>170.56</v>
      </c>
    </row>
    <row r="17" spans="1:7">
      <c r="A17" s="160">
        <v>15015</v>
      </c>
      <c r="B17" s="159" t="s">
        <v>189</v>
      </c>
      <c r="C17" s="159">
        <v>82620.03</v>
      </c>
      <c r="E17">
        <v>13262</v>
      </c>
      <c r="F17" s="16">
        <v>362276.89000000485</v>
      </c>
    </row>
    <row r="18" spans="1:7">
      <c r="A18" s="160">
        <v>11100</v>
      </c>
      <c r="B18" s="159" t="s">
        <v>227</v>
      </c>
      <c r="C18" s="159">
        <v>1499058.5</v>
      </c>
      <c r="E18">
        <v>14101</v>
      </c>
      <c r="F18" s="16">
        <v>175167.0570001551</v>
      </c>
    </row>
    <row r="19" spans="1:7">
      <c r="A19" s="160">
        <v>11200</v>
      </c>
      <c r="B19" s="159" t="s">
        <v>229</v>
      </c>
      <c r="C19" s="159">
        <v>1297782.8500000001</v>
      </c>
      <c r="E19">
        <v>14102</v>
      </c>
      <c r="F19" s="16">
        <v>1113984.5000000075</v>
      </c>
    </row>
    <row r="20" spans="1:7">
      <c r="A20" s="160">
        <v>11300</v>
      </c>
      <c r="B20" s="159" t="s">
        <v>231</v>
      </c>
      <c r="C20" s="159">
        <v>576264.51999999862</v>
      </c>
      <c r="E20">
        <v>15004</v>
      </c>
      <c r="F20" s="16">
        <v>6087465</v>
      </c>
    </row>
    <row r="21" spans="1:7">
      <c r="A21" s="160">
        <v>11600</v>
      </c>
      <c r="B21" s="159" t="s">
        <v>239</v>
      </c>
      <c r="C21" s="159">
        <v>5115779</v>
      </c>
      <c r="E21">
        <v>15005</v>
      </c>
      <c r="F21" s="16">
        <v>99699.609999997469</v>
      </c>
    </row>
    <row r="22" spans="1:7">
      <c r="A22" s="160">
        <v>11101</v>
      </c>
      <c r="B22" s="159" t="s">
        <v>228</v>
      </c>
      <c r="C22" s="159">
        <v>-1499052.5</v>
      </c>
      <c r="E22">
        <v>15007</v>
      </c>
      <c r="F22" s="16">
        <v>583702.88000000012</v>
      </c>
    </row>
    <row r="23" spans="1:7">
      <c r="A23" s="160">
        <v>11201</v>
      </c>
      <c r="B23" s="159" t="s">
        <v>230</v>
      </c>
      <c r="C23" s="159">
        <v>-1198952.51</v>
      </c>
      <c r="E23">
        <v>15013</v>
      </c>
      <c r="F23" s="16">
        <v>2666730.6900000009</v>
      </c>
    </row>
    <row r="24" spans="1:7">
      <c r="A24" s="160">
        <v>11301</v>
      </c>
      <c r="B24" s="159" t="s">
        <v>232</v>
      </c>
      <c r="C24" s="159">
        <v>-527201.16000000015</v>
      </c>
      <c r="E24">
        <v>15014</v>
      </c>
      <c r="F24" s="16">
        <v>2784527.9900000021</v>
      </c>
    </row>
    <row r="25" spans="1:7">
      <c r="A25" s="160">
        <v>11201</v>
      </c>
      <c r="B25" s="159" t="s">
        <v>230</v>
      </c>
      <c r="C25" s="159">
        <v>119798.38</v>
      </c>
      <c r="E25">
        <v>15015</v>
      </c>
      <c r="F25" s="16">
        <v>82620.03</v>
      </c>
    </row>
    <row r="26" spans="1:7">
      <c r="A26" s="160">
        <v>11601</v>
      </c>
      <c r="B26" s="159" t="s">
        <v>240</v>
      </c>
      <c r="C26" s="159">
        <v>-4131841.1300000004</v>
      </c>
      <c r="E26">
        <v>15016</v>
      </c>
      <c r="F26" s="16">
        <v>2853158.9899999998</v>
      </c>
    </row>
    <row r="27" spans="1:7">
      <c r="A27" s="160">
        <v>15016</v>
      </c>
      <c r="B27" s="159" t="s">
        <v>241</v>
      </c>
      <c r="C27" s="159">
        <v>2853158.9899999998</v>
      </c>
      <c r="E27">
        <v>15018</v>
      </c>
      <c r="F27" s="16">
        <v>6130.4999999992142</v>
      </c>
      <c r="G27" s="26"/>
    </row>
    <row r="28" spans="1:7">
      <c r="A28" s="160">
        <v>13258</v>
      </c>
      <c r="B28" s="159" t="s">
        <v>514</v>
      </c>
      <c r="C28" s="159">
        <v>29994.999999932945</v>
      </c>
      <c r="E28">
        <v>21002</v>
      </c>
      <c r="F28" s="16">
        <v>-7000000</v>
      </c>
    </row>
    <row r="29" spans="1:7">
      <c r="A29" s="160">
        <v>13259</v>
      </c>
      <c r="B29" s="159" t="s">
        <v>517</v>
      </c>
      <c r="C29" s="159">
        <v>143466.18000000343</v>
      </c>
      <c r="E29">
        <v>22002</v>
      </c>
      <c r="F29" s="16">
        <v>-54695.901000034064</v>
      </c>
    </row>
    <row r="30" spans="1:7">
      <c r="A30" s="160">
        <v>13260</v>
      </c>
      <c r="B30" s="159" t="s">
        <v>515</v>
      </c>
      <c r="C30" s="159">
        <v>170.56</v>
      </c>
      <c r="E30">
        <v>25004</v>
      </c>
      <c r="F30" s="16">
        <v>-3899594.1600000542</v>
      </c>
    </row>
    <row r="31" spans="1:7">
      <c r="A31" s="160">
        <v>13262</v>
      </c>
      <c r="B31" s="159" t="s">
        <v>516</v>
      </c>
      <c r="C31" s="159">
        <v>362276.89000000485</v>
      </c>
      <c r="E31">
        <v>25009</v>
      </c>
      <c r="F31" s="16">
        <v>-76969.852999999886</v>
      </c>
    </row>
    <row r="32" spans="1:7">
      <c r="A32" s="14">
        <v>22002</v>
      </c>
      <c r="B32" s="24" t="s">
        <v>180</v>
      </c>
      <c r="C32" s="162">
        <v>-54695.901000034064</v>
      </c>
      <c r="E32">
        <v>25013</v>
      </c>
      <c r="F32" s="16">
        <v>-384266.72000000044</v>
      </c>
    </row>
    <row r="33" spans="1:7">
      <c r="A33" s="160">
        <v>21002</v>
      </c>
      <c r="B33" s="159" t="s">
        <v>294</v>
      </c>
      <c r="C33" s="162">
        <v>-7000000</v>
      </c>
      <c r="E33">
        <v>25016</v>
      </c>
      <c r="F33" s="16">
        <v>25402935.799999997</v>
      </c>
    </row>
    <row r="34" spans="1:7">
      <c r="A34" s="160">
        <v>25009</v>
      </c>
      <c r="B34" s="159" t="s">
        <v>288</v>
      </c>
      <c r="C34" s="162">
        <v>-19589</v>
      </c>
      <c r="E34">
        <v>25019</v>
      </c>
      <c r="F34" s="16">
        <v>-14350</v>
      </c>
      <c r="G34" s="26"/>
    </row>
    <row r="35" spans="1:7">
      <c r="A35" s="160">
        <v>25009</v>
      </c>
      <c r="B35" s="159" t="s">
        <v>288</v>
      </c>
      <c r="C35" s="162">
        <v>-57380.852999999886</v>
      </c>
      <c r="E35">
        <v>30010</v>
      </c>
      <c r="F35" s="16">
        <v>-35000000</v>
      </c>
    </row>
    <row r="36" spans="1:7">
      <c r="A36" s="160">
        <v>25016</v>
      </c>
      <c r="B36" s="159" t="s">
        <v>291</v>
      </c>
      <c r="C36" s="163">
        <v>25402935.799999997</v>
      </c>
      <c r="E36">
        <v>30030</v>
      </c>
      <c r="F36" s="16">
        <v>-500000</v>
      </c>
    </row>
    <row r="37" spans="1:7">
      <c r="A37" s="160">
        <v>25019</v>
      </c>
      <c r="B37" s="159" t="s">
        <v>518</v>
      </c>
      <c r="C37" s="162">
        <v>-14350</v>
      </c>
      <c r="E37">
        <v>30040</v>
      </c>
      <c r="F37" s="16">
        <v>2270662.75</v>
      </c>
    </row>
    <row r="38" spans="1:7">
      <c r="A38" s="160">
        <v>25013</v>
      </c>
      <c r="B38" s="159" t="s">
        <v>292</v>
      </c>
      <c r="C38" s="162">
        <v>-325389.17000000051</v>
      </c>
      <c r="E38">
        <v>60002</v>
      </c>
      <c r="F38" s="16">
        <v>-14371.22</v>
      </c>
    </row>
    <row r="39" spans="1:7">
      <c r="A39" s="160">
        <v>25013</v>
      </c>
      <c r="B39" s="159" t="s">
        <v>292</v>
      </c>
      <c r="C39" s="162">
        <v>-58877.549999999945</v>
      </c>
      <c r="E39">
        <v>60004</v>
      </c>
      <c r="F39" s="16">
        <v>-56061.290000000008</v>
      </c>
    </row>
    <row r="40" spans="1:7">
      <c r="A40" s="160">
        <v>25004</v>
      </c>
      <c r="B40" s="159" t="s">
        <v>251</v>
      </c>
      <c r="C40" s="162">
        <v>-834740.70000000019</v>
      </c>
      <c r="E40">
        <v>60007</v>
      </c>
      <c r="F40" s="16">
        <v>292077.15999999997</v>
      </c>
    </row>
    <row r="41" spans="1:7">
      <c r="A41" s="160">
        <v>25004</v>
      </c>
      <c r="B41" s="159" t="s">
        <v>251</v>
      </c>
      <c r="C41" s="162">
        <v>-30000</v>
      </c>
      <c r="E41">
        <v>60008</v>
      </c>
      <c r="F41" s="16">
        <v>67342.67</v>
      </c>
    </row>
    <row r="42" spans="1:7">
      <c r="A42" s="160">
        <v>25004</v>
      </c>
      <c r="B42" s="159" t="s">
        <v>251</v>
      </c>
      <c r="C42" s="162">
        <v>-726803.3700000532</v>
      </c>
      <c r="E42">
        <v>71000</v>
      </c>
      <c r="F42" s="16">
        <v>-29336441.590000004</v>
      </c>
    </row>
    <row r="43" spans="1:7">
      <c r="A43" s="160">
        <v>25004</v>
      </c>
      <c r="B43" s="159" t="s">
        <v>251</v>
      </c>
      <c r="C43" s="162">
        <v>-2304161.09</v>
      </c>
      <c r="E43">
        <v>81000</v>
      </c>
      <c r="F43" s="16">
        <v>19055903.699999999</v>
      </c>
    </row>
    <row r="44" spans="1:7">
      <c r="A44" s="160">
        <v>25004</v>
      </c>
      <c r="B44" s="159" t="s">
        <v>251</v>
      </c>
      <c r="C44" s="162">
        <v>-3889.0000000009313</v>
      </c>
      <c r="E44">
        <v>82205</v>
      </c>
      <c r="F44" s="16">
        <v>4391.01</v>
      </c>
    </row>
    <row r="45" spans="1:7">
      <c r="A45" s="160">
        <v>30010</v>
      </c>
      <c r="B45" s="159" t="s">
        <v>295</v>
      </c>
      <c r="C45" s="162">
        <v>-35000000</v>
      </c>
      <c r="E45">
        <v>82606</v>
      </c>
      <c r="F45" s="16">
        <v>85000</v>
      </c>
    </row>
    <row r="46" spans="1:7">
      <c r="A46" s="160">
        <v>30030</v>
      </c>
      <c r="B46" s="159" t="s">
        <v>298</v>
      </c>
      <c r="C46" s="162">
        <v>-500000</v>
      </c>
      <c r="E46">
        <v>84104</v>
      </c>
      <c r="F46" s="16">
        <v>212000.9</v>
      </c>
    </row>
    <row r="47" spans="1:7">
      <c r="A47" s="160">
        <v>30040</v>
      </c>
      <c r="B47" s="159" t="s">
        <v>301</v>
      </c>
      <c r="C47" s="162">
        <v>2270662.75</v>
      </c>
      <c r="E47">
        <v>84207</v>
      </c>
      <c r="F47" s="16">
        <v>56501.19</v>
      </c>
    </row>
    <row r="48" spans="1:7">
      <c r="A48" s="160">
        <v>60002</v>
      </c>
      <c r="B48" s="159" t="s">
        <v>393</v>
      </c>
      <c r="C48" s="164">
        <v>2579.36</v>
      </c>
      <c r="E48">
        <v>91001</v>
      </c>
      <c r="F48" s="16">
        <v>2405450.5</v>
      </c>
    </row>
    <row r="49" spans="1:7">
      <c r="A49" s="160">
        <v>60002</v>
      </c>
      <c r="B49" s="159" t="s">
        <v>393</v>
      </c>
      <c r="C49" s="164">
        <v>496.64</v>
      </c>
      <c r="E49">
        <v>91002</v>
      </c>
      <c r="F49" s="16">
        <v>750000</v>
      </c>
    </row>
    <row r="50" spans="1:7">
      <c r="A50" s="160">
        <v>60002</v>
      </c>
      <c r="B50" s="159" t="s">
        <v>393</v>
      </c>
      <c r="C50" s="162">
        <v>-17447.22</v>
      </c>
      <c r="E50">
        <v>91003</v>
      </c>
      <c r="F50" s="16">
        <v>75270</v>
      </c>
    </row>
    <row r="51" spans="1:7">
      <c r="A51" s="160">
        <v>60004</v>
      </c>
      <c r="B51" s="159" t="s">
        <v>395</v>
      </c>
      <c r="C51" s="162">
        <v>-34941.29</v>
      </c>
      <c r="E51">
        <v>91004</v>
      </c>
      <c r="F51" s="16">
        <v>43820.75</v>
      </c>
    </row>
    <row r="52" spans="1:7">
      <c r="A52" s="160">
        <v>60004</v>
      </c>
      <c r="B52" s="159" t="s">
        <v>395</v>
      </c>
      <c r="C52" s="162">
        <v>-38020.000000000007</v>
      </c>
      <c r="E52">
        <v>91006</v>
      </c>
      <c r="F52" s="16">
        <v>40233.839999999997</v>
      </c>
    </row>
    <row r="53" spans="1:7">
      <c r="A53" s="160">
        <v>60004</v>
      </c>
      <c r="B53" s="159" t="s">
        <v>395</v>
      </c>
      <c r="C53" s="162">
        <v>16900</v>
      </c>
      <c r="E53">
        <v>91007</v>
      </c>
      <c r="F53" s="16">
        <v>2950</v>
      </c>
    </row>
    <row r="54" spans="1:7">
      <c r="A54" s="160">
        <v>60007</v>
      </c>
      <c r="B54" s="159" t="s">
        <v>519</v>
      </c>
      <c r="C54" s="162">
        <v>292077.15999999997</v>
      </c>
      <c r="E54">
        <v>91008</v>
      </c>
      <c r="F54" s="16">
        <v>8251.73</v>
      </c>
    </row>
    <row r="55" spans="1:7">
      <c r="A55" s="160">
        <v>60008</v>
      </c>
      <c r="B55" s="159" t="s">
        <v>520</v>
      </c>
      <c r="C55" s="162">
        <v>67342.67</v>
      </c>
      <c r="E55">
        <v>91012</v>
      </c>
      <c r="F55" s="16">
        <v>22458</v>
      </c>
    </row>
    <row r="56" spans="1:7">
      <c r="A56" s="160">
        <v>71000</v>
      </c>
      <c r="B56" s="159" t="s">
        <v>486</v>
      </c>
      <c r="C56" s="162">
        <v>-28493701.000000004</v>
      </c>
      <c r="E56">
        <v>91013</v>
      </c>
      <c r="F56" s="16">
        <v>3312.64</v>
      </c>
    </row>
    <row r="57" spans="1:7">
      <c r="A57" s="160">
        <v>71000</v>
      </c>
      <c r="B57" s="159" t="s">
        <v>486</v>
      </c>
      <c r="C57" s="162">
        <v>-842740.59</v>
      </c>
      <c r="E57">
        <v>91014</v>
      </c>
      <c r="F57" s="16">
        <v>4240.6000000000004</v>
      </c>
    </row>
    <row r="58" spans="1:7">
      <c r="A58" s="160">
        <v>81000</v>
      </c>
      <c r="B58" s="159" t="s">
        <v>487</v>
      </c>
      <c r="C58" s="162">
        <v>19055903.699999999</v>
      </c>
      <c r="E58">
        <v>91015</v>
      </c>
      <c r="F58" s="16">
        <v>90043.55</v>
      </c>
    </row>
    <row r="59" spans="1:7">
      <c r="A59" s="160">
        <v>82205</v>
      </c>
      <c r="B59" s="159" t="s">
        <v>364</v>
      </c>
      <c r="C59" s="162">
        <v>4391.01</v>
      </c>
      <c r="E59">
        <v>91016</v>
      </c>
      <c r="F59" s="16">
        <v>48806</v>
      </c>
    </row>
    <row r="60" spans="1:7">
      <c r="A60" s="160">
        <v>82606</v>
      </c>
      <c r="B60" s="159" t="s">
        <v>371</v>
      </c>
      <c r="C60" s="162">
        <v>85000</v>
      </c>
      <c r="E60">
        <v>91201</v>
      </c>
      <c r="F60" s="16">
        <v>18551.400000000001</v>
      </c>
    </row>
    <row r="61" spans="1:7">
      <c r="A61" s="160">
        <v>84104</v>
      </c>
      <c r="B61" s="159" t="s">
        <v>385</v>
      </c>
      <c r="C61" s="162">
        <v>69620</v>
      </c>
      <c r="E61">
        <v>92003</v>
      </c>
      <c r="F61" s="16">
        <v>20960</v>
      </c>
    </row>
    <row r="62" spans="1:7">
      <c r="A62" s="160">
        <v>84104</v>
      </c>
      <c r="B62" s="159" t="s">
        <v>385</v>
      </c>
      <c r="C62" s="162">
        <v>142380.9</v>
      </c>
      <c r="E62">
        <v>92004</v>
      </c>
      <c r="F62" s="16">
        <v>100539.69000000002</v>
      </c>
    </row>
    <row r="63" spans="1:7">
      <c r="A63" s="160">
        <v>84207</v>
      </c>
      <c r="B63" s="159" t="s">
        <v>388</v>
      </c>
      <c r="C63" s="162">
        <v>18189.25</v>
      </c>
      <c r="E63">
        <v>92007</v>
      </c>
      <c r="F63" s="16">
        <v>179832.3</v>
      </c>
    </row>
    <row r="64" spans="1:7">
      <c r="A64" s="160">
        <v>84207</v>
      </c>
      <c r="B64" s="159" t="s">
        <v>388</v>
      </c>
      <c r="C64" s="162">
        <v>38311.94</v>
      </c>
      <c r="E64">
        <v>93003</v>
      </c>
      <c r="F64" s="16">
        <v>3856</v>
      </c>
      <c r="G64" s="26"/>
    </row>
    <row r="65" spans="1:6">
      <c r="A65" s="160">
        <v>91001</v>
      </c>
      <c r="B65" s="159" t="s">
        <v>400</v>
      </c>
      <c r="C65" s="162">
        <v>1922916.75</v>
      </c>
      <c r="E65">
        <v>94001</v>
      </c>
      <c r="F65" s="16">
        <v>27239.14</v>
      </c>
    </row>
    <row r="66" spans="1:6">
      <c r="A66" s="160">
        <v>91001</v>
      </c>
      <c r="B66" s="159" t="s">
        <v>400</v>
      </c>
      <c r="C66" s="162">
        <v>481033.75</v>
      </c>
      <c r="E66">
        <v>94006</v>
      </c>
      <c r="F66" s="16">
        <v>292080.36</v>
      </c>
    </row>
    <row r="67" spans="1:6">
      <c r="A67" s="160">
        <v>91001</v>
      </c>
      <c r="B67" s="159" t="s">
        <v>400</v>
      </c>
      <c r="C67" s="162">
        <v>1500</v>
      </c>
      <c r="E67">
        <v>94007</v>
      </c>
      <c r="F67" s="16">
        <v>244134.95</v>
      </c>
    </row>
    <row r="68" spans="1:6">
      <c r="A68" s="160">
        <v>91002</v>
      </c>
      <c r="B68" s="159" t="s">
        <v>401</v>
      </c>
      <c r="C68" s="162">
        <v>724271</v>
      </c>
      <c r="E68">
        <v>94008</v>
      </c>
      <c r="F68" s="16">
        <v>12800</v>
      </c>
    </row>
    <row r="69" spans="1:6">
      <c r="A69" s="160">
        <v>91002</v>
      </c>
      <c r="B69" s="159" t="s">
        <v>401</v>
      </c>
      <c r="C69" s="162">
        <v>25729</v>
      </c>
      <c r="E69">
        <v>94016</v>
      </c>
      <c r="F69" s="16">
        <v>129217.89000000001</v>
      </c>
    </row>
    <row r="70" spans="1:6">
      <c r="A70" s="160">
        <v>91003</v>
      </c>
      <c r="B70" s="159" t="s">
        <v>402</v>
      </c>
      <c r="C70" s="162">
        <v>-25000</v>
      </c>
      <c r="E70">
        <v>94021</v>
      </c>
      <c r="F70" s="16">
        <v>473</v>
      </c>
    </row>
    <row r="71" spans="1:6">
      <c r="A71" s="160">
        <v>91003</v>
      </c>
      <c r="B71" s="159" t="s">
        <v>402</v>
      </c>
      <c r="C71" s="162">
        <v>1580</v>
      </c>
      <c r="E71">
        <v>94022</v>
      </c>
      <c r="F71" s="16">
        <v>48465.37</v>
      </c>
    </row>
    <row r="72" spans="1:6">
      <c r="A72" s="160">
        <v>91003</v>
      </c>
      <c r="B72" s="159" t="s">
        <v>402</v>
      </c>
      <c r="C72" s="162">
        <v>82270</v>
      </c>
      <c r="E72">
        <v>94023</v>
      </c>
      <c r="F72" s="16">
        <v>27.3</v>
      </c>
    </row>
    <row r="73" spans="1:6">
      <c r="A73" s="160">
        <v>91003</v>
      </c>
      <c r="B73" s="159" t="s">
        <v>402</v>
      </c>
      <c r="C73" s="162">
        <v>16420</v>
      </c>
      <c r="E73">
        <v>94026</v>
      </c>
      <c r="F73" s="16">
        <v>-4327</v>
      </c>
    </row>
    <row r="74" spans="1:6">
      <c r="A74" s="160">
        <v>91004</v>
      </c>
      <c r="B74" s="159" t="s">
        <v>403</v>
      </c>
      <c r="C74" s="162">
        <v>43820.75</v>
      </c>
      <c r="E74">
        <v>95002</v>
      </c>
      <c r="F74" s="16">
        <v>132131.32999999999</v>
      </c>
    </row>
    <row r="75" spans="1:6">
      <c r="A75" s="160">
        <v>91006</v>
      </c>
      <c r="B75" s="159" t="s">
        <v>405</v>
      </c>
      <c r="C75" s="162">
        <v>36733.839999999997</v>
      </c>
      <c r="E75">
        <v>95003</v>
      </c>
      <c r="F75" s="16">
        <v>25000</v>
      </c>
    </row>
    <row r="76" spans="1:6">
      <c r="A76" s="160">
        <v>91006</v>
      </c>
      <c r="B76" s="159" t="s">
        <v>405</v>
      </c>
      <c r="C76" s="162">
        <v>3500</v>
      </c>
      <c r="E76">
        <v>96001</v>
      </c>
      <c r="F76" s="16">
        <v>134000</v>
      </c>
    </row>
    <row r="77" spans="1:6">
      <c r="A77" s="160">
        <v>91007</v>
      </c>
      <c r="B77" s="159" t="s">
        <v>406</v>
      </c>
      <c r="C77" s="162">
        <v>2950</v>
      </c>
      <c r="E77">
        <v>96006</v>
      </c>
      <c r="F77" s="16">
        <v>273897.27</v>
      </c>
    </row>
    <row r="78" spans="1:6">
      <c r="A78" s="160">
        <v>91008</v>
      </c>
      <c r="B78" s="159" t="s">
        <v>407</v>
      </c>
      <c r="C78" s="162">
        <v>8251.73</v>
      </c>
      <c r="E78">
        <v>97001</v>
      </c>
      <c r="F78" s="16">
        <v>-76612.540000000037</v>
      </c>
    </row>
    <row r="79" spans="1:6">
      <c r="A79" s="160">
        <v>91012</v>
      </c>
      <c r="B79" s="159" t="s">
        <v>252</v>
      </c>
      <c r="C79" s="162">
        <v>22458</v>
      </c>
      <c r="E79">
        <v>97006</v>
      </c>
      <c r="F79" s="16">
        <v>612567.93999999994</v>
      </c>
    </row>
    <row r="80" spans="1:6">
      <c r="A80" s="160">
        <v>91013</v>
      </c>
      <c r="B80" s="159" t="s">
        <v>411</v>
      </c>
      <c r="C80" s="162">
        <v>3312.64</v>
      </c>
      <c r="E80" t="s">
        <v>529</v>
      </c>
      <c r="F80" s="16">
        <f>SUM(F3:F79)</f>
        <v>-6.9999949773773551E-3</v>
      </c>
    </row>
    <row r="81" spans="1:3">
      <c r="A81" s="160">
        <v>91014</v>
      </c>
      <c r="B81" s="159" t="s">
        <v>521</v>
      </c>
      <c r="C81" s="162">
        <v>3240</v>
      </c>
    </row>
    <row r="82" spans="1:3">
      <c r="A82" s="160">
        <v>91014</v>
      </c>
      <c r="B82" s="159" t="s">
        <v>521</v>
      </c>
      <c r="C82" s="162">
        <v>1000.6</v>
      </c>
    </row>
    <row r="83" spans="1:3">
      <c r="A83" s="160">
        <v>91015</v>
      </c>
      <c r="B83" s="159" t="s">
        <v>522</v>
      </c>
      <c r="C83" s="162">
        <v>122353.5</v>
      </c>
    </row>
    <row r="84" spans="1:3">
      <c r="A84" s="160">
        <v>91015</v>
      </c>
      <c r="B84" s="159" t="s">
        <v>522</v>
      </c>
      <c r="C84" s="162">
        <v>16606</v>
      </c>
    </row>
    <row r="85" spans="1:3">
      <c r="A85" s="160">
        <v>91015</v>
      </c>
      <c r="B85" s="159" t="s">
        <v>522</v>
      </c>
      <c r="C85" s="162">
        <v>-48915.95</v>
      </c>
    </row>
    <row r="86" spans="1:3">
      <c r="A86" s="160">
        <v>91016</v>
      </c>
      <c r="B86" s="159" t="s">
        <v>523</v>
      </c>
      <c r="C86" s="162">
        <v>30425</v>
      </c>
    </row>
    <row r="87" spans="1:3">
      <c r="A87" s="160">
        <v>91016</v>
      </c>
      <c r="B87" s="159" t="s">
        <v>523</v>
      </c>
      <c r="C87" s="162">
        <v>18381</v>
      </c>
    </row>
    <row r="88" spans="1:3">
      <c r="A88" s="22">
        <v>91201</v>
      </c>
      <c r="B88" s="15" t="s">
        <v>413</v>
      </c>
      <c r="C88" s="162">
        <v>18551.400000000001</v>
      </c>
    </row>
    <row r="89" spans="1:3">
      <c r="A89" s="160">
        <v>92003</v>
      </c>
      <c r="B89" s="159" t="s">
        <v>417</v>
      </c>
      <c r="C89" s="162">
        <v>20960</v>
      </c>
    </row>
    <row r="90" spans="1:3">
      <c r="A90" s="160">
        <v>92004</v>
      </c>
      <c r="B90" s="159" t="s">
        <v>418</v>
      </c>
      <c r="C90" s="162">
        <v>14118.77</v>
      </c>
    </row>
    <row r="91" spans="1:3">
      <c r="A91" s="160">
        <v>92004</v>
      </c>
      <c r="B91" s="159" t="s">
        <v>418</v>
      </c>
      <c r="C91" s="162">
        <v>4000</v>
      </c>
    </row>
    <row r="92" spans="1:3">
      <c r="A92" s="160">
        <v>92004</v>
      </c>
      <c r="B92" s="159" t="s">
        <v>418</v>
      </c>
      <c r="C92" s="162">
        <v>19221.240000000002</v>
      </c>
    </row>
    <row r="93" spans="1:3">
      <c r="A93" s="160">
        <v>92004</v>
      </c>
      <c r="B93" s="159" t="s">
        <v>418</v>
      </c>
      <c r="C93" s="162">
        <v>9584</v>
      </c>
    </row>
    <row r="94" spans="1:3">
      <c r="A94" s="160">
        <v>92004</v>
      </c>
      <c r="B94" s="159" t="s">
        <v>418</v>
      </c>
      <c r="C94" s="162">
        <v>4232.26</v>
      </c>
    </row>
    <row r="95" spans="1:3">
      <c r="A95" s="160">
        <v>92004</v>
      </c>
      <c r="B95" s="159" t="s">
        <v>418</v>
      </c>
      <c r="C95" s="162">
        <v>867.87</v>
      </c>
    </row>
    <row r="96" spans="1:3">
      <c r="A96" s="160">
        <v>92004</v>
      </c>
      <c r="B96" s="159" t="s">
        <v>418</v>
      </c>
      <c r="C96" s="162">
        <v>5989.25</v>
      </c>
    </row>
    <row r="97" spans="1:4">
      <c r="A97" s="160">
        <v>92004</v>
      </c>
      <c r="B97" s="159" t="s">
        <v>418</v>
      </c>
      <c r="C97" s="162">
        <v>33709</v>
      </c>
    </row>
    <row r="98" spans="1:4">
      <c r="A98" s="160">
        <v>92004</v>
      </c>
      <c r="B98" s="159" t="s">
        <v>418</v>
      </c>
      <c r="C98" s="162">
        <v>5617.3</v>
      </c>
    </row>
    <row r="99" spans="1:4">
      <c r="A99" s="160">
        <v>92004</v>
      </c>
      <c r="B99" s="159" t="s">
        <v>418</v>
      </c>
      <c r="C99" s="162">
        <v>3200</v>
      </c>
    </row>
    <row r="100" spans="1:4">
      <c r="A100" s="160">
        <v>92007</v>
      </c>
      <c r="B100" s="159" t="s">
        <v>421</v>
      </c>
      <c r="C100" s="163">
        <v>6000</v>
      </c>
    </row>
    <row r="101" spans="1:4">
      <c r="A101" s="160">
        <v>92007</v>
      </c>
      <c r="B101" s="159" t="s">
        <v>421</v>
      </c>
      <c r="C101" s="163">
        <v>12579.810000000001</v>
      </c>
    </row>
    <row r="102" spans="1:4">
      <c r="A102" s="160">
        <v>92007</v>
      </c>
      <c r="B102" s="159" t="s">
        <v>421</v>
      </c>
      <c r="C102" s="163">
        <v>87244</v>
      </c>
    </row>
    <row r="103" spans="1:4">
      <c r="A103" s="160">
        <v>92007</v>
      </c>
      <c r="B103" s="159" t="s">
        <v>421</v>
      </c>
      <c r="C103" s="163">
        <v>48333.11</v>
      </c>
    </row>
    <row r="104" spans="1:4">
      <c r="A104" s="160">
        <v>92007</v>
      </c>
      <c r="B104" s="159" t="s">
        <v>421</v>
      </c>
      <c r="C104" s="163">
        <v>-210.53</v>
      </c>
    </row>
    <row r="105" spans="1:4">
      <c r="A105" s="160">
        <v>92007</v>
      </c>
      <c r="B105" s="159" t="s">
        <v>421</v>
      </c>
      <c r="C105" s="163">
        <v>20440.679999999993</v>
      </c>
    </row>
    <row r="106" spans="1:4">
      <c r="A106" s="160">
        <v>92007</v>
      </c>
      <c r="B106" s="159" t="s">
        <v>421</v>
      </c>
      <c r="C106" s="163">
        <v>5445.23</v>
      </c>
      <c r="D106" s="165">
        <f>SUM(C100:C106)</f>
        <v>179832.3</v>
      </c>
    </row>
    <row r="107" spans="1:4">
      <c r="A107" s="160">
        <v>93003</v>
      </c>
      <c r="B107" s="159" t="s">
        <v>426</v>
      </c>
      <c r="C107" s="162">
        <v>3856</v>
      </c>
    </row>
    <row r="108" spans="1:4">
      <c r="A108" s="160">
        <v>94001</v>
      </c>
      <c r="B108" s="159" t="s">
        <v>429</v>
      </c>
      <c r="C108" s="162">
        <v>27239.14</v>
      </c>
    </row>
    <row r="109" spans="1:4">
      <c r="A109" s="160">
        <v>94006</v>
      </c>
      <c r="B109" s="159" t="s">
        <v>434</v>
      </c>
      <c r="C109" s="162">
        <v>31700</v>
      </c>
    </row>
    <row r="110" spans="1:4">
      <c r="A110" s="160">
        <v>94006</v>
      </c>
      <c r="B110" s="159" t="s">
        <v>434</v>
      </c>
      <c r="C110" s="162">
        <v>35696</v>
      </c>
    </row>
    <row r="111" spans="1:4">
      <c r="A111" s="160">
        <v>94006</v>
      </c>
      <c r="B111" s="159" t="s">
        <v>434</v>
      </c>
      <c r="C111" s="162">
        <v>224684.36</v>
      </c>
    </row>
    <row r="112" spans="1:4">
      <c r="A112" s="160">
        <v>94007</v>
      </c>
      <c r="B112" s="159" t="s">
        <v>435</v>
      </c>
      <c r="C112" s="162">
        <v>222464.95</v>
      </c>
    </row>
    <row r="113" spans="1:3">
      <c r="A113" s="160">
        <v>94007</v>
      </c>
      <c r="B113" s="159" t="s">
        <v>435</v>
      </c>
      <c r="C113" s="162">
        <v>1985</v>
      </c>
    </row>
    <row r="114" spans="1:3">
      <c r="A114" s="160">
        <v>94007</v>
      </c>
      <c r="B114" s="159" t="s">
        <v>435</v>
      </c>
      <c r="C114" s="162">
        <v>2925</v>
      </c>
    </row>
    <row r="115" spans="1:3">
      <c r="A115" s="160">
        <v>94007</v>
      </c>
      <c r="B115" s="159" t="s">
        <v>435</v>
      </c>
      <c r="C115" s="162">
        <v>13960</v>
      </c>
    </row>
    <row r="116" spans="1:3">
      <c r="A116" s="160">
        <v>94007</v>
      </c>
      <c r="B116" s="159" t="s">
        <v>435</v>
      </c>
      <c r="C116" s="162">
        <v>2800</v>
      </c>
    </row>
    <row r="117" spans="1:3">
      <c r="A117" s="160">
        <v>94008</v>
      </c>
      <c r="B117" s="159" t="s">
        <v>436</v>
      </c>
      <c r="C117" s="162">
        <v>12800</v>
      </c>
    </row>
    <row r="118" spans="1:3">
      <c r="A118" s="160">
        <v>94016</v>
      </c>
      <c r="B118" s="159" t="s">
        <v>442</v>
      </c>
      <c r="C118" s="162">
        <v>45184.76</v>
      </c>
    </row>
    <row r="119" spans="1:3">
      <c r="A119" s="160">
        <v>94016</v>
      </c>
      <c r="B119" s="159" t="s">
        <v>442</v>
      </c>
      <c r="C119" s="162">
        <v>342</v>
      </c>
    </row>
    <row r="120" spans="1:3">
      <c r="A120" s="160">
        <v>94016</v>
      </c>
      <c r="B120" s="159" t="s">
        <v>442</v>
      </c>
      <c r="C120" s="162">
        <v>315.43</v>
      </c>
    </row>
    <row r="121" spans="1:3">
      <c r="A121" s="160">
        <v>94016</v>
      </c>
      <c r="B121" s="159" t="s">
        <v>442</v>
      </c>
      <c r="C121" s="162">
        <v>407.44</v>
      </c>
    </row>
    <row r="122" spans="1:3">
      <c r="A122" s="160">
        <v>94016</v>
      </c>
      <c r="B122" s="159" t="s">
        <v>442</v>
      </c>
      <c r="C122" s="162">
        <v>9133.6</v>
      </c>
    </row>
    <row r="123" spans="1:3">
      <c r="A123" s="160">
        <v>94016</v>
      </c>
      <c r="B123" s="159" t="s">
        <v>442</v>
      </c>
      <c r="C123" s="162">
        <v>8943.51</v>
      </c>
    </row>
    <row r="124" spans="1:3">
      <c r="A124" s="160">
        <v>94016</v>
      </c>
      <c r="B124" s="159" t="s">
        <v>442</v>
      </c>
      <c r="C124" s="162">
        <v>-12962.01</v>
      </c>
    </row>
    <row r="125" spans="1:3">
      <c r="A125" s="160">
        <v>94016</v>
      </c>
      <c r="B125" s="159" t="s">
        <v>442</v>
      </c>
      <c r="C125" s="162">
        <v>-12914.410000000002</v>
      </c>
    </row>
    <row r="126" spans="1:3">
      <c r="A126" s="160">
        <v>94016</v>
      </c>
      <c r="B126" s="159" t="s">
        <v>442</v>
      </c>
      <c r="C126" s="162">
        <v>141.22999999999999</v>
      </c>
    </row>
    <row r="127" spans="1:3">
      <c r="A127" s="160">
        <v>94016</v>
      </c>
      <c r="B127" s="159" t="s">
        <v>442</v>
      </c>
      <c r="C127" s="162">
        <v>-6153.42</v>
      </c>
    </row>
    <row r="128" spans="1:3">
      <c r="A128" s="160">
        <v>94016</v>
      </c>
      <c r="B128" s="159" t="s">
        <v>442</v>
      </c>
      <c r="C128" s="162">
        <v>16847.259999999998</v>
      </c>
    </row>
    <row r="129" spans="1:3">
      <c r="A129" s="160">
        <v>94016</v>
      </c>
      <c r="B129" s="159" t="s">
        <v>442</v>
      </c>
      <c r="C129" s="162">
        <v>-122727.79</v>
      </c>
    </row>
    <row r="130" spans="1:3">
      <c r="A130" s="160">
        <v>94016</v>
      </c>
      <c r="B130" s="159" t="s">
        <v>442</v>
      </c>
      <c r="C130" s="162">
        <v>202660.29</v>
      </c>
    </row>
    <row r="131" spans="1:3">
      <c r="A131" s="160">
        <v>94021</v>
      </c>
      <c r="B131" s="159" t="s">
        <v>445</v>
      </c>
      <c r="C131" s="162">
        <v>473</v>
      </c>
    </row>
    <row r="132" spans="1:3">
      <c r="A132" s="160">
        <v>94022</v>
      </c>
      <c r="B132" s="159" t="s">
        <v>446</v>
      </c>
      <c r="C132" s="162">
        <v>1530</v>
      </c>
    </row>
    <row r="133" spans="1:3">
      <c r="A133" s="160">
        <v>94022</v>
      </c>
      <c r="B133" s="159" t="s">
        <v>446</v>
      </c>
      <c r="C133" s="162">
        <v>46935.37</v>
      </c>
    </row>
    <row r="134" spans="1:3">
      <c r="A134" s="160">
        <v>94023</v>
      </c>
      <c r="B134" s="159" t="s">
        <v>447</v>
      </c>
      <c r="C134" s="162">
        <v>27.3</v>
      </c>
    </row>
    <row r="135" spans="1:3">
      <c r="A135" s="160">
        <v>94026</v>
      </c>
      <c r="B135" s="159" t="s">
        <v>489</v>
      </c>
      <c r="C135" s="162">
        <v>-4327</v>
      </c>
    </row>
    <row r="136" spans="1:3">
      <c r="A136" s="160">
        <v>95002</v>
      </c>
      <c r="B136" s="159" t="s">
        <v>398</v>
      </c>
      <c r="C136" s="162">
        <v>132131.32999999999</v>
      </c>
    </row>
    <row r="137" spans="1:3">
      <c r="A137" s="160">
        <v>95003</v>
      </c>
      <c r="B137" s="159" t="s">
        <v>399</v>
      </c>
      <c r="C137" s="162">
        <v>25000</v>
      </c>
    </row>
    <row r="138" spans="1:3">
      <c r="A138" s="160">
        <v>96001</v>
      </c>
      <c r="B138" s="159" t="s">
        <v>453</v>
      </c>
      <c r="C138" s="162">
        <v>134000</v>
      </c>
    </row>
    <row r="139" spans="1:3">
      <c r="A139" s="160">
        <v>96006</v>
      </c>
      <c r="B139" s="159" t="s">
        <v>504</v>
      </c>
      <c r="C139" s="162">
        <v>56050</v>
      </c>
    </row>
    <row r="140" spans="1:3">
      <c r="A140" s="160">
        <v>96006</v>
      </c>
      <c r="B140" s="159" t="s">
        <v>504</v>
      </c>
      <c r="C140" s="162">
        <v>1558</v>
      </c>
    </row>
    <row r="141" spans="1:3">
      <c r="A141" s="160">
        <v>96006</v>
      </c>
      <c r="B141" s="159" t="s">
        <v>504</v>
      </c>
      <c r="C141" s="162">
        <v>41000</v>
      </c>
    </row>
    <row r="142" spans="1:3">
      <c r="A142" s="160">
        <v>96006</v>
      </c>
      <c r="B142" s="159" t="s">
        <v>504</v>
      </c>
      <c r="C142" s="162">
        <v>142270.25</v>
      </c>
    </row>
    <row r="143" spans="1:3">
      <c r="A143" s="160">
        <v>96006</v>
      </c>
      <c r="B143" s="159" t="s">
        <v>504</v>
      </c>
      <c r="C143" s="162">
        <v>33019.019999999997</v>
      </c>
    </row>
    <row r="144" spans="1:3">
      <c r="A144" s="160">
        <v>97001</v>
      </c>
      <c r="B144" s="159" t="s">
        <v>464</v>
      </c>
      <c r="C144" s="162">
        <v>-76612.540000000037</v>
      </c>
    </row>
    <row r="145" spans="1:3">
      <c r="A145" s="22">
        <v>97006</v>
      </c>
      <c r="B145" s="15" t="s">
        <v>469</v>
      </c>
      <c r="C145" s="162">
        <v>612567.93999999994</v>
      </c>
    </row>
  </sheetData>
  <sortState xmlns:xlrd2="http://schemas.microsoft.com/office/spreadsheetml/2017/richdata2" ref="E3:F80">
    <sortCondition ref="E3:E8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6121-36CF-4F8B-A680-B29574AD5976}">
  <sheetPr>
    <tabColor rgb="FFFFFFCC"/>
  </sheetPr>
  <dimension ref="A1:J463"/>
  <sheetViews>
    <sheetView zoomScale="70" zoomScaleNormal="70" workbookViewId="0">
      <selection activeCell="D16" sqref="D16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-2.025991678237915E-3</v>
      </c>
      <c r="F5" s="37">
        <v>0</v>
      </c>
    </row>
    <row r="6" spans="1:10">
      <c r="A6" s="38"/>
      <c r="C6" s="300" t="s">
        <v>682</v>
      </c>
      <c r="D6" s="301"/>
      <c r="E6" s="300" t="s">
        <v>683</v>
      </c>
      <c r="F6" s="301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630804.43000000005</v>
      </c>
      <c r="E13" s="132"/>
      <c r="F13" s="132"/>
      <c r="H13" s="133">
        <f t="shared" si="0"/>
        <v>-630804.43000000005</v>
      </c>
      <c r="I13" s="4">
        <f t="shared" si="1"/>
        <v>1</v>
      </c>
      <c r="J13" s="133">
        <f t="shared" si="2"/>
        <v>-630804.43000000005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302"/>
      <c r="F16" s="30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0</v>
      </c>
      <c r="E17" s="302"/>
      <c r="F17" s="30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4680760.05</v>
      </c>
      <c r="E19" s="132"/>
      <c r="F19" s="132"/>
      <c r="H19" s="133">
        <f t="shared" si="0"/>
        <v>-4680760.05</v>
      </c>
      <c r="I19" s="4">
        <f t="shared" si="1"/>
        <v>1</v>
      </c>
      <c r="J19" s="133">
        <f t="shared" si="2"/>
        <v>-4680760.05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11220008.73</v>
      </c>
      <c r="D110" s="44"/>
      <c r="E110" s="132"/>
      <c r="F110" s="132"/>
      <c r="H110" s="133">
        <f t="shared" si="3"/>
        <v>11220008.73</v>
      </c>
      <c r="I110" s="4">
        <f t="shared" si="4"/>
        <v>1</v>
      </c>
      <c r="J110" s="133">
        <f t="shared" si="5"/>
        <v>11220008.73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8174.2999999999993</v>
      </c>
      <c r="D112" s="44"/>
      <c r="E112" s="132"/>
      <c r="F112" s="132"/>
      <c r="H112" s="133">
        <f t="shared" si="3"/>
        <v>8174.3</v>
      </c>
      <c r="I112" s="4">
        <f t="shared" si="4"/>
        <v>1</v>
      </c>
      <c r="J112" s="133">
        <f t="shared" si="5"/>
        <v>8174.3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7737.97</v>
      </c>
      <c r="D115" s="44"/>
      <c r="E115" s="132"/>
      <c r="F115" s="132"/>
      <c r="H115" s="133">
        <f t="shared" si="3"/>
        <v>7737.97</v>
      </c>
      <c r="I115" s="4">
        <f t="shared" si="4"/>
        <v>1</v>
      </c>
      <c r="J115" s="136">
        <f t="shared" si="5"/>
        <v>7737.97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11082414</v>
      </c>
      <c r="D121" s="44"/>
      <c r="E121" s="132"/>
      <c r="F121" s="132"/>
      <c r="H121" s="133">
        <f t="shared" si="3"/>
        <v>11082414</v>
      </c>
      <c r="I121" s="4">
        <f t="shared" si="4"/>
        <v>1</v>
      </c>
      <c r="J121" s="133">
        <f t="shared" si="5"/>
        <v>11082414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302">
        <v>1322232.01</v>
      </c>
      <c r="F122" s="30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208252.80000000005</v>
      </c>
      <c r="D128" s="44"/>
      <c r="E128" s="132"/>
      <c r="F128" s="132"/>
      <c r="H128" s="133">
        <f t="shared" si="3"/>
        <v>208252.79999999999</v>
      </c>
      <c r="I128" s="4">
        <f t="shared" si="4"/>
        <v>1</v>
      </c>
      <c r="J128" s="133">
        <f t="shared" si="5"/>
        <v>208252.79999999999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134582.53</v>
      </c>
      <c r="D130" s="44"/>
      <c r="E130" s="132"/>
      <c r="F130" s="132"/>
      <c r="H130" s="133">
        <f t="shared" si="3"/>
        <v>134582.53</v>
      </c>
      <c r="I130" s="4">
        <f t="shared" si="4"/>
        <v>1</v>
      </c>
      <c r="J130" s="133">
        <f t="shared" si="5"/>
        <v>134582.53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0</v>
      </c>
      <c r="D133" s="44"/>
      <c r="E133" s="132"/>
      <c r="F133" s="132"/>
      <c r="H133" s="133">
        <f t="shared" si="3"/>
        <v>0</v>
      </c>
      <c r="I133" s="4">
        <f t="shared" si="4"/>
        <v>1</v>
      </c>
      <c r="J133" s="133">
        <f t="shared" si="5"/>
        <v>0</v>
      </c>
    </row>
    <row r="134" spans="1:10">
      <c r="A134" s="139">
        <v>15011</v>
      </c>
      <c r="B134" s="43" t="s">
        <v>220</v>
      </c>
      <c r="C134" s="44">
        <v>28857232.137974001</v>
      </c>
      <c r="D134" s="44"/>
      <c r="E134" s="132"/>
      <c r="F134" s="132"/>
      <c r="H134" s="133">
        <f t="shared" si="3"/>
        <v>28857232.140000001</v>
      </c>
      <c r="I134" s="4">
        <f t="shared" si="4"/>
        <v>1</v>
      </c>
      <c r="J134" s="133">
        <f t="shared" si="5"/>
        <v>28857232.140000001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2686999.5300000003</v>
      </c>
      <c r="D136" s="44"/>
      <c r="E136" s="132"/>
      <c r="F136" s="132">
        <v>21235.010000000002</v>
      </c>
      <c r="H136" s="133">
        <f t="shared" si="3"/>
        <v>2665764.52</v>
      </c>
      <c r="I136" s="4">
        <f t="shared" si="4"/>
        <v>1</v>
      </c>
      <c r="J136" s="133">
        <f t="shared" si="5"/>
        <v>2665764.52</v>
      </c>
    </row>
    <row r="137" spans="1:10">
      <c r="A137" s="139">
        <v>15014</v>
      </c>
      <c r="B137" s="43" t="s">
        <v>188</v>
      </c>
      <c r="C137" s="44">
        <v>200000</v>
      </c>
      <c r="D137" s="44"/>
      <c r="E137" s="132"/>
      <c r="F137" s="132"/>
      <c r="H137" s="133">
        <f t="shared" ref="H137:H200" si="6">ROUND(C137-D137+E137-F137,2)</f>
        <v>200000</v>
      </c>
      <c r="I137" s="4">
        <f t="shared" ref="I137:I200" si="7">I136</f>
        <v>1</v>
      </c>
      <c r="J137" s="133">
        <f t="shared" ref="J137:J200" si="8">ROUND(H137*I137,2)</f>
        <v>200000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302">
        <v>12970</v>
      </c>
      <c r="F139" s="302">
        <v>264446.402</v>
      </c>
      <c r="G139" s="136"/>
      <c r="H139" s="133">
        <f t="shared" si="6"/>
        <v>286067.98</v>
      </c>
      <c r="I139" s="4">
        <f t="shared" si="7"/>
        <v>1</v>
      </c>
      <c r="J139" s="133">
        <f t="shared" si="8"/>
        <v>286067.98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12184.619999999879</v>
      </c>
      <c r="D141" s="44"/>
      <c r="E141" s="132"/>
      <c r="F141" s="132"/>
      <c r="H141" s="133">
        <f t="shared" si="6"/>
        <v>12184.62</v>
      </c>
      <c r="I141" s="4">
        <f t="shared" si="7"/>
        <v>1</v>
      </c>
      <c r="J141" s="133">
        <f t="shared" si="8"/>
        <v>12184.62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302"/>
      <c r="F171" s="30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/>
      <c r="D174" s="44"/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0">
      <c r="A175" s="139">
        <v>22002</v>
      </c>
      <c r="B175" s="137" t="s">
        <v>180</v>
      </c>
      <c r="C175" s="44"/>
      <c r="D175" s="44">
        <v>3162687.4299999997</v>
      </c>
      <c r="E175" s="132"/>
      <c r="F175" s="132"/>
      <c r="H175" s="133">
        <f t="shared" si="6"/>
        <v>-3162687.43</v>
      </c>
      <c r="I175" s="4">
        <f t="shared" si="7"/>
        <v>1</v>
      </c>
      <c r="J175" s="133">
        <f t="shared" si="8"/>
        <v>-3162687.43</v>
      </c>
    </row>
    <row r="176" spans="1:10">
      <c r="A176" s="139">
        <v>22101</v>
      </c>
      <c r="B176" s="43" t="s">
        <v>247</v>
      </c>
      <c r="C176" s="44"/>
      <c r="D176" s="44">
        <v>85470.820000000298</v>
      </c>
      <c r="E176" s="132"/>
      <c r="F176" s="132"/>
      <c r="H176" s="133">
        <f t="shared" si="6"/>
        <v>-85470.82</v>
      </c>
      <c r="I176" s="4">
        <f t="shared" si="7"/>
        <v>1</v>
      </c>
      <c r="J176" s="133">
        <f t="shared" si="8"/>
        <v>-85470.82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>
        <v>0</v>
      </c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6553566.0800000001</v>
      </c>
      <c r="E181" s="132"/>
      <c r="F181" s="132"/>
      <c r="H181" s="133">
        <f t="shared" si="6"/>
        <v>-6553566.0800000001</v>
      </c>
      <c r="I181" s="4">
        <f t="shared" si="7"/>
        <v>1</v>
      </c>
      <c r="J181" s="133">
        <f t="shared" si="8"/>
        <v>-6553566.0800000001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3152182.02</v>
      </c>
      <c r="E184" s="132"/>
      <c r="F184" s="132">
        <v>323267.34999999998</v>
      </c>
      <c r="H184" s="133">
        <f t="shared" si="6"/>
        <v>-3475449.37</v>
      </c>
      <c r="I184" s="4">
        <f t="shared" si="7"/>
        <v>1</v>
      </c>
      <c r="J184" s="133">
        <f t="shared" si="8"/>
        <v>-3475449.37</v>
      </c>
    </row>
    <row r="185" spans="1:10">
      <c r="A185" s="139">
        <v>25008</v>
      </c>
      <c r="B185" s="137" t="s">
        <v>287</v>
      </c>
      <c r="C185" s="44"/>
      <c r="D185" s="44">
        <v>0</v>
      </c>
      <c r="E185" s="132"/>
      <c r="F185" s="132"/>
      <c r="H185" s="133">
        <f t="shared" si="6"/>
        <v>0</v>
      </c>
      <c r="I185" s="4">
        <f t="shared" si="7"/>
        <v>1</v>
      </c>
      <c r="J185" s="133">
        <f t="shared" si="8"/>
        <v>0</v>
      </c>
    </row>
    <row r="186" spans="1:10">
      <c r="A186" s="139">
        <v>25009</v>
      </c>
      <c r="B186" s="137" t="s">
        <v>288</v>
      </c>
      <c r="C186" s="44"/>
      <c r="D186" s="44">
        <v>112426.93</v>
      </c>
      <c r="E186" s="132"/>
      <c r="F186" s="132"/>
      <c r="H186" s="133">
        <f t="shared" si="6"/>
        <v>-112426.93</v>
      </c>
      <c r="I186" s="4">
        <f t="shared" si="7"/>
        <v>1</v>
      </c>
      <c r="J186" s="133">
        <f t="shared" si="8"/>
        <v>-112426.93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1430343</v>
      </c>
      <c r="E190" s="132"/>
      <c r="F190" s="132"/>
      <c r="H190" s="133">
        <f t="shared" si="6"/>
        <v>-1430343</v>
      </c>
      <c r="I190" s="4">
        <f t="shared" si="7"/>
        <v>1</v>
      </c>
      <c r="J190" s="133">
        <f t="shared" si="8"/>
        <v>-1430343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413</v>
      </c>
      <c r="E193" s="132"/>
      <c r="F193" s="132"/>
      <c r="H193" s="133">
        <f t="shared" si="6"/>
        <v>-413</v>
      </c>
      <c r="I193" s="4">
        <f t="shared" si="7"/>
        <v>1</v>
      </c>
      <c r="J193" s="133">
        <f t="shared" si="8"/>
        <v>-413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302"/>
      <c r="F228" s="30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32673684.469999999</v>
      </c>
      <c r="E244" s="132"/>
      <c r="F244" s="132"/>
      <c r="H244" s="133">
        <f t="shared" si="9"/>
        <v>-32673684.469999999</v>
      </c>
      <c r="I244" s="4">
        <f t="shared" si="10"/>
        <v>1</v>
      </c>
      <c r="J244" s="133">
        <f t="shared" si="11"/>
        <v>-32673684.469999999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20976493.5</v>
      </c>
      <c r="E260" s="132"/>
      <c r="F260" s="132"/>
      <c r="H260" s="133">
        <f t="shared" si="9"/>
        <v>-20976493.5</v>
      </c>
      <c r="I260" s="4">
        <f t="shared" si="10"/>
        <v>1</v>
      </c>
      <c r="J260" s="133">
        <f t="shared" si="11"/>
        <v>-20976493.5</v>
      </c>
    </row>
    <row r="261" spans="1:10">
      <c r="A261" s="140">
        <v>71030</v>
      </c>
      <c r="B261" s="43" t="s">
        <v>608</v>
      </c>
      <c r="C261" s="44"/>
      <c r="D261" s="44">
        <v>843730.63</v>
      </c>
      <c r="E261" s="132"/>
      <c r="F261" s="132"/>
      <c r="H261" s="133">
        <f t="shared" si="9"/>
        <v>-843730.63</v>
      </c>
      <c r="I261" s="4">
        <f t="shared" si="10"/>
        <v>1</v>
      </c>
      <c r="J261" s="133">
        <f t="shared" si="11"/>
        <v>-843730.63</v>
      </c>
    </row>
    <row r="262" spans="1:10">
      <c r="A262" s="140">
        <v>71031</v>
      </c>
      <c r="B262" s="43" t="s">
        <v>609</v>
      </c>
      <c r="C262" s="44"/>
      <c r="D262" s="44">
        <v>9972426.5</v>
      </c>
      <c r="E262" s="132"/>
      <c r="F262" s="132"/>
      <c r="H262" s="133">
        <f t="shared" si="9"/>
        <v>-9972426.5</v>
      </c>
      <c r="I262" s="4">
        <f t="shared" si="10"/>
        <v>1</v>
      </c>
      <c r="J262" s="133">
        <f t="shared" si="11"/>
        <v>-9972426.5</v>
      </c>
    </row>
    <row r="263" spans="1:10">
      <c r="A263" s="139">
        <v>71998</v>
      </c>
      <c r="B263" s="43" t="s">
        <v>332</v>
      </c>
      <c r="C263" s="44"/>
      <c r="D263" s="44">
        <v>74654</v>
      </c>
      <c r="E263" s="132"/>
      <c r="F263" s="132"/>
      <c r="H263" s="133">
        <f t="shared" si="9"/>
        <v>-74654</v>
      </c>
      <c r="I263" s="4">
        <f t="shared" si="10"/>
        <v>1</v>
      </c>
      <c r="J263" s="133">
        <f t="shared" si="11"/>
        <v>-74654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29422299.030000001</v>
      </c>
      <c r="D291" s="44"/>
      <c r="E291" s="132"/>
      <c r="F291" s="132"/>
      <c r="H291" s="133">
        <f t="shared" si="12"/>
        <v>29422299.030000001</v>
      </c>
      <c r="I291" s="4">
        <f t="shared" si="13"/>
        <v>1</v>
      </c>
      <c r="J291" s="133">
        <f t="shared" si="14"/>
        <v>29422299.030000001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14113506.42</v>
      </c>
      <c r="D307" s="44"/>
      <c r="E307" s="132"/>
      <c r="F307" s="132"/>
      <c r="H307" s="133">
        <f t="shared" si="12"/>
        <v>14113506.42</v>
      </c>
      <c r="I307" s="4">
        <f t="shared" si="13"/>
        <v>1</v>
      </c>
      <c r="J307" s="133">
        <f t="shared" si="14"/>
        <v>14113506.42</v>
      </c>
    </row>
    <row r="308" spans="1:10">
      <c r="A308" s="140">
        <v>81030</v>
      </c>
      <c r="B308" s="43" t="s">
        <v>608</v>
      </c>
      <c r="C308" s="44">
        <v>232062.11</v>
      </c>
      <c r="D308" s="44"/>
      <c r="E308" s="132"/>
      <c r="F308" s="132"/>
      <c r="H308" s="133">
        <f t="shared" si="12"/>
        <v>232062.11</v>
      </c>
      <c r="I308" s="4">
        <f t="shared" si="13"/>
        <v>1</v>
      </c>
      <c r="J308" s="133">
        <f t="shared" si="14"/>
        <v>232062.11</v>
      </c>
    </row>
    <row r="309" spans="1:10">
      <c r="A309" s="140">
        <v>81031</v>
      </c>
      <c r="B309" s="43" t="s">
        <v>609</v>
      </c>
      <c r="C309" s="44">
        <v>5799357.4900000002</v>
      </c>
      <c r="D309" s="44"/>
      <c r="E309" s="132"/>
      <c r="F309" s="132"/>
      <c r="H309" s="133">
        <f t="shared" si="12"/>
        <v>5799357.4900000002</v>
      </c>
      <c r="I309" s="4">
        <f t="shared" si="13"/>
        <v>1</v>
      </c>
      <c r="J309" s="133">
        <f t="shared" si="14"/>
        <v>5799357.4900000002</v>
      </c>
    </row>
    <row r="310" spans="1:10">
      <c r="A310" s="139">
        <v>81998</v>
      </c>
      <c r="B310" s="137" t="s">
        <v>348</v>
      </c>
      <c r="C310" s="44">
        <v>23450</v>
      </c>
      <c r="D310" s="44"/>
      <c r="E310" s="132"/>
      <c r="F310" s="132"/>
      <c r="H310" s="133">
        <f t="shared" si="12"/>
        <v>23450</v>
      </c>
      <c r="I310" s="4">
        <f t="shared" si="13"/>
        <v>1</v>
      </c>
      <c r="J310" s="133">
        <f t="shared" si="14"/>
        <v>23450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/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2295100</v>
      </c>
      <c r="D358" s="44"/>
      <c r="E358" s="132"/>
      <c r="F358" s="132"/>
      <c r="H358" s="133">
        <f t="shared" si="15"/>
        <v>2295100</v>
      </c>
      <c r="I358" s="4">
        <f t="shared" si="16"/>
        <v>1</v>
      </c>
      <c r="J358" s="133">
        <f t="shared" si="17"/>
        <v>2295100</v>
      </c>
    </row>
    <row r="359" spans="1:10">
      <c r="A359" s="139">
        <v>91002</v>
      </c>
      <c r="B359" s="43" t="s">
        <v>401</v>
      </c>
      <c r="C359" s="44">
        <v>1863633</v>
      </c>
      <c r="D359" s="44"/>
      <c r="E359" s="132"/>
      <c r="F359" s="132"/>
      <c r="H359" s="133">
        <f t="shared" si="15"/>
        <v>1863633</v>
      </c>
      <c r="I359" s="4">
        <f t="shared" si="16"/>
        <v>1</v>
      </c>
      <c r="J359" s="133">
        <f t="shared" si="17"/>
        <v>1863633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23266.5</v>
      </c>
      <c r="D361" s="44"/>
      <c r="E361" s="132"/>
      <c r="F361" s="132"/>
      <c r="H361" s="133">
        <f t="shared" si="15"/>
        <v>23266.5</v>
      </c>
      <c r="I361" s="4">
        <f t="shared" si="16"/>
        <v>1</v>
      </c>
      <c r="J361" s="133">
        <f t="shared" si="17"/>
        <v>23266.5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63705</v>
      </c>
      <c r="D363" s="44"/>
      <c r="E363" s="132"/>
      <c r="F363" s="132"/>
      <c r="H363" s="133">
        <f t="shared" si="15"/>
        <v>63705</v>
      </c>
      <c r="I363" s="4">
        <f t="shared" si="16"/>
        <v>1</v>
      </c>
      <c r="J363" s="133">
        <f t="shared" si="17"/>
        <v>63705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32763.46</v>
      </c>
      <c r="D365" s="44"/>
      <c r="E365" s="132"/>
      <c r="F365" s="132"/>
      <c r="H365" s="133">
        <f t="shared" si="15"/>
        <v>32763.46</v>
      </c>
      <c r="I365" s="4">
        <f t="shared" si="16"/>
        <v>1</v>
      </c>
      <c r="J365" s="133">
        <f t="shared" si="17"/>
        <v>32763.46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87182.93</v>
      </c>
      <c r="D367" s="44"/>
      <c r="E367" s="132"/>
      <c r="F367" s="132"/>
      <c r="H367" s="133">
        <f t="shared" si="15"/>
        <v>87182.93</v>
      </c>
      <c r="I367" s="4">
        <f t="shared" si="16"/>
        <v>1</v>
      </c>
      <c r="J367" s="133">
        <f t="shared" si="17"/>
        <v>87182.93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64850</v>
      </c>
      <c r="D370" s="44"/>
      <c r="E370" s="132"/>
      <c r="F370" s="132"/>
      <c r="H370" s="133">
        <f t="shared" si="15"/>
        <v>64850</v>
      </c>
      <c r="I370" s="4">
        <f t="shared" si="16"/>
        <v>1</v>
      </c>
      <c r="J370" s="133">
        <f t="shared" si="17"/>
        <v>64850</v>
      </c>
    </row>
    <row r="371" spans="1:10">
      <c r="A371" s="139">
        <v>91200</v>
      </c>
      <c r="B371" s="137" t="s">
        <v>412</v>
      </c>
      <c r="C371" s="44">
        <v>165115</v>
      </c>
      <c r="D371" s="44"/>
      <c r="E371" s="132"/>
      <c r="F371" s="132"/>
      <c r="H371" s="133">
        <f t="shared" si="15"/>
        <v>165115</v>
      </c>
      <c r="I371" s="4">
        <f t="shared" si="16"/>
        <v>1</v>
      </c>
      <c r="J371" s="133">
        <f t="shared" si="17"/>
        <v>165115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200252.84</v>
      </c>
      <c r="D376" s="44"/>
      <c r="E376" s="132"/>
      <c r="F376" s="132"/>
      <c r="H376" s="133">
        <f t="shared" si="15"/>
        <v>200252.84</v>
      </c>
      <c r="I376" s="4">
        <f t="shared" si="16"/>
        <v>1</v>
      </c>
      <c r="J376" s="133">
        <f t="shared" si="17"/>
        <v>200252.84</v>
      </c>
    </row>
    <row r="377" spans="1:10">
      <c r="A377" s="139">
        <v>92004</v>
      </c>
      <c r="B377" s="137" t="s">
        <v>418</v>
      </c>
      <c r="C377" s="44">
        <v>51774.98</v>
      </c>
      <c r="D377" s="44"/>
      <c r="E377" s="132"/>
      <c r="F377" s="132"/>
      <c r="H377" s="133">
        <f t="shared" si="15"/>
        <v>51774.98</v>
      </c>
      <c r="I377" s="4">
        <f t="shared" si="16"/>
        <v>1</v>
      </c>
      <c r="J377" s="133">
        <f t="shared" si="17"/>
        <v>51774.98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65924</v>
      </c>
      <c r="D380" s="44"/>
      <c r="E380" s="132"/>
      <c r="F380" s="132"/>
      <c r="H380" s="133">
        <f t="shared" si="15"/>
        <v>65924</v>
      </c>
      <c r="I380" s="4">
        <f t="shared" si="16"/>
        <v>1</v>
      </c>
      <c r="J380" s="133">
        <f t="shared" si="17"/>
        <v>65924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2411</v>
      </c>
      <c r="D386" s="44"/>
      <c r="E386" s="132"/>
      <c r="F386" s="132"/>
      <c r="H386" s="133">
        <f t="shared" si="15"/>
        <v>2411</v>
      </c>
      <c r="I386" s="4">
        <f t="shared" si="16"/>
        <v>1</v>
      </c>
      <c r="J386" s="133">
        <f t="shared" si="17"/>
        <v>2411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302"/>
      <c r="F389" s="30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139">
        <v>94005</v>
      </c>
      <c r="B393" s="137" t="s">
        <v>433</v>
      </c>
      <c r="C393" s="44">
        <v>800</v>
      </c>
      <c r="D393" s="44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22904.21</v>
      </c>
      <c r="D394" s="44"/>
      <c r="E394" s="132"/>
      <c r="F394" s="132"/>
      <c r="H394" s="133">
        <f t="shared" si="18"/>
        <v>22904.21</v>
      </c>
      <c r="I394" s="4">
        <f t="shared" si="19"/>
        <v>1</v>
      </c>
      <c r="J394" s="133">
        <f t="shared" si="20"/>
        <v>22904.21</v>
      </c>
    </row>
    <row r="395" spans="1:10">
      <c r="A395" s="139">
        <v>94007</v>
      </c>
      <c r="B395" s="137" t="s">
        <v>435</v>
      </c>
      <c r="C395" s="44">
        <v>12675</v>
      </c>
      <c r="D395" s="44"/>
      <c r="E395" s="132"/>
      <c r="F395" s="132"/>
      <c r="H395" s="133">
        <f t="shared" si="18"/>
        <v>12675</v>
      </c>
      <c r="I395" s="4">
        <f t="shared" si="19"/>
        <v>1</v>
      </c>
      <c r="J395" s="133">
        <f t="shared" si="20"/>
        <v>12675</v>
      </c>
    </row>
    <row r="396" spans="1:10">
      <c r="A396" s="139">
        <v>94008</v>
      </c>
      <c r="B396" s="137" t="s">
        <v>436</v>
      </c>
      <c r="C396" s="44">
        <v>96420</v>
      </c>
      <c r="D396" s="44"/>
      <c r="E396" s="132"/>
      <c r="F396" s="132"/>
      <c r="H396" s="133">
        <f t="shared" si="18"/>
        <v>96420</v>
      </c>
      <c r="I396" s="4">
        <f t="shared" si="19"/>
        <v>1</v>
      </c>
      <c r="J396" s="133">
        <f t="shared" si="20"/>
        <v>96420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1200</v>
      </c>
      <c r="D399" s="44"/>
      <c r="E399" s="132"/>
      <c r="F399" s="132"/>
      <c r="H399" s="133">
        <f t="shared" si="18"/>
        <v>1200</v>
      </c>
      <c r="I399" s="4">
        <f t="shared" si="19"/>
        <v>1</v>
      </c>
      <c r="J399" s="136">
        <f t="shared" si="20"/>
        <v>1200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302"/>
      <c r="F402" s="302"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166773.49</v>
      </c>
      <c r="D404" s="44"/>
      <c r="E404" s="302"/>
      <c r="F404" s="302"/>
      <c r="G404" s="136"/>
      <c r="H404" s="133">
        <f t="shared" si="18"/>
        <v>166773.49</v>
      </c>
      <c r="I404" s="4">
        <f t="shared" si="19"/>
        <v>1</v>
      </c>
      <c r="J404" s="133">
        <f t="shared" si="20"/>
        <v>166773.49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45200</v>
      </c>
      <c r="D407" s="44"/>
      <c r="E407" s="132"/>
      <c r="F407" s="132"/>
      <c r="H407" s="133">
        <f t="shared" si="18"/>
        <v>45200</v>
      </c>
      <c r="I407" s="4">
        <f t="shared" si="19"/>
        <v>1</v>
      </c>
      <c r="J407" s="133">
        <f t="shared" si="20"/>
        <v>45200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1863004.19</v>
      </c>
      <c r="D414" s="44"/>
      <c r="E414" s="302">
        <v>608948.76199999999</v>
      </c>
      <c r="F414" s="302">
        <v>12970</v>
      </c>
      <c r="G414" s="136"/>
      <c r="H414" s="133">
        <f t="shared" si="18"/>
        <v>2458982.9500000002</v>
      </c>
      <c r="I414" s="4">
        <f t="shared" si="19"/>
        <v>1</v>
      </c>
      <c r="J414" s="133">
        <f t="shared" si="20"/>
        <v>2458982.9500000002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139">
        <v>95001</v>
      </c>
      <c r="B418" s="43" t="s">
        <v>397</v>
      </c>
      <c r="C418" s="44">
        <v>0</v>
      </c>
      <c r="D418" s="44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159715.57</v>
      </c>
      <c r="D419" s="44"/>
      <c r="E419" s="132"/>
      <c r="F419" s="132"/>
      <c r="H419" s="133">
        <f t="shared" si="18"/>
        <v>159715.57</v>
      </c>
      <c r="I419" s="4">
        <f t="shared" si="19"/>
        <v>1</v>
      </c>
      <c r="J419" s="133">
        <f t="shared" si="20"/>
        <v>159715.57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>
        <v>99000</v>
      </c>
      <c r="D421" s="44"/>
      <c r="E421" s="132"/>
      <c r="F421" s="132"/>
      <c r="H421" s="133">
        <f t="shared" si="18"/>
        <v>99000</v>
      </c>
      <c r="I421" s="4">
        <f t="shared" si="19"/>
        <v>1</v>
      </c>
      <c r="J421" s="133">
        <f t="shared" si="20"/>
        <v>99000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90792.7</v>
      </c>
      <c r="D428" s="44"/>
      <c r="E428" s="132"/>
      <c r="F428" s="132"/>
      <c r="H428" s="133">
        <f t="shared" si="18"/>
        <v>90792.7</v>
      </c>
      <c r="I428" s="4">
        <f t="shared" si="19"/>
        <v>1</v>
      </c>
      <c r="J428" s="133">
        <f t="shared" si="20"/>
        <v>90792.7</v>
      </c>
    </row>
    <row r="429" spans="1:10">
      <c r="A429" s="139">
        <v>97001</v>
      </c>
      <c r="B429" s="43" t="s">
        <v>464</v>
      </c>
      <c r="C429" s="44"/>
      <c r="D429" s="44">
        <v>490923.66</v>
      </c>
      <c r="E429" s="132"/>
      <c r="F429" s="132"/>
      <c r="H429" s="133">
        <f t="shared" si="18"/>
        <v>-490923.66</v>
      </c>
      <c r="I429" s="4">
        <f t="shared" si="19"/>
        <v>1</v>
      </c>
      <c r="J429" s="133">
        <f t="shared" si="20"/>
        <v>-490923.66</v>
      </c>
    </row>
    <row r="430" spans="1:10">
      <c r="A430" s="139">
        <v>97002</v>
      </c>
      <c r="B430" s="43" t="s">
        <v>465</v>
      </c>
      <c r="C430" s="44">
        <v>62634.67</v>
      </c>
      <c r="D430" s="44"/>
      <c r="E430" s="132"/>
      <c r="F430" s="132"/>
      <c r="H430" s="133">
        <f t="shared" si="18"/>
        <v>62634.67</v>
      </c>
      <c r="I430" s="4">
        <f t="shared" si="19"/>
        <v>1</v>
      </c>
      <c r="J430" s="133">
        <f t="shared" si="20"/>
        <v>62634.67</v>
      </c>
    </row>
    <row r="431" spans="1:10">
      <c r="A431" s="139">
        <v>97003</v>
      </c>
      <c r="B431" s="43" t="s">
        <v>461</v>
      </c>
      <c r="C431" s="44">
        <v>78224.97</v>
      </c>
      <c r="D431" s="44"/>
      <c r="E431" s="132"/>
      <c r="F431" s="132"/>
      <c r="H431" s="133">
        <f t="shared" si="18"/>
        <v>78224.97</v>
      </c>
      <c r="I431" s="4">
        <f t="shared" si="19"/>
        <v>1</v>
      </c>
      <c r="J431" s="133">
        <f t="shared" si="20"/>
        <v>78224.97</v>
      </c>
    </row>
    <row r="432" spans="1:10">
      <c r="A432" s="139">
        <v>97004</v>
      </c>
      <c r="B432" s="43" t="s">
        <v>462</v>
      </c>
      <c r="C432" s="44">
        <v>30670</v>
      </c>
      <c r="D432" s="44"/>
      <c r="E432" s="132"/>
      <c r="F432" s="132"/>
      <c r="H432" s="133">
        <f t="shared" si="18"/>
        <v>30670</v>
      </c>
      <c r="I432" s="4">
        <f t="shared" si="19"/>
        <v>1</v>
      </c>
      <c r="J432" s="133">
        <f t="shared" si="20"/>
        <v>30670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302"/>
      <c r="F433" s="30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/>
      <c r="D439" s="44">
        <v>15045.55</v>
      </c>
      <c r="E439" s="132"/>
      <c r="F439" s="132"/>
      <c r="H439" s="133">
        <f t="shared" si="18"/>
        <v>-15045.55</v>
      </c>
      <c r="I439" s="4">
        <f t="shared" si="19"/>
        <v>1</v>
      </c>
      <c r="J439" s="133">
        <f>ROUND(H439*I439,2)</f>
        <v>-15045.55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303"/>
      <c r="F443" s="303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v>128418659.177974</v>
      </c>
      <c r="D444" s="45">
        <v>128418659.17999999</v>
      </c>
      <c r="E444" s="45">
        <v>1944150.7719999999</v>
      </c>
      <c r="F444" s="45">
        <v>1944150.7719999999</v>
      </c>
      <c r="H444" s="45">
        <f t="shared" ref="H444" si="21">SUM(H8:H443)</f>
        <v>8.2400219980627298E-9</v>
      </c>
      <c r="J444" s="45">
        <f>SUM(J8:J443)</f>
        <v>8.2400219980627298E-9</v>
      </c>
    </row>
    <row r="445" spans="1:10" ht="15" thickTop="1">
      <c r="A445" s="43"/>
      <c r="D445" s="46">
        <v>-2.025991678237915E-3</v>
      </c>
      <c r="F445" s="46">
        <v>0</v>
      </c>
    </row>
    <row r="463" ht="17.899999999999999" customHeight="1"/>
  </sheetData>
  <autoFilter ref="A7:J7" xr:uid="{50056121-36CF-4F8B-A680-B29574AD597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0E26-7B22-48F8-82CE-59FE9E3DACF4}">
  <sheetPr>
    <tabColor theme="7" tint="0.59999389629810485"/>
  </sheetPr>
  <dimension ref="A1:F154"/>
  <sheetViews>
    <sheetView topLeftCell="A14" workbookViewId="0">
      <selection activeCell="E46" sqref="E46:F46"/>
      <pivotSelection pane="bottomRight" showHeader="1" extendable="1" axis="axisRow" start="42" max="81" activeRow="45" activeCol="4" previousRow="45" previousCol="4" click="1" r:id="rId1">
        <pivotArea dataOnly="0" fieldPosition="0">
          <references count="1">
            <reference field="0" count="1">
              <x v="43"/>
            </reference>
          </references>
        </pivotArea>
      </pivotSelection>
    </sheetView>
  </sheetViews>
  <sheetFormatPr defaultRowHeight="14.6"/>
  <cols>
    <col min="1" max="1" width="9.53515625" bestFit="1" customWidth="1"/>
    <col min="2" max="2" width="45.4609375" bestFit="1" customWidth="1"/>
    <col min="3" max="3" width="13.61328125" style="16" bestFit="1" customWidth="1"/>
    <col min="5" max="5" width="12.3828125" bestFit="1" customWidth="1"/>
    <col min="6" max="6" width="16" style="16" bestFit="1" customWidth="1"/>
  </cols>
  <sheetData>
    <row r="1" spans="1:6">
      <c r="A1" t="s">
        <v>531</v>
      </c>
      <c r="B1" t="s">
        <v>532</v>
      </c>
      <c r="C1" s="16" t="s">
        <v>533</v>
      </c>
    </row>
    <row r="2" spans="1:6">
      <c r="A2">
        <v>13601</v>
      </c>
      <c r="B2" t="s">
        <v>175</v>
      </c>
      <c r="C2" s="16">
        <v>7530.320000000298</v>
      </c>
    </row>
    <row r="3" spans="1:6">
      <c r="A3">
        <v>13255</v>
      </c>
      <c r="B3" t="s">
        <v>511</v>
      </c>
      <c r="C3" s="16">
        <v>15006.39999999851</v>
      </c>
      <c r="E3" s="166" t="s">
        <v>528</v>
      </c>
      <c r="F3" t="s">
        <v>534</v>
      </c>
    </row>
    <row r="4" spans="1:6">
      <c r="A4">
        <v>13255</v>
      </c>
      <c r="B4" t="s">
        <v>511</v>
      </c>
      <c r="C4" s="16">
        <v>4753032.0500000045</v>
      </c>
      <c r="E4" s="167">
        <v>11100</v>
      </c>
      <c r="F4" s="26">
        <v>1499058.5</v>
      </c>
    </row>
    <row r="5" spans="1:6">
      <c r="A5">
        <v>13256</v>
      </c>
      <c r="B5" t="s">
        <v>512</v>
      </c>
      <c r="C5" s="16">
        <v>287351.95999999938</v>
      </c>
      <c r="E5" s="167">
        <v>11101</v>
      </c>
      <c r="F5" s="26">
        <v>-1499052.5</v>
      </c>
    </row>
    <row r="6" spans="1:6">
      <c r="A6">
        <v>13257</v>
      </c>
      <c r="B6" t="s">
        <v>513</v>
      </c>
      <c r="C6" s="16">
        <v>167776.27</v>
      </c>
      <c r="E6" s="167">
        <v>11200</v>
      </c>
      <c r="F6" s="26">
        <v>1297782.8500000001</v>
      </c>
    </row>
    <row r="7" spans="1:6">
      <c r="A7">
        <v>14102</v>
      </c>
      <c r="B7" t="s">
        <v>180</v>
      </c>
      <c r="C7" s="16">
        <v>2017412.0399999991</v>
      </c>
      <c r="E7" s="167">
        <v>11201</v>
      </c>
      <c r="F7" s="26">
        <v>-1085370.9100000001</v>
      </c>
    </row>
    <row r="8" spans="1:6">
      <c r="A8">
        <v>14101</v>
      </c>
      <c r="B8" t="s">
        <v>179</v>
      </c>
      <c r="C8" s="16">
        <v>91989.987000154797</v>
      </c>
      <c r="E8" s="167">
        <v>11300</v>
      </c>
      <c r="F8" s="26">
        <v>597264.51999999862</v>
      </c>
    </row>
    <row r="9" spans="1:6">
      <c r="A9">
        <v>15007</v>
      </c>
      <c r="B9" t="s">
        <v>186</v>
      </c>
      <c r="C9" s="16">
        <v>404077.26</v>
      </c>
      <c r="E9" s="167">
        <v>11301</v>
      </c>
      <c r="F9" s="26">
        <v>-529637.62000000011</v>
      </c>
    </row>
    <row r="10" spans="1:6">
      <c r="A10">
        <v>15005</v>
      </c>
      <c r="B10" t="s">
        <v>185</v>
      </c>
      <c r="C10" s="16">
        <v>78683.469999997469</v>
      </c>
      <c r="E10" s="167">
        <v>11600</v>
      </c>
      <c r="F10" s="26">
        <v>5115779</v>
      </c>
    </row>
    <row r="11" spans="1:6">
      <c r="A11">
        <v>15014</v>
      </c>
      <c r="B11" t="s">
        <v>188</v>
      </c>
      <c r="C11" s="16">
        <v>2575106</v>
      </c>
      <c r="E11" s="167">
        <v>11601</v>
      </c>
      <c r="F11" s="26">
        <v>-4156860.9000000004</v>
      </c>
    </row>
    <row r="12" spans="1:6">
      <c r="A12">
        <v>15014</v>
      </c>
      <c r="B12" t="s">
        <v>188</v>
      </c>
      <c r="C12" s="16">
        <v>225310.95999999903</v>
      </c>
      <c r="E12" s="167">
        <v>13255</v>
      </c>
      <c r="F12" s="26">
        <v>4768038.450000003</v>
      </c>
    </row>
    <row r="13" spans="1:6">
      <c r="A13">
        <v>15004</v>
      </c>
      <c r="B13" t="s">
        <v>243</v>
      </c>
      <c r="C13" s="16">
        <v>524850</v>
      </c>
      <c r="E13" s="167">
        <v>13256</v>
      </c>
      <c r="F13" s="26">
        <v>287351.95999999938</v>
      </c>
    </row>
    <row r="14" spans="1:6">
      <c r="A14">
        <v>15004</v>
      </c>
      <c r="B14" t="s">
        <v>243</v>
      </c>
      <c r="C14" s="16">
        <v>5518495</v>
      </c>
      <c r="E14" s="167">
        <v>13257</v>
      </c>
      <c r="F14" s="26">
        <v>167776.27</v>
      </c>
    </row>
    <row r="15" spans="1:6">
      <c r="A15">
        <v>15018</v>
      </c>
      <c r="B15" t="s">
        <v>223</v>
      </c>
      <c r="C15" s="16">
        <v>20266.729999999225</v>
      </c>
      <c r="E15" s="167">
        <v>13258</v>
      </c>
      <c r="F15" s="26">
        <v>1676.9999999329448</v>
      </c>
    </row>
    <row r="16" spans="1:6">
      <c r="A16">
        <v>15013</v>
      </c>
      <c r="B16" t="s">
        <v>244</v>
      </c>
      <c r="C16" s="16">
        <v>2668368.5900000008</v>
      </c>
      <c r="E16" s="167">
        <v>13259</v>
      </c>
      <c r="F16" s="26">
        <v>143466.18000000343</v>
      </c>
    </row>
    <row r="17" spans="1:6">
      <c r="A17">
        <v>15015</v>
      </c>
      <c r="B17" t="s">
        <v>189</v>
      </c>
      <c r="C17" s="16">
        <v>82620.03</v>
      </c>
      <c r="E17" s="167">
        <v>13260</v>
      </c>
      <c r="F17" s="26">
        <v>170.56</v>
      </c>
    </row>
    <row r="18" spans="1:6">
      <c r="A18">
        <v>11100</v>
      </c>
      <c r="B18" t="s">
        <v>227</v>
      </c>
      <c r="C18" s="16">
        <v>1499058.5</v>
      </c>
      <c r="E18" s="167">
        <v>13262</v>
      </c>
      <c r="F18" s="26">
        <v>362276.89000000485</v>
      </c>
    </row>
    <row r="19" spans="1:6">
      <c r="A19">
        <v>11200</v>
      </c>
      <c r="B19" t="s">
        <v>229</v>
      </c>
      <c r="C19" s="16">
        <v>1297782.8500000001</v>
      </c>
      <c r="E19" s="167">
        <v>13601</v>
      </c>
      <c r="F19" s="26">
        <v>7530.320000000298</v>
      </c>
    </row>
    <row r="20" spans="1:6">
      <c r="A20">
        <v>11300</v>
      </c>
      <c r="B20" t="s">
        <v>231</v>
      </c>
      <c r="C20" s="16">
        <v>597264.51999999862</v>
      </c>
      <c r="E20" s="167">
        <v>14101</v>
      </c>
      <c r="F20" s="26">
        <v>91989.987000154797</v>
      </c>
    </row>
    <row r="21" spans="1:6">
      <c r="A21">
        <v>11600</v>
      </c>
      <c r="B21" t="s">
        <v>239</v>
      </c>
      <c r="C21" s="16">
        <v>5115779</v>
      </c>
      <c r="E21" s="167">
        <v>14102</v>
      </c>
      <c r="F21" s="26">
        <v>2017412.0399999991</v>
      </c>
    </row>
    <row r="22" spans="1:6">
      <c r="A22">
        <v>11101</v>
      </c>
      <c r="B22" t="s">
        <v>228</v>
      </c>
      <c r="C22" s="16">
        <v>-1499052.5</v>
      </c>
      <c r="E22" s="167">
        <v>15004</v>
      </c>
      <c r="F22" s="26">
        <v>6043345</v>
      </c>
    </row>
    <row r="23" spans="1:6">
      <c r="A23">
        <v>11201</v>
      </c>
      <c r="B23" t="s">
        <v>230</v>
      </c>
      <c r="C23" s="16">
        <v>-1205169.29</v>
      </c>
      <c r="E23" s="167">
        <v>15005</v>
      </c>
      <c r="F23" s="26">
        <v>78683.469999997469</v>
      </c>
    </row>
    <row r="24" spans="1:6">
      <c r="A24">
        <v>11301</v>
      </c>
      <c r="B24" t="s">
        <v>232</v>
      </c>
      <c r="C24" s="16">
        <v>-529637.62000000011</v>
      </c>
      <c r="E24" s="167">
        <v>15007</v>
      </c>
      <c r="F24" s="26">
        <v>404077.26</v>
      </c>
    </row>
    <row r="25" spans="1:6">
      <c r="A25">
        <v>11201</v>
      </c>
      <c r="B25" t="s">
        <v>230</v>
      </c>
      <c r="C25" s="16">
        <v>119798.38</v>
      </c>
      <c r="E25" s="167">
        <v>15013</v>
      </c>
      <c r="F25" s="26">
        <v>2668368.5900000008</v>
      </c>
    </row>
    <row r="26" spans="1:6">
      <c r="A26">
        <v>11601</v>
      </c>
      <c r="B26" t="s">
        <v>240</v>
      </c>
      <c r="C26" s="16">
        <v>-4156860.9000000004</v>
      </c>
      <c r="E26" s="167">
        <v>15014</v>
      </c>
      <c r="F26" s="26">
        <v>2800416.959999999</v>
      </c>
    </row>
    <row r="27" spans="1:6">
      <c r="A27">
        <v>15016</v>
      </c>
      <c r="B27" t="s">
        <v>241</v>
      </c>
      <c r="C27" s="16">
        <v>2855322.4899999998</v>
      </c>
      <c r="E27" s="167">
        <v>15015</v>
      </c>
      <c r="F27" s="26">
        <v>82620.03</v>
      </c>
    </row>
    <row r="28" spans="1:6">
      <c r="A28">
        <v>13258</v>
      </c>
      <c r="B28" t="s">
        <v>514</v>
      </c>
      <c r="C28" s="16">
        <v>1676.9999999329448</v>
      </c>
      <c r="E28" s="167">
        <v>15016</v>
      </c>
      <c r="F28" s="26">
        <v>2855322.4899999998</v>
      </c>
    </row>
    <row r="29" spans="1:6">
      <c r="A29">
        <v>13259</v>
      </c>
      <c r="B29" t="s">
        <v>517</v>
      </c>
      <c r="C29" s="16">
        <v>143466.18000000343</v>
      </c>
      <c r="E29" s="167">
        <v>15018</v>
      </c>
      <c r="F29" s="26">
        <v>20266.729999999225</v>
      </c>
    </row>
    <row r="30" spans="1:6">
      <c r="A30">
        <v>13260</v>
      </c>
      <c r="B30" t="s">
        <v>515</v>
      </c>
      <c r="C30" s="16">
        <v>170.56</v>
      </c>
      <c r="E30" s="167">
        <v>21002</v>
      </c>
      <c r="F30" s="26">
        <v>-7000000</v>
      </c>
    </row>
    <row r="31" spans="1:6">
      <c r="A31">
        <v>13262</v>
      </c>
      <c r="B31" t="s">
        <v>516</v>
      </c>
      <c r="C31" s="16">
        <v>362276.89000000485</v>
      </c>
      <c r="E31" s="167">
        <v>22002</v>
      </c>
      <c r="F31" s="26">
        <v>-3748.8110000342131</v>
      </c>
    </row>
    <row r="32" spans="1:6">
      <c r="A32">
        <v>22002</v>
      </c>
      <c r="B32" t="s">
        <v>180</v>
      </c>
      <c r="C32" s="16">
        <v>-3748.8110000342131</v>
      </c>
      <c r="E32" s="167">
        <v>25004</v>
      </c>
      <c r="F32" s="26">
        <v>-4625540.4800000573</v>
      </c>
    </row>
    <row r="33" spans="1:6">
      <c r="A33">
        <v>21002</v>
      </c>
      <c r="B33" t="s">
        <v>294</v>
      </c>
      <c r="C33" s="16">
        <v>-7000000</v>
      </c>
      <c r="E33" s="167">
        <v>25009</v>
      </c>
      <c r="F33" s="26">
        <v>-56918.982999999891</v>
      </c>
    </row>
    <row r="34" spans="1:6">
      <c r="A34">
        <v>25009</v>
      </c>
      <c r="B34" t="s">
        <v>288</v>
      </c>
      <c r="C34" s="16">
        <v>-19588.5</v>
      </c>
      <c r="E34" s="167">
        <v>25011</v>
      </c>
      <c r="F34" s="26">
        <v>-5.0400000003864989</v>
      </c>
    </row>
    <row r="35" spans="1:6">
      <c r="A35">
        <v>25009</v>
      </c>
      <c r="B35" t="s">
        <v>288</v>
      </c>
      <c r="C35" s="16">
        <v>-37330.482999999891</v>
      </c>
      <c r="E35" s="167">
        <v>25013</v>
      </c>
      <c r="F35" s="26">
        <v>-387872.55000000051</v>
      </c>
    </row>
    <row r="36" spans="1:6">
      <c r="A36">
        <v>25011</v>
      </c>
      <c r="B36" t="s">
        <v>289</v>
      </c>
      <c r="C36" s="16">
        <v>-5.0400000003864989</v>
      </c>
      <c r="E36" s="167">
        <v>25016</v>
      </c>
      <c r="F36" s="26">
        <v>25469511.209999997</v>
      </c>
    </row>
    <row r="37" spans="1:6">
      <c r="A37">
        <v>25016</v>
      </c>
      <c r="B37" t="s">
        <v>291</v>
      </c>
      <c r="C37" s="16">
        <v>25469511.209999997</v>
      </c>
      <c r="E37" s="167">
        <v>25019</v>
      </c>
      <c r="F37" s="26">
        <v>-18000</v>
      </c>
    </row>
    <row r="38" spans="1:6">
      <c r="A38">
        <v>25019</v>
      </c>
      <c r="B38" t="s">
        <v>518</v>
      </c>
      <c r="C38" s="16">
        <v>-18000</v>
      </c>
      <c r="E38" s="167">
        <v>30010</v>
      </c>
      <c r="F38" s="26">
        <v>-35000000</v>
      </c>
    </row>
    <row r="39" spans="1:6">
      <c r="A39">
        <v>25013</v>
      </c>
      <c r="B39" t="s">
        <v>292</v>
      </c>
      <c r="C39" s="16">
        <v>-328518.84000000055</v>
      </c>
      <c r="E39" s="167">
        <v>30030</v>
      </c>
      <c r="F39" s="26">
        <v>-500000</v>
      </c>
    </row>
    <row r="40" spans="1:6">
      <c r="A40">
        <v>25013</v>
      </c>
      <c r="B40" t="s">
        <v>292</v>
      </c>
      <c r="C40" s="16">
        <v>-59353.709999999948</v>
      </c>
      <c r="E40" s="167">
        <v>30040</v>
      </c>
      <c r="F40" s="26">
        <v>2270662.75</v>
      </c>
    </row>
    <row r="41" spans="1:6">
      <c r="A41">
        <v>25004</v>
      </c>
      <c r="B41" t="s">
        <v>251</v>
      </c>
      <c r="C41" s="16">
        <v>-834740.70000000019</v>
      </c>
      <c r="E41" s="167">
        <v>60002</v>
      </c>
      <c r="F41" s="26">
        <v>-13986.720000000001</v>
      </c>
    </row>
    <row r="42" spans="1:6">
      <c r="A42">
        <v>25004</v>
      </c>
      <c r="B42" t="s">
        <v>251</v>
      </c>
      <c r="C42" s="16">
        <v>-45000</v>
      </c>
      <c r="E42" s="167">
        <v>60004</v>
      </c>
      <c r="F42" s="26">
        <v>-118332.6</v>
      </c>
    </row>
    <row r="43" spans="1:6">
      <c r="A43">
        <v>25004</v>
      </c>
      <c r="B43" t="s">
        <v>251</v>
      </c>
      <c r="C43" s="16">
        <v>-888510.91000005603</v>
      </c>
      <c r="E43" s="167">
        <v>60007</v>
      </c>
      <c r="F43" s="26">
        <v>292077.15999999997</v>
      </c>
    </row>
    <row r="44" spans="1:6">
      <c r="A44">
        <v>25004</v>
      </c>
      <c r="B44" t="s">
        <v>251</v>
      </c>
      <c r="C44" s="16">
        <v>-2816977.91</v>
      </c>
      <c r="E44" s="167">
        <v>60008</v>
      </c>
      <c r="F44" s="26">
        <v>67342.67</v>
      </c>
    </row>
    <row r="45" spans="1:6">
      <c r="A45">
        <v>25004</v>
      </c>
      <c r="B45" t="s">
        <v>251</v>
      </c>
      <c r="C45" s="16">
        <v>-40310.960000000894</v>
      </c>
      <c r="E45" s="167">
        <v>71000</v>
      </c>
      <c r="F45" s="26">
        <v>-34028100.120000005</v>
      </c>
    </row>
    <row r="46" spans="1:6">
      <c r="A46">
        <v>30010</v>
      </c>
      <c r="B46" t="s">
        <v>295</v>
      </c>
      <c r="C46" s="16">
        <v>-35000000</v>
      </c>
      <c r="E46" s="167">
        <v>81000</v>
      </c>
      <c r="F46" s="26">
        <v>22628985.460000001</v>
      </c>
    </row>
    <row r="47" spans="1:6">
      <c r="A47">
        <v>30030</v>
      </c>
      <c r="B47" t="s">
        <v>298</v>
      </c>
      <c r="C47" s="16">
        <v>-500000</v>
      </c>
      <c r="E47" s="167">
        <v>82205</v>
      </c>
      <c r="F47" s="26">
        <v>4391.01</v>
      </c>
    </row>
    <row r="48" spans="1:6">
      <c r="A48">
        <v>30040</v>
      </c>
      <c r="B48" t="s">
        <v>301</v>
      </c>
      <c r="C48" s="16">
        <v>2270662.75</v>
      </c>
      <c r="E48" s="167">
        <v>82606</v>
      </c>
      <c r="F48" s="26">
        <v>85000</v>
      </c>
    </row>
    <row r="49" spans="1:6">
      <c r="A49">
        <v>71000</v>
      </c>
      <c r="B49" t="s">
        <v>486</v>
      </c>
      <c r="C49" s="16">
        <v>-33085062.000000004</v>
      </c>
      <c r="E49" s="167">
        <v>84104</v>
      </c>
      <c r="F49" s="26">
        <v>231230.9</v>
      </c>
    </row>
    <row r="50" spans="1:6">
      <c r="A50">
        <v>71000</v>
      </c>
      <c r="B50" t="s">
        <v>486</v>
      </c>
      <c r="C50" s="16">
        <v>-943038.12</v>
      </c>
      <c r="E50" s="167">
        <v>84207</v>
      </c>
      <c r="F50" s="26">
        <v>56501.19</v>
      </c>
    </row>
    <row r="51" spans="1:6">
      <c r="A51">
        <v>97001</v>
      </c>
      <c r="B51" t="s">
        <v>464</v>
      </c>
      <c r="C51" s="16">
        <v>-16398.23000000004</v>
      </c>
      <c r="E51" s="167">
        <v>91001</v>
      </c>
      <c r="F51" s="26">
        <v>2852083.75</v>
      </c>
    </row>
    <row r="52" spans="1:6">
      <c r="A52">
        <v>60007</v>
      </c>
      <c r="B52" t="s">
        <v>519</v>
      </c>
      <c r="C52" s="16">
        <v>292077.15999999997</v>
      </c>
      <c r="E52" s="167">
        <v>91002</v>
      </c>
      <c r="F52" s="26">
        <v>750000</v>
      </c>
    </row>
    <row r="53" spans="1:6">
      <c r="A53">
        <v>60008</v>
      </c>
      <c r="B53" t="s">
        <v>520</v>
      </c>
      <c r="C53" s="16">
        <v>67342.67</v>
      </c>
      <c r="E53" s="167">
        <v>91003</v>
      </c>
      <c r="F53" s="26">
        <v>90270</v>
      </c>
    </row>
    <row r="54" spans="1:6">
      <c r="A54">
        <v>60002</v>
      </c>
      <c r="B54" t="s">
        <v>393</v>
      </c>
      <c r="C54" s="16">
        <v>-17447.22</v>
      </c>
      <c r="E54" s="167">
        <v>91004</v>
      </c>
      <c r="F54" s="26">
        <v>48508.25</v>
      </c>
    </row>
    <row r="55" spans="1:6">
      <c r="A55">
        <v>60004</v>
      </c>
      <c r="B55" t="s">
        <v>395</v>
      </c>
      <c r="C55" s="16">
        <v>-34941.29</v>
      </c>
      <c r="E55" s="167">
        <v>91006</v>
      </c>
      <c r="F55" s="26">
        <v>40233.839999999997</v>
      </c>
    </row>
    <row r="56" spans="1:6">
      <c r="A56">
        <v>60004</v>
      </c>
      <c r="B56" t="s">
        <v>395</v>
      </c>
      <c r="C56" s="16">
        <v>-100291.31</v>
      </c>
      <c r="E56" s="167">
        <v>91007</v>
      </c>
      <c r="F56" s="26">
        <v>2950</v>
      </c>
    </row>
    <row r="57" spans="1:6">
      <c r="A57">
        <v>81000</v>
      </c>
      <c r="B57" t="s">
        <v>487</v>
      </c>
      <c r="C57" s="16">
        <v>22628985.460000001</v>
      </c>
      <c r="E57" s="167">
        <v>91008</v>
      </c>
      <c r="F57" s="26">
        <v>8251.73</v>
      </c>
    </row>
    <row r="58" spans="1:6">
      <c r="A58">
        <v>82205</v>
      </c>
      <c r="B58" t="s">
        <v>364</v>
      </c>
      <c r="C58" s="16">
        <v>4391.01</v>
      </c>
      <c r="E58" s="167">
        <v>91012</v>
      </c>
      <c r="F58" s="26">
        <v>25265.25</v>
      </c>
    </row>
    <row r="59" spans="1:6">
      <c r="A59">
        <v>91003</v>
      </c>
      <c r="B59" t="s">
        <v>402</v>
      </c>
      <c r="C59" s="16">
        <v>-25000</v>
      </c>
      <c r="E59" s="167">
        <v>91013</v>
      </c>
      <c r="F59" s="26">
        <v>3726.72</v>
      </c>
    </row>
    <row r="60" spans="1:6">
      <c r="A60">
        <v>91014</v>
      </c>
      <c r="B60" t="s">
        <v>521</v>
      </c>
      <c r="C60" s="16">
        <v>3240</v>
      </c>
      <c r="E60" s="167">
        <v>91014</v>
      </c>
      <c r="F60" s="26">
        <v>4980.6000000000004</v>
      </c>
    </row>
    <row r="61" spans="1:6">
      <c r="A61">
        <v>91003</v>
      </c>
      <c r="B61" t="s">
        <v>402</v>
      </c>
      <c r="C61" s="16">
        <v>1580</v>
      </c>
      <c r="E61" s="167">
        <v>91015</v>
      </c>
      <c r="F61" s="26">
        <v>101795.81000000001</v>
      </c>
    </row>
    <row r="62" spans="1:6">
      <c r="A62">
        <v>82606</v>
      </c>
      <c r="B62" t="s">
        <v>371</v>
      </c>
      <c r="C62" s="16">
        <v>85000</v>
      </c>
      <c r="E62" s="167">
        <v>91016</v>
      </c>
      <c r="F62" s="26">
        <v>57806</v>
      </c>
    </row>
    <row r="63" spans="1:6">
      <c r="A63">
        <v>92003</v>
      </c>
      <c r="B63" t="s">
        <v>417</v>
      </c>
      <c r="C63" s="16">
        <v>20960</v>
      </c>
      <c r="E63" s="167">
        <v>91201</v>
      </c>
      <c r="F63" s="26">
        <v>18551.400000000001</v>
      </c>
    </row>
    <row r="64" spans="1:6">
      <c r="A64">
        <v>84104</v>
      </c>
      <c r="B64" t="s">
        <v>385</v>
      </c>
      <c r="C64" s="16">
        <v>69620</v>
      </c>
      <c r="E64" s="167">
        <v>92003</v>
      </c>
      <c r="F64" s="26">
        <v>20960</v>
      </c>
    </row>
    <row r="65" spans="1:6">
      <c r="A65">
        <v>94001</v>
      </c>
      <c r="B65" t="s">
        <v>429</v>
      </c>
      <c r="C65" s="16">
        <v>27239.14</v>
      </c>
      <c r="E65" s="167">
        <v>92004</v>
      </c>
      <c r="F65" s="26">
        <v>110833.31000000001</v>
      </c>
    </row>
    <row r="66" spans="1:6">
      <c r="A66">
        <v>84207</v>
      </c>
      <c r="B66" t="s">
        <v>388</v>
      </c>
      <c r="C66" s="16">
        <v>18189.25</v>
      </c>
      <c r="E66" s="167">
        <v>92007</v>
      </c>
      <c r="F66" s="26">
        <v>200623.02000000002</v>
      </c>
    </row>
    <row r="67" spans="1:6">
      <c r="A67">
        <v>92004</v>
      </c>
      <c r="B67" t="s">
        <v>418</v>
      </c>
      <c r="C67" s="16">
        <v>14118.77</v>
      </c>
      <c r="E67" s="167">
        <v>93003</v>
      </c>
      <c r="F67" s="26">
        <v>4229</v>
      </c>
    </row>
    <row r="68" spans="1:6">
      <c r="A68">
        <v>92004</v>
      </c>
      <c r="B68" t="s">
        <v>418</v>
      </c>
      <c r="C68" s="16">
        <v>4500</v>
      </c>
      <c r="E68" s="167">
        <v>94001</v>
      </c>
      <c r="F68" s="26">
        <v>27239.14</v>
      </c>
    </row>
    <row r="69" spans="1:6">
      <c r="A69">
        <v>94016</v>
      </c>
      <c r="B69" t="s">
        <v>442</v>
      </c>
      <c r="C69" s="16">
        <v>50724.98</v>
      </c>
      <c r="E69" s="167">
        <v>94004</v>
      </c>
      <c r="F69" s="26">
        <v>767</v>
      </c>
    </row>
    <row r="70" spans="1:6">
      <c r="A70">
        <v>94016</v>
      </c>
      <c r="B70" t="s">
        <v>442</v>
      </c>
      <c r="C70" s="16">
        <v>342</v>
      </c>
      <c r="E70" s="167">
        <v>94006</v>
      </c>
      <c r="F70" s="26">
        <v>335458.5</v>
      </c>
    </row>
    <row r="71" spans="1:6">
      <c r="A71">
        <v>94007</v>
      </c>
      <c r="B71" t="s">
        <v>435</v>
      </c>
      <c r="C71" s="16">
        <v>253216.6</v>
      </c>
      <c r="E71" s="167">
        <v>94007</v>
      </c>
      <c r="F71" s="26">
        <v>281097.09999999998</v>
      </c>
    </row>
    <row r="72" spans="1:6">
      <c r="A72">
        <v>94006</v>
      </c>
      <c r="B72" t="s">
        <v>434</v>
      </c>
      <c r="C72" s="16">
        <v>31700</v>
      </c>
      <c r="E72" s="167">
        <v>94008</v>
      </c>
      <c r="F72" s="26">
        <v>16000</v>
      </c>
    </row>
    <row r="73" spans="1:6">
      <c r="A73">
        <v>94006</v>
      </c>
      <c r="B73" t="s">
        <v>434</v>
      </c>
      <c r="C73" s="16">
        <v>35696</v>
      </c>
      <c r="E73" s="167">
        <v>94016</v>
      </c>
      <c r="F73" s="26">
        <v>162890.90000000002</v>
      </c>
    </row>
    <row r="74" spans="1:6">
      <c r="A74">
        <v>92007</v>
      </c>
      <c r="B74" t="s">
        <v>421</v>
      </c>
      <c r="C74" s="16">
        <v>3960</v>
      </c>
      <c r="E74" s="167">
        <v>94021</v>
      </c>
      <c r="F74" s="26">
        <v>473</v>
      </c>
    </row>
    <row r="75" spans="1:6">
      <c r="A75">
        <v>84207</v>
      </c>
      <c r="B75" t="s">
        <v>388</v>
      </c>
      <c r="C75" s="16">
        <v>38311.94</v>
      </c>
      <c r="E75" s="167">
        <v>94022</v>
      </c>
      <c r="F75" s="26">
        <v>49200.37</v>
      </c>
    </row>
    <row r="76" spans="1:6">
      <c r="A76">
        <v>92004</v>
      </c>
      <c r="B76" t="s">
        <v>418</v>
      </c>
      <c r="C76" s="16">
        <v>19221.240000000002</v>
      </c>
      <c r="E76" s="167">
        <v>94023</v>
      </c>
      <c r="F76" s="26">
        <v>27.3</v>
      </c>
    </row>
    <row r="77" spans="1:6">
      <c r="A77">
        <v>92004</v>
      </c>
      <c r="B77" t="s">
        <v>418</v>
      </c>
      <c r="C77" s="16">
        <v>10782</v>
      </c>
      <c r="E77" s="167">
        <v>94026</v>
      </c>
      <c r="F77" s="26">
        <v>128756.57999999999</v>
      </c>
    </row>
    <row r="78" spans="1:6">
      <c r="A78">
        <v>92004</v>
      </c>
      <c r="B78" t="s">
        <v>418</v>
      </c>
      <c r="C78" s="16">
        <v>4732.26</v>
      </c>
      <c r="E78" s="167">
        <v>95002</v>
      </c>
      <c r="F78" s="26">
        <v>141895.78</v>
      </c>
    </row>
    <row r="79" spans="1:6">
      <c r="A79">
        <v>92004</v>
      </c>
      <c r="B79" t="s">
        <v>418</v>
      </c>
      <c r="C79" s="16">
        <v>867.87</v>
      </c>
      <c r="E79" s="167">
        <v>95003</v>
      </c>
      <c r="F79" s="26">
        <v>25000</v>
      </c>
    </row>
    <row r="80" spans="1:6">
      <c r="A80">
        <v>94023</v>
      </c>
      <c r="B80" t="s">
        <v>447</v>
      </c>
      <c r="C80" s="16">
        <v>27.3</v>
      </c>
      <c r="E80" s="167">
        <v>96001</v>
      </c>
      <c r="F80" s="26">
        <v>150500</v>
      </c>
    </row>
    <row r="81" spans="1:6">
      <c r="A81">
        <v>94016</v>
      </c>
      <c r="B81" t="s">
        <v>442</v>
      </c>
      <c r="C81" s="16">
        <v>315.43</v>
      </c>
      <c r="E81" s="167">
        <v>96006</v>
      </c>
      <c r="F81" s="26">
        <v>310116.71000000002</v>
      </c>
    </row>
    <row r="82" spans="1:6">
      <c r="A82">
        <v>94016</v>
      </c>
      <c r="B82" t="s">
        <v>442</v>
      </c>
      <c r="C82" s="16">
        <v>407.44</v>
      </c>
      <c r="E82" s="167">
        <v>97001</v>
      </c>
      <c r="F82" s="26">
        <v>-16398.23000000004</v>
      </c>
    </row>
    <row r="83" spans="1:6">
      <c r="A83">
        <v>94016</v>
      </c>
      <c r="B83" t="s">
        <v>442</v>
      </c>
      <c r="C83" s="16">
        <v>9810.16</v>
      </c>
      <c r="E83" s="167">
        <v>97006</v>
      </c>
      <c r="F83" s="26">
        <v>652956.99</v>
      </c>
    </row>
    <row r="84" spans="1:6">
      <c r="A84">
        <v>94016</v>
      </c>
      <c r="B84" t="s">
        <v>442</v>
      </c>
      <c r="C84" s="16">
        <v>9702.2199999999993</v>
      </c>
      <c r="E84" s="167" t="s">
        <v>529</v>
      </c>
      <c r="F84" s="26">
        <v>-6.9999962579458952E-3</v>
      </c>
    </row>
    <row r="85" spans="1:6">
      <c r="A85">
        <v>94016</v>
      </c>
      <c r="B85" t="s">
        <v>442</v>
      </c>
      <c r="C85" s="16">
        <v>-12962.01</v>
      </c>
      <c r="F85"/>
    </row>
    <row r="86" spans="1:6">
      <c r="A86">
        <v>94016</v>
      </c>
      <c r="B86" t="s">
        <v>442</v>
      </c>
      <c r="C86" s="16">
        <v>-12914.410000000002</v>
      </c>
      <c r="F86"/>
    </row>
    <row r="87" spans="1:6">
      <c r="A87">
        <v>94016</v>
      </c>
      <c r="B87" t="s">
        <v>442</v>
      </c>
      <c r="C87" s="16">
        <v>141.22999999999999</v>
      </c>
      <c r="F87"/>
    </row>
    <row r="88" spans="1:6">
      <c r="A88">
        <v>91001</v>
      </c>
      <c r="B88" t="s">
        <v>400</v>
      </c>
      <c r="C88" s="16">
        <v>2288216.75</v>
      </c>
      <c r="F88"/>
    </row>
    <row r="89" spans="1:6">
      <c r="A89">
        <v>91002</v>
      </c>
      <c r="B89" t="s">
        <v>401</v>
      </c>
      <c r="C89" s="16">
        <v>724271</v>
      </c>
    </row>
    <row r="90" spans="1:6">
      <c r="A90">
        <v>60004</v>
      </c>
      <c r="B90" t="s">
        <v>395</v>
      </c>
      <c r="C90" s="16">
        <v>16900</v>
      </c>
    </row>
    <row r="91" spans="1:6">
      <c r="A91">
        <v>91003</v>
      </c>
      <c r="B91" t="s">
        <v>402</v>
      </c>
      <c r="C91" s="16">
        <v>97270</v>
      </c>
    </row>
    <row r="92" spans="1:6">
      <c r="A92">
        <v>91008</v>
      </c>
      <c r="B92" t="s">
        <v>407</v>
      </c>
      <c r="C92" s="16">
        <v>8251.73</v>
      </c>
    </row>
    <row r="93" spans="1:6">
      <c r="A93">
        <v>91015</v>
      </c>
      <c r="B93" t="s">
        <v>522</v>
      </c>
      <c r="C93" s="16">
        <v>132910.76</v>
      </c>
    </row>
    <row r="94" spans="1:6">
      <c r="A94">
        <v>91015</v>
      </c>
      <c r="B94" t="s">
        <v>522</v>
      </c>
      <c r="C94" s="16">
        <v>16606</v>
      </c>
    </row>
    <row r="95" spans="1:6">
      <c r="A95">
        <v>91016</v>
      </c>
      <c r="B95" t="s">
        <v>523</v>
      </c>
      <c r="C95" s="16">
        <v>36425</v>
      </c>
    </row>
    <row r="96" spans="1:6">
      <c r="A96">
        <v>91006</v>
      </c>
      <c r="B96" t="s">
        <v>405</v>
      </c>
      <c r="C96" s="16">
        <v>36733.839999999997</v>
      </c>
    </row>
    <row r="97" spans="1:3">
      <c r="A97">
        <v>91014</v>
      </c>
      <c r="B97" t="s">
        <v>521</v>
      </c>
      <c r="C97" s="16">
        <v>1740.6</v>
      </c>
    </row>
    <row r="98" spans="1:3">
      <c r="A98">
        <v>91012</v>
      </c>
      <c r="B98" t="s">
        <v>252</v>
      </c>
      <c r="C98" s="16">
        <v>25265.25</v>
      </c>
    </row>
    <row r="99" spans="1:3">
      <c r="A99">
        <v>60002</v>
      </c>
      <c r="B99" t="s">
        <v>393</v>
      </c>
      <c r="C99" s="16">
        <v>2901.78</v>
      </c>
    </row>
    <row r="100" spans="1:3">
      <c r="A100">
        <v>91013</v>
      </c>
      <c r="B100" t="s">
        <v>411</v>
      </c>
      <c r="C100" s="16">
        <v>3726.72</v>
      </c>
    </row>
    <row r="101" spans="1:3">
      <c r="A101">
        <v>60002</v>
      </c>
      <c r="B101" t="s">
        <v>393</v>
      </c>
      <c r="C101" s="16">
        <v>558.72</v>
      </c>
    </row>
    <row r="102" spans="1:3">
      <c r="A102">
        <v>91201</v>
      </c>
      <c r="B102" t="s">
        <v>413</v>
      </c>
      <c r="C102" s="16">
        <v>18551.400000000001</v>
      </c>
    </row>
    <row r="103" spans="1:3">
      <c r="A103">
        <v>94022</v>
      </c>
      <c r="B103" t="s">
        <v>446</v>
      </c>
      <c r="C103" s="16">
        <v>2265</v>
      </c>
    </row>
    <row r="104" spans="1:3">
      <c r="A104">
        <v>84104</v>
      </c>
      <c r="B104" t="s">
        <v>385</v>
      </c>
      <c r="C104" s="16">
        <v>159750.9</v>
      </c>
    </row>
    <row r="105" spans="1:3">
      <c r="A105">
        <v>95003</v>
      </c>
      <c r="B105" t="s">
        <v>399</v>
      </c>
      <c r="C105" s="16">
        <v>25000</v>
      </c>
    </row>
    <row r="106" spans="1:3">
      <c r="A106">
        <v>94007</v>
      </c>
      <c r="B106" t="s">
        <v>435</v>
      </c>
      <c r="C106" s="16">
        <v>4625.5</v>
      </c>
    </row>
    <row r="107" spans="1:3">
      <c r="A107">
        <v>94007</v>
      </c>
      <c r="B107" t="s">
        <v>435</v>
      </c>
      <c r="C107" s="16">
        <v>2925</v>
      </c>
    </row>
    <row r="108" spans="1:3">
      <c r="A108">
        <v>94006</v>
      </c>
      <c r="B108" t="s">
        <v>434</v>
      </c>
      <c r="C108" s="16">
        <v>2362</v>
      </c>
    </row>
    <row r="109" spans="1:3">
      <c r="A109">
        <v>94007</v>
      </c>
      <c r="B109" t="s">
        <v>435</v>
      </c>
      <c r="C109" s="16">
        <v>16740</v>
      </c>
    </row>
    <row r="110" spans="1:3">
      <c r="A110">
        <v>94006</v>
      </c>
      <c r="B110" t="s">
        <v>434</v>
      </c>
      <c r="C110" s="16">
        <v>265700.5</v>
      </c>
    </row>
    <row r="111" spans="1:3">
      <c r="A111">
        <v>94008</v>
      </c>
      <c r="B111" t="s">
        <v>436</v>
      </c>
      <c r="C111" s="16">
        <v>16000</v>
      </c>
    </row>
    <row r="112" spans="1:3">
      <c r="A112">
        <v>92007</v>
      </c>
      <c r="B112" t="s">
        <v>421</v>
      </c>
      <c r="C112" s="16">
        <v>17769.810000000001</v>
      </c>
    </row>
    <row r="113" spans="1:3">
      <c r="A113">
        <v>92007</v>
      </c>
      <c r="B113" t="s">
        <v>421</v>
      </c>
      <c r="C113" s="16">
        <v>98148</v>
      </c>
    </row>
    <row r="114" spans="1:3">
      <c r="A114">
        <v>94004</v>
      </c>
      <c r="B114" t="s">
        <v>432</v>
      </c>
      <c r="C114" s="16">
        <v>438</v>
      </c>
    </row>
    <row r="115" spans="1:3">
      <c r="A115">
        <v>94004</v>
      </c>
      <c r="B115" t="s">
        <v>432</v>
      </c>
      <c r="C115" s="16">
        <v>183</v>
      </c>
    </row>
    <row r="116" spans="1:3">
      <c r="A116">
        <v>94004</v>
      </c>
      <c r="B116" t="s">
        <v>432</v>
      </c>
      <c r="C116" s="16">
        <v>146</v>
      </c>
    </row>
    <row r="117" spans="1:3">
      <c r="A117">
        <v>92004</v>
      </c>
      <c r="B117" t="s">
        <v>418</v>
      </c>
      <c r="C117" s="16">
        <v>6727</v>
      </c>
    </row>
    <row r="118" spans="1:3">
      <c r="A118">
        <v>92004</v>
      </c>
      <c r="B118" t="s">
        <v>418</v>
      </c>
      <c r="C118" s="16">
        <v>39208</v>
      </c>
    </row>
    <row r="119" spans="1:3">
      <c r="A119">
        <v>93003</v>
      </c>
      <c r="B119" t="s">
        <v>426</v>
      </c>
      <c r="C119" s="16">
        <v>4226</v>
      </c>
    </row>
    <row r="120" spans="1:3">
      <c r="A120">
        <v>96001</v>
      </c>
      <c r="B120" t="s">
        <v>453</v>
      </c>
      <c r="C120" s="16">
        <v>150500</v>
      </c>
    </row>
    <row r="121" spans="1:3">
      <c r="A121">
        <v>96006</v>
      </c>
      <c r="B121" t="s">
        <v>504</v>
      </c>
      <c r="C121" s="16">
        <v>56050</v>
      </c>
    </row>
    <row r="122" spans="1:3">
      <c r="A122">
        <v>93003</v>
      </c>
      <c r="B122" t="s">
        <v>426</v>
      </c>
      <c r="C122" s="16">
        <v>3</v>
      </c>
    </row>
    <row r="123" spans="1:3">
      <c r="A123">
        <v>96006</v>
      </c>
      <c r="B123" t="s">
        <v>504</v>
      </c>
      <c r="C123" s="16">
        <v>1558</v>
      </c>
    </row>
    <row r="124" spans="1:3">
      <c r="A124">
        <v>95002</v>
      </c>
      <c r="B124" t="s">
        <v>398</v>
      </c>
      <c r="C124" s="16">
        <v>141895.78</v>
      </c>
    </row>
    <row r="125" spans="1:3">
      <c r="A125">
        <v>92007</v>
      </c>
      <c r="B125" t="s">
        <v>421</v>
      </c>
      <c r="C125" s="16">
        <v>48333.11</v>
      </c>
    </row>
    <row r="126" spans="1:3">
      <c r="A126">
        <v>92007</v>
      </c>
      <c r="B126" t="s">
        <v>421</v>
      </c>
      <c r="C126" s="16">
        <v>-210.53</v>
      </c>
    </row>
    <row r="127" spans="1:3">
      <c r="A127">
        <v>94016</v>
      </c>
      <c r="B127" t="s">
        <v>442</v>
      </c>
      <c r="C127" s="16">
        <v>-6153.42</v>
      </c>
    </row>
    <row r="128" spans="1:3">
      <c r="A128">
        <v>94016</v>
      </c>
      <c r="B128" t="s">
        <v>442</v>
      </c>
      <c r="C128" s="16">
        <v>18525.009999999998</v>
      </c>
    </row>
    <row r="129" spans="1:3">
      <c r="A129">
        <v>94016</v>
      </c>
      <c r="B129" t="s">
        <v>442</v>
      </c>
      <c r="C129" s="16">
        <v>-122727.79</v>
      </c>
    </row>
    <row r="130" spans="1:3">
      <c r="A130">
        <v>94016</v>
      </c>
      <c r="B130" t="s">
        <v>442</v>
      </c>
      <c r="C130" s="16">
        <v>227680.06</v>
      </c>
    </row>
    <row r="131" spans="1:3">
      <c r="A131">
        <v>96006</v>
      </c>
      <c r="B131" t="s">
        <v>504</v>
      </c>
      <c r="C131" s="16">
        <v>44700</v>
      </c>
    </row>
    <row r="132" spans="1:3">
      <c r="A132">
        <v>96006</v>
      </c>
      <c r="B132" t="s">
        <v>504</v>
      </c>
      <c r="C132" s="16">
        <v>174749.69</v>
      </c>
    </row>
    <row r="133" spans="1:3">
      <c r="A133">
        <v>96006</v>
      </c>
      <c r="B133" t="s">
        <v>504</v>
      </c>
      <c r="C133" s="16">
        <v>33059.019999999997</v>
      </c>
    </row>
    <row r="134" spans="1:3">
      <c r="A134">
        <v>97006</v>
      </c>
      <c r="B134" t="s">
        <v>469</v>
      </c>
      <c r="C134" s="16">
        <v>652956.99</v>
      </c>
    </row>
    <row r="135" spans="1:3">
      <c r="A135">
        <v>94026</v>
      </c>
      <c r="B135" t="s">
        <v>489</v>
      </c>
      <c r="C135" s="16">
        <v>128756.57999999999</v>
      </c>
    </row>
    <row r="136" spans="1:3">
      <c r="A136">
        <v>92007</v>
      </c>
      <c r="B136" t="s">
        <v>421</v>
      </c>
      <c r="C136" s="16">
        <v>27177.400000000023</v>
      </c>
    </row>
    <row r="137" spans="1:3">
      <c r="A137">
        <v>91001</v>
      </c>
      <c r="B137" t="s">
        <v>400</v>
      </c>
      <c r="C137" s="16">
        <v>562367</v>
      </c>
    </row>
    <row r="138" spans="1:3">
      <c r="A138">
        <v>91004</v>
      </c>
      <c r="B138" t="s">
        <v>403</v>
      </c>
      <c r="C138" s="16">
        <v>48508.25</v>
      </c>
    </row>
    <row r="139" spans="1:3">
      <c r="A139">
        <v>91002</v>
      </c>
      <c r="B139" t="s">
        <v>401</v>
      </c>
      <c r="C139" s="16">
        <v>25729</v>
      </c>
    </row>
    <row r="140" spans="1:3">
      <c r="A140">
        <v>91001</v>
      </c>
      <c r="B140" t="s">
        <v>400</v>
      </c>
      <c r="C140" s="16">
        <v>1500</v>
      </c>
    </row>
    <row r="141" spans="1:3">
      <c r="A141">
        <v>91003</v>
      </c>
      <c r="B141" t="s">
        <v>402</v>
      </c>
      <c r="C141" s="16">
        <v>16420</v>
      </c>
    </row>
    <row r="142" spans="1:3">
      <c r="A142">
        <v>91007</v>
      </c>
      <c r="B142" t="s">
        <v>406</v>
      </c>
      <c r="C142" s="16">
        <v>2950</v>
      </c>
    </row>
    <row r="143" spans="1:3">
      <c r="A143">
        <v>91015</v>
      </c>
      <c r="B143" t="s">
        <v>522</v>
      </c>
      <c r="C143" s="16">
        <v>-47720.95</v>
      </c>
    </row>
    <row r="144" spans="1:3">
      <c r="A144">
        <v>91016</v>
      </c>
      <c r="B144" t="s">
        <v>523</v>
      </c>
      <c r="C144" s="16">
        <v>21381</v>
      </c>
    </row>
    <row r="145" spans="1:3">
      <c r="A145">
        <v>91006</v>
      </c>
      <c r="B145" t="s">
        <v>405</v>
      </c>
      <c r="C145" s="16">
        <v>3500</v>
      </c>
    </row>
    <row r="146" spans="1:3">
      <c r="A146">
        <v>94021</v>
      </c>
      <c r="B146" t="s">
        <v>445</v>
      </c>
      <c r="C146" s="16">
        <v>473</v>
      </c>
    </row>
    <row r="147" spans="1:3">
      <c r="A147">
        <v>94022</v>
      </c>
      <c r="B147" t="s">
        <v>446</v>
      </c>
      <c r="C147" s="16">
        <v>46935.37</v>
      </c>
    </row>
    <row r="148" spans="1:3">
      <c r="A148">
        <v>84104</v>
      </c>
      <c r="B148" t="s">
        <v>385</v>
      </c>
      <c r="C148" s="16">
        <v>1860</v>
      </c>
    </row>
    <row r="149" spans="1:3">
      <c r="A149">
        <v>94007</v>
      </c>
      <c r="B149" t="s">
        <v>435</v>
      </c>
      <c r="C149" s="16">
        <v>2800</v>
      </c>
    </row>
    <row r="150" spans="1:3">
      <c r="A150">
        <v>94007</v>
      </c>
      <c r="B150" t="s">
        <v>435</v>
      </c>
      <c r="C150" s="16">
        <v>790</v>
      </c>
    </row>
    <row r="151" spans="1:3">
      <c r="A151">
        <v>92007</v>
      </c>
      <c r="B151" t="s">
        <v>421</v>
      </c>
      <c r="C151" s="16">
        <v>5445.23</v>
      </c>
    </row>
    <row r="152" spans="1:3">
      <c r="A152">
        <v>92004</v>
      </c>
      <c r="B152" t="s">
        <v>418</v>
      </c>
      <c r="C152" s="16">
        <v>6276.17</v>
      </c>
    </row>
    <row r="153" spans="1:3">
      <c r="A153">
        <v>92004</v>
      </c>
      <c r="B153" t="s">
        <v>418</v>
      </c>
      <c r="C153" s="16">
        <v>4400</v>
      </c>
    </row>
    <row r="154" spans="1:3">
      <c r="C154" s="16">
        <f>SUM(C2:C153)</f>
        <v>-7.0000161085772561E-3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1B8C-68E6-48C9-9E16-3634BCAC2148}">
  <sheetPr>
    <tabColor rgb="FFFFFFCC"/>
  </sheetPr>
  <dimension ref="A1:J463"/>
  <sheetViews>
    <sheetView zoomScale="70" zoomScaleNormal="70" workbookViewId="0">
      <selection activeCell="D16" sqref="D16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-2.025991678237915E-3</v>
      </c>
      <c r="F5" s="37">
        <v>0</v>
      </c>
    </row>
    <row r="6" spans="1:10">
      <c r="A6" s="38"/>
      <c r="C6" s="300" t="s">
        <v>682</v>
      </c>
      <c r="D6" s="301"/>
      <c r="E6" s="300" t="s">
        <v>683</v>
      </c>
      <c r="F6" s="301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630804.43000000005</v>
      </c>
      <c r="E13" s="132"/>
      <c r="F13" s="132"/>
      <c r="H13" s="133">
        <f t="shared" si="0"/>
        <v>-630804.43000000005</v>
      </c>
      <c r="I13" s="4">
        <f t="shared" si="1"/>
        <v>1</v>
      </c>
      <c r="J13" s="133">
        <f t="shared" si="2"/>
        <v>-630804.43000000005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302"/>
      <c r="F16" s="30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0</v>
      </c>
      <c r="E17" s="302"/>
      <c r="F17" s="30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4680760.05</v>
      </c>
      <c r="E19" s="132"/>
      <c r="F19" s="132"/>
      <c r="H19" s="133">
        <f t="shared" si="0"/>
        <v>-4680760.05</v>
      </c>
      <c r="I19" s="4">
        <f t="shared" si="1"/>
        <v>1</v>
      </c>
      <c r="J19" s="133">
        <f t="shared" si="2"/>
        <v>-4680760.05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11220008.73</v>
      </c>
      <c r="D110" s="44"/>
      <c r="E110" s="132"/>
      <c r="F110" s="132"/>
      <c r="H110" s="133">
        <f t="shared" si="3"/>
        <v>11220008.73</v>
      </c>
      <c r="I110" s="4">
        <f t="shared" si="4"/>
        <v>1</v>
      </c>
      <c r="J110" s="133">
        <f t="shared" si="5"/>
        <v>11220008.73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8174.2999999999993</v>
      </c>
      <c r="D112" s="44"/>
      <c r="E112" s="132"/>
      <c r="F112" s="132"/>
      <c r="H112" s="133">
        <f t="shared" si="3"/>
        <v>8174.3</v>
      </c>
      <c r="I112" s="4">
        <f t="shared" si="4"/>
        <v>1</v>
      </c>
      <c r="J112" s="133">
        <f t="shared" si="5"/>
        <v>8174.3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7737.97</v>
      </c>
      <c r="D115" s="44"/>
      <c r="E115" s="132"/>
      <c r="F115" s="132"/>
      <c r="H115" s="133">
        <f t="shared" si="3"/>
        <v>7737.97</v>
      </c>
      <c r="I115" s="4">
        <f t="shared" si="4"/>
        <v>1</v>
      </c>
      <c r="J115" s="136">
        <f t="shared" si="5"/>
        <v>7737.97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11082414</v>
      </c>
      <c r="D121" s="44"/>
      <c r="E121" s="132"/>
      <c r="F121" s="132"/>
      <c r="H121" s="133">
        <f t="shared" si="3"/>
        <v>11082414</v>
      </c>
      <c r="I121" s="4">
        <f t="shared" si="4"/>
        <v>1</v>
      </c>
      <c r="J121" s="133">
        <f t="shared" si="5"/>
        <v>11082414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302">
        <v>1322232.01</v>
      </c>
      <c r="F122" s="30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208252.80000000005</v>
      </c>
      <c r="D128" s="44"/>
      <c r="E128" s="132"/>
      <c r="F128" s="132"/>
      <c r="H128" s="133">
        <f t="shared" si="3"/>
        <v>208252.79999999999</v>
      </c>
      <c r="I128" s="4">
        <f t="shared" si="4"/>
        <v>1</v>
      </c>
      <c r="J128" s="133">
        <f t="shared" si="5"/>
        <v>208252.79999999999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134582.53</v>
      </c>
      <c r="D130" s="44"/>
      <c r="E130" s="132"/>
      <c r="F130" s="132"/>
      <c r="H130" s="133">
        <f t="shared" si="3"/>
        <v>134582.53</v>
      </c>
      <c r="I130" s="4">
        <f t="shared" si="4"/>
        <v>1</v>
      </c>
      <c r="J130" s="133">
        <f t="shared" si="5"/>
        <v>134582.53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0</v>
      </c>
      <c r="D133" s="44"/>
      <c r="E133" s="132"/>
      <c r="F133" s="132"/>
      <c r="H133" s="133">
        <f t="shared" si="3"/>
        <v>0</v>
      </c>
      <c r="I133" s="4">
        <f t="shared" si="4"/>
        <v>1</v>
      </c>
      <c r="J133" s="133">
        <f t="shared" si="5"/>
        <v>0</v>
      </c>
    </row>
    <row r="134" spans="1:10">
      <c r="A134" s="139">
        <v>15011</v>
      </c>
      <c r="B134" s="43" t="s">
        <v>220</v>
      </c>
      <c r="C134" s="44">
        <v>28857232.137974001</v>
      </c>
      <c r="D134" s="44"/>
      <c r="E134" s="132"/>
      <c r="F134" s="132"/>
      <c r="H134" s="133">
        <f t="shared" si="3"/>
        <v>28857232.140000001</v>
      </c>
      <c r="I134" s="4">
        <f t="shared" si="4"/>
        <v>1</v>
      </c>
      <c r="J134" s="133">
        <f t="shared" si="5"/>
        <v>28857232.140000001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2686999.5300000003</v>
      </c>
      <c r="D136" s="44"/>
      <c r="E136" s="132"/>
      <c r="F136" s="132">
        <v>21235.010000000002</v>
      </c>
      <c r="H136" s="133">
        <f t="shared" si="3"/>
        <v>2665764.52</v>
      </c>
      <c r="I136" s="4">
        <f t="shared" si="4"/>
        <v>1</v>
      </c>
      <c r="J136" s="133">
        <f t="shared" si="5"/>
        <v>2665764.52</v>
      </c>
    </row>
    <row r="137" spans="1:10">
      <c r="A137" s="139">
        <v>15014</v>
      </c>
      <c r="B137" s="43" t="s">
        <v>188</v>
      </c>
      <c r="C137" s="44">
        <v>200000</v>
      </c>
      <c r="D137" s="44"/>
      <c r="E137" s="132"/>
      <c r="F137" s="132"/>
      <c r="H137" s="133">
        <f t="shared" ref="H137:H200" si="6">ROUND(C137-D137+E137-F137,2)</f>
        <v>200000</v>
      </c>
      <c r="I137" s="4">
        <f t="shared" ref="I137:I200" si="7">I136</f>
        <v>1</v>
      </c>
      <c r="J137" s="133">
        <f t="shared" ref="J137:J200" si="8">ROUND(H137*I137,2)</f>
        <v>200000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302">
        <v>12970</v>
      </c>
      <c r="F139" s="302">
        <v>264446.402</v>
      </c>
      <c r="G139" s="136"/>
      <c r="H139" s="133">
        <f t="shared" si="6"/>
        <v>286067.98</v>
      </c>
      <c r="I139" s="4">
        <f t="shared" si="7"/>
        <v>1</v>
      </c>
      <c r="J139" s="133">
        <f t="shared" si="8"/>
        <v>286067.98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12184.619999999879</v>
      </c>
      <c r="D141" s="44"/>
      <c r="E141" s="132"/>
      <c r="F141" s="132"/>
      <c r="H141" s="133">
        <f t="shared" si="6"/>
        <v>12184.62</v>
      </c>
      <c r="I141" s="4">
        <f t="shared" si="7"/>
        <v>1</v>
      </c>
      <c r="J141" s="133">
        <f t="shared" si="8"/>
        <v>12184.62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302"/>
      <c r="F171" s="30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/>
      <c r="D174" s="44"/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0">
      <c r="A175" s="139">
        <v>22002</v>
      </c>
      <c r="B175" s="137" t="s">
        <v>180</v>
      </c>
      <c r="C175" s="44"/>
      <c r="D175" s="44">
        <v>3162687.4299999997</v>
      </c>
      <c r="E175" s="132"/>
      <c r="F175" s="132"/>
      <c r="H175" s="133">
        <f t="shared" si="6"/>
        <v>-3162687.43</v>
      </c>
      <c r="I175" s="4">
        <f t="shared" si="7"/>
        <v>1</v>
      </c>
      <c r="J175" s="133">
        <f t="shared" si="8"/>
        <v>-3162687.43</v>
      </c>
    </row>
    <row r="176" spans="1:10">
      <c r="A176" s="139">
        <v>22101</v>
      </c>
      <c r="B176" s="43" t="s">
        <v>247</v>
      </c>
      <c r="C176" s="44"/>
      <c r="D176" s="44">
        <v>85470.820000000298</v>
      </c>
      <c r="E176" s="132"/>
      <c r="F176" s="132"/>
      <c r="H176" s="133">
        <f t="shared" si="6"/>
        <v>-85470.82</v>
      </c>
      <c r="I176" s="4">
        <f t="shared" si="7"/>
        <v>1</v>
      </c>
      <c r="J176" s="133">
        <f t="shared" si="8"/>
        <v>-85470.82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>
        <v>0</v>
      </c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6553566.0800000001</v>
      </c>
      <c r="E181" s="132"/>
      <c r="F181" s="132"/>
      <c r="H181" s="133">
        <f t="shared" si="6"/>
        <v>-6553566.0800000001</v>
      </c>
      <c r="I181" s="4">
        <f t="shared" si="7"/>
        <v>1</v>
      </c>
      <c r="J181" s="133">
        <f t="shared" si="8"/>
        <v>-6553566.0800000001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3152182.02</v>
      </c>
      <c r="E184" s="132"/>
      <c r="F184" s="132">
        <v>323267.34999999998</v>
      </c>
      <c r="H184" s="133">
        <f t="shared" si="6"/>
        <v>-3475449.37</v>
      </c>
      <c r="I184" s="4">
        <f t="shared" si="7"/>
        <v>1</v>
      </c>
      <c r="J184" s="133">
        <f t="shared" si="8"/>
        <v>-3475449.37</v>
      </c>
    </row>
    <row r="185" spans="1:10">
      <c r="A185" s="139">
        <v>25008</v>
      </c>
      <c r="B185" s="137" t="s">
        <v>287</v>
      </c>
      <c r="C185" s="44"/>
      <c r="D185" s="44">
        <v>0</v>
      </c>
      <c r="E185" s="132"/>
      <c r="F185" s="132"/>
      <c r="H185" s="133">
        <f t="shared" si="6"/>
        <v>0</v>
      </c>
      <c r="I185" s="4">
        <f t="shared" si="7"/>
        <v>1</v>
      </c>
      <c r="J185" s="133">
        <f t="shared" si="8"/>
        <v>0</v>
      </c>
    </row>
    <row r="186" spans="1:10">
      <c r="A186" s="139">
        <v>25009</v>
      </c>
      <c r="B186" s="137" t="s">
        <v>288</v>
      </c>
      <c r="C186" s="44"/>
      <c r="D186" s="44">
        <v>112426.93</v>
      </c>
      <c r="E186" s="132"/>
      <c r="F186" s="132"/>
      <c r="H186" s="133">
        <f t="shared" si="6"/>
        <v>-112426.93</v>
      </c>
      <c r="I186" s="4">
        <f t="shared" si="7"/>
        <v>1</v>
      </c>
      <c r="J186" s="133">
        <f t="shared" si="8"/>
        <v>-112426.93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1430343</v>
      </c>
      <c r="E190" s="132"/>
      <c r="F190" s="132"/>
      <c r="H190" s="133">
        <f t="shared" si="6"/>
        <v>-1430343</v>
      </c>
      <c r="I190" s="4">
        <f t="shared" si="7"/>
        <v>1</v>
      </c>
      <c r="J190" s="133">
        <f t="shared" si="8"/>
        <v>-1430343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413</v>
      </c>
      <c r="E193" s="132"/>
      <c r="F193" s="132"/>
      <c r="H193" s="133">
        <f t="shared" si="6"/>
        <v>-413</v>
      </c>
      <c r="I193" s="4">
        <f t="shared" si="7"/>
        <v>1</v>
      </c>
      <c r="J193" s="133">
        <f t="shared" si="8"/>
        <v>-413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302"/>
      <c r="F228" s="30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32673684.469999999</v>
      </c>
      <c r="E244" s="132"/>
      <c r="F244" s="132"/>
      <c r="H244" s="133">
        <f t="shared" si="9"/>
        <v>-32673684.469999999</v>
      </c>
      <c r="I244" s="4">
        <f t="shared" si="10"/>
        <v>1</v>
      </c>
      <c r="J244" s="133">
        <f t="shared" si="11"/>
        <v>-32673684.469999999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20976493.5</v>
      </c>
      <c r="E260" s="132"/>
      <c r="F260" s="132"/>
      <c r="H260" s="133">
        <f t="shared" si="9"/>
        <v>-20976493.5</v>
      </c>
      <c r="I260" s="4">
        <f t="shared" si="10"/>
        <v>1</v>
      </c>
      <c r="J260" s="133">
        <f t="shared" si="11"/>
        <v>-20976493.5</v>
      </c>
    </row>
    <row r="261" spans="1:10">
      <c r="A261" s="140">
        <v>71030</v>
      </c>
      <c r="B261" s="43" t="s">
        <v>608</v>
      </c>
      <c r="C261" s="44"/>
      <c r="D261" s="44">
        <v>843730.63</v>
      </c>
      <c r="E261" s="132"/>
      <c r="F261" s="132"/>
      <c r="H261" s="133">
        <f t="shared" si="9"/>
        <v>-843730.63</v>
      </c>
      <c r="I261" s="4">
        <f t="shared" si="10"/>
        <v>1</v>
      </c>
      <c r="J261" s="133">
        <f t="shared" si="11"/>
        <v>-843730.63</v>
      </c>
    </row>
    <row r="262" spans="1:10">
      <c r="A262" s="140">
        <v>71031</v>
      </c>
      <c r="B262" s="43" t="s">
        <v>609</v>
      </c>
      <c r="C262" s="44"/>
      <c r="D262" s="44">
        <v>9972426.5</v>
      </c>
      <c r="E262" s="132"/>
      <c r="F262" s="132"/>
      <c r="H262" s="133">
        <f t="shared" si="9"/>
        <v>-9972426.5</v>
      </c>
      <c r="I262" s="4">
        <f t="shared" si="10"/>
        <v>1</v>
      </c>
      <c r="J262" s="133">
        <f t="shared" si="11"/>
        <v>-9972426.5</v>
      </c>
    </row>
    <row r="263" spans="1:10">
      <c r="A263" s="139">
        <v>71998</v>
      </c>
      <c r="B263" s="43" t="s">
        <v>332</v>
      </c>
      <c r="C263" s="44"/>
      <c r="D263" s="44">
        <v>74654</v>
      </c>
      <c r="E263" s="132"/>
      <c r="F263" s="132"/>
      <c r="H263" s="133">
        <f t="shared" si="9"/>
        <v>-74654</v>
      </c>
      <c r="I263" s="4">
        <f t="shared" si="10"/>
        <v>1</v>
      </c>
      <c r="J263" s="133">
        <f t="shared" si="11"/>
        <v>-74654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29422299.030000001</v>
      </c>
      <c r="D291" s="44"/>
      <c r="E291" s="132"/>
      <c r="F291" s="132"/>
      <c r="H291" s="133">
        <f t="shared" si="12"/>
        <v>29422299.030000001</v>
      </c>
      <c r="I291" s="4">
        <f t="shared" si="13"/>
        <v>1</v>
      </c>
      <c r="J291" s="133">
        <f t="shared" si="14"/>
        <v>29422299.030000001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14113506.42</v>
      </c>
      <c r="D307" s="44"/>
      <c r="E307" s="132"/>
      <c r="F307" s="132"/>
      <c r="H307" s="133">
        <f t="shared" si="12"/>
        <v>14113506.42</v>
      </c>
      <c r="I307" s="4">
        <f t="shared" si="13"/>
        <v>1</v>
      </c>
      <c r="J307" s="133">
        <f t="shared" si="14"/>
        <v>14113506.42</v>
      </c>
    </row>
    <row r="308" spans="1:10">
      <c r="A308" s="140">
        <v>81030</v>
      </c>
      <c r="B308" s="43" t="s">
        <v>608</v>
      </c>
      <c r="C308" s="44">
        <v>232062.11</v>
      </c>
      <c r="D308" s="44"/>
      <c r="E308" s="132"/>
      <c r="F308" s="132"/>
      <c r="H308" s="133">
        <f t="shared" si="12"/>
        <v>232062.11</v>
      </c>
      <c r="I308" s="4">
        <f t="shared" si="13"/>
        <v>1</v>
      </c>
      <c r="J308" s="133">
        <f t="shared" si="14"/>
        <v>232062.11</v>
      </c>
    </row>
    <row r="309" spans="1:10">
      <c r="A309" s="140">
        <v>81031</v>
      </c>
      <c r="B309" s="43" t="s">
        <v>609</v>
      </c>
      <c r="C309" s="44">
        <v>5799357.4900000002</v>
      </c>
      <c r="D309" s="44"/>
      <c r="E309" s="132"/>
      <c r="F309" s="132"/>
      <c r="H309" s="133">
        <f t="shared" si="12"/>
        <v>5799357.4900000002</v>
      </c>
      <c r="I309" s="4">
        <f t="shared" si="13"/>
        <v>1</v>
      </c>
      <c r="J309" s="133">
        <f t="shared" si="14"/>
        <v>5799357.4900000002</v>
      </c>
    </row>
    <row r="310" spans="1:10">
      <c r="A310" s="139">
        <v>81998</v>
      </c>
      <c r="B310" s="137" t="s">
        <v>348</v>
      </c>
      <c r="C310" s="44">
        <v>23450</v>
      </c>
      <c r="D310" s="44"/>
      <c r="E310" s="132"/>
      <c r="F310" s="132"/>
      <c r="H310" s="133">
        <f t="shared" si="12"/>
        <v>23450</v>
      </c>
      <c r="I310" s="4">
        <f t="shared" si="13"/>
        <v>1</v>
      </c>
      <c r="J310" s="133">
        <f t="shared" si="14"/>
        <v>23450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/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2295100</v>
      </c>
      <c r="D358" s="44"/>
      <c r="E358" s="132"/>
      <c r="F358" s="132"/>
      <c r="H358" s="133">
        <f t="shared" si="15"/>
        <v>2295100</v>
      </c>
      <c r="I358" s="4">
        <f t="shared" si="16"/>
        <v>1</v>
      </c>
      <c r="J358" s="133">
        <f t="shared" si="17"/>
        <v>2295100</v>
      </c>
    </row>
    <row r="359" spans="1:10">
      <c r="A359" s="139">
        <v>91002</v>
      </c>
      <c r="B359" s="43" t="s">
        <v>401</v>
      </c>
      <c r="C359" s="44">
        <v>1863633</v>
      </c>
      <c r="D359" s="44"/>
      <c r="E359" s="132"/>
      <c r="F359" s="132"/>
      <c r="H359" s="133">
        <f t="shared" si="15"/>
        <v>1863633</v>
      </c>
      <c r="I359" s="4">
        <f t="shared" si="16"/>
        <v>1</v>
      </c>
      <c r="J359" s="133">
        <f t="shared" si="17"/>
        <v>1863633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23266.5</v>
      </c>
      <c r="D361" s="44"/>
      <c r="E361" s="132"/>
      <c r="F361" s="132"/>
      <c r="H361" s="133">
        <f t="shared" si="15"/>
        <v>23266.5</v>
      </c>
      <c r="I361" s="4">
        <f t="shared" si="16"/>
        <v>1</v>
      </c>
      <c r="J361" s="133">
        <f t="shared" si="17"/>
        <v>23266.5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63705</v>
      </c>
      <c r="D363" s="44"/>
      <c r="E363" s="132"/>
      <c r="F363" s="132"/>
      <c r="H363" s="133">
        <f t="shared" si="15"/>
        <v>63705</v>
      </c>
      <c r="I363" s="4">
        <f t="shared" si="16"/>
        <v>1</v>
      </c>
      <c r="J363" s="133">
        <f t="shared" si="17"/>
        <v>63705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32763.46</v>
      </c>
      <c r="D365" s="44"/>
      <c r="E365" s="132"/>
      <c r="F365" s="132"/>
      <c r="H365" s="133">
        <f t="shared" si="15"/>
        <v>32763.46</v>
      </c>
      <c r="I365" s="4">
        <f t="shared" si="16"/>
        <v>1</v>
      </c>
      <c r="J365" s="133">
        <f t="shared" si="17"/>
        <v>32763.46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87182.93</v>
      </c>
      <c r="D367" s="44"/>
      <c r="E367" s="132"/>
      <c r="F367" s="132"/>
      <c r="H367" s="133">
        <f t="shared" si="15"/>
        <v>87182.93</v>
      </c>
      <c r="I367" s="4">
        <f t="shared" si="16"/>
        <v>1</v>
      </c>
      <c r="J367" s="133">
        <f t="shared" si="17"/>
        <v>87182.93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64850</v>
      </c>
      <c r="D370" s="44"/>
      <c r="E370" s="132"/>
      <c r="F370" s="132"/>
      <c r="H370" s="133">
        <f t="shared" si="15"/>
        <v>64850</v>
      </c>
      <c r="I370" s="4">
        <f t="shared" si="16"/>
        <v>1</v>
      </c>
      <c r="J370" s="133">
        <f t="shared" si="17"/>
        <v>64850</v>
      </c>
    </row>
    <row r="371" spans="1:10">
      <c r="A371" s="139">
        <v>91200</v>
      </c>
      <c r="B371" s="137" t="s">
        <v>412</v>
      </c>
      <c r="C371" s="44">
        <v>165115</v>
      </c>
      <c r="D371" s="44"/>
      <c r="E371" s="132"/>
      <c r="F371" s="132"/>
      <c r="H371" s="133">
        <f t="shared" si="15"/>
        <v>165115</v>
      </c>
      <c r="I371" s="4">
        <f t="shared" si="16"/>
        <v>1</v>
      </c>
      <c r="J371" s="133">
        <f t="shared" si="17"/>
        <v>165115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200252.84</v>
      </c>
      <c r="D376" s="44"/>
      <c r="E376" s="132"/>
      <c r="F376" s="132"/>
      <c r="H376" s="133">
        <f t="shared" si="15"/>
        <v>200252.84</v>
      </c>
      <c r="I376" s="4">
        <f t="shared" si="16"/>
        <v>1</v>
      </c>
      <c r="J376" s="133">
        <f t="shared" si="17"/>
        <v>200252.84</v>
      </c>
    </row>
    <row r="377" spans="1:10">
      <c r="A377" s="139">
        <v>92004</v>
      </c>
      <c r="B377" s="137" t="s">
        <v>418</v>
      </c>
      <c r="C377" s="44">
        <v>51774.98</v>
      </c>
      <c r="D377" s="44"/>
      <c r="E377" s="132"/>
      <c r="F377" s="132"/>
      <c r="H377" s="133">
        <f t="shared" si="15"/>
        <v>51774.98</v>
      </c>
      <c r="I377" s="4">
        <f t="shared" si="16"/>
        <v>1</v>
      </c>
      <c r="J377" s="133">
        <f t="shared" si="17"/>
        <v>51774.98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65924</v>
      </c>
      <c r="D380" s="44"/>
      <c r="E380" s="132"/>
      <c r="F380" s="132"/>
      <c r="H380" s="133">
        <f t="shared" si="15"/>
        <v>65924</v>
      </c>
      <c r="I380" s="4">
        <f t="shared" si="16"/>
        <v>1</v>
      </c>
      <c r="J380" s="133">
        <f t="shared" si="17"/>
        <v>65924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2411</v>
      </c>
      <c r="D386" s="44"/>
      <c r="E386" s="132"/>
      <c r="F386" s="132"/>
      <c r="H386" s="133">
        <f t="shared" si="15"/>
        <v>2411</v>
      </c>
      <c r="I386" s="4">
        <f t="shared" si="16"/>
        <v>1</v>
      </c>
      <c r="J386" s="133">
        <f t="shared" si="17"/>
        <v>2411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302"/>
      <c r="F389" s="30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139">
        <v>94005</v>
      </c>
      <c r="B393" s="137" t="s">
        <v>433</v>
      </c>
      <c r="C393" s="44">
        <v>800</v>
      </c>
      <c r="D393" s="44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22904.21</v>
      </c>
      <c r="D394" s="44"/>
      <c r="E394" s="132"/>
      <c r="F394" s="132"/>
      <c r="H394" s="133">
        <f t="shared" si="18"/>
        <v>22904.21</v>
      </c>
      <c r="I394" s="4">
        <f t="shared" si="19"/>
        <v>1</v>
      </c>
      <c r="J394" s="133">
        <f t="shared" si="20"/>
        <v>22904.21</v>
      </c>
    </row>
    <row r="395" spans="1:10">
      <c r="A395" s="139">
        <v>94007</v>
      </c>
      <c r="B395" s="137" t="s">
        <v>435</v>
      </c>
      <c r="C395" s="44">
        <v>12675</v>
      </c>
      <c r="D395" s="44"/>
      <c r="E395" s="132"/>
      <c r="F395" s="132"/>
      <c r="H395" s="133">
        <f t="shared" si="18"/>
        <v>12675</v>
      </c>
      <c r="I395" s="4">
        <f t="shared" si="19"/>
        <v>1</v>
      </c>
      <c r="J395" s="133">
        <f t="shared" si="20"/>
        <v>12675</v>
      </c>
    </row>
    <row r="396" spans="1:10">
      <c r="A396" s="139">
        <v>94008</v>
      </c>
      <c r="B396" s="137" t="s">
        <v>436</v>
      </c>
      <c r="C396" s="44">
        <v>96420</v>
      </c>
      <c r="D396" s="44"/>
      <c r="E396" s="132"/>
      <c r="F396" s="132"/>
      <c r="H396" s="133">
        <f t="shared" si="18"/>
        <v>96420</v>
      </c>
      <c r="I396" s="4">
        <f t="shared" si="19"/>
        <v>1</v>
      </c>
      <c r="J396" s="133">
        <f t="shared" si="20"/>
        <v>96420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1200</v>
      </c>
      <c r="D399" s="44"/>
      <c r="E399" s="132"/>
      <c r="F399" s="132"/>
      <c r="H399" s="133">
        <f t="shared" si="18"/>
        <v>1200</v>
      </c>
      <c r="I399" s="4">
        <f t="shared" si="19"/>
        <v>1</v>
      </c>
      <c r="J399" s="136">
        <f t="shared" si="20"/>
        <v>1200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302"/>
      <c r="F402" s="302"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166773.49</v>
      </c>
      <c r="D404" s="44"/>
      <c r="E404" s="302"/>
      <c r="F404" s="302"/>
      <c r="G404" s="136"/>
      <c r="H404" s="133">
        <f t="shared" si="18"/>
        <v>166773.49</v>
      </c>
      <c r="I404" s="4">
        <f t="shared" si="19"/>
        <v>1</v>
      </c>
      <c r="J404" s="133">
        <f t="shared" si="20"/>
        <v>166773.49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45200</v>
      </c>
      <c r="D407" s="44"/>
      <c r="E407" s="132"/>
      <c r="F407" s="132"/>
      <c r="H407" s="133">
        <f t="shared" si="18"/>
        <v>45200</v>
      </c>
      <c r="I407" s="4">
        <f t="shared" si="19"/>
        <v>1</v>
      </c>
      <c r="J407" s="133">
        <f t="shared" si="20"/>
        <v>45200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1863004.19</v>
      </c>
      <c r="D414" s="44"/>
      <c r="E414" s="302">
        <v>608948.76199999999</v>
      </c>
      <c r="F414" s="302">
        <v>12970</v>
      </c>
      <c r="G414" s="136"/>
      <c r="H414" s="133">
        <f t="shared" si="18"/>
        <v>2458982.9500000002</v>
      </c>
      <c r="I414" s="4">
        <f t="shared" si="19"/>
        <v>1</v>
      </c>
      <c r="J414" s="133">
        <f t="shared" si="20"/>
        <v>2458982.9500000002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139">
        <v>95001</v>
      </c>
      <c r="B418" s="43" t="s">
        <v>397</v>
      </c>
      <c r="C418" s="44">
        <v>0</v>
      </c>
      <c r="D418" s="44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159715.57</v>
      </c>
      <c r="D419" s="44"/>
      <c r="E419" s="132"/>
      <c r="F419" s="132"/>
      <c r="H419" s="133">
        <f t="shared" si="18"/>
        <v>159715.57</v>
      </c>
      <c r="I419" s="4">
        <f t="shared" si="19"/>
        <v>1</v>
      </c>
      <c r="J419" s="133">
        <f t="shared" si="20"/>
        <v>159715.57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>
        <v>99000</v>
      </c>
      <c r="D421" s="44"/>
      <c r="E421" s="132"/>
      <c r="F421" s="132"/>
      <c r="H421" s="133">
        <f t="shared" si="18"/>
        <v>99000</v>
      </c>
      <c r="I421" s="4">
        <f t="shared" si="19"/>
        <v>1</v>
      </c>
      <c r="J421" s="133">
        <f t="shared" si="20"/>
        <v>99000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90792.7</v>
      </c>
      <c r="D428" s="44"/>
      <c r="E428" s="132"/>
      <c r="F428" s="132"/>
      <c r="H428" s="133">
        <f t="shared" si="18"/>
        <v>90792.7</v>
      </c>
      <c r="I428" s="4">
        <f t="shared" si="19"/>
        <v>1</v>
      </c>
      <c r="J428" s="133">
        <f t="shared" si="20"/>
        <v>90792.7</v>
      </c>
    </row>
    <row r="429" spans="1:10">
      <c r="A429" s="139">
        <v>97001</v>
      </c>
      <c r="B429" s="43" t="s">
        <v>464</v>
      </c>
      <c r="C429" s="44"/>
      <c r="D429" s="44">
        <v>490923.66</v>
      </c>
      <c r="E429" s="132"/>
      <c r="F429" s="132"/>
      <c r="H429" s="133">
        <f t="shared" si="18"/>
        <v>-490923.66</v>
      </c>
      <c r="I429" s="4">
        <f t="shared" si="19"/>
        <v>1</v>
      </c>
      <c r="J429" s="133">
        <f t="shared" si="20"/>
        <v>-490923.66</v>
      </c>
    </row>
    <row r="430" spans="1:10">
      <c r="A430" s="139">
        <v>97002</v>
      </c>
      <c r="B430" s="43" t="s">
        <v>465</v>
      </c>
      <c r="C430" s="44">
        <v>62634.67</v>
      </c>
      <c r="D430" s="44"/>
      <c r="E430" s="132"/>
      <c r="F430" s="132"/>
      <c r="H430" s="133">
        <f t="shared" si="18"/>
        <v>62634.67</v>
      </c>
      <c r="I430" s="4">
        <f t="shared" si="19"/>
        <v>1</v>
      </c>
      <c r="J430" s="133">
        <f t="shared" si="20"/>
        <v>62634.67</v>
      </c>
    </row>
    <row r="431" spans="1:10">
      <c r="A431" s="139">
        <v>97003</v>
      </c>
      <c r="B431" s="43" t="s">
        <v>461</v>
      </c>
      <c r="C431" s="44">
        <v>78224.97</v>
      </c>
      <c r="D431" s="44"/>
      <c r="E431" s="132"/>
      <c r="F431" s="132"/>
      <c r="H431" s="133">
        <f t="shared" si="18"/>
        <v>78224.97</v>
      </c>
      <c r="I431" s="4">
        <f t="shared" si="19"/>
        <v>1</v>
      </c>
      <c r="J431" s="133">
        <f t="shared" si="20"/>
        <v>78224.97</v>
      </c>
    </row>
    <row r="432" spans="1:10">
      <c r="A432" s="139">
        <v>97004</v>
      </c>
      <c r="B432" s="43" t="s">
        <v>462</v>
      </c>
      <c r="C432" s="44">
        <v>30670</v>
      </c>
      <c r="D432" s="44"/>
      <c r="E432" s="132"/>
      <c r="F432" s="132"/>
      <c r="H432" s="133">
        <f t="shared" si="18"/>
        <v>30670</v>
      </c>
      <c r="I432" s="4">
        <f t="shared" si="19"/>
        <v>1</v>
      </c>
      <c r="J432" s="133">
        <f t="shared" si="20"/>
        <v>30670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302"/>
      <c r="F433" s="30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/>
      <c r="D439" s="44">
        <v>15045.55</v>
      </c>
      <c r="E439" s="132"/>
      <c r="F439" s="132"/>
      <c r="H439" s="133">
        <f t="shared" si="18"/>
        <v>-15045.55</v>
      </c>
      <c r="I439" s="4">
        <f t="shared" si="19"/>
        <v>1</v>
      </c>
      <c r="J439" s="133">
        <f>ROUND(H439*I439,2)</f>
        <v>-15045.55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303"/>
      <c r="F443" s="303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v>128418659.177974</v>
      </c>
      <c r="D444" s="45">
        <v>128418659.17999999</v>
      </c>
      <c r="E444" s="45">
        <v>1944150.7719999999</v>
      </c>
      <c r="F444" s="45">
        <v>1944150.7719999999</v>
      </c>
      <c r="H444" s="45">
        <f t="shared" ref="H444" si="21">SUM(H8:H443)</f>
        <v>8.2400219980627298E-9</v>
      </c>
      <c r="J444" s="45">
        <f>SUM(J8:J443)</f>
        <v>8.2400219980627298E-9</v>
      </c>
    </row>
    <row r="445" spans="1:10" ht="15" thickTop="1">
      <c r="A445" s="43"/>
      <c r="D445" s="46">
        <v>-2.025991678237915E-3</v>
      </c>
      <c r="F445" s="46">
        <v>0</v>
      </c>
    </row>
    <row r="463" ht="17.899999999999999" customHeight="1"/>
  </sheetData>
  <autoFilter ref="A7:I444" xr:uid="{76CF1B8C-68E6-48C9-9E16-3634BCAC2148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68D8-3EDF-4228-8388-BA3E70410E17}">
  <sheetPr>
    <tabColor theme="7" tint="0.59999389629810485"/>
  </sheetPr>
  <dimension ref="A2:F158"/>
  <sheetViews>
    <sheetView topLeftCell="A2" workbookViewId="0">
      <selection activeCell="F11" sqref="F11"/>
    </sheetView>
  </sheetViews>
  <sheetFormatPr defaultRowHeight="14.6"/>
  <cols>
    <col min="1" max="1" width="8.84375" bestFit="1" customWidth="1"/>
    <col min="2" max="2" width="42.15234375" bestFit="1" customWidth="1"/>
    <col min="3" max="3" width="11.84375" bestFit="1" customWidth="1"/>
    <col min="5" max="5" width="12.3828125" bestFit="1" customWidth="1"/>
    <col min="6" max="7" width="16" bestFit="1" customWidth="1"/>
  </cols>
  <sheetData>
    <row r="2" spans="1:6">
      <c r="A2" s="172" t="s">
        <v>531</v>
      </c>
      <c r="B2" s="172" t="s">
        <v>532</v>
      </c>
      <c r="C2" s="173" t="s">
        <v>533</v>
      </c>
      <c r="E2" s="166" t="s">
        <v>528</v>
      </c>
      <c r="F2" t="s">
        <v>534</v>
      </c>
    </row>
    <row r="3" spans="1:6">
      <c r="A3" s="160">
        <v>13255</v>
      </c>
      <c r="B3" s="159" t="s">
        <v>511</v>
      </c>
      <c r="C3" s="159">
        <v>8618.359999999404</v>
      </c>
      <c r="E3" s="167">
        <v>11100</v>
      </c>
      <c r="F3">
        <v>1499058.5</v>
      </c>
    </row>
    <row r="4" spans="1:6">
      <c r="A4" s="160">
        <v>13255</v>
      </c>
      <c r="B4" s="159" t="s">
        <v>511</v>
      </c>
      <c r="C4" s="159">
        <v>4152654.0500000119</v>
      </c>
      <c r="E4" s="167">
        <v>11101</v>
      </c>
      <c r="F4">
        <v>-1499052.5</v>
      </c>
    </row>
    <row r="5" spans="1:6">
      <c r="A5" s="160">
        <v>13256</v>
      </c>
      <c r="B5" s="159" t="s">
        <v>512</v>
      </c>
      <c r="C5" s="159">
        <v>287351.95999999938</v>
      </c>
      <c r="E5" s="167">
        <v>11200</v>
      </c>
      <c r="F5">
        <v>1297782.8500000001</v>
      </c>
    </row>
    <row r="6" spans="1:6">
      <c r="A6" s="160">
        <v>13257</v>
      </c>
      <c r="B6" s="159" t="s">
        <v>513</v>
      </c>
      <c r="C6" s="159">
        <v>167776.27</v>
      </c>
      <c r="E6" s="167">
        <v>11201</v>
      </c>
      <c r="F6">
        <v>-1091095.79</v>
      </c>
    </row>
    <row r="7" spans="1:6">
      <c r="A7" s="161">
        <v>14102</v>
      </c>
      <c r="B7" s="24" t="s">
        <v>180</v>
      </c>
      <c r="C7" s="159">
        <v>3206601</v>
      </c>
      <c r="E7" s="167">
        <v>11300</v>
      </c>
      <c r="F7">
        <v>597264.51999999862</v>
      </c>
    </row>
    <row r="8" spans="1:6">
      <c r="A8" s="160">
        <v>14101</v>
      </c>
      <c r="B8" s="159" t="s">
        <v>179</v>
      </c>
      <c r="C8" s="159">
        <v>178087.93700015498</v>
      </c>
      <c r="E8" s="167">
        <v>11301</v>
      </c>
      <c r="F8">
        <v>-532115.70000000007</v>
      </c>
    </row>
    <row r="9" spans="1:6">
      <c r="A9" s="160">
        <v>15007</v>
      </c>
      <c r="B9" s="159" t="s">
        <v>186</v>
      </c>
      <c r="C9" s="159">
        <v>705441.65999999968</v>
      </c>
      <c r="E9" s="167">
        <v>11600</v>
      </c>
      <c r="F9">
        <v>5115779</v>
      </c>
    </row>
    <row r="10" spans="1:6">
      <c r="A10" s="160">
        <v>15005</v>
      </c>
      <c r="B10" s="159" t="s">
        <v>185</v>
      </c>
      <c r="C10" s="159">
        <v>51666.789999997476</v>
      </c>
      <c r="E10" s="167">
        <v>11601</v>
      </c>
      <c r="F10">
        <v>-4182714.68</v>
      </c>
    </row>
    <row r="11" spans="1:6">
      <c r="A11" s="160">
        <v>15014</v>
      </c>
      <c r="B11" s="159" t="s">
        <v>188</v>
      </c>
      <c r="C11" s="159">
        <v>3301736</v>
      </c>
      <c r="E11" s="167">
        <v>13255</v>
      </c>
      <c r="F11">
        <v>4161272.4100000113</v>
      </c>
    </row>
    <row r="12" spans="1:6">
      <c r="A12" s="160">
        <v>15014</v>
      </c>
      <c r="B12" s="159" t="s">
        <v>188</v>
      </c>
      <c r="C12" s="159">
        <v>169999.99999999814</v>
      </c>
      <c r="E12" s="167">
        <v>13256</v>
      </c>
      <c r="F12">
        <v>287351.95999999938</v>
      </c>
    </row>
    <row r="13" spans="1:6">
      <c r="A13" s="160">
        <v>15004</v>
      </c>
      <c r="B13" s="159" t="s">
        <v>243</v>
      </c>
      <c r="C13" s="159">
        <v>524850</v>
      </c>
      <c r="E13" s="167">
        <v>13257</v>
      </c>
      <c r="F13">
        <v>167776.27</v>
      </c>
    </row>
    <row r="14" spans="1:6">
      <c r="A14" s="160">
        <v>15004</v>
      </c>
      <c r="B14" s="159" t="s">
        <v>243</v>
      </c>
      <c r="C14" s="159">
        <v>5518495</v>
      </c>
      <c r="E14" s="167">
        <v>13258</v>
      </c>
      <c r="F14">
        <v>29999.999999940395</v>
      </c>
    </row>
    <row r="15" spans="1:6">
      <c r="A15" s="160">
        <v>15018</v>
      </c>
      <c r="B15" s="159" t="s">
        <v>223</v>
      </c>
      <c r="C15" s="159">
        <v>27329.659999999218</v>
      </c>
      <c r="E15" s="167">
        <v>13259</v>
      </c>
      <c r="F15">
        <v>143466.18000000343</v>
      </c>
    </row>
    <row r="16" spans="1:6">
      <c r="A16" s="160">
        <v>15013</v>
      </c>
      <c r="B16" s="159" t="s">
        <v>244</v>
      </c>
      <c r="C16" s="159">
        <v>2650105.4000000008</v>
      </c>
      <c r="E16" s="167">
        <v>13260</v>
      </c>
      <c r="F16">
        <v>170.56</v>
      </c>
    </row>
    <row r="17" spans="1:6">
      <c r="A17" s="160">
        <v>15015</v>
      </c>
      <c r="B17" s="159" t="s">
        <v>189</v>
      </c>
      <c r="C17" s="159">
        <v>82620.03</v>
      </c>
      <c r="E17" s="167">
        <v>13262</v>
      </c>
      <c r="F17">
        <v>362276.89000000485</v>
      </c>
    </row>
    <row r="18" spans="1:6">
      <c r="A18" s="160">
        <v>11100</v>
      </c>
      <c r="B18" s="159" t="s">
        <v>227</v>
      </c>
      <c r="C18" s="159">
        <v>1499058.5</v>
      </c>
      <c r="E18" s="167">
        <v>14101</v>
      </c>
      <c r="F18">
        <v>178087.93700015498</v>
      </c>
    </row>
    <row r="19" spans="1:6">
      <c r="A19" s="160">
        <v>11200</v>
      </c>
      <c r="B19" s="159" t="s">
        <v>229</v>
      </c>
      <c r="C19" s="159">
        <v>1297782.8500000001</v>
      </c>
      <c r="E19" s="167">
        <v>14102</v>
      </c>
      <c r="F19">
        <v>3206601</v>
      </c>
    </row>
    <row r="20" spans="1:6">
      <c r="A20" s="160">
        <v>11300</v>
      </c>
      <c r="B20" s="159" t="s">
        <v>231</v>
      </c>
      <c r="C20" s="159">
        <v>597264.51999999862</v>
      </c>
      <c r="E20" s="167">
        <v>15004</v>
      </c>
      <c r="F20">
        <v>6043345</v>
      </c>
    </row>
    <row r="21" spans="1:6">
      <c r="A21" s="160">
        <v>11600</v>
      </c>
      <c r="B21" s="159" t="s">
        <v>239</v>
      </c>
      <c r="C21" s="159">
        <v>5115779</v>
      </c>
      <c r="E21" s="167">
        <v>15005</v>
      </c>
      <c r="F21">
        <v>51666.789999997476</v>
      </c>
    </row>
    <row r="22" spans="1:6">
      <c r="A22" s="160">
        <v>11101</v>
      </c>
      <c r="B22" s="159" t="s">
        <v>228</v>
      </c>
      <c r="C22" s="159">
        <v>-1499052.5</v>
      </c>
      <c r="E22" s="167">
        <v>15007</v>
      </c>
      <c r="F22">
        <v>705441.65999999968</v>
      </c>
    </row>
    <row r="23" spans="1:6">
      <c r="A23" s="160">
        <v>11201</v>
      </c>
      <c r="B23" s="159" t="s">
        <v>230</v>
      </c>
      <c r="C23" s="159">
        <v>-1210894.1700000002</v>
      </c>
      <c r="E23" s="167">
        <v>15013</v>
      </c>
      <c r="F23">
        <v>2650105.4000000008</v>
      </c>
    </row>
    <row r="24" spans="1:6">
      <c r="A24" s="160">
        <v>11301</v>
      </c>
      <c r="B24" s="159" t="s">
        <v>232</v>
      </c>
      <c r="C24" s="159">
        <v>-532115.70000000007</v>
      </c>
      <c r="E24" s="167">
        <v>15014</v>
      </c>
      <c r="F24">
        <v>3471735.9999999981</v>
      </c>
    </row>
    <row r="25" spans="1:6">
      <c r="A25" s="160">
        <v>11201</v>
      </c>
      <c r="B25" s="159" t="s">
        <v>230</v>
      </c>
      <c r="C25" s="159">
        <v>119798.38</v>
      </c>
      <c r="E25" s="167">
        <v>15015</v>
      </c>
      <c r="F25">
        <v>82620.03</v>
      </c>
    </row>
    <row r="26" spans="1:6">
      <c r="A26" s="160">
        <v>11601</v>
      </c>
      <c r="B26" s="159" t="s">
        <v>240</v>
      </c>
      <c r="C26" s="159">
        <v>-4182714.68</v>
      </c>
      <c r="E26" s="167">
        <v>15016</v>
      </c>
      <c r="F26">
        <v>2855322.4899999998</v>
      </c>
    </row>
    <row r="27" spans="1:6">
      <c r="A27" s="160">
        <v>15016</v>
      </c>
      <c r="B27" s="159" t="s">
        <v>241</v>
      </c>
      <c r="C27" s="159">
        <v>2855322.4899999998</v>
      </c>
      <c r="E27" s="167">
        <v>15018</v>
      </c>
      <c r="F27">
        <v>27329.659999999218</v>
      </c>
    </row>
    <row r="28" spans="1:6">
      <c r="A28" s="160">
        <v>13258</v>
      </c>
      <c r="B28" s="159" t="s">
        <v>514</v>
      </c>
      <c r="C28" s="159">
        <v>29999.999999940395</v>
      </c>
      <c r="E28" s="167">
        <v>21002</v>
      </c>
      <c r="F28">
        <v>-7000000</v>
      </c>
    </row>
    <row r="29" spans="1:6">
      <c r="A29" s="160">
        <v>13259</v>
      </c>
      <c r="B29" s="159" t="s">
        <v>517</v>
      </c>
      <c r="C29" s="159">
        <v>143466.18000000343</v>
      </c>
      <c r="E29" s="167">
        <v>22002</v>
      </c>
      <c r="F29">
        <v>-1176046.7410000339</v>
      </c>
    </row>
    <row r="30" spans="1:6">
      <c r="A30" s="160">
        <v>13260</v>
      </c>
      <c r="B30" s="159" t="s">
        <v>515</v>
      </c>
      <c r="C30" s="159">
        <v>170.56</v>
      </c>
      <c r="E30" s="167">
        <v>25004</v>
      </c>
      <c r="F30">
        <v>-4586238.5400000559</v>
      </c>
    </row>
    <row r="31" spans="1:6">
      <c r="A31" s="160">
        <v>13262</v>
      </c>
      <c r="B31" s="159" t="s">
        <v>516</v>
      </c>
      <c r="C31" s="159">
        <v>362276.89000000485</v>
      </c>
      <c r="E31" s="167">
        <v>25009</v>
      </c>
      <c r="F31">
        <v>-70975.762999999919</v>
      </c>
    </row>
    <row r="32" spans="1:6">
      <c r="A32" s="160">
        <v>22002</v>
      </c>
      <c r="B32" s="24" t="s">
        <v>180</v>
      </c>
      <c r="C32" s="159">
        <v>-1176046.7410000339</v>
      </c>
      <c r="E32" s="167">
        <v>25013</v>
      </c>
      <c r="F32">
        <v>-391478.38000000047</v>
      </c>
    </row>
    <row r="33" spans="1:6">
      <c r="A33" s="160">
        <v>21002</v>
      </c>
      <c r="B33" s="159" t="s">
        <v>294</v>
      </c>
      <c r="C33" s="159">
        <v>-7000000</v>
      </c>
      <c r="E33" s="167">
        <v>25016</v>
      </c>
      <c r="F33">
        <v>25573051.409999996</v>
      </c>
    </row>
    <row r="34" spans="1:6">
      <c r="A34" s="160">
        <v>25004</v>
      </c>
      <c r="B34" s="159" t="s">
        <v>538</v>
      </c>
      <c r="C34" s="159">
        <v>-118290.76</v>
      </c>
      <c r="E34" s="167">
        <v>25019</v>
      </c>
      <c r="F34">
        <v>-18000</v>
      </c>
    </row>
    <row r="35" spans="1:6">
      <c r="A35" s="160">
        <v>25009</v>
      </c>
      <c r="B35" s="159" t="s">
        <v>288</v>
      </c>
      <c r="C35" s="159">
        <v>-21603.5</v>
      </c>
      <c r="E35" s="167">
        <v>30010</v>
      </c>
      <c r="F35">
        <v>-35000000</v>
      </c>
    </row>
    <row r="36" spans="1:6">
      <c r="A36" s="160">
        <v>25009</v>
      </c>
      <c r="B36" s="159" t="s">
        <v>288</v>
      </c>
      <c r="C36" s="159">
        <v>-49372.262999999919</v>
      </c>
      <c r="E36" s="167">
        <v>30030</v>
      </c>
      <c r="F36">
        <v>-500000</v>
      </c>
    </row>
    <row r="37" spans="1:6">
      <c r="A37" s="160">
        <v>25016</v>
      </c>
      <c r="B37" s="159" t="s">
        <v>291</v>
      </c>
      <c r="C37" s="159">
        <v>25573051.409999996</v>
      </c>
      <c r="E37" s="167">
        <v>30040</v>
      </c>
      <c r="F37">
        <v>2270662.75</v>
      </c>
    </row>
    <row r="38" spans="1:6">
      <c r="A38" s="160">
        <v>25019</v>
      </c>
      <c r="B38" s="159" t="s">
        <v>518</v>
      </c>
      <c r="C38" s="159">
        <v>-18000</v>
      </c>
      <c r="E38" s="167">
        <v>60002</v>
      </c>
      <c r="F38">
        <v>-13602.220000000001</v>
      </c>
    </row>
    <row r="39" spans="1:6">
      <c r="A39" s="160">
        <v>25013</v>
      </c>
      <c r="B39" s="159" t="s">
        <v>292</v>
      </c>
      <c r="C39" s="159">
        <v>-331648.51000000053</v>
      </c>
      <c r="E39" s="167">
        <v>60004</v>
      </c>
      <c r="F39">
        <v>-118332.6</v>
      </c>
    </row>
    <row r="40" spans="1:6">
      <c r="A40" s="160">
        <v>25013</v>
      </c>
      <c r="B40" s="159" t="s">
        <v>292</v>
      </c>
      <c r="C40" s="159">
        <v>-59829.869999999944</v>
      </c>
      <c r="E40" s="167">
        <v>60007</v>
      </c>
      <c r="F40">
        <v>292077.15999999997</v>
      </c>
    </row>
    <row r="41" spans="1:6">
      <c r="A41" s="160">
        <v>25004</v>
      </c>
      <c r="B41" s="159" t="s">
        <v>251</v>
      </c>
      <c r="C41" s="159">
        <v>-1084740.7000000002</v>
      </c>
      <c r="E41" s="167">
        <v>60008</v>
      </c>
      <c r="F41">
        <v>67342.67</v>
      </c>
    </row>
    <row r="42" spans="1:6">
      <c r="A42" s="160">
        <v>25004</v>
      </c>
      <c r="B42" s="159" t="s">
        <v>251</v>
      </c>
      <c r="C42" s="159">
        <v>-60000</v>
      </c>
      <c r="E42" s="167">
        <v>71000</v>
      </c>
      <c r="F42">
        <v>-40601962.439999998</v>
      </c>
    </row>
    <row r="43" spans="1:6">
      <c r="A43" s="160">
        <v>25004</v>
      </c>
      <c r="B43" s="159" t="s">
        <v>251</v>
      </c>
      <c r="C43" s="159">
        <v>-809373.88000005484</v>
      </c>
      <c r="E43" s="167">
        <v>81000</v>
      </c>
      <c r="F43">
        <v>27374644.02</v>
      </c>
    </row>
    <row r="44" spans="1:6">
      <c r="A44" s="160">
        <v>25004</v>
      </c>
      <c r="B44" s="159" t="s">
        <v>251</v>
      </c>
      <c r="C44" s="159">
        <v>-2513833.2000000011</v>
      </c>
      <c r="E44" s="167">
        <v>82205</v>
      </c>
      <c r="F44">
        <v>4391.01</v>
      </c>
    </row>
    <row r="45" spans="1:6">
      <c r="A45" s="160">
        <v>30010</v>
      </c>
      <c r="B45" s="159" t="s">
        <v>295</v>
      </c>
      <c r="C45" s="159">
        <v>-35000000</v>
      </c>
      <c r="E45" s="167">
        <v>82606</v>
      </c>
      <c r="F45">
        <v>85000</v>
      </c>
    </row>
    <row r="46" spans="1:6">
      <c r="A46" s="160">
        <v>30030</v>
      </c>
      <c r="B46" s="159" t="s">
        <v>298</v>
      </c>
      <c r="C46" s="159">
        <v>-500000</v>
      </c>
      <c r="E46" s="167">
        <v>84104</v>
      </c>
      <c r="F46">
        <v>254661.2</v>
      </c>
    </row>
    <row r="47" spans="1:6">
      <c r="A47" s="160">
        <v>30040</v>
      </c>
      <c r="B47" s="159" t="s">
        <v>301</v>
      </c>
      <c r="C47" s="159">
        <v>2270662.75</v>
      </c>
      <c r="E47" s="167">
        <v>84207</v>
      </c>
      <c r="F47">
        <v>56501.19</v>
      </c>
    </row>
    <row r="48" spans="1:6">
      <c r="A48" s="160">
        <v>71000</v>
      </c>
      <c r="B48" s="159" t="s">
        <v>486</v>
      </c>
      <c r="C48" s="159">
        <v>-39593490</v>
      </c>
      <c r="E48" s="167">
        <v>91001</v>
      </c>
      <c r="F48">
        <v>3299383.75</v>
      </c>
    </row>
    <row r="49" spans="1:6">
      <c r="A49" s="160">
        <v>71000</v>
      </c>
      <c r="B49" s="159" t="s">
        <v>486</v>
      </c>
      <c r="C49" s="159">
        <v>-1008472.4400000001</v>
      </c>
      <c r="E49" s="167">
        <v>91002</v>
      </c>
      <c r="F49">
        <v>1000000</v>
      </c>
    </row>
    <row r="50" spans="1:6">
      <c r="A50" s="160">
        <v>97001</v>
      </c>
      <c r="B50" s="159" t="s">
        <v>464</v>
      </c>
      <c r="C50" s="159">
        <v>97668.19</v>
      </c>
      <c r="E50" s="167">
        <v>91003</v>
      </c>
      <c r="F50">
        <v>119315</v>
      </c>
    </row>
    <row r="51" spans="1:6">
      <c r="A51" s="160">
        <v>60007</v>
      </c>
      <c r="B51" s="159" t="s">
        <v>519</v>
      </c>
      <c r="C51" s="159">
        <v>292077.15999999997</v>
      </c>
      <c r="E51" s="167">
        <v>91004</v>
      </c>
      <c r="F51">
        <v>55877</v>
      </c>
    </row>
    <row r="52" spans="1:6">
      <c r="A52" s="160">
        <v>60008</v>
      </c>
      <c r="B52" s="159" t="s">
        <v>520</v>
      </c>
      <c r="C52" s="159">
        <v>67342.67</v>
      </c>
      <c r="E52" s="167">
        <v>91006</v>
      </c>
      <c r="F52">
        <v>40233.839999999997</v>
      </c>
    </row>
    <row r="53" spans="1:6">
      <c r="A53" s="160">
        <v>60002</v>
      </c>
      <c r="B53" s="159" t="s">
        <v>393</v>
      </c>
      <c r="C53" s="159">
        <v>-17447.22</v>
      </c>
      <c r="E53" s="167">
        <v>91007</v>
      </c>
      <c r="F53">
        <v>7300</v>
      </c>
    </row>
    <row r="54" spans="1:6">
      <c r="A54" s="160">
        <v>60004</v>
      </c>
      <c r="B54" s="159" t="s">
        <v>395</v>
      </c>
      <c r="C54" s="159">
        <v>-34941.29</v>
      </c>
      <c r="E54" s="167">
        <v>91008</v>
      </c>
      <c r="F54">
        <v>8251.73</v>
      </c>
    </row>
    <row r="55" spans="1:6">
      <c r="A55" s="160">
        <v>60004</v>
      </c>
      <c r="B55" s="159" t="s">
        <v>395</v>
      </c>
      <c r="C55" s="159">
        <v>-100291.31</v>
      </c>
      <c r="E55" s="167">
        <v>91012</v>
      </c>
      <c r="F55">
        <v>28072.5</v>
      </c>
    </row>
    <row r="56" spans="1:6">
      <c r="A56" s="168">
        <v>81000</v>
      </c>
      <c r="B56" s="169" t="s">
        <v>487</v>
      </c>
      <c r="C56" s="169">
        <v>27296799.27</v>
      </c>
      <c r="E56" s="167">
        <v>91013</v>
      </c>
      <c r="F56">
        <v>4140.8</v>
      </c>
    </row>
    <row r="57" spans="1:6">
      <c r="A57" s="160">
        <v>81000</v>
      </c>
      <c r="B57" s="159" t="s">
        <v>487</v>
      </c>
      <c r="C57" s="159">
        <v>77844.75</v>
      </c>
      <c r="E57" s="167">
        <v>91014</v>
      </c>
      <c r="F57">
        <v>4980.6000000000004</v>
      </c>
    </row>
    <row r="58" spans="1:6">
      <c r="A58" s="160">
        <v>82205</v>
      </c>
      <c r="B58" s="159" t="s">
        <v>364</v>
      </c>
      <c r="C58" s="159">
        <v>4391.01</v>
      </c>
      <c r="E58" s="167">
        <v>91015</v>
      </c>
      <c r="F58">
        <v>118409.81000000001</v>
      </c>
    </row>
    <row r="59" spans="1:6">
      <c r="A59" s="160">
        <v>91003</v>
      </c>
      <c r="B59" s="159" t="s">
        <v>402</v>
      </c>
      <c r="C59" s="159">
        <v>-25000</v>
      </c>
      <c r="E59" s="167">
        <v>91016</v>
      </c>
      <c r="F59">
        <v>66806</v>
      </c>
    </row>
    <row r="60" spans="1:6">
      <c r="A60" s="160">
        <v>91014</v>
      </c>
      <c r="B60" s="159" t="s">
        <v>521</v>
      </c>
      <c r="C60" s="159">
        <v>3240</v>
      </c>
      <c r="E60" s="167">
        <v>91201</v>
      </c>
      <c r="F60">
        <v>41551.4</v>
      </c>
    </row>
    <row r="61" spans="1:6">
      <c r="A61" s="160">
        <v>91003</v>
      </c>
      <c r="B61" s="159" t="s">
        <v>402</v>
      </c>
      <c r="C61" s="159">
        <v>1580</v>
      </c>
      <c r="E61" s="167">
        <v>92003</v>
      </c>
      <c r="F61">
        <v>20960</v>
      </c>
    </row>
    <row r="62" spans="1:6">
      <c r="A62" s="160">
        <v>82606</v>
      </c>
      <c r="B62" s="159" t="s">
        <v>371</v>
      </c>
      <c r="C62" s="159">
        <v>85000</v>
      </c>
      <c r="E62" s="167">
        <v>92004</v>
      </c>
      <c r="F62">
        <v>121134.46000000002</v>
      </c>
    </row>
    <row r="63" spans="1:6">
      <c r="A63" s="160">
        <v>92003</v>
      </c>
      <c r="B63" s="159" t="s">
        <v>417</v>
      </c>
      <c r="C63" s="159">
        <v>20960</v>
      </c>
      <c r="E63" s="167">
        <v>92007</v>
      </c>
      <c r="F63">
        <v>211526.44000000006</v>
      </c>
    </row>
    <row r="64" spans="1:6">
      <c r="A64" s="160">
        <v>84104</v>
      </c>
      <c r="B64" s="159" t="s">
        <v>385</v>
      </c>
      <c r="C64" s="159">
        <v>69620</v>
      </c>
      <c r="E64" s="167">
        <v>93003</v>
      </c>
      <c r="F64">
        <v>4830</v>
      </c>
    </row>
    <row r="65" spans="1:6">
      <c r="A65" s="160">
        <v>94001</v>
      </c>
      <c r="B65" s="159" t="s">
        <v>429</v>
      </c>
      <c r="C65" s="159">
        <v>27239.14</v>
      </c>
      <c r="E65" s="167">
        <v>94001</v>
      </c>
      <c r="F65">
        <v>27239.14</v>
      </c>
    </row>
    <row r="66" spans="1:6">
      <c r="A66" s="160">
        <v>84207</v>
      </c>
      <c r="B66" s="159" t="s">
        <v>388</v>
      </c>
      <c r="C66" s="159">
        <v>18189.25</v>
      </c>
      <c r="E66" s="167">
        <v>94004</v>
      </c>
      <c r="F66">
        <v>767</v>
      </c>
    </row>
    <row r="67" spans="1:6">
      <c r="A67" s="160">
        <v>92004</v>
      </c>
      <c r="B67" s="159" t="s">
        <v>418</v>
      </c>
      <c r="C67" s="159">
        <v>14118.77</v>
      </c>
      <c r="E67" s="167">
        <v>94006</v>
      </c>
      <c r="F67">
        <v>377175.18</v>
      </c>
    </row>
    <row r="68" spans="1:6">
      <c r="A68" s="160">
        <v>92004</v>
      </c>
      <c r="B68" s="159" t="s">
        <v>418</v>
      </c>
      <c r="C68" s="159">
        <v>5000</v>
      </c>
      <c r="E68" s="167">
        <v>94007</v>
      </c>
      <c r="F68">
        <v>316760.3</v>
      </c>
    </row>
    <row r="69" spans="1:6">
      <c r="A69" s="160">
        <v>94016</v>
      </c>
      <c r="B69" s="159" t="s">
        <v>442</v>
      </c>
      <c r="C69" s="159">
        <v>56449.86</v>
      </c>
      <c r="E69" s="167">
        <v>94008</v>
      </c>
      <c r="F69">
        <v>19200</v>
      </c>
    </row>
    <row r="70" spans="1:6">
      <c r="A70" s="160">
        <v>94016</v>
      </c>
      <c r="B70" s="159" t="s">
        <v>442</v>
      </c>
      <c r="C70" s="159">
        <v>342</v>
      </c>
      <c r="E70" s="167">
        <v>94016</v>
      </c>
      <c r="F70">
        <v>196947.64</v>
      </c>
    </row>
    <row r="71" spans="1:6">
      <c r="A71" s="160">
        <v>94007</v>
      </c>
      <c r="B71" s="159" t="s">
        <v>435</v>
      </c>
      <c r="C71" s="159">
        <v>288879.8</v>
      </c>
      <c r="E71" s="167">
        <v>94021</v>
      </c>
      <c r="F71">
        <v>473</v>
      </c>
    </row>
    <row r="72" spans="1:6">
      <c r="A72" s="160">
        <v>94006</v>
      </c>
      <c r="B72" s="159" t="s">
        <v>434</v>
      </c>
      <c r="C72" s="159">
        <v>31700</v>
      </c>
      <c r="E72" s="167">
        <v>94022</v>
      </c>
      <c r="F72">
        <v>49200.37</v>
      </c>
    </row>
    <row r="73" spans="1:6">
      <c r="A73" s="160">
        <v>94006</v>
      </c>
      <c r="B73" s="159" t="s">
        <v>434</v>
      </c>
      <c r="C73" s="159">
        <v>35696</v>
      </c>
      <c r="E73" s="167">
        <v>94023</v>
      </c>
      <c r="F73">
        <v>27.3</v>
      </c>
    </row>
    <row r="74" spans="1:6">
      <c r="A74" s="160">
        <v>92007</v>
      </c>
      <c r="B74" s="159" t="s">
        <v>421</v>
      </c>
      <c r="C74" s="159">
        <v>3960</v>
      </c>
      <c r="E74" s="167">
        <v>94026</v>
      </c>
      <c r="F74">
        <v>265310.53000000003</v>
      </c>
    </row>
    <row r="75" spans="1:6">
      <c r="A75" s="160">
        <v>84207</v>
      </c>
      <c r="B75" s="159" t="s">
        <v>388</v>
      </c>
      <c r="C75" s="159">
        <v>38311.94</v>
      </c>
      <c r="E75" s="167">
        <v>95002</v>
      </c>
      <c r="F75">
        <v>149111.51</v>
      </c>
    </row>
    <row r="76" spans="1:6">
      <c r="A76" s="160">
        <v>92004</v>
      </c>
      <c r="B76" s="159" t="s">
        <v>418</v>
      </c>
      <c r="C76" s="159">
        <v>19221.240000000002</v>
      </c>
      <c r="E76" s="167">
        <v>95003</v>
      </c>
      <c r="F76">
        <v>25000</v>
      </c>
    </row>
    <row r="77" spans="1:6">
      <c r="A77" s="160">
        <v>92004</v>
      </c>
      <c r="B77" s="159" t="s">
        <v>418</v>
      </c>
      <c r="C77" s="159">
        <v>11980</v>
      </c>
      <c r="E77" s="167">
        <v>96001</v>
      </c>
      <c r="F77">
        <v>167000</v>
      </c>
    </row>
    <row r="78" spans="1:6">
      <c r="A78" s="160">
        <v>92004</v>
      </c>
      <c r="B78" s="159" t="s">
        <v>418</v>
      </c>
      <c r="C78" s="159">
        <v>5232.26</v>
      </c>
      <c r="E78" s="167">
        <v>96006</v>
      </c>
      <c r="F78">
        <v>327996.71000000002</v>
      </c>
    </row>
    <row r="79" spans="1:6">
      <c r="A79" s="160">
        <v>92004</v>
      </c>
      <c r="B79" s="159" t="s">
        <v>418</v>
      </c>
      <c r="C79" s="159">
        <v>867.87</v>
      </c>
      <c r="E79" s="167">
        <v>97001</v>
      </c>
      <c r="F79">
        <v>97668.19</v>
      </c>
    </row>
    <row r="80" spans="1:6">
      <c r="A80" s="160">
        <v>94023</v>
      </c>
      <c r="B80" s="159" t="s">
        <v>447</v>
      </c>
      <c r="C80" s="159">
        <v>27.3</v>
      </c>
      <c r="E80" s="167">
        <v>97006</v>
      </c>
      <c r="F80">
        <v>696178.63</v>
      </c>
    </row>
    <row r="81" spans="1:6">
      <c r="A81" s="160">
        <v>94016</v>
      </c>
      <c r="B81" s="159" t="s">
        <v>442</v>
      </c>
      <c r="C81" s="159">
        <v>315.43</v>
      </c>
      <c r="E81" s="167" t="s">
        <v>529</v>
      </c>
      <c r="F81">
        <v>-6.9999844999983907E-3</v>
      </c>
    </row>
    <row r="82" spans="1:6">
      <c r="A82" s="160">
        <v>94016</v>
      </c>
      <c r="B82" s="159" t="s">
        <v>442</v>
      </c>
      <c r="C82" s="159">
        <v>407.44</v>
      </c>
    </row>
    <row r="83" spans="1:6">
      <c r="A83" s="160">
        <v>94016</v>
      </c>
      <c r="B83" s="159" t="s">
        <v>442</v>
      </c>
      <c r="C83" s="159">
        <v>9810.16</v>
      </c>
    </row>
    <row r="84" spans="1:6">
      <c r="A84" s="160">
        <v>94016</v>
      </c>
      <c r="B84" s="159" t="s">
        <v>442</v>
      </c>
      <c r="C84" s="159">
        <v>10446.620000000001</v>
      </c>
    </row>
    <row r="85" spans="1:6">
      <c r="A85" s="160">
        <v>94016</v>
      </c>
      <c r="B85" s="159" t="s">
        <v>442</v>
      </c>
      <c r="C85" s="159">
        <v>-12962.01</v>
      </c>
    </row>
    <row r="86" spans="1:6">
      <c r="A86" s="160">
        <v>94016</v>
      </c>
      <c r="B86" s="159" t="s">
        <v>442</v>
      </c>
      <c r="C86" s="159">
        <v>-12914.410000000002</v>
      </c>
    </row>
    <row r="87" spans="1:6">
      <c r="A87" s="160">
        <v>94016</v>
      </c>
      <c r="B87" s="159" t="s">
        <v>442</v>
      </c>
      <c r="C87" s="159">
        <v>141.22999999999999</v>
      </c>
    </row>
    <row r="88" spans="1:6">
      <c r="A88" s="160">
        <v>91001</v>
      </c>
      <c r="B88" s="159" t="s">
        <v>400</v>
      </c>
      <c r="C88" s="159">
        <v>2653516.75</v>
      </c>
    </row>
    <row r="89" spans="1:6">
      <c r="A89" s="160">
        <v>91004</v>
      </c>
      <c r="B89" s="159" t="s">
        <v>403</v>
      </c>
      <c r="C89" s="159">
        <v>1466.75</v>
      </c>
    </row>
    <row r="90" spans="1:6">
      <c r="A90" s="160">
        <v>91002</v>
      </c>
      <c r="B90" s="159" t="s">
        <v>401</v>
      </c>
      <c r="C90" s="159">
        <v>974271</v>
      </c>
    </row>
    <row r="91" spans="1:6">
      <c r="A91" s="160">
        <v>60004</v>
      </c>
      <c r="B91" s="159" t="s">
        <v>395</v>
      </c>
      <c r="C91" s="159">
        <v>16900</v>
      </c>
    </row>
    <row r="92" spans="1:6">
      <c r="A92" s="160">
        <v>91003</v>
      </c>
      <c r="B92" s="159" t="s">
        <v>402</v>
      </c>
      <c r="C92" s="159">
        <v>112270</v>
      </c>
    </row>
    <row r="93" spans="1:6">
      <c r="A93" s="160">
        <v>91007</v>
      </c>
      <c r="B93" s="159" t="s">
        <v>535</v>
      </c>
      <c r="C93" s="159">
        <v>4350</v>
      </c>
    </row>
    <row r="94" spans="1:6">
      <c r="A94" s="168">
        <v>91008</v>
      </c>
      <c r="B94" s="169" t="s">
        <v>407</v>
      </c>
      <c r="C94" s="169">
        <v>8251.73</v>
      </c>
    </row>
    <row r="95" spans="1:6">
      <c r="A95" s="160">
        <v>91003</v>
      </c>
      <c r="B95" s="159" t="s">
        <v>536</v>
      </c>
      <c r="C95" s="159">
        <v>14045</v>
      </c>
    </row>
    <row r="96" spans="1:6">
      <c r="A96" s="160">
        <v>91015</v>
      </c>
      <c r="B96" s="159" t="s">
        <v>522</v>
      </c>
      <c r="C96" s="159">
        <v>148324.76</v>
      </c>
    </row>
    <row r="97" spans="1:3">
      <c r="A97" s="160">
        <v>91015</v>
      </c>
      <c r="B97" s="159" t="s">
        <v>522</v>
      </c>
      <c r="C97" s="159">
        <v>16606</v>
      </c>
    </row>
    <row r="98" spans="1:3">
      <c r="A98" s="160">
        <v>91016</v>
      </c>
      <c r="B98" s="159" t="s">
        <v>523</v>
      </c>
      <c r="C98" s="159">
        <v>42425</v>
      </c>
    </row>
    <row r="99" spans="1:3">
      <c r="A99" s="160">
        <v>91006</v>
      </c>
      <c r="B99" s="159" t="s">
        <v>405</v>
      </c>
      <c r="C99" s="159">
        <v>36733.839999999997</v>
      </c>
    </row>
    <row r="100" spans="1:3">
      <c r="A100" s="160">
        <v>91014</v>
      </c>
      <c r="B100" s="159" t="s">
        <v>521</v>
      </c>
      <c r="C100" s="159">
        <v>1740.6</v>
      </c>
    </row>
    <row r="101" spans="1:3">
      <c r="A101" s="160">
        <v>91012</v>
      </c>
      <c r="B101" s="159" t="s">
        <v>252</v>
      </c>
      <c r="C101" s="159">
        <v>28072.5</v>
      </c>
    </row>
    <row r="102" spans="1:3">
      <c r="A102" s="160">
        <v>60002</v>
      </c>
      <c r="B102" s="159" t="s">
        <v>393</v>
      </c>
      <c r="C102" s="159">
        <v>3224.2</v>
      </c>
    </row>
    <row r="103" spans="1:3">
      <c r="A103" s="160">
        <v>91013</v>
      </c>
      <c r="B103" s="159" t="s">
        <v>411</v>
      </c>
      <c r="C103" s="159">
        <v>4140.8</v>
      </c>
    </row>
    <row r="104" spans="1:3">
      <c r="A104" s="170">
        <v>60002</v>
      </c>
      <c r="B104" s="15" t="s">
        <v>393</v>
      </c>
      <c r="C104" s="159">
        <v>620.79999999999995</v>
      </c>
    </row>
    <row r="105" spans="1:3">
      <c r="A105" s="160">
        <v>91201</v>
      </c>
      <c r="B105" s="159" t="s">
        <v>413</v>
      </c>
      <c r="C105" s="159">
        <v>41551.4</v>
      </c>
    </row>
    <row r="106" spans="1:3">
      <c r="A106" s="160">
        <v>94022</v>
      </c>
      <c r="B106" s="159" t="s">
        <v>446</v>
      </c>
      <c r="C106" s="159">
        <v>2265</v>
      </c>
    </row>
    <row r="107" spans="1:3">
      <c r="A107" s="160">
        <v>84104</v>
      </c>
      <c r="B107" s="159" t="s">
        <v>385</v>
      </c>
      <c r="C107" s="159">
        <v>180491</v>
      </c>
    </row>
    <row r="108" spans="1:3">
      <c r="A108" s="160">
        <v>95003</v>
      </c>
      <c r="B108" s="159" t="s">
        <v>399</v>
      </c>
      <c r="C108" s="159">
        <v>25000</v>
      </c>
    </row>
    <row r="109" spans="1:3">
      <c r="A109" s="160">
        <v>94007</v>
      </c>
      <c r="B109" s="159" t="s">
        <v>435</v>
      </c>
      <c r="C109" s="159">
        <v>4625.5</v>
      </c>
    </row>
    <row r="110" spans="1:3">
      <c r="A110" s="160">
        <v>94007</v>
      </c>
      <c r="B110" s="159" t="s">
        <v>435</v>
      </c>
      <c r="C110" s="159">
        <v>2925</v>
      </c>
    </row>
    <row r="111" spans="1:3">
      <c r="A111" s="160">
        <v>94006</v>
      </c>
      <c r="B111" s="159" t="s">
        <v>434</v>
      </c>
      <c r="C111" s="159">
        <v>2362</v>
      </c>
    </row>
    <row r="112" spans="1:3">
      <c r="A112" s="160">
        <v>94007</v>
      </c>
      <c r="B112" s="159" t="s">
        <v>435</v>
      </c>
      <c r="C112" s="159">
        <v>16740</v>
      </c>
    </row>
    <row r="113" spans="1:3">
      <c r="A113" s="160">
        <v>94006</v>
      </c>
      <c r="B113" s="159" t="s">
        <v>434</v>
      </c>
      <c r="C113" s="159">
        <v>307417.18</v>
      </c>
    </row>
    <row r="114" spans="1:3">
      <c r="A114" s="160">
        <v>94008</v>
      </c>
      <c r="B114" s="159" t="s">
        <v>436</v>
      </c>
      <c r="C114" s="159">
        <v>19200</v>
      </c>
    </row>
    <row r="115" spans="1:3">
      <c r="A115" s="160">
        <v>92007</v>
      </c>
      <c r="B115" s="159" t="s">
        <v>421</v>
      </c>
      <c r="C115" s="159">
        <v>17769.810000000001</v>
      </c>
    </row>
    <row r="116" spans="1:3">
      <c r="A116" s="160">
        <v>92007</v>
      </c>
      <c r="B116" s="159" t="s">
        <v>421</v>
      </c>
      <c r="C116" s="159">
        <v>109052</v>
      </c>
    </row>
    <row r="117" spans="1:3">
      <c r="A117" s="160">
        <v>94004</v>
      </c>
      <c r="B117" s="159" t="s">
        <v>432</v>
      </c>
      <c r="C117" s="159">
        <v>438</v>
      </c>
    </row>
    <row r="118" spans="1:3">
      <c r="A118" s="160">
        <v>94004</v>
      </c>
      <c r="B118" s="159" t="s">
        <v>432</v>
      </c>
      <c r="C118" s="159">
        <v>183</v>
      </c>
    </row>
    <row r="119" spans="1:3">
      <c r="A119" s="160">
        <v>94004</v>
      </c>
      <c r="B119" s="159" t="s">
        <v>432</v>
      </c>
      <c r="C119" s="159">
        <v>146</v>
      </c>
    </row>
    <row r="120" spans="1:3">
      <c r="A120" s="160">
        <v>92004</v>
      </c>
      <c r="B120" s="159" t="s">
        <v>418</v>
      </c>
      <c r="C120" s="159">
        <v>7463.5</v>
      </c>
    </row>
    <row r="121" spans="1:3">
      <c r="A121" s="160">
        <v>92004</v>
      </c>
      <c r="B121" s="159" t="s">
        <v>418</v>
      </c>
      <c r="C121" s="159">
        <v>44721</v>
      </c>
    </row>
    <row r="122" spans="1:3">
      <c r="A122" s="160">
        <v>93003</v>
      </c>
      <c r="B122" s="159" t="s">
        <v>426</v>
      </c>
      <c r="C122" s="159">
        <v>4827</v>
      </c>
    </row>
    <row r="123" spans="1:3">
      <c r="A123" s="160">
        <v>96001</v>
      </c>
      <c r="B123" s="159" t="s">
        <v>453</v>
      </c>
      <c r="C123" s="159">
        <v>167000</v>
      </c>
    </row>
    <row r="124" spans="1:3">
      <c r="A124" s="160">
        <v>96006</v>
      </c>
      <c r="B124" s="159" t="s">
        <v>504</v>
      </c>
      <c r="C124" s="159">
        <v>56050</v>
      </c>
    </row>
    <row r="125" spans="1:3">
      <c r="A125" s="160">
        <v>93003</v>
      </c>
      <c r="B125" s="159" t="s">
        <v>426</v>
      </c>
      <c r="C125" s="159">
        <v>3</v>
      </c>
    </row>
    <row r="126" spans="1:3">
      <c r="A126" s="160">
        <v>96006</v>
      </c>
      <c r="B126" s="159" t="s">
        <v>504</v>
      </c>
      <c r="C126" s="159">
        <v>1758</v>
      </c>
    </row>
    <row r="127" spans="1:3">
      <c r="A127" s="160">
        <v>95002</v>
      </c>
      <c r="B127" s="159" t="s">
        <v>398</v>
      </c>
      <c r="C127" s="159">
        <v>145941.51</v>
      </c>
    </row>
    <row r="128" spans="1:3">
      <c r="A128" s="160">
        <v>92007</v>
      </c>
      <c r="B128" s="159" t="s">
        <v>421</v>
      </c>
      <c r="C128" s="159">
        <v>48333.11</v>
      </c>
    </row>
    <row r="129" spans="1:3">
      <c r="A129" s="160">
        <v>92007</v>
      </c>
      <c r="B129" s="159" t="s">
        <v>421</v>
      </c>
      <c r="C129" s="159">
        <v>-210.53</v>
      </c>
    </row>
    <row r="130" spans="1:3">
      <c r="A130" s="160">
        <v>94016</v>
      </c>
      <c r="B130" s="159" t="s">
        <v>442</v>
      </c>
      <c r="C130" s="159">
        <v>-6153.42</v>
      </c>
    </row>
    <row r="131" spans="1:3">
      <c r="A131" s="160">
        <v>94016</v>
      </c>
      <c r="B131" s="159" t="s">
        <v>442</v>
      </c>
      <c r="C131" s="159">
        <v>20258.689999999999</v>
      </c>
    </row>
    <row r="132" spans="1:3">
      <c r="A132" s="160">
        <v>94016</v>
      </c>
      <c r="B132" s="159" t="s">
        <v>442</v>
      </c>
      <c r="C132" s="159">
        <v>-122727.79</v>
      </c>
    </row>
    <row r="133" spans="1:3">
      <c r="A133" s="160">
        <v>94016</v>
      </c>
      <c r="B133" s="159" t="s">
        <v>442</v>
      </c>
      <c r="C133" s="159">
        <v>253533.84</v>
      </c>
    </row>
    <row r="134" spans="1:3">
      <c r="A134" s="160">
        <v>96006</v>
      </c>
      <c r="B134" s="159" t="s">
        <v>504</v>
      </c>
      <c r="C134" s="159">
        <v>48300</v>
      </c>
    </row>
    <row r="135" spans="1:3">
      <c r="A135" s="160">
        <v>96006</v>
      </c>
      <c r="B135" s="159" t="s">
        <v>504</v>
      </c>
      <c r="C135" s="159">
        <v>188749.69</v>
      </c>
    </row>
    <row r="136" spans="1:3">
      <c r="A136" s="170">
        <v>96006</v>
      </c>
      <c r="B136" s="15" t="s">
        <v>504</v>
      </c>
      <c r="C136" s="159">
        <v>33139.019999999997</v>
      </c>
    </row>
    <row r="137" spans="1:3">
      <c r="A137" s="160">
        <v>97006</v>
      </c>
      <c r="B137" s="159" t="s">
        <v>469</v>
      </c>
      <c r="C137" s="159">
        <v>696178.63</v>
      </c>
    </row>
    <row r="138" spans="1:3">
      <c r="A138" s="160">
        <v>94026</v>
      </c>
      <c r="B138" s="159" t="s">
        <v>489</v>
      </c>
      <c r="C138" s="159">
        <v>265310.53000000003</v>
      </c>
    </row>
    <row r="139" spans="1:3">
      <c r="A139" s="160">
        <v>92007</v>
      </c>
      <c r="B139" s="159" t="s">
        <v>421</v>
      </c>
      <c r="C139" s="159">
        <v>27176.820000000065</v>
      </c>
    </row>
    <row r="140" spans="1:3">
      <c r="A140" s="160">
        <v>91001</v>
      </c>
      <c r="B140" s="159" t="s">
        <v>400</v>
      </c>
      <c r="C140" s="159">
        <v>644367</v>
      </c>
    </row>
    <row r="141" spans="1:3">
      <c r="A141" s="160">
        <v>91004</v>
      </c>
      <c r="B141" s="159" t="s">
        <v>403</v>
      </c>
      <c r="C141" s="159">
        <v>54410.25</v>
      </c>
    </row>
    <row r="142" spans="1:3">
      <c r="A142" s="160">
        <v>91002</v>
      </c>
      <c r="B142" s="159" t="s">
        <v>401</v>
      </c>
      <c r="C142" s="159">
        <v>25729</v>
      </c>
    </row>
    <row r="143" spans="1:3">
      <c r="A143" s="160">
        <v>91001</v>
      </c>
      <c r="B143" s="159" t="s">
        <v>400</v>
      </c>
      <c r="C143" s="159">
        <v>1500</v>
      </c>
    </row>
    <row r="144" spans="1:3">
      <c r="A144" s="160">
        <v>91003</v>
      </c>
      <c r="B144" s="159" t="s">
        <v>402</v>
      </c>
      <c r="C144" s="159">
        <v>16420</v>
      </c>
    </row>
    <row r="145" spans="1:3">
      <c r="A145" s="160">
        <v>91007</v>
      </c>
      <c r="B145" s="159" t="s">
        <v>406</v>
      </c>
      <c r="C145" s="159">
        <v>2950</v>
      </c>
    </row>
    <row r="146" spans="1:3">
      <c r="A146" s="160">
        <v>91015</v>
      </c>
      <c r="B146" s="159" t="s">
        <v>522</v>
      </c>
      <c r="C146" s="159">
        <v>-46520.95</v>
      </c>
    </row>
    <row r="147" spans="1:3">
      <c r="A147" s="160">
        <v>91016</v>
      </c>
      <c r="B147" s="159" t="s">
        <v>523</v>
      </c>
      <c r="C147" s="159">
        <v>24381</v>
      </c>
    </row>
    <row r="148" spans="1:3">
      <c r="A148" s="160">
        <v>91006</v>
      </c>
      <c r="B148" s="159" t="s">
        <v>405</v>
      </c>
      <c r="C148" s="159">
        <v>3500</v>
      </c>
    </row>
    <row r="149" spans="1:3">
      <c r="A149" s="160">
        <v>94021</v>
      </c>
      <c r="B149" s="159" t="s">
        <v>445</v>
      </c>
      <c r="C149" s="159">
        <v>473</v>
      </c>
    </row>
    <row r="150" spans="1:3">
      <c r="A150" s="160">
        <v>94022</v>
      </c>
      <c r="B150" s="159" t="s">
        <v>446</v>
      </c>
      <c r="C150" s="159">
        <v>46935.37</v>
      </c>
    </row>
    <row r="151" spans="1:3">
      <c r="A151" s="160">
        <v>84104</v>
      </c>
      <c r="B151" s="159" t="s">
        <v>385</v>
      </c>
      <c r="C151" s="159">
        <v>4550.2</v>
      </c>
    </row>
    <row r="152" spans="1:3">
      <c r="A152" s="160">
        <v>94007</v>
      </c>
      <c r="B152" s="159" t="s">
        <v>435</v>
      </c>
      <c r="C152" s="159">
        <v>2800</v>
      </c>
    </row>
    <row r="153" spans="1:3">
      <c r="A153" s="160">
        <v>94007</v>
      </c>
      <c r="B153" s="159" t="s">
        <v>435</v>
      </c>
      <c r="C153" s="159">
        <v>790</v>
      </c>
    </row>
    <row r="154" spans="1:3">
      <c r="A154" s="160">
        <v>92007</v>
      </c>
      <c r="B154" s="159" t="s">
        <v>421</v>
      </c>
      <c r="C154" s="159">
        <v>5445.23</v>
      </c>
    </row>
    <row r="155" spans="1:3">
      <c r="A155" s="160">
        <v>92004</v>
      </c>
      <c r="B155" s="159" t="s">
        <v>418</v>
      </c>
      <c r="C155" s="159">
        <v>6929.82</v>
      </c>
    </row>
    <row r="156" spans="1:3">
      <c r="A156" s="168">
        <v>92004</v>
      </c>
      <c r="B156" s="169" t="s">
        <v>418</v>
      </c>
      <c r="C156" s="169">
        <v>5600</v>
      </c>
    </row>
    <row r="157" spans="1:3">
      <c r="A157" s="171">
        <v>95002</v>
      </c>
      <c r="B157" s="171" t="s">
        <v>537</v>
      </c>
      <c r="C157" s="159">
        <v>3170</v>
      </c>
    </row>
    <row r="158" spans="1:3">
      <c r="C158" s="174">
        <f>SUM(C3:C157)</f>
        <v>-6.9999940824345686E-3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8C84-5A88-4255-A42F-F26D51281479}">
  <sheetPr>
    <tabColor rgb="FFFFFFCC"/>
  </sheetPr>
  <dimension ref="A1:J463"/>
  <sheetViews>
    <sheetView topLeftCell="A352" zoomScale="70" zoomScaleNormal="70" workbookViewId="0">
      <selection activeCell="D16" sqref="D16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-2.025991678237915E-3</v>
      </c>
      <c r="F5" s="37">
        <v>0</v>
      </c>
    </row>
    <row r="6" spans="1:10">
      <c r="A6" s="38"/>
      <c r="C6" s="300" t="s">
        <v>682</v>
      </c>
      <c r="D6" s="301"/>
      <c r="E6" s="300" t="s">
        <v>683</v>
      </c>
      <c r="F6" s="301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630804.43000000005</v>
      </c>
      <c r="E13" s="132"/>
      <c r="F13" s="132"/>
      <c r="H13" s="133">
        <f t="shared" si="0"/>
        <v>-630804.43000000005</v>
      </c>
      <c r="I13" s="4">
        <f t="shared" si="1"/>
        <v>1</v>
      </c>
      <c r="J13" s="133">
        <f t="shared" si="2"/>
        <v>-630804.43000000005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302"/>
      <c r="F16" s="30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0</v>
      </c>
      <c r="E17" s="302"/>
      <c r="F17" s="30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4680760.05</v>
      </c>
      <c r="E19" s="132"/>
      <c r="F19" s="132"/>
      <c r="H19" s="133">
        <f t="shared" si="0"/>
        <v>-4680760.05</v>
      </c>
      <c r="I19" s="4">
        <f t="shared" si="1"/>
        <v>1</v>
      </c>
      <c r="J19" s="133">
        <f t="shared" si="2"/>
        <v>-4680760.05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11220008.73</v>
      </c>
      <c r="D110" s="44"/>
      <c r="E110" s="132"/>
      <c r="F110" s="132"/>
      <c r="H110" s="133">
        <f t="shared" si="3"/>
        <v>11220008.73</v>
      </c>
      <c r="I110" s="4">
        <f t="shared" si="4"/>
        <v>1</v>
      </c>
      <c r="J110" s="133">
        <f t="shared" si="5"/>
        <v>11220008.73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8174.2999999999993</v>
      </c>
      <c r="D112" s="44"/>
      <c r="E112" s="132"/>
      <c r="F112" s="132"/>
      <c r="H112" s="133">
        <f t="shared" si="3"/>
        <v>8174.3</v>
      </c>
      <c r="I112" s="4">
        <f t="shared" si="4"/>
        <v>1</v>
      </c>
      <c r="J112" s="133">
        <f t="shared" si="5"/>
        <v>8174.3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7737.97</v>
      </c>
      <c r="D115" s="44"/>
      <c r="E115" s="132"/>
      <c r="F115" s="132"/>
      <c r="H115" s="133">
        <f t="shared" si="3"/>
        <v>7737.97</v>
      </c>
      <c r="I115" s="4">
        <f t="shared" si="4"/>
        <v>1</v>
      </c>
      <c r="J115" s="136">
        <f t="shared" si="5"/>
        <v>7737.97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11082414</v>
      </c>
      <c r="D121" s="44"/>
      <c r="E121" s="132"/>
      <c r="F121" s="132"/>
      <c r="H121" s="133">
        <f t="shared" si="3"/>
        <v>11082414</v>
      </c>
      <c r="I121" s="4">
        <f t="shared" si="4"/>
        <v>1</v>
      </c>
      <c r="J121" s="133">
        <f t="shared" si="5"/>
        <v>11082414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302">
        <v>1322232.01</v>
      </c>
      <c r="F122" s="30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208252.80000000005</v>
      </c>
      <c r="D128" s="44"/>
      <c r="E128" s="132"/>
      <c r="F128" s="132"/>
      <c r="H128" s="133">
        <f t="shared" si="3"/>
        <v>208252.79999999999</v>
      </c>
      <c r="I128" s="4">
        <f t="shared" si="4"/>
        <v>1</v>
      </c>
      <c r="J128" s="133">
        <f t="shared" si="5"/>
        <v>208252.79999999999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134582.53</v>
      </c>
      <c r="D130" s="44"/>
      <c r="E130" s="132"/>
      <c r="F130" s="132"/>
      <c r="H130" s="133">
        <f t="shared" si="3"/>
        <v>134582.53</v>
      </c>
      <c r="I130" s="4">
        <f t="shared" si="4"/>
        <v>1</v>
      </c>
      <c r="J130" s="133">
        <f t="shared" si="5"/>
        <v>134582.53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0</v>
      </c>
      <c r="D133" s="44"/>
      <c r="E133" s="132"/>
      <c r="F133" s="132"/>
      <c r="H133" s="133">
        <f t="shared" si="3"/>
        <v>0</v>
      </c>
      <c r="I133" s="4">
        <f t="shared" si="4"/>
        <v>1</v>
      </c>
      <c r="J133" s="133">
        <f t="shared" si="5"/>
        <v>0</v>
      </c>
    </row>
    <row r="134" spans="1:10">
      <c r="A134" s="139">
        <v>15011</v>
      </c>
      <c r="B134" s="43" t="s">
        <v>220</v>
      </c>
      <c r="C134" s="44">
        <v>28857232.137974001</v>
      </c>
      <c r="D134" s="44"/>
      <c r="E134" s="132"/>
      <c r="F134" s="132"/>
      <c r="H134" s="133">
        <f t="shared" si="3"/>
        <v>28857232.140000001</v>
      </c>
      <c r="I134" s="4">
        <f t="shared" si="4"/>
        <v>1</v>
      </c>
      <c r="J134" s="133">
        <f t="shared" si="5"/>
        <v>28857232.140000001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2686999.5300000003</v>
      </c>
      <c r="D136" s="44"/>
      <c r="E136" s="132"/>
      <c r="F136" s="132">
        <v>21235.010000000002</v>
      </c>
      <c r="H136" s="133">
        <f t="shared" si="3"/>
        <v>2665764.52</v>
      </c>
      <c r="I136" s="4">
        <f t="shared" si="4"/>
        <v>1</v>
      </c>
      <c r="J136" s="133">
        <f t="shared" si="5"/>
        <v>2665764.52</v>
      </c>
    </row>
    <row r="137" spans="1:10">
      <c r="A137" s="139">
        <v>15014</v>
      </c>
      <c r="B137" s="43" t="s">
        <v>188</v>
      </c>
      <c r="C137" s="44">
        <v>200000</v>
      </c>
      <c r="D137" s="44"/>
      <c r="E137" s="132"/>
      <c r="F137" s="132"/>
      <c r="H137" s="133">
        <f t="shared" ref="H137:H200" si="6">ROUND(C137-D137+E137-F137,2)</f>
        <v>200000</v>
      </c>
      <c r="I137" s="4">
        <f t="shared" ref="I137:I200" si="7">I136</f>
        <v>1</v>
      </c>
      <c r="J137" s="133">
        <f t="shared" ref="J137:J200" si="8">ROUND(H137*I137,2)</f>
        <v>200000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302">
        <v>12970</v>
      </c>
      <c r="F139" s="302">
        <v>264446.402</v>
      </c>
      <c r="G139" s="136"/>
      <c r="H139" s="133">
        <f t="shared" si="6"/>
        <v>286067.98</v>
      </c>
      <c r="I139" s="4">
        <f t="shared" si="7"/>
        <v>1</v>
      </c>
      <c r="J139" s="133">
        <f t="shared" si="8"/>
        <v>286067.98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12184.619999999879</v>
      </c>
      <c r="D141" s="44"/>
      <c r="E141" s="132"/>
      <c r="F141" s="132"/>
      <c r="H141" s="133">
        <f t="shared" si="6"/>
        <v>12184.62</v>
      </c>
      <c r="I141" s="4">
        <f t="shared" si="7"/>
        <v>1</v>
      </c>
      <c r="J141" s="133">
        <f t="shared" si="8"/>
        <v>12184.62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302"/>
      <c r="F171" s="30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/>
      <c r="D174" s="44"/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0">
      <c r="A175" s="139">
        <v>22002</v>
      </c>
      <c r="B175" s="137" t="s">
        <v>180</v>
      </c>
      <c r="C175" s="44"/>
      <c r="D175" s="44">
        <v>3162687.4299999997</v>
      </c>
      <c r="E175" s="132"/>
      <c r="F175" s="132"/>
      <c r="H175" s="133">
        <f t="shared" si="6"/>
        <v>-3162687.43</v>
      </c>
      <c r="I175" s="4">
        <f t="shared" si="7"/>
        <v>1</v>
      </c>
      <c r="J175" s="133">
        <f t="shared" si="8"/>
        <v>-3162687.43</v>
      </c>
    </row>
    <row r="176" spans="1:10">
      <c r="A176" s="139">
        <v>22101</v>
      </c>
      <c r="B176" s="43" t="s">
        <v>247</v>
      </c>
      <c r="C176" s="44"/>
      <c r="D176" s="44">
        <v>85470.820000000298</v>
      </c>
      <c r="E176" s="132"/>
      <c r="F176" s="132"/>
      <c r="H176" s="133">
        <f t="shared" si="6"/>
        <v>-85470.82</v>
      </c>
      <c r="I176" s="4">
        <f t="shared" si="7"/>
        <v>1</v>
      </c>
      <c r="J176" s="133">
        <f t="shared" si="8"/>
        <v>-85470.82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>
        <v>0</v>
      </c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6553566.0800000001</v>
      </c>
      <c r="E181" s="132"/>
      <c r="F181" s="132"/>
      <c r="H181" s="133">
        <f t="shared" si="6"/>
        <v>-6553566.0800000001</v>
      </c>
      <c r="I181" s="4">
        <f t="shared" si="7"/>
        <v>1</v>
      </c>
      <c r="J181" s="133">
        <f t="shared" si="8"/>
        <v>-6553566.0800000001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3152182.02</v>
      </c>
      <c r="E184" s="132"/>
      <c r="F184" s="132">
        <v>323267.34999999998</v>
      </c>
      <c r="H184" s="133">
        <f t="shared" si="6"/>
        <v>-3475449.37</v>
      </c>
      <c r="I184" s="4">
        <f t="shared" si="7"/>
        <v>1</v>
      </c>
      <c r="J184" s="133">
        <f t="shared" si="8"/>
        <v>-3475449.37</v>
      </c>
    </row>
    <row r="185" spans="1:10">
      <c r="A185" s="139">
        <v>25008</v>
      </c>
      <c r="B185" s="137" t="s">
        <v>287</v>
      </c>
      <c r="C185" s="44"/>
      <c r="D185" s="44">
        <v>0</v>
      </c>
      <c r="E185" s="132"/>
      <c r="F185" s="132"/>
      <c r="H185" s="133">
        <f t="shared" si="6"/>
        <v>0</v>
      </c>
      <c r="I185" s="4">
        <f t="shared" si="7"/>
        <v>1</v>
      </c>
      <c r="J185" s="133">
        <f t="shared" si="8"/>
        <v>0</v>
      </c>
    </row>
    <row r="186" spans="1:10">
      <c r="A186" s="139">
        <v>25009</v>
      </c>
      <c r="B186" s="137" t="s">
        <v>288</v>
      </c>
      <c r="C186" s="44"/>
      <c r="D186" s="44">
        <v>112426.93</v>
      </c>
      <c r="E186" s="132"/>
      <c r="F186" s="132"/>
      <c r="H186" s="133">
        <f t="shared" si="6"/>
        <v>-112426.93</v>
      </c>
      <c r="I186" s="4">
        <f t="shared" si="7"/>
        <v>1</v>
      </c>
      <c r="J186" s="133">
        <f t="shared" si="8"/>
        <v>-112426.93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1430343</v>
      </c>
      <c r="E190" s="132"/>
      <c r="F190" s="132"/>
      <c r="H190" s="133">
        <f t="shared" si="6"/>
        <v>-1430343</v>
      </c>
      <c r="I190" s="4">
        <f t="shared" si="7"/>
        <v>1</v>
      </c>
      <c r="J190" s="133">
        <f t="shared" si="8"/>
        <v>-1430343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413</v>
      </c>
      <c r="E193" s="132"/>
      <c r="F193" s="132"/>
      <c r="H193" s="133">
        <f t="shared" si="6"/>
        <v>-413</v>
      </c>
      <c r="I193" s="4">
        <f t="shared" si="7"/>
        <v>1</v>
      </c>
      <c r="J193" s="133">
        <f t="shared" si="8"/>
        <v>-413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302"/>
      <c r="F228" s="30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32673684.469999999</v>
      </c>
      <c r="E244" s="132"/>
      <c r="F244" s="132"/>
      <c r="H244" s="133">
        <f t="shared" si="9"/>
        <v>-32673684.469999999</v>
      </c>
      <c r="I244" s="4">
        <f t="shared" si="10"/>
        <v>1</v>
      </c>
      <c r="J244" s="133">
        <f t="shared" si="11"/>
        <v>-32673684.469999999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20976493.5</v>
      </c>
      <c r="E260" s="132"/>
      <c r="F260" s="132"/>
      <c r="H260" s="133">
        <f t="shared" si="9"/>
        <v>-20976493.5</v>
      </c>
      <c r="I260" s="4">
        <f t="shared" si="10"/>
        <v>1</v>
      </c>
      <c r="J260" s="133">
        <f t="shared" si="11"/>
        <v>-20976493.5</v>
      </c>
    </row>
    <row r="261" spans="1:10">
      <c r="A261" s="140">
        <v>71030</v>
      </c>
      <c r="B261" s="43" t="s">
        <v>608</v>
      </c>
      <c r="C261" s="44"/>
      <c r="D261" s="44">
        <v>843730.63</v>
      </c>
      <c r="E261" s="132"/>
      <c r="F261" s="132"/>
      <c r="H261" s="133">
        <f t="shared" si="9"/>
        <v>-843730.63</v>
      </c>
      <c r="I261" s="4">
        <f t="shared" si="10"/>
        <v>1</v>
      </c>
      <c r="J261" s="133">
        <f t="shared" si="11"/>
        <v>-843730.63</v>
      </c>
    </row>
    <row r="262" spans="1:10">
      <c r="A262" s="140">
        <v>71031</v>
      </c>
      <c r="B262" s="43" t="s">
        <v>609</v>
      </c>
      <c r="C262" s="44"/>
      <c r="D262" s="44">
        <v>9972426.5</v>
      </c>
      <c r="E262" s="132"/>
      <c r="F262" s="132"/>
      <c r="H262" s="133">
        <f t="shared" si="9"/>
        <v>-9972426.5</v>
      </c>
      <c r="I262" s="4">
        <f t="shared" si="10"/>
        <v>1</v>
      </c>
      <c r="J262" s="133">
        <f t="shared" si="11"/>
        <v>-9972426.5</v>
      </c>
    </row>
    <row r="263" spans="1:10">
      <c r="A263" s="139">
        <v>71998</v>
      </c>
      <c r="B263" s="43" t="s">
        <v>332</v>
      </c>
      <c r="C263" s="44"/>
      <c r="D263" s="44">
        <v>74654</v>
      </c>
      <c r="E263" s="132"/>
      <c r="F263" s="132"/>
      <c r="H263" s="133">
        <f t="shared" si="9"/>
        <v>-74654</v>
      </c>
      <c r="I263" s="4">
        <f t="shared" si="10"/>
        <v>1</v>
      </c>
      <c r="J263" s="133">
        <f t="shared" si="11"/>
        <v>-74654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29422299.030000001</v>
      </c>
      <c r="D291" s="44"/>
      <c r="E291" s="132"/>
      <c r="F291" s="132"/>
      <c r="H291" s="133">
        <f t="shared" si="12"/>
        <v>29422299.030000001</v>
      </c>
      <c r="I291" s="4">
        <f t="shared" si="13"/>
        <v>1</v>
      </c>
      <c r="J291" s="133">
        <f t="shared" si="14"/>
        <v>29422299.030000001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14113506.42</v>
      </c>
      <c r="D307" s="44"/>
      <c r="E307" s="132"/>
      <c r="F307" s="132"/>
      <c r="H307" s="133">
        <f t="shared" si="12"/>
        <v>14113506.42</v>
      </c>
      <c r="I307" s="4">
        <f t="shared" si="13"/>
        <v>1</v>
      </c>
      <c r="J307" s="133">
        <f t="shared" si="14"/>
        <v>14113506.42</v>
      </c>
    </row>
    <row r="308" spans="1:10">
      <c r="A308" s="140">
        <v>81030</v>
      </c>
      <c r="B308" s="43" t="s">
        <v>608</v>
      </c>
      <c r="C308" s="44">
        <v>232062.11</v>
      </c>
      <c r="D308" s="44"/>
      <c r="E308" s="132"/>
      <c r="F308" s="132"/>
      <c r="H308" s="133">
        <f t="shared" si="12"/>
        <v>232062.11</v>
      </c>
      <c r="I308" s="4">
        <f t="shared" si="13"/>
        <v>1</v>
      </c>
      <c r="J308" s="133">
        <f t="shared" si="14"/>
        <v>232062.11</v>
      </c>
    </row>
    <row r="309" spans="1:10">
      <c r="A309" s="140">
        <v>81031</v>
      </c>
      <c r="B309" s="43" t="s">
        <v>609</v>
      </c>
      <c r="C309" s="44">
        <v>5799357.4900000002</v>
      </c>
      <c r="D309" s="44"/>
      <c r="E309" s="132"/>
      <c r="F309" s="132"/>
      <c r="H309" s="133">
        <f t="shared" si="12"/>
        <v>5799357.4900000002</v>
      </c>
      <c r="I309" s="4">
        <f t="shared" si="13"/>
        <v>1</v>
      </c>
      <c r="J309" s="133">
        <f t="shared" si="14"/>
        <v>5799357.4900000002</v>
      </c>
    </row>
    <row r="310" spans="1:10">
      <c r="A310" s="139">
        <v>81998</v>
      </c>
      <c r="B310" s="137" t="s">
        <v>348</v>
      </c>
      <c r="C310" s="44">
        <v>23450</v>
      </c>
      <c r="D310" s="44"/>
      <c r="E310" s="132"/>
      <c r="F310" s="132"/>
      <c r="H310" s="133">
        <f t="shared" si="12"/>
        <v>23450</v>
      </c>
      <c r="I310" s="4">
        <f t="shared" si="13"/>
        <v>1</v>
      </c>
      <c r="J310" s="133">
        <f t="shared" si="14"/>
        <v>23450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/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2295100</v>
      </c>
      <c r="D358" s="44"/>
      <c r="E358" s="132"/>
      <c r="F358" s="132"/>
      <c r="H358" s="133">
        <f t="shared" si="15"/>
        <v>2295100</v>
      </c>
      <c r="I358" s="4">
        <f t="shared" si="16"/>
        <v>1</v>
      </c>
      <c r="J358" s="133">
        <f t="shared" si="17"/>
        <v>2295100</v>
      </c>
    </row>
    <row r="359" spans="1:10">
      <c r="A359" s="139">
        <v>91002</v>
      </c>
      <c r="B359" s="43" t="s">
        <v>401</v>
      </c>
      <c r="C359" s="44">
        <v>1863633</v>
      </c>
      <c r="D359" s="44"/>
      <c r="E359" s="132"/>
      <c r="F359" s="132"/>
      <c r="H359" s="133">
        <f t="shared" si="15"/>
        <v>1863633</v>
      </c>
      <c r="I359" s="4">
        <f t="shared" si="16"/>
        <v>1</v>
      </c>
      <c r="J359" s="133">
        <f t="shared" si="17"/>
        <v>1863633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23266.5</v>
      </c>
      <c r="D361" s="44"/>
      <c r="E361" s="132"/>
      <c r="F361" s="132"/>
      <c r="H361" s="133">
        <f t="shared" si="15"/>
        <v>23266.5</v>
      </c>
      <c r="I361" s="4">
        <f t="shared" si="16"/>
        <v>1</v>
      </c>
      <c r="J361" s="133">
        <f t="shared" si="17"/>
        <v>23266.5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63705</v>
      </c>
      <c r="D363" s="44"/>
      <c r="E363" s="132"/>
      <c r="F363" s="132"/>
      <c r="H363" s="133">
        <f t="shared" si="15"/>
        <v>63705</v>
      </c>
      <c r="I363" s="4">
        <f t="shared" si="16"/>
        <v>1</v>
      </c>
      <c r="J363" s="133">
        <f t="shared" si="17"/>
        <v>63705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32763.46</v>
      </c>
      <c r="D365" s="44"/>
      <c r="E365" s="132"/>
      <c r="F365" s="132"/>
      <c r="H365" s="133">
        <f t="shared" si="15"/>
        <v>32763.46</v>
      </c>
      <c r="I365" s="4">
        <f t="shared" si="16"/>
        <v>1</v>
      </c>
      <c r="J365" s="133">
        <f t="shared" si="17"/>
        <v>32763.46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87182.93</v>
      </c>
      <c r="D367" s="44"/>
      <c r="E367" s="132"/>
      <c r="F367" s="132"/>
      <c r="H367" s="133">
        <f t="shared" si="15"/>
        <v>87182.93</v>
      </c>
      <c r="I367" s="4">
        <f t="shared" si="16"/>
        <v>1</v>
      </c>
      <c r="J367" s="133">
        <f t="shared" si="17"/>
        <v>87182.93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64850</v>
      </c>
      <c r="D370" s="44"/>
      <c r="E370" s="132"/>
      <c r="F370" s="132"/>
      <c r="H370" s="133">
        <f t="shared" si="15"/>
        <v>64850</v>
      </c>
      <c r="I370" s="4">
        <f t="shared" si="16"/>
        <v>1</v>
      </c>
      <c r="J370" s="133">
        <f t="shared" si="17"/>
        <v>64850</v>
      </c>
    </row>
    <row r="371" spans="1:10">
      <c r="A371" s="139">
        <v>91200</v>
      </c>
      <c r="B371" s="137" t="s">
        <v>412</v>
      </c>
      <c r="C371" s="44">
        <v>165115</v>
      </c>
      <c r="D371" s="44"/>
      <c r="E371" s="132"/>
      <c r="F371" s="132"/>
      <c r="H371" s="133">
        <f t="shared" si="15"/>
        <v>165115</v>
      </c>
      <c r="I371" s="4">
        <f t="shared" si="16"/>
        <v>1</v>
      </c>
      <c r="J371" s="133">
        <f t="shared" si="17"/>
        <v>165115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200252.84</v>
      </c>
      <c r="D376" s="44"/>
      <c r="E376" s="132"/>
      <c r="F376" s="132"/>
      <c r="H376" s="133">
        <f t="shared" si="15"/>
        <v>200252.84</v>
      </c>
      <c r="I376" s="4">
        <f t="shared" si="16"/>
        <v>1</v>
      </c>
      <c r="J376" s="133">
        <f t="shared" si="17"/>
        <v>200252.84</v>
      </c>
    </row>
    <row r="377" spans="1:10">
      <c r="A377" s="139">
        <v>92004</v>
      </c>
      <c r="B377" s="137" t="s">
        <v>418</v>
      </c>
      <c r="C377" s="44">
        <v>51774.98</v>
      </c>
      <c r="D377" s="44"/>
      <c r="E377" s="132"/>
      <c r="F377" s="132"/>
      <c r="H377" s="133">
        <f t="shared" si="15"/>
        <v>51774.98</v>
      </c>
      <c r="I377" s="4">
        <f t="shared" si="16"/>
        <v>1</v>
      </c>
      <c r="J377" s="133">
        <f t="shared" si="17"/>
        <v>51774.98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65924</v>
      </c>
      <c r="D380" s="44"/>
      <c r="E380" s="132"/>
      <c r="F380" s="132"/>
      <c r="H380" s="133">
        <f t="shared" si="15"/>
        <v>65924</v>
      </c>
      <c r="I380" s="4">
        <f t="shared" si="16"/>
        <v>1</v>
      </c>
      <c r="J380" s="133">
        <f t="shared" si="17"/>
        <v>65924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2411</v>
      </c>
      <c r="D386" s="44"/>
      <c r="E386" s="132"/>
      <c r="F386" s="132"/>
      <c r="H386" s="133">
        <f t="shared" si="15"/>
        <v>2411</v>
      </c>
      <c r="I386" s="4">
        <f t="shared" si="16"/>
        <v>1</v>
      </c>
      <c r="J386" s="133">
        <f t="shared" si="17"/>
        <v>2411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302"/>
      <c r="F389" s="30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139">
        <v>94005</v>
      </c>
      <c r="B393" s="137" t="s">
        <v>433</v>
      </c>
      <c r="C393" s="44">
        <v>800</v>
      </c>
      <c r="D393" s="44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22904.21</v>
      </c>
      <c r="D394" s="44"/>
      <c r="E394" s="132"/>
      <c r="F394" s="132"/>
      <c r="H394" s="133">
        <f t="shared" si="18"/>
        <v>22904.21</v>
      </c>
      <c r="I394" s="4">
        <f t="shared" si="19"/>
        <v>1</v>
      </c>
      <c r="J394" s="133">
        <f t="shared" si="20"/>
        <v>22904.21</v>
      </c>
    </row>
    <row r="395" spans="1:10">
      <c r="A395" s="139">
        <v>94007</v>
      </c>
      <c r="B395" s="137" t="s">
        <v>435</v>
      </c>
      <c r="C395" s="44">
        <v>12675</v>
      </c>
      <c r="D395" s="44"/>
      <c r="E395" s="132"/>
      <c r="F395" s="132"/>
      <c r="H395" s="133">
        <f t="shared" si="18"/>
        <v>12675</v>
      </c>
      <c r="I395" s="4">
        <f t="shared" si="19"/>
        <v>1</v>
      </c>
      <c r="J395" s="133">
        <f t="shared" si="20"/>
        <v>12675</v>
      </c>
    </row>
    <row r="396" spans="1:10">
      <c r="A396" s="139">
        <v>94008</v>
      </c>
      <c r="B396" s="137" t="s">
        <v>436</v>
      </c>
      <c r="C396" s="44">
        <v>96420</v>
      </c>
      <c r="D396" s="44"/>
      <c r="E396" s="132"/>
      <c r="F396" s="132"/>
      <c r="H396" s="133">
        <f t="shared" si="18"/>
        <v>96420</v>
      </c>
      <c r="I396" s="4">
        <f t="shared" si="19"/>
        <v>1</v>
      </c>
      <c r="J396" s="133">
        <f t="shared" si="20"/>
        <v>96420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1200</v>
      </c>
      <c r="D399" s="44"/>
      <c r="E399" s="132"/>
      <c r="F399" s="132"/>
      <c r="H399" s="133">
        <f t="shared" si="18"/>
        <v>1200</v>
      </c>
      <c r="I399" s="4">
        <f t="shared" si="19"/>
        <v>1</v>
      </c>
      <c r="J399" s="136">
        <f t="shared" si="20"/>
        <v>1200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302"/>
      <c r="F402" s="302"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166773.49</v>
      </c>
      <c r="D404" s="44"/>
      <c r="E404" s="302"/>
      <c r="F404" s="302"/>
      <c r="G404" s="136"/>
      <c r="H404" s="133">
        <f t="shared" si="18"/>
        <v>166773.49</v>
      </c>
      <c r="I404" s="4">
        <f t="shared" si="19"/>
        <v>1</v>
      </c>
      <c r="J404" s="133">
        <f t="shared" si="20"/>
        <v>166773.49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45200</v>
      </c>
      <c r="D407" s="44"/>
      <c r="E407" s="132"/>
      <c r="F407" s="132"/>
      <c r="H407" s="133">
        <f t="shared" si="18"/>
        <v>45200</v>
      </c>
      <c r="I407" s="4">
        <f t="shared" si="19"/>
        <v>1</v>
      </c>
      <c r="J407" s="133">
        <f t="shared" si="20"/>
        <v>45200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1863004.19</v>
      </c>
      <c r="D414" s="44"/>
      <c r="E414" s="302">
        <v>608948.76199999999</v>
      </c>
      <c r="F414" s="302">
        <v>12970</v>
      </c>
      <c r="G414" s="136"/>
      <c r="H414" s="133">
        <f t="shared" si="18"/>
        <v>2458982.9500000002</v>
      </c>
      <c r="I414" s="4">
        <f t="shared" si="19"/>
        <v>1</v>
      </c>
      <c r="J414" s="133">
        <f t="shared" si="20"/>
        <v>2458982.9500000002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139">
        <v>95001</v>
      </c>
      <c r="B418" s="43" t="s">
        <v>397</v>
      </c>
      <c r="C418" s="44">
        <v>0</v>
      </c>
      <c r="D418" s="44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159715.57</v>
      </c>
      <c r="D419" s="44"/>
      <c r="E419" s="132"/>
      <c r="F419" s="132"/>
      <c r="H419" s="133">
        <f t="shared" si="18"/>
        <v>159715.57</v>
      </c>
      <c r="I419" s="4">
        <f t="shared" si="19"/>
        <v>1</v>
      </c>
      <c r="J419" s="133">
        <f t="shared" si="20"/>
        <v>159715.57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>
        <v>99000</v>
      </c>
      <c r="D421" s="44"/>
      <c r="E421" s="132"/>
      <c r="F421" s="132"/>
      <c r="H421" s="133">
        <f t="shared" si="18"/>
        <v>99000</v>
      </c>
      <c r="I421" s="4">
        <f t="shared" si="19"/>
        <v>1</v>
      </c>
      <c r="J421" s="133">
        <f t="shared" si="20"/>
        <v>99000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90792.7</v>
      </c>
      <c r="D428" s="44"/>
      <c r="E428" s="132"/>
      <c r="F428" s="132"/>
      <c r="H428" s="133">
        <f t="shared" si="18"/>
        <v>90792.7</v>
      </c>
      <c r="I428" s="4">
        <f t="shared" si="19"/>
        <v>1</v>
      </c>
      <c r="J428" s="133">
        <f t="shared" si="20"/>
        <v>90792.7</v>
      </c>
    </row>
    <row r="429" spans="1:10">
      <c r="A429" s="139">
        <v>97001</v>
      </c>
      <c r="B429" s="43" t="s">
        <v>464</v>
      </c>
      <c r="C429" s="44"/>
      <c r="D429" s="44">
        <v>490923.66</v>
      </c>
      <c r="E429" s="132"/>
      <c r="F429" s="132"/>
      <c r="H429" s="133">
        <f t="shared" si="18"/>
        <v>-490923.66</v>
      </c>
      <c r="I429" s="4">
        <f t="shared" si="19"/>
        <v>1</v>
      </c>
      <c r="J429" s="133">
        <f t="shared" si="20"/>
        <v>-490923.66</v>
      </c>
    </row>
    <row r="430" spans="1:10">
      <c r="A430" s="139">
        <v>97002</v>
      </c>
      <c r="B430" s="43" t="s">
        <v>465</v>
      </c>
      <c r="C430" s="44">
        <v>62634.67</v>
      </c>
      <c r="D430" s="44"/>
      <c r="E430" s="132"/>
      <c r="F430" s="132"/>
      <c r="H430" s="133">
        <f t="shared" si="18"/>
        <v>62634.67</v>
      </c>
      <c r="I430" s="4">
        <f t="shared" si="19"/>
        <v>1</v>
      </c>
      <c r="J430" s="133">
        <f t="shared" si="20"/>
        <v>62634.67</v>
      </c>
    </row>
    <row r="431" spans="1:10">
      <c r="A431" s="139">
        <v>97003</v>
      </c>
      <c r="B431" s="43" t="s">
        <v>461</v>
      </c>
      <c r="C431" s="44">
        <v>78224.97</v>
      </c>
      <c r="D431" s="44"/>
      <c r="E431" s="132"/>
      <c r="F431" s="132"/>
      <c r="H431" s="133">
        <f t="shared" si="18"/>
        <v>78224.97</v>
      </c>
      <c r="I431" s="4">
        <f t="shared" si="19"/>
        <v>1</v>
      </c>
      <c r="J431" s="133">
        <f t="shared" si="20"/>
        <v>78224.97</v>
      </c>
    </row>
    <row r="432" spans="1:10">
      <c r="A432" s="139">
        <v>97004</v>
      </c>
      <c r="B432" s="43" t="s">
        <v>462</v>
      </c>
      <c r="C432" s="44">
        <v>30670</v>
      </c>
      <c r="D432" s="44"/>
      <c r="E432" s="132"/>
      <c r="F432" s="132"/>
      <c r="H432" s="133">
        <f t="shared" si="18"/>
        <v>30670</v>
      </c>
      <c r="I432" s="4">
        <f t="shared" si="19"/>
        <v>1</v>
      </c>
      <c r="J432" s="133">
        <f t="shared" si="20"/>
        <v>30670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302"/>
      <c r="F433" s="30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/>
      <c r="D439" s="44">
        <v>15045.55</v>
      </c>
      <c r="E439" s="132"/>
      <c r="F439" s="132"/>
      <c r="H439" s="133">
        <f t="shared" si="18"/>
        <v>-15045.55</v>
      </c>
      <c r="I439" s="4">
        <f t="shared" si="19"/>
        <v>1</v>
      </c>
      <c r="J439" s="133">
        <f>ROUND(H439*I439,2)</f>
        <v>-15045.55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303"/>
      <c r="F443" s="303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v>128418659.177974</v>
      </c>
      <c r="D444" s="45">
        <v>128418659.17999999</v>
      </c>
      <c r="E444" s="45">
        <v>1944150.7719999999</v>
      </c>
      <c r="F444" s="45">
        <v>1944150.7719999999</v>
      </c>
      <c r="H444" s="45">
        <f t="shared" ref="H444" si="21">SUM(H8:H443)</f>
        <v>8.2400219980627298E-9</v>
      </c>
      <c r="J444" s="45">
        <f>SUM(J8:J443)</f>
        <v>8.2400219980627298E-9</v>
      </c>
    </row>
    <row r="445" spans="1:10" ht="15" thickTop="1">
      <c r="A445" s="43"/>
      <c r="D445" s="46">
        <v>-2.025991678237915E-3</v>
      </c>
      <c r="F445" s="46">
        <v>0</v>
      </c>
    </row>
    <row r="463" ht="17.899999999999999" customHeight="1"/>
  </sheetData>
  <autoFilter ref="A7:I444" xr:uid="{33AB8C84-5A88-4255-A42F-F26D51281479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8E04-DBC6-444F-AF1E-68CC2EABEA30}">
  <sheetPr>
    <tabColor theme="7" tint="0.59999389629810485"/>
  </sheetPr>
  <dimension ref="A2:F163"/>
  <sheetViews>
    <sheetView workbookViewId="0">
      <selection activeCell="H9" sqref="H9"/>
    </sheetView>
  </sheetViews>
  <sheetFormatPr defaultRowHeight="14.6"/>
  <cols>
    <col min="1" max="1" width="8.84375" bestFit="1" customWidth="1"/>
    <col min="2" max="2" width="42.15234375" bestFit="1" customWidth="1"/>
    <col min="3" max="3" width="11.84375" style="16" bestFit="1" customWidth="1"/>
    <col min="5" max="5" width="12.3828125" bestFit="1" customWidth="1"/>
    <col min="6" max="6" width="16" style="16" bestFit="1" customWidth="1"/>
    <col min="7" max="7" width="16" bestFit="1" customWidth="1"/>
  </cols>
  <sheetData>
    <row r="2" spans="1:6">
      <c r="A2" s="172" t="s">
        <v>531</v>
      </c>
      <c r="B2" s="172" t="s">
        <v>532</v>
      </c>
      <c r="C2" s="175" t="s">
        <v>533</v>
      </c>
      <c r="E2" s="166" t="s">
        <v>528</v>
      </c>
      <c r="F2" s="16" t="s">
        <v>534</v>
      </c>
    </row>
    <row r="3" spans="1:6">
      <c r="A3" s="160">
        <v>13255</v>
      </c>
      <c r="B3" s="159" t="s">
        <v>511</v>
      </c>
      <c r="C3" s="176">
        <v>5191209.3199999928</v>
      </c>
      <c r="E3" s="167">
        <v>11100</v>
      </c>
      <c r="F3" s="16">
        <v>1499058.5</v>
      </c>
    </row>
    <row r="4" spans="1:6">
      <c r="A4" s="160">
        <v>13256</v>
      </c>
      <c r="B4" s="159" t="s">
        <v>512</v>
      </c>
      <c r="C4" s="176">
        <v>287351.95999999938</v>
      </c>
      <c r="E4" s="167">
        <v>11101</v>
      </c>
      <c r="F4" s="16">
        <v>-1499052.5</v>
      </c>
    </row>
    <row r="5" spans="1:6">
      <c r="A5" s="160">
        <v>13257</v>
      </c>
      <c r="B5" s="159" t="s">
        <v>513</v>
      </c>
      <c r="C5" s="176">
        <v>167776.27</v>
      </c>
      <c r="E5" s="167">
        <v>11200</v>
      </c>
      <c r="F5" s="16">
        <v>1297782.8500000001</v>
      </c>
    </row>
    <row r="6" spans="1:6">
      <c r="A6" s="160">
        <v>14102</v>
      </c>
      <c r="B6" s="159" t="s">
        <v>180</v>
      </c>
      <c r="C6" s="176">
        <v>2412364</v>
      </c>
      <c r="E6" s="167">
        <v>11201</v>
      </c>
      <c r="F6" s="16">
        <v>-1096636.0100000002</v>
      </c>
    </row>
    <row r="7" spans="1:6">
      <c r="A7" s="161">
        <v>14101</v>
      </c>
      <c r="B7" s="24" t="s">
        <v>179</v>
      </c>
      <c r="C7" s="176">
        <v>176606.2370001548</v>
      </c>
      <c r="E7" s="167">
        <v>11300</v>
      </c>
      <c r="F7" s="16">
        <v>597264.51999999862</v>
      </c>
    </row>
    <row r="8" spans="1:6">
      <c r="A8" s="160">
        <v>14201</v>
      </c>
      <c r="B8" s="159" t="s">
        <v>181</v>
      </c>
      <c r="C8" s="176">
        <v>7669.9999999869615</v>
      </c>
      <c r="E8" s="167">
        <v>11301</v>
      </c>
      <c r="F8" s="16">
        <v>-534465.21000000008</v>
      </c>
    </row>
    <row r="9" spans="1:6">
      <c r="A9" s="160">
        <v>15007</v>
      </c>
      <c r="B9" s="159" t="s">
        <v>186</v>
      </c>
      <c r="C9" s="176">
        <v>7000</v>
      </c>
      <c r="E9" s="167">
        <v>11600</v>
      </c>
      <c r="F9" s="16">
        <v>5115779</v>
      </c>
    </row>
    <row r="10" spans="1:6">
      <c r="A10" s="160">
        <v>15007</v>
      </c>
      <c r="B10" s="159" t="s">
        <v>186</v>
      </c>
      <c r="C10" s="176">
        <v>573995.27</v>
      </c>
      <c r="E10" s="167">
        <v>11601</v>
      </c>
      <c r="F10" s="16">
        <v>-4207734.4800000004</v>
      </c>
    </row>
    <row r="11" spans="1:6">
      <c r="A11" s="160">
        <v>15005</v>
      </c>
      <c r="B11" s="159" t="s">
        <v>185</v>
      </c>
      <c r="C11" s="176">
        <v>82622.079999997455</v>
      </c>
      <c r="E11" s="167">
        <v>13255</v>
      </c>
      <c r="F11" s="16">
        <v>5191209.3199999928</v>
      </c>
    </row>
    <row r="12" spans="1:6">
      <c r="A12" s="160">
        <v>15014</v>
      </c>
      <c r="B12" s="159" t="s">
        <v>188</v>
      </c>
      <c r="C12" s="176">
        <v>4329242.5</v>
      </c>
      <c r="E12" s="167">
        <v>13256</v>
      </c>
      <c r="F12" s="16">
        <v>287351.95999999938</v>
      </c>
    </row>
    <row r="13" spans="1:6">
      <c r="A13" s="160">
        <v>15014</v>
      </c>
      <c r="B13" s="159" t="s">
        <v>188</v>
      </c>
      <c r="C13" s="176">
        <v>80798.999999998137</v>
      </c>
      <c r="E13" s="167">
        <v>13257</v>
      </c>
      <c r="F13" s="16">
        <v>167776.27</v>
      </c>
    </row>
    <row r="14" spans="1:6">
      <c r="A14" s="160">
        <v>15004</v>
      </c>
      <c r="B14" s="159" t="s">
        <v>243</v>
      </c>
      <c r="C14" s="176">
        <v>524850</v>
      </c>
      <c r="E14" s="167">
        <v>13258</v>
      </c>
      <c r="F14" s="16">
        <v>29999.999999925494</v>
      </c>
    </row>
    <row r="15" spans="1:6">
      <c r="A15" s="160">
        <v>15004</v>
      </c>
      <c r="B15" s="159" t="s">
        <v>243</v>
      </c>
      <c r="C15" s="176">
        <v>5508095</v>
      </c>
      <c r="E15" s="167">
        <v>13259</v>
      </c>
      <c r="F15" s="16">
        <v>143466.18000000343</v>
      </c>
    </row>
    <row r="16" spans="1:6">
      <c r="A16" s="160">
        <v>15018</v>
      </c>
      <c r="B16" s="159" t="s">
        <v>223</v>
      </c>
      <c r="C16" s="176">
        <v>15247.599999999191</v>
      </c>
      <c r="E16" s="167">
        <v>13260</v>
      </c>
      <c r="F16" s="16">
        <v>170.56</v>
      </c>
    </row>
    <row r="17" spans="1:6">
      <c r="A17" s="160">
        <v>15013</v>
      </c>
      <c r="B17" s="159" t="s">
        <v>244</v>
      </c>
      <c r="C17" s="176">
        <v>2650105.4000000008</v>
      </c>
      <c r="E17" s="167">
        <v>13262</v>
      </c>
      <c r="F17" s="16">
        <v>362276.89000000485</v>
      </c>
    </row>
    <row r="18" spans="1:6">
      <c r="A18" s="160">
        <v>15015</v>
      </c>
      <c r="B18" s="159" t="s">
        <v>189</v>
      </c>
      <c r="C18" s="176">
        <v>82620.03</v>
      </c>
      <c r="E18" s="167">
        <v>14101</v>
      </c>
      <c r="F18" s="16">
        <v>176606.2370001548</v>
      </c>
    </row>
    <row r="19" spans="1:6">
      <c r="A19" s="160">
        <v>11100</v>
      </c>
      <c r="B19" s="159" t="s">
        <v>227</v>
      </c>
      <c r="C19" s="176">
        <v>1499058.5</v>
      </c>
      <c r="E19" s="167">
        <v>14102</v>
      </c>
      <c r="F19" s="16">
        <v>2412364</v>
      </c>
    </row>
    <row r="20" spans="1:6">
      <c r="A20" s="160">
        <v>11200</v>
      </c>
      <c r="B20" s="159" t="s">
        <v>229</v>
      </c>
      <c r="C20" s="176">
        <v>1297782.8500000001</v>
      </c>
      <c r="E20" s="167">
        <v>15004</v>
      </c>
      <c r="F20" s="16">
        <v>6032945</v>
      </c>
    </row>
    <row r="21" spans="1:6">
      <c r="A21" s="160">
        <v>11300</v>
      </c>
      <c r="B21" s="159" t="s">
        <v>231</v>
      </c>
      <c r="C21" s="176">
        <v>597264.51999999862</v>
      </c>
      <c r="E21" s="167">
        <v>15005</v>
      </c>
      <c r="F21" s="16">
        <v>82622.079999997455</v>
      </c>
    </row>
    <row r="22" spans="1:6">
      <c r="A22" s="160">
        <v>11600</v>
      </c>
      <c r="B22" s="159" t="s">
        <v>239</v>
      </c>
      <c r="C22" s="176">
        <v>5115779</v>
      </c>
      <c r="E22" s="167">
        <v>15007</v>
      </c>
      <c r="F22" s="16">
        <v>580995.27</v>
      </c>
    </row>
    <row r="23" spans="1:6">
      <c r="A23" s="160">
        <v>11101</v>
      </c>
      <c r="B23" s="159" t="s">
        <v>228</v>
      </c>
      <c r="C23" s="176">
        <v>-1499052.5</v>
      </c>
      <c r="E23" s="167">
        <v>15013</v>
      </c>
      <c r="F23" s="16">
        <v>2650105.4000000008</v>
      </c>
    </row>
    <row r="24" spans="1:6">
      <c r="A24" s="160">
        <v>11201</v>
      </c>
      <c r="B24" s="159" t="s">
        <v>230</v>
      </c>
      <c r="C24" s="176">
        <v>-1216434.3900000001</v>
      </c>
      <c r="E24" s="167">
        <v>15014</v>
      </c>
      <c r="F24" s="16">
        <v>4410041.4999999981</v>
      </c>
    </row>
    <row r="25" spans="1:6">
      <c r="A25" s="160">
        <v>11301</v>
      </c>
      <c r="B25" s="159" t="s">
        <v>232</v>
      </c>
      <c r="C25" s="176">
        <v>-534465.21000000008</v>
      </c>
      <c r="E25" s="167">
        <v>15015</v>
      </c>
      <c r="F25" s="16">
        <v>82620.03</v>
      </c>
    </row>
    <row r="26" spans="1:6">
      <c r="A26" s="160">
        <v>11201</v>
      </c>
      <c r="B26" s="159" t="s">
        <v>230</v>
      </c>
      <c r="C26" s="176">
        <v>119798.38</v>
      </c>
      <c r="E26" s="167">
        <v>15016</v>
      </c>
      <c r="F26" s="16">
        <v>2855322.4899999998</v>
      </c>
    </row>
    <row r="27" spans="1:6">
      <c r="A27" s="160">
        <v>11601</v>
      </c>
      <c r="B27" s="159" t="s">
        <v>240</v>
      </c>
      <c r="C27" s="176">
        <v>-4207734.4800000004</v>
      </c>
      <c r="E27" s="167">
        <v>15018</v>
      </c>
      <c r="F27" s="16">
        <v>15247.599999999191</v>
      </c>
    </row>
    <row r="28" spans="1:6">
      <c r="A28" s="160">
        <v>15016</v>
      </c>
      <c r="B28" s="159" t="s">
        <v>241</v>
      </c>
      <c r="C28" s="176">
        <v>2855322.4899999998</v>
      </c>
      <c r="E28" s="167">
        <v>21002</v>
      </c>
      <c r="F28" s="16">
        <v>-4000000</v>
      </c>
    </row>
    <row r="29" spans="1:6">
      <c r="A29" s="160">
        <v>13258</v>
      </c>
      <c r="B29" s="159" t="s">
        <v>514</v>
      </c>
      <c r="C29" s="176">
        <v>29999.999999925494</v>
      </c>
      <c r="E29" s="167">
        <v>22002</v>
      </c>
      <c r="F29" s="16">
        <v>-1661139.0710000321</v>
      </c>
    </row>
    <row r="30" spans="1:6">
      <c r="A30" s="160">
        <v>13259</v>
      </c>
      <c r="B30" s="159" t="s">
        <v>517</v>
      </c>
      <c r="C30" s="176">
        <v>143466.18000000343</v>
      </c>
      <c r="E30" s="167">
        <v>25004</v>
      </c>
      <c r="F30" s="16">
        <v>-7976526.4600000577</v>
      </c>
    </row>
    <row r="31" spans="1:6">
      <c r="A31" s="160">
        <v>13260</v>
      </c>
      <c r="B31" s="159" t="s">
        <v>515</v>
      </c>
      <c r="C31" s="176">
        <v>170.56</v>
      </c>
      <c r="E31" s="167">
        <v>25009</v>
      </c>
      <c r="F31" s="16">
        <v>-101106.25300000003</v>
      </c>
    </row>
    <row r="32" spans="1:6">
      <c r="A32" s="160">
        <v>13262</v>
      </c>
      <c r="B32" s="24" t="s">
        <v>516</v>
      </c>
      <c r="C32" s="176">
        <v>362276.89000000485</v>
      </c>
      <c r="E32" s="167">
        <v>25013</v>
      </c>
      <c r="F32" s="16">
        <v>-395084.21000000049</v>
      </c>
    </row>
    <row r="33" spans="1:6">
      <c r="A33" s="160">
        <v>22002</v>
      </c>
      <c r="B33" s="159" t="s">
        <v>180</v>
      </c>
      <c r="C33" s="176">
        <v>-1661139.0710000321</v>
      </c>
      <c r="E33" s="167">
        <v>25016</v>
      </c>
      <c r="F33" s="16">
        <v>25752710.899999999</v>
      </c>
    </row>
    <row r="34" spans="1:6">
      <c r="A34" s="160">
        <v>21002</v>
      </c>
      <c r="B34" s="159" t="s">
        <v>294</v>
      </c>
      <c r="C34" s="176">
        <v>-4000000</v>
      </c>
      <c r="E34" s="167">
        <v>25019</v>
      </c>
      <c r="F34" s="16">
        <v>-18736</v>
      </c>
    </row>
    <row r="35" spans="1:6">
      <c r="A35" s="160">
        <v>25004</v>
      </c>
      <c r="B35" s="159" t="s">
        <v>251</v>
      </c>
      <c r="C35" s="176">
        <v>-189429.34</v>
      </c>
      <c r="E35" s="167">
        <v>30010</v>
      </c>
      <c r="F35" s="16">
        <v>-35000000</v>
      </c>
    </row>
    <row r="36" spans="1:6">
      <c r="A36" s="160">
        <v>25009</v>
      </c>
      <c r="B36" s="159" t="s">
        <v>288</v>
      </c>
      <c r="C36" s="176">
        <v>-23493</v>
      </c>
      <c r="E36" s="167">
        <v>30030</v>
      </c>
      <c r="F36" s="16">
        <v>-500000</v>
      </c>
    </row>
    <row r="37" spans="1:6">
      <c r="A37" s="160">
        <v>25009</v>
      </c>
      <c r="B37" s="159" t="s">
        <v>288</v>
      </c>
      <c r="C37" s="176">
        <v>-77613.253000000026</v>
      </c>
      <c r="E37" s="167">
        <v>30040</v>
      </c>
      <c r="F37" s="16">
        <v>2270662.75</v>
      </c>
    </row>
    <row r="38" spans="1:6">
      <c r="A38" s="160">
        <v>25016</v>
      </c>
      <c r="B38" s="159" t="s">
        <v>291</v>
      </c>
      <c r="C38" s="176">
        <v>25752710.899999999</v>
      </c>
      <c r="E38" s="167">
        <v>60002</v>
      </c>
      <c r="F38" s="16">
        <v>-13217.720000000003</v>
      </c>
    </row>
    <row r="39" spans="1:6">
      <c r="A39" s="160">
        <v>25019</v>
      </c>
      <c r="B39" s="159" t="s">
        <v>518</v>
      </c>
      <c r="C39" s="176">
        <v>-18736</v>
      </c>
      <c r="E39" s="167">
        <v>60004</v>
      </c>
      <c r="F39" s="16">
        <v>-118472.6</v>
      </c>
    </row>
    <row r="40" spans="1:6">
      <c r="A40" s="160">
        <v>25013</v>
      </c>
      <c r="B40" s="159" t="s">
        <v>292</v>
      </c>
      <c r="C40" s="176">
        <v>-334778.18000000052</v>
      </c>
      <c r="E40" s="167">
        <v>60007</v>
      </c>
      <c r="F40" s="16">
        <v>292077.15999999997</v>
      </c>
    </row>
    <row r="41" spans="1:6">
      <c r="A41" s="160">
        <v>25013</v>
      </c>
      <c r="B41" s="159" t="s">
        <v>292</v>
      </c>
      <c r="C41" s="176">
        <v>-60306.029999999948</v>
      </c>
      <c r="E41" s="167">
        <v>60008</v>
      </c>
      <c r="F41" s="16">
        <v>67342.67</v>
      </c>
    </row>
    <row r="42" spans="1:6">
      <c r="A42" s="160">
        <v>25004</v>
      </c>
      <c r="B42" s="159" t="s">
        <v>251</v>
      </c>
      <c r="C42" s="176">
        <v>-1804740.7000000002</v>
      </c>
      <c r="E42" s="167">
        <v>71000</v>
      </c>
      <c r="F42" s="16">
        <v>-47443153.18</v>
      </c>
    </row>
    <row r="43" spans="1:6">
      <c r="A43" s="160">
        <v>25004</v>
      </c>
      <c r="B43" s="159" t="s">
        <v>251</v>
      </c>
      <c r="C43" s="176">
        <v>-30000</v>
      </c>
      <c r="E43" s="167">
        <v>81000</v>
      </c>
      <c r="F43" s="16">
        <v>32293975.280000001</v>
      </c>
    </row>
    <row r="44" spans="1:6">
      <c r="A44" s="160">
        <v>25004</v>
      </c>
      <c r="B44" s="159" t="s">
        <v>251</v>
      </c>
      <c r="C44" s="176">
        <v>-3868198.740000058</v>
      </c>
      <c r="E44" s="167">
        <v>82205</v>
      </c>
      <c r="F44" s="16">
        <v>4391.01</v>
      </c>
    </row>
    <row r="45" spans="1:6">
      <c r="A45" s="160">
        <v>25004</v>
      </c>
      <c r="B45" s="159" t="s">
        <v>251</v>
      </c>
      <c r="C45" s="176">
        <v>-2083358.6799999997</v>
      </c>
      <c r="E45" s="167">
        <v>82606</v>
      </c>
      <c r="F45" s="16">
        <v>85000</v>
      </c>
    </row>
    <row r="46" spans="1:6">
      <c r="A46" s="160">
        <v>25004</v>
      </c>
      <c r="B46" s="159" t="s">
        <v>251</v>
      </c>
      <c r="C46" s="176">
        <v>-799</v>
      </c>
      <c r="E46" s="167">
        <v>84104</v>
      </c>
      <c r="F46" s="16">
        <v>276641.5</v>
      </c>
    </row>
    <row r="47" spans="1:6">
      <c r="A47" s="160">
        <v>30010</v>
      </c>
      <c r="B47" s="159" t="s">
        <v>295</v>
      </c>
      <c r="C47" s="176">
        <v>-35000000</v>
      </c>
      <c r="E47" s="167">
        <v>84207</v>
      </c>
      <c r="F47" s="16">
        <v>56501.19</v>
      </c>
    </row>
    <row r="48" spans="1:6">
      <c r="A48" s="160">
        <v>30030</v>
      </c>
      <c r="B48" s="159" t="s">
        <v>298</v>
      </c>
      <c r="C48" s="176">
        <v>-500000</v>
      </c>
      <c r="E48" s="167">
        <v>91001</v>
      </c>
      <c r="F48" s="16">
        <v>3757717</v>
      </c>
    </row>
    <row r="49" spans="1:6">
      <c r="A49" s="160">
        <v>30040</v>
      </c>
      <c r="B49" s="159" t="s">
        <v>301</v>
      </c>
      <c r="C49" s="176">
        <v>2270662.75</v>
      </c>
      <c r="E49" s="167">
        <v>91002</v>
      </c>
      <c r="F49" s="16">
        <v>1720000</v>
      </c>
    </row>
    <row r="50" spans="1:6">
      <c r="A50" s="160">
        <v>71000</v>
      </c>
      <c r="B50" s="159" t="s">
        <v>486</v>
      </c>
      <c r="C50" s="176">
        <v>-46348074.5</v>
      </c>
      <c r="E50" s="167">
        <v>91003</v>
      </c>
      <c r="F50" s="16">
        <v>136019</v>
      </c>
    </row>
    <row r="51" spans="1:6">
      <c r="A51" s="160">
        <v>71000</v>
      </c>
      <c r="B51" s="159" t="s">
        <v>486</v>
      </c>
      <c r="C51" s="176">
        <v>-1095078.68</v>
      </c>
      <c r="E51" s="167">
        <v>91004</v>
      </c>
      <c r="F51" s="16">
        <v>58847</v>
      </c>
    </row>
    <row r="52" spans="1:6">
      <c r="A52" s="160">
        <v>97001</v>
      </c>
      <c r="B52" s="159" t="s">
        <v>464</v>
      </c>
      <c r="C52" s="176">
        <v>77634.849999999977</v>
      </c>
      <c r="E52" s="167">
        <v>91006</v>
      </c>
      <c r="F52" s="16">
        <v>40233.839999999997</v>
      </c>
    </row>
    <row r="53" spans="1:6">
      <c r="A53" s="160">
        <v>60007</v>
      </c>
      <c r="B53" s="159" t="s">
        <v>519</v>
      </c>
      <c r="C53" s="176">
        <v>292077.15999999997</v>
      </c>
      <c r="E53" s="167">
        <v>91007</v>
      </c>
      <c r="F53" s="16">
        <v>7950</v>
      </c>
    </row>
    <row r="54" spans="1:6">
      <c r="A54" s="160">
        <v>60008</v>
      </c>
      <c r="B54" s="159" t="s">
        <v>520</v>
      </c>
      <c r="C54" s="176">
        <v>67342.67</v>
      </c>
      <c r="E54" s="167">
        <v>91008</v>
      </c>
      <c r="F54" s="16">
        <v>27717.02</v>
      </c>
    </row>
    <row r="55" spans="1:6">
      <c r="A55" s="160">
        <v>60002</v>
      </c>
      <c r="B55" s="159" t="s">
        <v>393</v>
      </c>
      <c r="C55" s="176">
        <v>-17447.22</v>
      </c>
      <c r="E55" s="167">
        <v>91012</v>
      </c>
      <c r="F55" s="16">
        <v>30879.75</v>
      </c>
    </row>
    <row r="56" spans="1:6">
      <c r="A56" s="160">
        <v>60004</v>
      </c>
      <c r="B56" s="159" t="s">
        <v>395</v>
      </c>
      <c r="C56" s="176">
        <v>-34941.29</v>
      </c>
      <c r="E56" s="167">
        <v>91013</v>
      </c>
      <c r="F56" s="16">
        <v>4554.88</v>
      </c>
    </row>
    <row r="57" spans="1:6">
      <c r="A57" s="160">
        <v>60004</v>
      </c>
      <c r="B57" s="159" t="s">
        <v>395</v>
      </c>
      <c r="C57" s="176">
        <v>-100431.31</v>
      </c>
      <c r="E57" s="167">
        <v>91014</v>
      </c>
      <c r="F57" s="16">
        <v>4980.6000000000004</v>
      </c>
    </row>
    <row r="58" spans="1:6">
      <c r="A58" s="160">
        <v>81000</v>
      </c>
      <c r="B58" s="159" t="s">
        <v>487</v>
      </c>
      <c r="C58" s="176">
        <v>32116130.530000001</v>
      </c>
      <c r="E58" s="167">
        <v>91015</v>
      </c>
      <c r="F58" s="16">
        <v>135324.81</v>
      </c>
    </row>
    <row r="59" spans="1:6">
      <c r="A59" s="160">
        <v>81000</v>
      </c>
      <c r="B59" s="159" t="s">
        <v>487</v>
      </c>
      <c r="C59" s="176">
        <v>177844.75</v>
      </c>
      <c r="E59" s="167">
        <v>91016</v>
      </c>
      <c r="F59" s="16">
        <v>76174</v>
      </c>
    </row>
    <row r="60" spans="1:6">
      <c r="A60" s="160">
        <v>82205</v>
      </c>
      <c r="B60" s="159" t="s">
        <v>364</v>
      </c>
      <c r="C60" s="176">
        <v>4391.01</v>
      </c>
      <c r="E60" s="167">
        <v>91201</v>
      </c>
      <c r="F60" s="16">
        <v>46551.4</v>
      </c>
    </row>
    <row r="61" spans="1:6">
      <c r="A61" s="160">
        <v>91003</v>
      </c>
      <c r="B61" s="159" t="s">
        <v>402</v>
      </c>
      <c r="C61" s="176">
        <v>-25000</v>
      </c>
      <c r="E61" s="167">
        <v>92003</v>
      </c>
      <c r="F61" s="16">
        <v>20960</v>
      </c>
    </row>
    <row r="62" spans="1:6">
      <c r="A62" s="160">
        <v>91014</v>
      </c>
      <c r="B62" s="159" t="s">
        <v>521</v>
      </c>
      <c r="C62" s="176">
        <v>3240</v>
      </c>
      <c r="E62" s="167">
        <v>92004</v>
      </c>
      <c r="F62" s="16">
        <v>132243.96000000002</v>
      </c>
    </row>
    <row r="63" spans="1:6">
      <c r="A63" s="160">
        <v>91003</v>
      </c>
      <c r="B63" s="159" t="s">
        <v>402</v>
      </c>
      <c r="C63" s="176">
        <v>2078</v>
      </c>
      <c r="E63" s="167">
        <v>92007</v>
      </c>
      <c r="F63" s="16">
        <v>231702.48</v>
      </c>
    </row>
    <row r="64" spans="1:6">
      <c r="A64" s="160">
        <v>82606</v>
      </c>
      <c r="B64" s="159" t="s">
        <v>371</v>
      </c>
      <c r="C64" s="176">
        <v>85000</v>
      </c>
      <c r="E64" s="167">
        <v>93003</v>
      </c>
      <c r="F64" s="16">
        <v>5173</v>
      </c>
    </row>
    <row r="65" spans="1:6">
      <c r="A65" s="160">
        <v>92003</v>
      </c>
      <c r="B65" s="159" t="s">
        <v>417</v>
      </c>
      <c r="C65" s="176">
        <v>20960</v>
      </c>
      <c r="E65" s="167">
        <v>94001</v>
      </c>
      <c r="F65" s="16">
        <v>27239.14</v>
      </c>
    </row>
    <row r="66" spans="1:6">
      <c r="A66" s="160">
        <v>84104</v>
      </c>
      <c r="B66" s="159" t="s">
        <v>385</v>
      </c>
      <c r="C66" s="176">
        <v>69620</v>
      </c>
      <c r="E66" s="167">
        <v>94004</v>
      </c>
      <c r="F66" s="16">
        <v>767</v>
      </c>
    </row>
    <row r="67" spans="1:6">
      <c r="A67" s="160">
        <v>94001</v>
      </c>
      <c r="B67" s="159" t="s">
        <v>429</v>
      </c>
      <c r="C67" s="176">
        <v>27239.14</v>
      </c>
      <c r="E67" s="167">
        <v>94006</v>
      </c>
      <c r="F67" s="16">
        <v>418191.31</v>
      </c>
    </row>
    <row r="68" spans="1:6">
      <c r="A68" s="160">
        <v>84207</v>
      </c>
      <c r="B68" s="159" t="s">
        <v>388</v>
      </c>
      <c r="C68" s="176">
        <v>18189.25</v>
      </c>
      <c r="E68" s="167">
        <v>94007</v>
      </c>
      <c r="F68" s="16">
        <v>355836.3</v>
      </c>
    </row>
    <row r="69" spans="1:6">
      <c r="A69" s="160">
        <v>92004</v>
      </c>
      <c r="B69" s="159" t="s">
        <v>418</v>
      </c>
      <c r="C69" s="176">
        <v>14118.77</v>
      </c>
      <c r="E69" s="167">
        <v>94008</v>
      </c>
      <c r="F69" s="16">
        <v>22400</v>
      </c>
    </row>
    <row r="70" spans="1:6">
      <c r="A70" s="160">
        <v>92004</v>
      </c>
      <c r="B70" s="159" t="s">
        <v>418</v>
      </c>
      <c r="C70" s="176">
        <v>5500</v>
      </c>
      <c r="E70" s="167">
        <v>94016</v>
      </c>
      <c r="F70" s="16">
        <v>229857.17000000004</v>
      </c>
    </row>
    <row r="71" spans="1:6">
      <c r="A71" s="160">
        <v>94016</v>
      </c>
      <c r="B71" s="159" t="s">
        <v>442</v>
      </c>
      <c r="C71" s="176">
        <v>61990.080000000002</v>
      </c>
      <c r="E71" s="167">
        <v>94021</v>
      </c>
      <c r="F71" s="16">
        <v>473</v>
      </c>
    </row>
    <row r="72" spans="1:6">
      <c r="A72" s="160">
        <v>94016</v>
      </c>
      <c r="B72" s="159" t="s">
        <v>442</v>
      </c>
      <c r="C72" s="176">
        <v>342</v>
      </c>
      <c r="E72" s="167">
        <v>94022</v>
      </c>
      <c r="F72" s="16">
        <v>49970.37</v>
      </c>
    </row>
    <row r="73" spans="1:6">
      <c r="A73" s="160">
        <v>94007</v>
      </c>
      <c r="B73" s="159" t="s">
        <v>435</v>
      </c>
      <c r="C73" s="176">
        <v>325405.8</v>
      </c>
      <c r="E73" s="167">
        <v>94023</v>
      </c>
      <c r="F73" s="16">
        <v>27.3</v>
      </c>
    </row>
    <row r="74" spans="1:6">
      <c r="A74" s="160">
        <v>94006</v>
      </c>
      <c r="B74" s="159" t="s">
        <v>434</v>
      </c>
      <c r="C74" s="176">
        <v>31700</v>
      </c>
      <c r="E74" s="167">
        <v>94026</v>
      </c>
      <c r="F74" s="16">
        <v>341491.47</v>
      </c>
    </row>
    <row r="75" spans="1:6">
      <c r="A75" s="160">
        <v>94006</v>
      </c>
      <c r="B75" s="159" t="s">
        <v>434</v>
      </c>
      <c r="C75" s="176">
        <v>35696</v>
      </c>
      <c r="E75" s="167">
        <v>95002</v>
      </c>
      <c r="F75" s="16">
        <v>162300.71</v>
      </c>
    </row>
    <row r="76" spans="1:6">
      <c r="A76" s="160">
        <v>92007</v>
      </c>
      <c r="B76" s="159" t="s">
        <v>421</v>
      </c>
      <c r="C76" s="176">
        <v>4568.41</v>
      </c>
      <c r="E76" s="167">
        <v>95003</v>
      </c>
      <c r="F76" s="16">
        <v>52750</v>
      </c>
    </row>
    <row r="77" spans="1:6">
      <c r="A77" s="160">
        <v>84207</v>
      </c>
      <c r="B77" s="159" t="s">
        <v>388</v>
      </c>
      <c r="C77" s="176">
        <v>38311.94</v>
      </c>
      <c r="E77" s="167">
        <v>96001</v>
      </c>
      <c r="F77" s="16">
        <v>167000</v>
      </c>
    </row>
    <row r="78" spans="1:6">
      <c r="A78" s="160">
        <v>92004</v>
      </c>
      <c r="B78" s="159" t="s">
        <v>418</v>
      </c>
      <c r="C78" s="176">
        <v>19221.240000000002</v>
      </c>
      <c r="E78" s="167">
        <v>96006</v>
      </c>
      <c r="F78" s="16">
        <v>361372.18999999994</v>
      </c>
    </row>
    <row r="79" spans="1:6">
      <c r="A79" s="160">
        <v>92004</v>
      </c>
      <c r="B79" s="159" t="s">
        <v>418</v>
      </c>
      <c r="C79" s="176">
        <v>13178</v>
      </c>
      <c r="E79" s="167">
        <v>97001</v>
      </c>
      <c r="F79" s="16">
        <v>77634.849999999977</v>
      </c>
    </row>
    <row r="80" spans="1:6">
      <c r="A80" s="160">
        <v>92004</v>
      </c>
      <c r="B80" s="159" t="s">
        <v>418</v>
      </c>
      <c r="C80" s="176">
        <v>5732.26</v>
      </c>
      <c r="E80" s="167">
        <v>97006</v>
      </c>
      <c r="F80" s="16">
        <v>738006.02</v>
      </c>
    </row>
    <row r="81" spans="1:6">
      <c r="A81" s="160">
        <v>92004</v>
      </c>
      <c r="B81" s="159" t="s">
        <v>418</v>
      </c>
      <c r="C81" s="176">
        <v>867.87</v>
      </c>
      <c r="E81" s="167">
        <v>14201</v>
      </c>
      <c r="F81" s="16">
        <v>7669.9999999869615</v>
      </c>
    </row>
    <row r="82" spans="1:6">
      <c r="A82" s="160">
        <v>94023</v>
      </c>
      <c r="B82" s="159" t="s">
        <v>447</v>
      </c>
      <c r="C82" s="176">
        <v>27.3</v>
      </c>
      <c r="E82" s="167">
        <v>94013</v>
      </c>
      <c r="F82" s="16">
        <v>25000</v>
      </c>
    </row>
    <row r="83" spans="1:6">
      <c r="A83" s="160">
        <v>94016</v>
      </c>
      <c r="B83" s="159" t="s">
        <v>442</v>
      </c>
      <c r="C83" s="176">
        <v>315.43</v>
      </c>
      <c r="E83" s="167" t="s">
        <v>529</v>
      </c>
      <c r="F83" s="16">
        <v>-7.0000389823690057E-3</v>
      </c>
    </row>
    <row r="84" spans="1:6">
      <c r="A84" s="160">
        <v>94016</v>
      </c>
      <c r="B84" s="159" t="s">
        <v>442</v>
      </c>
      <c r="C84" s="176">
        <v>407.44</v>
      </c>
    </row>
    <row r="85" spans="1:6">
      <c r="A85" s="160">
        <v>94016</v>
      </c>
      <c r="B85" s="159" t="s">
        <v>442</v>
      </c>
      <c r="C85" s="176">
        <v>9810.16</v>
      </c>
    </row>
    <row r="86" spans="1:6">
      <c r="A86" s="160">
        <v>94016</v>
      </c>
      <c r="B86" s="159" t="s">
        <v>442</v>
      </c>
      <c r="C86" s="176">
        <v>11118.39</v>
      </c>
    </row>
    <row r="87" spans="1:6">
      <c r="A87" s="160">
        <v>94016</v>
      </c>
      <c r="B87" s="159" t="s">
        <v>442</v>
      </c>
      <c r="C87" s="176">
        <v>-12962.01</v>
      </c>
    </row>
    <row r="88" spans="1:6">
      <c r="A88" s="160">
        <v>94016</v>
      </c>
      <c r="B88" s="159" t="s">
        <v>442</v>
      </c>
      <c r="C88" s="176">
        <v>-12914.410000000002</v>
      </c>
    </row>
    <row r="89" spans="1:6">
      <c r="A89" s="160">
        <v>94016</v>
      </c>
      <c r="B89" s="159" t="s">
        <v>442</v>
      </c>
      <c r="C89" s="176">
        <v>141.22999999999999</v>
      </c>
    </row>
    <row r="90" spans="1:6">
      <c r="A90" s="160">
        <v>91001</v>
      </c>
      <c r="B90" s="159" t="s">
        <v>400</v>
      </c>
      <c r="C90" s="176">
        <v>3018816.75</v>
      </c>
    </row>
    <row r="91" spans="1:6">
      <c r="A91" s="160">
        <v>91004</v>
      </c>
      <c r="B91" s="159" t="s">
        <v>403</v>
      </c>
      <c r="C91" s="176">
        <v>1466.75</v>
      </c>
    </row>
    <row r="92" spans="1:6">
      <c r="A92" s="160">
        <v>91002</v>
      </c>
      <c r="B92" s="159" t="s">
        <v>401</v>
      </c>
      <c r="C92" s="176">
        <v>1694271</v>
      </c>
    </row>
    <row r="93" spans="1:6">
      <c r="A93" s="160">
        <v>60004</v>
      </c>
      <c r="B93" s="159" t="s">
        <v>395</v>
      </c>
      <c r="C93" s="176">
        <v>16900</v>
      </c>
    </row>
    <row r="94" spans="1:6">
      <c r="A94" s="160">
        <v>91003</v>
      </c>
      <c r="B94" s="159" t="s">
        <v>402</v>
      </c>
      <c r="C94" s="176">
        <v>121270</v>
      </c>
    </row>
    <row r="95" spans="1:6">
      <c r="A95" s="160">
        <v>91007</v>
      </c>
      <c r="B95" s="159" t="s">
        <v>535</v>
      </c>
      <c r="C95" s="176">
        <v>4350</v>
      </c>
    </row>
    <row r="96" spans="1:6">
      <c r="A96" s="160">
        <v>91008</v>
      </c>
      <c r="B96" s="159" t="s">
        <v>407</v>
      </c>
      <c r="C96" s="176">
        <v>27717.02</v>
      </c>
    </row>
    <row r="97" spans="1:3">
      <c r="A97" s="160">
        <v>91003</v>
      </c>
      <c r="B97" s="159" t="s">
        <v>536</v>
      </c>
      <c r="C97" s="176">
        <v>14045</v>
      </c>
    </row>
    <row r="98" spans="1:3">
      <c r="A98" s="160">
        <v>91015</v>
      </c>
      <c r="B98" s="159" t="s">
        <v>522</v>
      </c>
      <c r="C98" s="176">
        <v>163738.76</v>
      </c>
    </row>
    <row r="99" spans="1:3">
      <c r="A99" s="160">
        <v>91015</v>
      </c>
      <c r="B99" s="159" t="s">
        <v>522</v>
      </c>
      <c r="C99" s="176">
        <v>16606</v>
      </c>
    </row>
    <row r="100" spans="1:3">
      <c r="A100" s="160">
        <v>91016</v>
      </c>
      <c r="B100" s="159" t="s">
        <v>523</v>
      </c>
      <c r="C100" s="176">
        <v>48425</v>
      </c>
    </row>
    <row r="101" spans="1:3">
      <c r="A101" s="160">
        <v>91006</v>
      </c>
      <c r="B101" s="159" t="s">
        <v>405</v>
      </c>
      <c r="C101" s="176">
        <v>36733.839999999997</v>
      </c>
    </row>
    <row r="102" spans="1:3">
      <c r="A102" s="160">
        <v>91014</v>
      </c>
      <c r="B102" s="159" t="s">
        <v>521</v>
      </c>
      <c r="C102" s="176">
        <v>1740.6</v>
      </c>
    </row>
    <row r="103" spans="1:3">
      <c r="A103" s="160">
        <v>91012</v>
      </c>
      <c r="B103" s="159" t="s">
        <v>252</v>
      </c>
      <c r="C103" s="176">
        <v>30879.75</v>
      </c>
    </row>
    <row r="104" spans="1:3">
      <c r="A104" s="170">
        <v>60002</v>
      </c>
      <c r="B104" s="15" t="s">
        <v>393</v>
      </c>
      <c r="C104" s="176">
        <v>3546.62</v>
      </c>
    </row>
    <row r="105" spans="1:3">
      <c r="A105" s="160">
        <v>91013</v>
      </c>
      <c r="B105" s="159" t="s">
        <v>411</v>
      </c>
      <c r="C105" s="176">
        <v>4554.88</v>
      </c>
    </row>
    <row r="106" spans="1:3">
      <c r="A106" s="160">
        <v>60002</v>
      </c>
      <c r="B106" s="159" t="s">
        <v>393</v>
      </c>
      <c r="C106" s="176">
        <v>682.88</v>
      </c>
    </row>
    <row r="107" spans="1:3">
      <c r="A107" s="160">
        <v>91201</v>
      </c>
      <c r="B107" s="159" t="s">
        <v>413</v>
      </c>
      <c r="C107" s="176">
        <v>46551.4</v>
      </c>
    </row>
    <row r="108" spans="1:3">
      <c r="A108" s="160">
        <v>94022</v>
      </c>
      <c r="B108" s="159" t="s">
        <v>446</v>
      </c>
      <c r="C108" s="176">
        <v>3035</v>
      </c>
    </row>
    <row r="109" spans="1:3">
      <c r="A109" s="160">
        <v>84104</v>
      </c>
      <c r="B109" s="159" t="s">
        <v>385</v>
      </c>
      <c r="C109" s="176">
        <v>198521</v>
      </c>
    </row>
    <row r="110" spans="1:3">
      <c r="A110" s="160">
        <v>95003</v>
      </c>
      <c r="B110" s="159" t="s">
        <v>399</v>
      </c>
      <c r="C110" s="176">
        <v>25000</v>
      </c>
    </row>
    <row r="111" spans="1:3">
      <c r="A111" s="160">
        <v>95003</v>
      </c>
      <c r="B111" s="159" t="s">
        <v>399</v>
      </c>
      <c r="C111" s="176">
        <v>27750</v>
      </c>
    </row>
    <row r="112" spans="1:3">
      <c r="A112" s="160">
        <v>94007</v>
      </c>
      <c r="B112" s="159" t="s">
        <v>435</v>
      </c>
      <c r="C112" s="176">
        <v>4625.5</v>
      </c>
    </row>
    <row r="113" spans="1:3">
      <c r="A113" s="160">
        <v>94007</v>
      </c>
      <c r="B113" s="159" t="s">
        <v>435</v>
      </c>
      <c r="C113" s="176">
        <v>2925</v>
      </c>
    </row>
    <row r="114" spans="1:3">
      <c r="A114" s="160">
        <v>94006</v>
      </c>
      <c r="B114" s="159" t="s">
        <v>434</v>
      </c>
      <c r="C114" s="176">
        <v>2362</v>
      </c>
    </row>
    <row r="115" spans="1:3">
      <c r="A115" s="160">
        <v>94007</v>
      </c>
      <c r="B115" s="159" t="s">
        <v>435</v>
      </c>
      <c r="C115" s="176">
        <v>19290</v>
      </c>
    </row>
    <row r="116" spans="1:3">
      <c r="A116" s="160">
        <v>94006</v>
      </c>
      <c r="B116" s="159" t="s">
        <v>434</v>
      </c>
      <c r="C116" s="176">
        <v>348433.31</v>
      </c>
    </row>
    <row r="117" spans="1:3">
      <c r="A117" s="160">
        <v>94008</v>
      </c>
      <c r="B117" s="159" t="s">
        <v>436</v>
      </c>
      <c r="C117" s="176">
        <v>22400</v>
      </c>
    </row>
    <row r="118" spans="1:3">
      <c r="A118" s="160">
        <v>92007</v>
      </c>
      <c r="B118" s="159" t="s">
        <v>421</v>
      </c>
      <c r="C118" s="176">
        <v>19072.080000000002</v>
      </c>
    </row>
    <row r="119" spans="1:3">
      <c r="A119" s="160">
        <v>92007</v>
      </c>
      <c r="B119" s="159" t="s">
        <v>421</v>
      </c>
      <c r="C119" s="176">
        <v>119956</v>
      </c>
    </row>
    <row r="120" spans="1:3">
      <c r="A120" s="160">
        <v>94004</v>
      </c>
      <c r="B120" s="159" t="s">
        <v>432</v>
      </c>
      <c r="C120" s="176">
        <v>438</v>
      </c>
    </row>
    <row r="121" spans="1:3">
      <c r="A121" s="160">
        <v>94004</v>
      </c>
      <c r="B121" s="159" t="s">
        <v>432</v>
      </c>
      <c r="C121" s="176">
        <v>183</v>
      </c>
    </row>
    <row r="122" spans="1:3">
      <c r="A122" s="160">
        <v>94004</v>
      </c>
      <c r="B122" s="159" t="s">
        <v>432</v>
      </c>
      <c r="C122" s="176">
        <v>146</v>
      </c>
    </row>
    <row r="123" spans="1:3">
      <c r="A123" s="160">
        <v>92004</v>
      </c>
      <c r="B123" s="159" t="s">
        <v>418</v>
      </c>
      <c r="C123" s="176">
        <v>8200</v>
      </c>
    </row>
    <row r="124" spans="1:3">
      <c r="A124" s="160">
        <v>92004</v>
      </c>
      <c r="B124" s="159" t="s">
        <v>418</v>
      </c>
      <c r="C124" s="176">
        <v>50235</v>
      </c>
    </row>
    <row r="125" spans="1:3">
      <c r="A125" s="160">
        <v>93003</v>
      </c>
      <c r="B125" s="159" t="s">
        <v>426</v>
      </c>
      <c r="C125" s="176">
        <v>5170</v>
      </c>
    </row>
    <row r="126" spans="1:3">
      <c r="A126" s="160">
        <v>96001</v>
      </c>
      <c r="B126" s="159" t="s">
        <v>453</v>
      </c>
      <c r="C126" s="176">
        <v>167000</v>
      </c>
    </row>
    <row r="127" spans="1:3">
      <c r="A127" s="160">
        <v>96006</v>
      </c>
      <c r="B127" s="159" t="s">
        <v>504</v>
      </c>
      <c r="C127" s="176">
        <v>56050</v>
      </c>
    </row>
    <row r="128" spans="1:3">
      <c r="A128" s="160">
        <v>93003</v>
      </c>
      <c r="B128" s="159" t="s">
        <v>426</v>
      </c>
      <c r="C128" s="176">
        <v>3</v>
      </c>
    </row>
    <row r="129" spans="1:3">
      <c r="A129" s="160">
        <v>96006</v>
      </c>
      <c r="B129" s="159" t="s">
        <v>504</v>
      </c>
      <c r="C129" s="176">
        <v>1808</v>
      </c>
    </row>
    <row r="130" spans="1:3">
      <c r="A130" s="160">
        <v>95002</v>
      </c>
      <c r="B130" s="159" t="s">
        <v>398</v>
      </c>
      <c r="C130" s="176">
        <v>155706.71</v>
      </c>
    </row>
    <row r="131" spans="1:3">
      <c r="A131" s="160">
        <v>94013</v>
      </c>
      <c r="B131" s="159" t="s">
        <v>441</v>
      </c>
      <c r="C131" s="176">
        <v>25000</v>
      </c>
    </row>
    <row r="132" spans="1:3">
      <c r="A132" s="160">
        <v>92007</v>
      </c>
      <c r="B132" s="159" t="s">
        <v>421</v>
      </c>
      <c r="C132" s="176">
        <v>48333.11</v>
      </c>
    </row>
    <row r="133" spans="1:3">
      <c r="A133" s="160">
        <v>92007</v>
      </c>
      <c r="B133" s="159" t="s">
        <v>421</v>
      </c>
      <c r="C133" s="176">
        <v>-210.53</v>
      </c>
    </row>
    <row r="134" spans="1:3">
      <c r="A134" s="160">
        <v>94016</v>
      </c>
      <c r="B134" s="159" t="s">
        <v>442</v>
      </c>
      <c r="C134" s="176">
        <v>-6153.42</v>
      </c>
    </row>
    <row r="135" spans="1:3">
      <c r="A135" s="160">
        <v>94016</v>
      </c>
      <c r="B135" s="159" t="s">
        <v>442</v>
      </c>
      <c r="C135" s="176">
        <v>21936.43</v>
      </c>
    </row>
    <row r="136" spans="1:3">
      <c r="A136" s="170">
        <v>94016</v>
      </c>
      <c r="B136" s="15" t="s">
        <v>442</v>
      </c>
      <c r="C136" s="176">
        <v>-122727.79</v>
      </c>
    </row>
    <row r="137" spans="1:3">
      <c r="A137" s="160">
        <v>94016</v>
      </c>
      <c r="B137" s="159" t="s">
        <v>442</v>
      </c>
      <c r="C137" s="176">
        <v>278553.64</v>
      </c>
    </row>
    <row r="138" spans="1:3">
      <c r="A138" s="160">
        <v>96006</v>
      </c>
      <c r="B138" s="159" t="s">
        <v>504</v>
      </c>
      <c r="C138" s="176">
        <v>52000.089999999967</v>
      </c>
    </row>
    <row r="139" spans="1:3">
      <c r="A139" s="160">
        <v>96006</v>
      </c>
      <c r="B139" s="159" t="s">
        <v>504</v>
      </c>
      <c r="C139" s="176">
        <v>218270.07999999999</v>
      </c>
    </row>
    <row r="140" spans="1:3">
      <c r="A140" s="160">
        <v>96006</v>
      </c>
      <c r="B140" s="159" t="s">
        <v>504</v>
      </c>
      <c r="C140" s="176">
        <v>33244.019999999997</v>
      </c>
    </row>
    <row r="141" spans="1:3">
      <c r="A141" s="160">
        <v>97006</v>
      </c>
      <c r="B141" s="159" t="s">
        <v>469</v>
      </c>
      <c r="C141" s="176">
        <v>738006.02</v>
      </c>
    </row>
    <row r="142" spans="1:3">
      <c r="A142" s="160">
        <v>94026</v>
      </c>
      <c r="B142" s="159" t="s">
        <v>489</v>
      </c>
      <c r="C142" s="176">
        <v>341491.47</v>
      </c>
    </row>
    <row r="143" spans="1:3">
      <c r="A143" s="160">
        <v>92007</v>
      </c>
      <c r="B143" s="159" t="s">
        <v>421</v>
      </c>
      <c r="C143" s="176">
        <v>33899.770000000019</v>
      </c>
    </row>
    <row r="144" spans="1:3">
      <c r="A144" s="160">
        <v>91001</v>
      </c>
      <c r="B144" s="159" t="s">
        <v>400</v>
      </c>
      <c r="C144" s="176">
        <v>737400.25</v>
      </c>
    </row>
    <row r="145" spans="1:3">
      <c r="A145" s="160">
        <v>91004</v>
      </c>
      <c r="B145" s="159" t="s">
        <v>403</v>
      </c>
      <c r="C145" s="176">
        <v>57380.25</v>
      </c>
    </row>
    <row r="146" spans="1:3">
      <c r="A146" s="160">
        <v>91002</v>
      </c>
      <c r="B146" s="159" t="s">
        <v>401</v>
      </c>
      <c r="C146" s="176">
        <v>25729</v>
      </c>
    </row>
    <row r="147" spans="1:3">
      <c r="A147" s="160">
        <v>91001</v>
      </c>
      <c r="B147" s="159" t="s">
        <v>400</v>
      </c>
      <c r="C147" s="176">
        <v>1500</v>
      </c>
    </row>
    <row r="148" spans="1:3">
      <c r="A148" s="160">
        <v>91003</v>
      </c>
      <c r="B148" s="159" t="s">
        <v>402</v>
      </c>
      <c r="C148" s="176">
        <v>23626</v>
      </c>
    </row>
    <row r="149" spans="1:3">
      <c r="A149" s="160">
        <v>91007</v>
      </c>
      <c r="B149" s="159" t="s">
        <v>406</v>
      </c>
      <c r="C149" s="176">
        <v>3600</v>
      </c>
    </row>
    <row r="150" spans="1:3">
      <c r="A150" s="160">
        <v>91015</v>
      </c>
      <c r="B150" s="159" t="s">
        <v>522</v>
      </c>
      <c r="C150" s="176">
        <v>-45019.95</v>
      </c>
    </row>
    <row r="151" spans="1:3">
      <c r="A151" s="160">
        <v>91016</v>
      </c>
      <c r="B151" s="159" t="s">
        <v>523</v>
      </c>
      <c r="C151" s="176">
        <v>27749</v>
      </c>
    </row>
    <row r="152" spans="1:3">
      <c r="A152" s="160">
        <v>91006</v>
      </c>
      <c r="B152" s="159" t="s">
        <v>405</v>
      </c>
      <c r="C152" s="176">
        <v>3500</v>
      </c>
    </row>
    <row r="153" spans="1:3">
      <c r="A153" s="160">
        <v>94021</v>
      </c>
      <c r="B153" s="159" t="s">
        <v>445</v>
      </c>
      <c r="C153" s="176">
        <v>473</v>
      </c>
    </row>
    <row r="154" spans="1:3">
      <c r="A154" s="160">
        <v>94022</v>
      </c>
      <c r="B154" s="159" t="s">
        <v>446</v>
      </c>
      <c r="C154" s="176">
        <v>46935.37</v>
      </c>
    </row>
    <row r="155" spans="1:3">
      <c r="A155" s="160">
        <v>84104</v>
      </c>
      <c r="B155" s="159" t="s">
        <v>385</v>
      </c>
      <c r="C155" s="176">
        <v>8500.5</v>
      </c>
    </row>
    <row r="156" spans="1:3">
      <c r="A156" s="160">
        <v>94007</v>
      </c>
      <c r="B156" s="159" t="s">
        <v>435</v>
      </c>
      <c r="C156" s="176">
        <v>2800</v>
      </c>
    </row>
    <row r="157" spans="1:3">
      <c r="A157" s="160">
        <v>94007</v>
      </c>
      <c r="B157" s="159" t="s">
        <v>435</v>
      </c>
      <c r="C157" s="176">
        <v>790</v>
      </c>
    </row>
    <row r="158" spans="1:3">
      <c r="A158" s="160">
        <v>92007</v>
      </c>
      <c r="B158" s="159" t="s">
        <v>421</v>
      </c>
      <c r="C158" s="176">
        <v>6083.64</v>
      </c>
    </row>
    <row r="159" spans="1:3">
      <c r="A159" s="160">
        <v>92004</v>
      </c>
      <c r="B159" s="159" t="s">
        <v>418</v>
      </c>
      <c r="C159" s="176">
        <v>7583.47</v>
      </c>
    </row>
    <row r="160" spans="1:3">
      <c r="A160" s="160">
        <v>92004</v>
      </c>
      <c r="B160" s="159" t="s">
        <v>418</v>
      </c>
      <c r="C160" s="176">
        <v>7607.35</v>
      </c>
    </row>
    <row r="161" spans="1:3">
      <c r="A161" s="160">
        <v>95002</v>
      </c>
      <c r="B161" s="159" t="s">
        <v>537</v>
      </c>
      <c r="C161" s="176">
        <v>6594</v>
      </c>
    </row>
    <row r="162" spans="1:3" ht="15" thickBot="1">
      <c r="C162" s="177">
        <f>SUM(C3:C161)</f>
        <v>-7.0000296673242701E-3</v>
      </c>
    </row>
    <row r="163" spans="1:3" ht="15" thickTop="1"/>
  </sheetData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AEA-997E-4EC8-AF20-9CB3F31581F2}">
  <sheetPr>
    <tabColor theme="7" tint="0.59999389629810485"/>
  </sheetPr>
  <dimension ref="A2:F165"/>
  <sheetViews>
    <sheetView workbookViewId="0">
      <selection activeCell="F170" sqref="F170"/>
    </sheetView>
  </sheetViews>
  <sheetFormatPr defaultRowHeight="14.6"/>
  <cols>
    <col min="1" max="1" width="8.84375" bestFit="1" customWidth="1"/>
    <col min="2" max="2" width="42.15234375" bestFit="1" customWidth="1"/>
    <col min="3" max="3" width="11.84375" bestFit="1" customWidth="1"/>
    <col min="5" max="5" width="12.3828125" bestFit="1" customWidth="1"/>
    <col min="6" max="6" width="16" style="16" bestFit="1" customWidth="1"/>
    <col min="7" max="84" width="15.15234375" bestFit="1" customWidth="1"/>
    <col min="85" max="85" width="10.84375" bestFit="1" customWidth="1"/>
  </cols>
  <sheetData>
    <row r="2" spans="1:6">
      <c r="A2" s="173" t="s">
        <v>531</v>
      </c>
      <c r="B2" s="173" t="s">
        <v>532</v>
      </c>
      <c r="C2" s="173" t="s">
        <v>533</v>
      </c>
      <c r="E2" s="166" t="s">
        <v>528</v>
      </c>
      <c r="F2" s="16" t="s">
        <v>534</v>
      </c>
    </row>
    <row r="3" spans="1:6">
      <c r="A3" s="160">
        <v>13255</v>
      </c>
      <c r="B3" s="159" t="s">
        <v>511</v>
      </c>
      <c r="C3" s="159">
        <v>9940.8799999989569</v>
      </c>
      <c r="E3" s="167">
        <v>11100</v>
      </c>
      <c r="F3" s="16">
        <v>1499058.5</v>
      </c>
    </row>
    <row r="4" spans="1:6">
      <c r="A4" s="160">
        <v>13255</v>
      </c>
      <c r="B4" s="159" t="s">
        <v>511</v>
      </c>
      <c r="C4" s="159">
        <v>4335228.599999994</v>
      </c>
      <c r="E4" s="167">
        <v>11101</v>
      </c>
      <c r="F4" s="16">
        <v>-1499052.5</v>
      </c>
    </row>
    <row r="5" spans="1:6">
      <c r="A5" s="160">
        <v>13256</v>
      </c>
      <c r="B5" s="159" t="s">
        <v>512</v>
      </c>
      <c r="C5" s="159">
        <v>287987.94999999931</v>
      </c>
      <c r="E5" s="167">
        <v>11200</v>
      </c>
      <c r="F5" s="16">
        <v>960382.85</v>
      </c>
    </row>
    <row r="6" spans="1:6">
      <c r="A6" s="160">
        <v>13257</v>
      </c>
      <c r="B6" s="159" t="s">
        <v>513</v>
      </c>
      <c r="C6" s="159">
        <v>167776.27</v>
      </c>
      <c r="E6" s="167">
        <v>11201</v>
      </c>
      <c r="F6" s="16">
        <v>-840493.47000000009</v>
      </c>
    </row>
    <row r="7" spans="1:6">
      <c r="A7" s="161">
        <v>14102</v>
      </c>
      <c r="B7" s="24" t="s">
        <v>180</v>
      </c>
      <c r="C7" s="159">
        <v>1251675.8799999952</v>
      </c>
      <c r="E7" s="167">
        <v>11300</v>
      </c>
      <c r="F7" s="16">
        <v>597264.51999999862</v>
      </c>
    </row>
    <row r="8" spans="1:6">
      <c r="A8" s="160">
        <v>15007</v>
      </c>
      <c r="B8" s="159" t="s">
        <v>186</v>
      </c>
      <c r="C8" s="159">
        <v>264412.27</v>
      </c>
      <c r="E8" s="167">
        <v>11301</v>
      </c>
      <c r="F8" s="16">
        <v>-536880.50000000012</v>
      </c>
    </row>
    <row r="9" spans="1:6">
      <c r="A9" s="160">
        <v>15005</v>
      </c>
      <c r="B9" s="159" t="s">
        <v>185</v>
      </c>
      <c r="C9" s="159">
        <v>79125.409999997471</v>
      </c>
      <c r="E9" s="167">
        <v>11600</v>
      </c>
      <c r="F9" s="16">
        <v>5115779</v>
      </c>
    </row>
    <row r="10" spans="1:6">
      <c r="A10" s="160">
        <v>15014</v>
      </c>
      <c r="B10" s="159" t="s">
        <v>188</v>
      </c>
      <c r="C10" s="159">
        <v>4951323.4999999963</v>
      </c>
      <c r="E10" s="167">
        <v>11601</v>
      </c>
      <c r="F10" s="16">
        <v>-4233588.24</v>
      </c>
    </row>
    <row r="11" spans="1:6">
      <c r="A11" s="160">
        <v>15014</v>
      </c>
      <c r="B11" s="159" t="s">
        <v>188</v>
      </c>
      <c r="C11" s="159">
        <v>174999.99999999814</v>
      </c>
      <c r="E11" s="167">
        <v>13255</v>
      </c>
      <c r="F11" s="16">
        <v>4345169.479999993</v>
      </c>
    </row>
    <row r="12" spans="1:6">
      <c r="A12" s="160">
        <v>15004</v>
      </c>
      <c r="B12" s="159" t="s">
        <v>243</v>
      </c>
      <c r="C12" s="159">
        <v>524850</v>
      </c>
      <c r="E12" s="167">
        <v>13256</v>
      </c>
      <c r="F12" s="16">
        <v>287987.94999999931</v>
      </c>
    </row>
    <row r="13" spans="1:6">
      <c r="A13" s="160">
        <v>15004</v>
      </c>
      <c r="B13" s="159" t="s">
        <v>243</v>
      </c>
      <c r="C13" s="159">
        <v>5505710</v>
      </c>
      <c r="E13" s="167">
        <v>13257</v>
      </c>
      <c r="F13" s="16">
        <v>167776.27</v>
      </c>
    </row>
    <row r="14" spans="1:6">
      <c r="A14" s="160">
        <v>15018</v>
      </c>
      <c r="B14" s="159" t="s">
        <v>223</v>
      </c>
      <c r="C14" s="159">
        <v>30837.579999999201</v>
      </c>
      <c r="E14" s="167">
        <v>13258</v>
      </c>
      <c r="F14" s="16">
        <v>11947.05999994278</v>
      </c>
    </row>
    <row r="15" spans="1:6">
      <c r="A15" s="160">
        <v>15013</v>
      </c>
      <c r="B15" s="159" t="s">
        <v>244</v>
      </c>
      <c r="C15" s="159">
        <v>2650105.4000000008</v>
      </c>
      <c r="E15" s="167">
        <v>13259</v>
      </c>
      <c r="F15" s="16">
        <v>143466.18000000343</v>
      </c>
    </row>
    <row r="16" spans="1:6">
      <c r="A16" s="160">
        <v>15015</v>
      </c>
      <c r="B16" s="159" t="s">
        <v>189</v>
      </c>
      <c r="C16" s="159">
        <v>74620.03</v>
      </c>
      <c r="E16" s="167">
        <v>13260</v>
      </c>
      <c r="F16" s="16">
        <v>170.56</v>
      </c>
    </row>
    <row r="17" spans="1:6">
      <c r="A17" s="160">
        <v>11100</v>
      </c>
      <c r="B17" s="159" t="s">
        <v>227</v>
      </c>
      <c r="C17" s="159">
        <v>1499058.5</v>
      </c>
      <c r="E17" s="167">
        <v>13262</v>
      </c>
      <c r="F17" s="16">
        <v>362276.89000000485</v>
      </c>
    </row>
    <row r="18" spans="1:6">
      <c r="A18" s="160">
        <v>11200</v>
      </c>
      <c r="B18" s="159" t="s">
        <v>229</v>
      </c>
      <c r="C18" s="159">
        <v>960382.85</v>
      </c>
      <c r="E18" s="167">
        <v>14102</v>
      </c>
      <c r="F18" s="16">
        <v>1251675.8799999952</v>
      </c>
    </row>
    <row r="19" spans="1:6">
      <c r="A19" s="160">
        <v>11300</v>
      </c>
      <c r="B19" s="159" t="s">
        <v>231</v>
      </c>
      <c r="C19" s="159">
        <v>597264.51999999862</v>
      </c>
      <c r="E19" s="167">
        <v>15004</v>
      </c>
      <c r="F19" s="16">
        <v>6030560</v>
      </c>
    </row>
    <row r="20" spans="1:6">
      <c r="A20" s="160">
        <v>11600</v>
      </c>
      <c r="B20" s="159" t="s">
        <v>239</v>
      </c>
      <c r="C20" s="159">
        <v>5115779</v>
      </c>
      <c r="E20" s="167">
        <v>15005</v>
      </c>
      <c r="F20" s="16">
        <v>79125.409999997471</v>
      </c>
    </row>
    <row r="21" spans="1:6">
      <c r="A21" s="160">
        <v>11101</v>
      </c>
      <c r="B21" s="159" t="s">
        <v>228</v>
      </c>
      <c r="C21" s="159">
        <v>-1499052.5</v>
      </c>
      <c r="E21" s="167">
        <v>15007</v>
      </c>
      <c r="F21" s="16">
        <v>264412.27</v>
      </c>
    </row>
    <row r="22" spans="1:6">
      <c r="A22" s="160">
        <v>11201</v>
      </c>
      <c r="B22" s="159" t="s">
        <v>230</v>
      </c>
      <c r="C22" s="159">
        <v>-960291.85000000009</v>
      </c>
      <c r="E22" s="167">
        <v>15013</v>
      </c>
      <c r="F22" s="16">
        <v>2650105.4000000008</v>
      </c>
    </row>
    <row r="23" spans="1:6">
      <c r="A23" s="160">
        <v>11301</v>
      </c>
      <c r="B23" s="159" t="s">
        <v>232</v>
      </c>
      <c r="C23" s="159">
        <v>-536880.50000000012</v>
      </c>
      <c r="E23" s="167">
        <v>15014</v>
      </c>
      <c r="F23" s="16">
        <v>5126323.4999999944</v>
      </c>
    </row>
    <row r="24" spans="1:6">
      <c r="A24" s="160">
        <v>11201</v>
      </c>
      <c r="B24" s="159" t="s">
        <v>230</v>
      </c>
      <c r="C24" s="159">
        <v>119798.38</v>
      </c>
      <c r="E24" s="167">
        <v>15015</v>
      </c>
      <c r="F24" s="16">
        <v>74620.03</v>
      </c>
    </row>
    <row r="25" spans="1:6">
      <c r="A25" s="160">
        <v>11601</v>
      </c>
      <c r="B25" s="159" t="s">
        <v>240</v>
      </c>
      <c r="C25" s="159">
        <v>-4233588.24</v>
      </c>
      <c r="E25" s="167">
        <v>15016</v>
      </c>
      <c r="F25" s="16">
        <v>2857485.9899999998</v>
      </c>
    </row>
    <row r="26" spans="1:6">
      <c r="A26" s="160">
        <v>15016</v>
      </c>
      <c r="B26" s="159" t="s">
        <v>241</v>
      </c>
      <c r="C26" s="159">
        <v>2857485.9899999998</v>
      </c>
      <c r="E26" s="167">
        <v>15018</v>
      </c>
      <c r="F26" s="16">
        <v>30837.579999999201</v>
      </c>
    </row>
    <row r="27" spans="1:6">
      <c r="A27" s="160">
        <v>13258</v>
      </c>
      <c r="B27" s="159" t="s">
        <v>514</v>
      </c>
      <c r="C27" s="159">
        <v>11947.05999994278</v>
      </c>
      <c r="E27" s="167">
        <v>21002</v>
      </c>
      <c r="F27" s="16">
        <v>-4000000</v>
      </c>
    </row>
    <row r="28" spans="1:6">
      <c r="A28" s="160">
        <v>13259</v>
      </c>
      <c r="B28" s="159" t="s">
        <v>517</v>
      </c>
      <c r="C28" s="159">
        <v>143466.18000000343</v>
      </c>
      <c r="E28" s="167">
        <v>22001</v>
      </c>
      <c r="F28" s="16">
        <v>-35014.000000038184</v>
      </c>
    </row>
    <row r="29" spans="1:6">
      <c r="A29" s="160">
        <v>13260</v>
      </c>
      <c r="B29" s="159" t="s">
        <v>515</v>
      </c>
      <c r="C29" s="159">
        <v>170.56</v>
      </c>
      <c r="E29" s="167">
        <v>22002</v>
      </c>
      <c r="F29" s="16">
        <v>-25012.731000036001</v>
      </c>
    </row>
    <row r="30" spans="1:6">
      <c r="A30" s="160">
        <v>13262</v>
      </c>
      <c r="B30" s="159" t="s">
        <v>516</v>
      </c>
      <c r="C30" s="159">
        <v>362276.89000000485</v>
      </c>
      <c r="E30" s="167">
        <v>25004</v>
      </c>
      <c r="F30" s="16">
        <v>-7437218.7500000475</v>
      </c>
    </row>
    <row r="31" spans="1:6">
      <c r="A31" s="160">
        <v>22001</v>
      </c>
      <c r="B31" s="159" t="s">
        <v>179</v>
      </c>
      <c r="C31" s="159">
        <v>-35014.000000038184</v>
      </c>
      <c r="E31" s="167">
        <v>25009</v>
      </c>
      <c r="F31" s="16">
        <v>-113011.16299999994</v>
      </c>
    </row>
    <row r="32" spans="1:6">
      <c r="A32" s="160">
        <v>22002</v>
      </c>
      <c r="B32" s="24" t="s">
        <v>180</v>
      </c>
      <c r="C32" s="159">
        <v>-25012.731000036001</v>
      </c>
      <c r="E32" s="167">
        <v>25013</v>
      </c>
      <c r="F32" s="16">
        <v>-210526.29000000047</v>
      </c>
    </row>
    <row r="33" spans="1:6">
      <c r="A33" s="160">
        <v>21002</v>
      </c>
      <c r="B33" s="159" t="s">
        <v>294</v>
      </c>
      <c r="C33" s="159">
        <v>-4000000</v>
      </c>
      <c r="E33" s="167">
        <v>25016</v>
      </c>
      <c r="F33" s="16">
        <v>25937299.299999997</v>
      </c>
    </row>
    <row r="34" spans="1:6">
      <c r="A34" s="160">
        <v>25004</v>
      </c>
      <c r="B34" s="159" t="s">
        <v>251</v>
      </c>
      <c r="C34" s="159">
        <v>-349545.12</v>
      </c>
      <c r="E34" s="167">
        <v>25019</v>
      </c>
      <c r="F34" s="16">
        <v>-18000</v>
      </c>
    </row>
    <row r="35" spans="1:6">
      <c r="A35" s="160">
        <v>25009</v>
      </c>
      <c r="B35" s="159" t="s">
        <v>288</v>
      </c>
      <c r="C35" s="159">
        <v>-23493.5</v>
      </c>
      <c r="E35" s="167">
        <v>30010</v>
      </c>
      <c r="F35" s="16">
        <v>-35000000</v>
      </c>
    </row>
    <row r="36" spans="1:6">
      <c r="A36" s="160">
        <v>25009</v>
      </c>
      <c r="B36" s="159" t="s">
        <v>288</v>
      </c>
      <c r="C36" s="159">
        <v>-89517.662999999942</v>
      </c>
      <c r="E36" s="167">
        <v>30030</v>
      </c>
      <c r="F36" s="16">
        <v>-500000</v>
      </c>
    </row>
    <row r="37" spans="1:6">
      <c r="A37" s="160">
        <v>25016</v>
      </c>
      <c r="B37" s="159" t="s">
        <v>291</v>
      </c>
      <c r="C37" s="159">
        <v>25937299.299999997</v>
      </c>
      <c r="E37" s="167">
        <v>30040</v>
      </c>
      <c r="F37" s="16">
        <v>2270662.75</v>
      </c>
    </row>
    <row r="38" spans="1:6">
      <c r="A38" s="226">
        <v>25004</v>
      </c>
      <c r="B38" s="227" t="s">
        <v>251</v>
      </c>
      <c r="C38" s="227">
        <v>-700000</v>
      </c>
      <c r="E38" s="167">
        <v>60002</v>
      </c>
      <c r="F38" s="16">
        <v>-21687.65</v>
      </c>
    </row>
    <row r="39" spans="1:6">
      <c r="A39" s="160">
        <v>25019</v>
      </c>
      <c r="B39" s="159" t="s">
        <v>518</v>
      </c>
      <c r="C39" s="159">
        <v>-18000</v>
      </c>
      <c r="E39" s="167">
        <v>60004</v>
      </c>
      <c r="F39" s="16">
        <v>-118472.6</v>
      </c>
    </row>
    <row r="40" spans="1:6">
      <c r="A40" s="160">
        <v>25013</v>
      </c>
      <c r="B40" s="159" t="s">
        <v>292</v>
      </c>
      <c r="C40" s="159">
        <v>-149744.10000000053</v>
      </c>
      <c r="E40" s="167">
        <v>60007</v>
      </c>
      <c r="F40" s="16">
        <v>292077.15999999997</v>
      </c>
    </row>
    <row r="41" spans="1:6">
      <c r="A41" s="160">
        <v>25013</v>
      </c>
      <c r="B41" s="159" t="s">
        <v>292</v>
      </c>
      <c r="C41" s="159">
        <v>-60782.189999999944</v>
      </c>
      <c r="E41" s="167">
        <v>60008</v>
      </c>
      <c r="F41" s="16">
        <v>143983.29</v>
      </c>
    </row>
    <row r="42" spans="1:6">
      <c r="A42" s="160">
        <v>25004</v>
      </c>
      <c r="B42" s="159" t="s">
        <v>251</v>
      </c>
      <c r="C42" s="159">
        <v>-1400000</v>
      </c>
      <c r="E42" s="167">
        <v>71000</v>
      </c>
      <c r="F42" s="16">
        <v>-53834629.390000001</v>
      </c>
    </row>
    <row r="43" spans="1:6">
      <c r="A43" s="160">
        <v>25004</v>
      </c>
      <c r="B43" s="159" t="s">
        <v>251</v>
      </c>
      <c r="C43" s="159">
        <v>-45000</v>
      </c>
      <c r="E43" s="167">
        <v>81000</v>
      </c>
      <c r="F43" s="16">
        <v>36634379.219999999</v>
      </c>
    </row>
    <row r="44" spans="1:6">
      <c r="A44" s="160">
        <v>25004</v>
      </c>
      <c r="B44" s="159" t="s">
        <v>251</v>
      </c>
      <c r="C44" s="159">
        <v>-1151607.0500000492</v>
      </c>
      <c r="E44" s="167">
        <v>82205</v>
      </c>
      <c r="F44" s="16">
        <v>4391.01</v>
      </c>
    </row>
    <row r="45" spans="1:6">
      <c r="A45" s="160">
        <v>25004</v>
      </c>
      <c r="B45" s="159" t="s">
        <v>251</v>
      </c>
      <c r="C45" s="159">
        <v>-3791066.5799999982</v>
      </c>
      <c r="E45" s="167">
        <v>82606</v>
      </c>
      <c r="F45" s="16">
        <v>85000</v>
      </c>
    </row>
    <row r="46" spans="1:6">
      <c r="A46" s="160">
        <v>30010</v>
      </c>
      <c r="B46" s="159" t="s">
        <v>295</v>
      </c>
      <c r="C46" s="159">
        <v>-35000000</v>
      </c>
      <c r="E46" s="167">
        <v>84104</v>
      </c>
      <c r="F46" s="16">
        <v>298911.59999999998</v>
      </c>
    </row>
    <row r="47" spans="1:6">
      <c r="A47" s="160">
        <v>30030</v>
      </c>
      <c r="B47" s="159" t="s">
        <v>298</v>
      </c>
      <c r="C47" s="159">
        <v>-500000</v>
      </c>
      <c r="E47" s="167">
        <v>84207</v>
      </c>
      <c r="F47" s="16">
        <v>56501.19</v>
      </c>
    </row>
    <row r="48" spans="1:6">
      <c r="A48" s="160">
        <v>30040</v>
      </c>
      <c r="B48" s="159" t="s">
        <v>301</v>
      </c>
      <c r="C48" s="159">
        <v>2270662.75</v>
      </c>
      <c r="E48" s="167">
        <v>91001</v>
      </c>
      <c r="F48" s="16">
        <v>4209017</v>
      </c>
    </row>
    <row r="49" spans="1:6">
      <c r="A49" s="160">
        <v>71000</v>
      </c>
      <c r="B49" s="159" t="s">
        <v>486</v>
      </c>
      <c r="C49" s="159">
        <v>-52644550.5</v>
      </c>
      <c r="E49" s="167">
        <v>91002</v>
      </c>
      <c r="F49" s="16">
        <v>1315259.3</v>
      </c>
    </row>
    <row r="50" spans="1:6">
      <c r="A50" s="160">
        <v>71000</v>
      </c>
      <c r="B50" s="159" t="s">
        <v>486</v>
      </c>
      <c r="C50" s="159">
        <v>-1190078.8900000001</v>
      </c>
      <c r="E50" s="167">
        <v>91003</v>
      </c>
      <c r="F50" s="16">
        <v>151019</v>
      </c>
    </row>
    <row r="51" spans="1:6">
      <c r="A51" s="160">
        <v>97001</v>
      </c>
      <c r="B51" s="159" t="s">
        <v>464</v>
      </c>
      <c r="C51" s="159">
        <v>39796.31</v>
      </c>
      <c r="E51" s="167">
        <v>91004</v>
      </c>
      <c r="F51" s="16">
        <v>64360.75</v>
      </c>
    </row>
    <row r="52" spans="1:6">
      <c r="A52" s="160">
        <v>60007</v>
      </c>
      <c r="B52" s="159" t="s">
        <v>519</v>
      </c>
      <c r="C52" s="159">
        <v>292077.15999999997</v>
      </c>
      <c r="E52" s="167">
        <v>91006</v>
      </c>
      <c r="F52" s="16">
        <v>160233.84</v>
      </c>
    </row>
    <row r="53" spans="1:6">
      <c r="A53" s="160">
        <v>60008</v>
      </c>
      <c r="B53" s="159" t="s">
        <v>520</v>
      </c>
      <c r="C53" s="159">
        <v>143983.29</v>
      </c>
      <c r="E53" s="167">
        <v>91007</v>
      </c>
      <c r="F53" s="16">
        <v>7950</v>
      </c>
    </row>
    <row r="54" spans="1:6">
      <c r="A54" s="160">
        <v>60002</v>
      </c>
      <c r="B54" s="159" t="s">
        <v>393</v>
      </c>
      <c r="C54" s="159">
        <v>-26533.02</v>
      </c>
      <c r="E54" s="167">
        <v>91008</v>
      </c>
      <c r="F54" s="16">
        <v>33597</v>
      </c>
    </row>
    <row r="55" spans="1:6">
      <c r="A55" s="160">
        <v>60004</v>
      </c>
      <c r="B55" s="159" t="s">
        <v>395</v>
      </c>
      <c r="C55" s="159">
        <v>-34941.29</v>
      </c>
      <c r="E55" s="167">
        <v>91012</v>
      </c>
      <c r="F55" s="16">
        <v>33687</v>
      </c>
    </row>
    <row r="56" spans="1:6">
      <c r="A56" s="160">
        <v>60004</v>
      </c>
      <c r="B56" s="159" t="s">
        <v>395</v>
      </c>
      <c r="C56" s="159">
        <v>-100431.31</v>
      </c>
      <c r="E56" s="167">
        <v>91013</v>
      </c>
      <c r="F56" s="16">
        <v>4968.96</v>
      </c>
    </row>
    <row r="57" spans="1:6">
      <c r="A57" s="160">
        <v>81000</v>
      </c>
      <c r="B57" s="159" t="s">
        <v>487</v>
      </c>
      <c r="C57" s="159">
        <v>36515769.969999999</v>
      </c>
      <c r="E57" s="167">
        <v>91014</v>
      </c>
      <c r="F57" s="16">
        <v>4980.6000000000004</v>
      </c>
    </row>
    <row r="58" spans="1:6">
      <c r="A58" s="168">
        <v>81000</v>
      </c>
      <c r="B58" s="169" t="s">
        <v>487</v>
      </c>
      <c r="C58" s="159">
        <v>118609.25</v>
      </c>
      <c r="E58" s="167">
        <v>91015</v>
      </c>
      <c r="F58" s="16">
        <v>151259.34000000003</v>
      </c>
    </row>
    <row r="59" spans="1:6">
      <c r="A59" s="160">
        <v>82205</v>
      </c>
      <c r="B59" s="159" t="s">
        <v>364</v>
      </c>
      <c r="C59" s="159">
        <v>4391.01</v>
      </c>
      <c r="E59" s="167">
        <v>91016</v>
      </c>
      <c r="F59" s="16">
        <v>85174</v>
      </c>
    </row>
    <row r="60" spans="1:6">
      <c r="A60" s="160">
        <v>91003</v>
      </c>
      <c r="B60" s="159" t="s">
        <v>402</v>
      </c>
      <c r="C60" s="159">
        <v>-25000</v>
      </c>
      <c r="E60" s="167">
        <v>91201</v>
      </c>
      <c r="F60" s="16">
        <v>46551.4</v>
      </c>
    </row>
    <row r="61" spans="1:6">
      <c r="A61" s="160">
        <v>91014</v>
      </c>
      <c r="B61" s="159" t="s">
        <v>521</v>
      </c>
      <c r="C61" s="159">
        <v>3240</v>
      </c>
      <c r="E61" s="167">
        <v>92003</v>
      </c>
      <c r="F61" s="16">
        <v>20960</v>
      </c>
    </row>
    <row r="62" spans="1:6">
      <c r="A62" s="160">
        <v>91003</v>
      </c>
      <c r="B62" s="159" t="s">
        <v>402</v>
      </c>
      <c r="C62" s="159">
        <v>2078</v>
      </c>
      <c r="E62" s="167">
        <v>92004</v>
      </c>
      <c r="F62" s="16">
        <v>141752.40000000002</v>
      </c>
    </row>
    <row r="63" spans="1:6">
      <c r="A63" s="160">
        <v>82606</v>
      </c>
      <c r="B63" s="159" t="s">
        <v>371</v>
      </c>
      <c r="C63" s="159">
        <v>85000</v>
      </c>
      <c r="E63" s="167">
        <v>92007</v>
      </c>
      <c r="F63" s="16">
        <v>256356.69999999998</v>
      </c>
    </row>
    <row r="64" spans="1:6">
      <c r="A64" s="160">
        <v>92003</v>
      </c>
      <c r="B64" s="159" t="s">
        <v>417</v>
      </c>
      <c r="C64" s="159">
        <v>20960</v>
      </c>
      <c r="E64" s="167">
        <v>93003</v>
      </c>
      <c r="F64" s="16">
        <v>5401</v>
      </c>
    </row>
    <row r="65" spans="1:6">
      <c r="A65" s="160">
        <v>84104</v>
      </c>
      <c r="B65" s="159" t="s">
        <v>385</v>
      </c>
      <c r="C65" s="159">
        <v>69620</v>
      </c>
      <c r="E65" s="167">
        <v>94001</v>
      </c>
      <c r="F65" s="16">
        <v>27239.14</v>
      </c>
    </row>
    <row r="66" spans="1:6">
      <c r="A66" s="160">
        <v>94001</v>
      </c>
      <c r="B66" s="159" t="s">
        <v>429</v>
      </c>
      <c r="C66" s="159">
        <v>27239.14</v>
      </c>
      <c r="E66" s="167">
        <v>94004</v>
      </c>
      <c r="F66" s="16">
        <v>767</v>
      </c>
    </row>
    <row r="67" spans="1:6">
      <c r="A67" s="160">
        <v>84207</v>
      </c>
      <c r="B67" s="159" t="s">
        <v>388</v>
      </c>
      <c r="C67" s="159">
        <v>18189.25</v>
      </c>
      <c r="E67" s="167">
        <v>94006</v>
      </c>
      <c r="F67" s="16">
        <v>532448</v>
      </c>
    </row>
    <row r="68" spans="1:6">
      <c r="A68" s="160">
        <v>92004</v>
      </c>
      <c r="B68" s="159" t="s">
        <v>418</v>
      </c>
      <c r="C68" s="159">
        <v>14118.77</v>
      </c>
      <c r="E68" s="167">
        <v>94007</v>
      </c>
      <c r="F68" s="16">
        <v>407898.85</v>
      </c>
    </row>
    <row r="69" spans="1:6">
      <c r="A69" s="160">
        <v>92004</v>
      </c>
      <c r="B69" s="159" t="s">
        <v>418</v>
      </c>
      <c r="C69" s="159">
        <v>6000</v>
      </c>
      <c r="E69" s="167">
        <v>94008</v>
      </c>
      <c r="F69" s="16">
        <v>25600</v>
      </c>
    </row>
    <row r="70" spans="1:6">
      <c r="A70" s="160">
        <v>94016</v>
      </c>
      <c r="B70" s="159" t="s">
        <v>442</v>
      </c>
      <c r="C70" s="159">
        <v>66606.92</v>
      </c>
      <c r="E70" s="167">
        <v>94013</v>
      </c>
      <c r="F70" s="16">
        <v>75000</v>
      </c>
    </row>
    <row r="71" spans="1:6">
      <c r="A71" s="160">
        <v>94016</v>
      </c>
      <c r="B71" s="159" t="s">
        <v>442</v>
      </c>
      <c r="C71" s="159">
        <v>342</v>
      </c>
      <c r="E71" s="167">
        <v>94016</v>
      </c>
      <c r="F71" s="16">
        <v>262743.06000000006</v>
      </c>
    </row>
    <row r="72" spans="1:6">
      <c r="A72" s="160">
        <v>94007</v>
      </c>
      <c r="B72" s="159" t="s">
        <v>435</v>
      </c>
      <c r="C72" s="159">
        <v>369568.35</v>
      </c>
      <c r="E72" s="167">
        <v>94021</v>
      </c>
      <c r="F72" s="16">
        <v>993</v>
      </c>
    </row>
    <row r="73" spans="1:6">
      <c r="A73" s="160">
        <v>94006</v>
      </c>
      <c r="B73" s="159" t="s">
        <v>434</v>
      </c>
      <c r="C73" s="159">
        <v>31700</v>
      </c>
      <c r="E73" s="167">
        <v>94022</v>
      </c>
      <c r="F73" s="16">
        <v>49970.37</v>
      </c>
    </row>
    <row r="74" spans="1:6">
      <c r="A74" s="160">
        <v>94006</v>
      </c>
      <c r="B74" s="159" t="s">
        <v>434</v>
      </c>
      <c r="C74" s="159">
        <v>35696</v>
      </c>
      <c r="E74" s="167">
        <v>94023</v>
      </c>
      <c r="F74" s="16">
        <v>27.3</v>
      </c>
    </row>
    <row r="75" spans="1:6">
      <c r="A75" s="160">
        <v>92007</v>
      </c>
      <c r="B75" s="159" t="s">
        <v>421</v>
      </c>
      <c r="C75" s="159">
        <v>4568.41</v>
      </c>
      <c r="E75" s="167">
        <v>94026</v>
      </c>
      <c r="F75" s="16">
        <v>504853.86</v>
      </c>
    </row>
    <row r="76" spans="1:6">
      <c r="A76" s="160">
        <v>84207</v>
      </c>
      <c r="B76" s="159" t="s">
        <v>388</v>
      </c>
      <c r="C76" s="159">
        <v>38311.94</v>
      </c>
      <c r="E76" s="167">
        <v>95002</v>
      </c>
      <c r="F76" s="16">
        <v>176139.86000000002</v>
      </c>
    </row>
    <row r="77" spans="1:6">
      <c r="A77" s="160">
        <v>92004</v>
      </c>
      <c r="B77" s="159" t="s">
        <v>418</v>
      </c>
      <c r="C77" s="159">
        <v>19221.240000000002</v>
      </c>
      <c r="E77" s="167">
        <v>95003</v>
      </c>
      <c r="F77" s="16">
        <v>86839</v>
      </c>
    </row>
    <row r="78" spans="1:6">
      <c r="A78" s="160">
        <v>92004</v>
      </c>
      <c r="B78" s="159" t="s">
        <v>418</v>
      </c>
      <c r="C78" s="159">
        <v>13178</v>
      </c>
      <c r="E78" s="167">
        <v>96001</v>
      </c>
      <c r="F78" s="16">
        <v>167000</v>
      </c>
    </row>
    <row r="79" spans="1:6">
      <c r="A79" s="160">
        <v>92004</v>
      </c>
      <c r="B79" s="159" t="s">
        <v>418</v>
      </c>
      <c r="C79" s="159">
        <v>6232.26</v>
      </c>
      <c r="E79" s="167">
        <v>96006</v>
      </c>
      <c r="F79" s="16">
        <v>1029754.59</v>
      </c>
    </row>
    <row r="80" spans="1:6">
      <c r="A80" s="160">
        <v>92004</v>
      </c>
      <c r="B80" s="159" t="s">
        <v>418</v>
      </c>
      <c r="C80" s="159">
        <v>867.87</v>
      </c>
      <c r="E80" s="167">
        <v>97001</v>
      </c>
      <c r="F80" s="16">
        <v>39796.31</v>
      </c>
    </row>
    <row r="81" spans="1:6">
      <c r="A81" s="160">
        <v>94023</v>
      </c>
      <c r="B81" s="159" t="s">
        <v>447</v>
      </c>
      <c r="C81" s="159">
        <v>27.3</v>
      </c>
      <c r="E81" s="167">
        <v>97006</v>
      </c>
      <c r="F81" s="16">
        <v>764357.81</v>
      </c>
    </row>
    <row r="82" spans="1:6">
      <c r="A82" s="160">
        <v>94016</v>
      </c>
      <c r="B82" s="159" t="s">
        <v>442</v>
      </c>
      <c r="C82" s="159">
        <v>315.43</v>
      </c>
      <c r="E82" s="167" t="s">
        <v>529</v>
      </c>
      <c r="F82" s="16">
        <v>-4.00019739754498E-3</v>
      </c>
    </row>
    <row r="83" spans="1:6">
      <c r="A83" s="160">
        <v>94016</v>
      </c>
      <c r="B83" s="159" t="s">
        <v>442</v>
      </c>
      <c r="C83" s="159">
        <v>407.44</v>
      </c>
    </row>
    <row r="84" spans="1:6">
      <c r="A84" s="160">
        <v>94016</v>
      </c>
      <c r="B84" s="159" t="s">
        <v>442</v>
      </c>
      <c r="C84" s="159">
        <v>9810.16</v>
      </c>
    </row>
    <row r="85" spans="1:6">
      <c r="A85" s="160">
        <v>94016</v>
      </c>
      <c r="B85" s="159" t="s">
        <v>442</v>
      </c>
      <c r="C85" s="159">
        <v>11800</v>
      </c>
    </row>
    <row r="86" spans="1:6">
      <c r="A86" s="160">
        <v>94016</v>
      </c>
      <c r="B86" s="159" t="s">
        <v>442</v>
      </c>
      <c r="C86" s="159">
        <v>-12962.01</v>
      </c>
    </row>
    <row r="87" spans="1:6">
      <c r="A87" s="160">
        <v>94016</v>
      </c>
      <c r="B87" s="159" t="s">
        <v>442</v>
      </c>
      <c r="C87" s="159">
        <v>-12914.410000000002</v>
      </c>
    </row>
    <row r="88" spans="1:6">
      <c r="A88" s="160">
        <v>94016</v>
      </c>
      <c r="B88" s="159" t="s">
        <v>442</v>
      </c>
      <c r="C88" s="159">
        <v>141.22999999999999</v>
      </c>
    </row>
    <row r="89" spans="1:6">
      <c r="A89" s="160">
        <v>91001</v>
      </c>
      <c r="B89" s="159" t="s">
        <v>400</v>
      </c>
      <c r="C89" s="159">
        <v>3384116.75</v>
      </c>
    </row>
    <row r="90" spans="1:6">
      <c r="A90" s="160">
        <v>91004</v>
      </c>
      <c r="B90" s="159" t="s">
        <v>403</v>
      </c>
      <c r="C90" s="159">
        <v>1466.75</v>
      </c>
    </row>
    <row r="91" spans="1:6">
      <c r="A91" s="160">
        <v>91002</v>
      </c>
      <c r="B91" s="159" t="s">
        <v>401</v>
      </c>
      <c r="C91" s="159">
        <v>1289530.3</v>
      </c>
    </row>
    <row r="92" spans="1:6">
      <c r="A92" s="160">
        <v>60004</v>
      </c>
      <c r="B92" s="159" t="s">
        <v>395</v>
      </c>
      <c r="C92" s="159">
        <v>16900</v>
      </c>
    </row>
    <row r="93" spans="1:6">
      <c r="A93" s="160">
        <v>91003</v>
      </c>
      <c r="B93" s="159" t="s">
        <v>402</v>
      </c>
      <c r="C93" s="159">
        <v>136270</v>
      </c>
    </row>
    <row r="94" spans="1:6">
      <c r="A94" s="160">
        <v>91007</v>
      </c>
      <c r="B94" s="159" t="s">
        <v>535</v>
      </c>
      <c r="C94" s="159">
        <v>4350</v>
      </c>
    </row>
    <row r="95" spans="1:6">
      <c r="A95" s="160">
        <v>91008</v>
      </c>
      <c r="B95" s="159" t="s">
        <v>407</v>
      </c>
      <c r="C95" s="159">
        <v>33597</v>
      </c>
    </row>
    <row r="96" spans="1:6">
      <c r="A96" s="168">
        <v>91003</v>
      </c>
      <c r="B96" s="169" t="s">
        <v>536</v>
      </c>
      <c r="C96" s="159">
        <v>14045</v>
      </c>
    </row>
    <row r="97" spans="1:3">
      <c r="A97" s="160">
        <v>91015</v>
      </c>
      <c r="B97" s="159" t="s">
        <v>522</v>
      </c>
      <c r="C97" s="159">
        <v>179662.76</v>
      </c>
    </row>
    <row r="98" spans="1:3">
      <c r="A98" s="160">
        <v>91015</v>
      </c>
      <c r="B98" s="159" t="s">
        <v>522</v>
      </c>
      <c r="C98" s="159">
        <v>16606</v>
      </c>
    </row>
    <row r="99" spans="1:3">
      <c r="A99" s="160">
        <v>91016</v>
      </c>
      <c r="B99" s="159" t="s">
        <v>523</v>
      </c>
      <c r="C99" s="159">
        <v>54425</v>
      </c>
    </row>
    <row r="100" spans="1:3">
      <c r="A100" s="160">
        <v>91006</v>
      </c>
      <c r="B100" s="159" t="s">
        <v>405</v>
      </c>
      <c r="C100" s="159">
        <v>156733.84</v>
      </c>
    </row>
    <row r="101" spans="1:3">
      <c r="A101" s="160">
        <v>91014</v>
      </c>
      <c r="B101" s="159" t="s">
        <v>521</v>
      </c>
      <c r="C101" s="159">
        <v>1740.6</v>
      </c>
    </row>
    <row r="102" spans="1:3">
      <c r="A102" s="160">
        <v>91012</v>
      </c>
      <c r="B102" s="159" t="s">
        <v>252</v>
      </c>
      <c r="C102" s="159">
        <v>33687</v>
      </c>
    </row>
    <row r="103" spans="1:3">
      <c r="A103" s="160">
        <v>60002</v>
      </c>
      <c r="B103" s="159" t="s">
        <v>393</v>
      </c>
      <c r="C103" s="159">
        <v>3869.04</v>
      </c>
    </row>
    <row r="104" spans="1:3">
      <c r="A104" s="160">
        <v>91013</v>
      </c>
      <c r="B104" s="159" t="s">
        <v>411</v>
      </c>
      <c r="C104" s="159">
        <v>4968.96</v>
      </c>
    </row>
    <row r="105" spans="1:3">
      <c r="A105" s="160">
        <v>60002</v>
      </c>
      <c r="B105" s="159" t="s">
        <v>393</v>
      </c>
      <c r="C105" s="159">
        <v>744.96</v>
      </c>
    </row>
    <row r="106" spans="1:3">
      <c r="A106" s="170">
        <v>91201</v>
      </c>
      <c r="B106" s="15" t="s">
        <v>413</v>
      </c>
      <c r="C106" s="159">
        <v>46551.4</v>
      </c>
    </row>
    <row r="107" spans="1:3">
      <c r="A107" s="160">
        <v>94022</v>
      </c>
      <c r="B107" s="159" t="s">
        <v>446</v>
      </c>
      <c r="C107" s="159">
        <v>3035</v>
      </c>
    </row>
    <row r="108" spans="1:3">
      <c r="A108" s="160">
        <v>94021</v>
      </c>
      <c r="B108" s="159" t="s">
        <v>445</v>
      </c>
      <c r="C108" s="159">
        <v>520</v>
      </c>
    </row>
    <row r="109" spans="1:3">
      <c r="A109" s="160">
        <v>84104</v>
      </c>
      <c r="B109" s="159" t="s">
        <v>385</v>
      </c>
      <c r="C109" s="159">
        <v>216761</v>
      </c>
    </row>
    <row r="110" spans="1:3">
      <c r="A110" s="160">
        <v>95003</v>
      </c>
      <c r="B110" s="159" t="s">
        <v>399</v>
      </c>
      <c r="C110" s="159">
        <v>25000</v>
      </c>
    </row>
    <row r="111" spans="1:3">
      <c r="A111" s="160">
        <v>95003</v>
      </c>
      <c r="B111" s="159" t="s">
        <v>399</v>
      </c>
      <c r="C111" s="159">
        <v>61839</v>
      </c>
    </row>
    <row r="112" spans="1:3">
      <c r="A112" s="160">
        <v>94007</v>
      </c>
      <c r="B112" s="159" t="s">
        <v>435</v>
      </c>
      <c r="C112" s="159">
        <v>5125.5</v>
      </c>
    </row>
    <row r="113" spans="1:3">
      <c r="A113" s="160">
        <v>94007</v>
      </c>
      <c r="B113" s="159" t="s">
        <v>435</v>
      </c>
      <c r="C113" s="159">
        <v>2925</v>
      </c>
    </row>
    <row r="114" spans="1:3">
      <c r="A114" s="160">
        <v>94006</v>
      </c>
      <c r="B114" s="159" t="s">
        <v>434</v>
      </c>
      <c r="C114" s="159">
        <v>2362</v>
      </c>
    </row>
    <row r="115" spans="1:3">
      <c r="A115" s="160">
        <v>94007</v>
      </c>
      <c r="B115" s="159" t="s">
        <v>435</v>
      </c>
      <c r="C115" s="159">
        <v>26690</v>
      </c>
    </row>
    <row r="116" spans="1:3">
      <c r="A116" s="160">
        <v>94006</v>
      </c>
      <c r="B116" s="159" t="s">
        <v>434</v>
      </c>
      <c r="C116" s="159">
        <v>4490</v>
      </c>
    </row>
    <row r="117" spans="1:3">
      <c r="A117" s="160">
        <v>94006</v>
      </c>
      <c r="B117" s="159" t="s">
        <v>434</v>
      </c>
      <c r="C117" s="159">
        <v>402150</v>
      </c>
    </row>
    <row r="118" spans="1:3">
      <c r="A118" s="160">
        <v>94008</v>
      </c>
      <c r="B118" s="159" t="s">
        <v>436</v>
      </c>
      <c r="C118" s="159">
        <v>25600</v>
      </c>
    </row>
    <row r="119" spans="1:3">
      <c r="A119" s="160">
        <v>92007</v>
      </c>
      <c r="B119" s="159" t="s">
        <v>421</v>
      </c>
      <c r="C119" s="159">
        <v>22572.080000000002</v>
      </c>
    </row>
    <row r="120" spans="1:3">
      <c r="A120" s="160">
        <v>92007</v>
      </c>
      <c r="B120" s="159" t="s">
        <v>421</v>
      </c>
      <c r="C120" s="159">
        <v>130860</v>
      </c>
    </row>
    <row r="121" spans="1:3">
      <c r="A121" s="160">
        <v>94004</v>
      </c>
      <c r="B121" s="159" t="s">
        <v>432</v>
      </c>
      <c r="C121" s="159">
        <v>438</v>
      </c>
    </row>
    <row r="122" spans="1:3">
      <c r="A122" s="160">
        <v>94004</v>
      </c>
      <c r="B122" s="159" t="s">
        <v>432</v>
      </c>
      <c r="C122" s="159">
        <v>183</v>
      </c>
    </row>
    <row r="123" spans="1:3">
      <c r="A123" s="160">
        <v>94004</v>
      </c>
      <c r="B123" s="159" t="s">
        <v>432</v>
      </c>
      <c r="C123" s="159">
        <v>146</v>
      </c>
    </row>
    <row r="124" spans="1:3">
      <c r="A124" s="160">
        <v>92004</v>
      </c>
      <c r="B124" s="159" t="s">
        <v>418</v>
      </c>
      <c r="C124" s="159">
        <v>8936.5</v>
      </c>
    </row>
    <row r="125" spans="1:3">
      <c r="A125" s="160">
        <v>92004</v>
      </c>
      <c r="B125" s="159" t="s">
        <v>418</v>
      </c>
      <c r="C125" s="159">
        <v>56138</v>
      </c>
    </row>
    <row r="126" spans="1:3">
      <c r="A126" s="160">
        <v>93003</v>
      </c>
      <c r="B126" s="159" t="s">
        <v>426</v>
      </c>
      <c r="C126" s="159">
        <v>5398</v>
      </c>
    </row>
    <row r="127" spans="1:3">
      <c r="A127" s="160">
        <v>96001</v>
      </c>
      <c r="B127" s="159" t="s">
        <v>453</v>
      </c>
      <c r="C127" s="159">
        <v>167000</v>
      </c>
    </row>
    <row r="128" spans="1:3">
      <c r="A128" s="160">
        <v>94006</v>
      </c>
      <c r="B128" s="159" t="s">
        <v>434</v>
      </c>
      <c r="C128" s="159">
        <v>56050</v>
      </c>
    </row>
    <row r="129" spans="1:3">
      <c r="A129" s="226">
        <v>96006</v>
      </c>
      <c r="B129" s="227" t="s">
        <v>504</v>
      </c>
      <c r="C129" s="227">
        <v>700000</v>
      </c>
    </row>
    <row r="130" spans="1:3">
      <c r="A130" s="160">
        <v>93003</v>
      </c>
      <c r="B130" s="159" t="s">
        <v>426</v>
      </c>
      <c r="C130" s="159">
        <v>3</v>
      </c>
    </row>
    <row r="131" spans="1:3">
      <c r="A131" s="160">
        <v>96006</v>
      </c>
      <c r="B131" s="159" t="s">
        <v>504</v>
      </c>
      <c r="C131" s="159">
        <v>1808</v>
      </c>
    </row>
    <row r="132" spans="1:3">
      <c r="A132" s="160">
        <v>95002</v>
      </c>
      <c r="B132" s="159" t="s">
        <v>398</v>
      </c>
      <c r="C132" s="159">
        <v>166650.44</v>
      </c>
    </row>
    <row r="133" spans="1:3">
      <c r="A133" s="160">
        <v>94013</v>
      </c>
      <c r="B133" s="159" t="s">
        <v>441</v>
      </c>
      <c r="C133" s="159">
        <v>75000</v>
      </c>
    </row>
    <row r="134" spans="1:3">
      <c r="A134" s="160">
        <v>92007</v>
      </c>
      <c r="B134" s="159" t="s">
        <v>421</v>
      </c>
      <c r="C134" s="159">
        <v>48333.11</v>
      </c>
    </row>
    <row r="135" spans="1:3">
      <c r="A135" s="160">
        <v>92007</v>
      </c>
      <c r="B135" s="159" t="s">
        <v>421</v>
      </c>
      <c r="C135" s="159">
        <v>-210.53</v>
      </c>
    </row>
    <row r="136" spans="1:3">
      <c r="A136" s="160">
        <v>94016</v>
      </c>
      <c r="B136" s="159" t="s">
        <v>442</v>
      </c>
      <c r="C136" s="159">
        <v>-6153.42</v>
      </c>
    </row>
    <row r="137" spans="1:3">
      <c r="A137" s="160">
        <v>94016</v>
      </c>
      <c r="B137" s="159" t="s">
        <v>442</v>
      </c>
      <c r="C137" s="159">
        <v>23670.11</v>
      </c>
    </row>
    <row r="138" spans="1:3">
      <c r="A138" s="160">
        <v>94016</v>
      </c>
      <c r="B138" s="159" t="s">
        <v>442</v>
      </c>
      <c r="C138" s="159">
        <v>-122727.79</v>
      </c>
    </row>
    <row r="139" spans="1:3">
      <c r="A139" s="160">
        <v>94016</v>
      </c>
      <c r="B139" s="159" t="s">
        <v>442</v>
      </c>
      <c r="C139" s="159">
        <v>304407.40000000002</v>
      </c>
    </row>
    <row r="140" spans="1:3">
      <c r="A140" s="160">
        <v>96006</v>
      </c>
      <c r="B140" s="159" t="s">
        <v>504</v>
      </c>
      <c r="C140" s="159">
        <v>55700.089999999967</v>
      </c>
    </row>
    <row r="141" spans="1:3">
      <c r="A141" s="160">
        <v>96006</v>
      </c>
      <c r="B141" s="159" t="s">
        <v>504</v>
      </c>
      <c r="C141" s="159">
        <v>238942.48</v>
      </c>
    </row>
    <row r="142" spans="1:3">
      <c r="A142" s="160">
        <v>96006</v>
      </c>
      <c r="B142" s="159" t="s">
        <v>504</v>
      </c>
      <c r="C142" s="159">
        <v>33304.019999999997</v>
      </c>
    </row>
    <row r="143" spans="1:3">
      <c r="A143" s="160">
        <v>60002</v>
      </c>
      <c r="B143" s="159" t="s">
        <v>393</v>
      </c>
      <c r="C143" s="159">
        <v>231.37</v>
      </c>
    </row>
    <row r="144" spans="1:3">
      <c r="A144" s="170">
        <v>97006</v>
      </c>
      <c r="B144" s="15" t="s">
        <v>469</v>
      </c>
      <c r="C144" s="159">
        <v>764357.81</v>
      </c>
    </row>
    <row r="145" spans="1:3">
      <c r="A145" s="160">
        <v>94026</v>
      </c>
      <c r="B145" s="159" t="s">
        <v>489</v>
      </c>
      <c r="C145" s="159">
        <v>504853.86</v>
      </c>
    </row>
    <row r="146" spans="1:3">
      <c r="A146" s="160">
        <v>92007</v>
      </c>
      <c r="B146" s="159" t="s">
        <v>421</v>
      </c>
      <c r="C146" s="159">
        <v>43079.989999999991</v>
      </c>
    </row>
    <row r="147" spans="1:3">
      <c r="A147" s="160">
        <v>91001</v>
      </c>
      <c r="B147" s="159" t="s">
        <v>400</v>
      </c>
      <c r="C147" s="159">
        <v>823400.25</v>
      </c>
    </row>
    <row r="148" spans="1:3">
      <c r="A148" s="160">
        <v>91004</v>
      </c>
      <c r="B148" s="159" t="s">
        <v>403</v>
      </c>
      <c r="C148" s="159">
        <v>62894</v>
      </c>
    </row>
    <row r="149" spans="1:3">
      <c r="A149" s="160">
        <v>91002</v>
      </c>
      <c r="B149" s="159" t="s">
        <v>401</v>
      </c>
      <c r="C149" s="159">
        <v>25729</v>
      </c>
    </row>
    <row r="150" spans="1:3">
      <c r="A150" s="160">
        <v>91001</v>
      </c>
      <c r="B150" s="159" t="s">
        <v>400</v>
      </c>
      <c r="C150" s="159">
        <v>1500</v>
      </c>
    </row>
    <row r="151" spans="1:3">
      <c r="A151" s="160">
        <v>91003</v>
      </c>
      <c r="B151" s="159" t="s">
        <v>402</v>
      </c>
      <c r="C151" s="159">
        <v>23626</v>
      </c>
    </row>
    <row r="152" spans="1:3">
      <c r="A152" s="160">
        <v>91007</v>
      </c>
      <c r="B152" s="159" t="s">
        <v>406</v>
      </c>
      <c r="C152" s="159">
        <v>3600</v>
      </c>
    </row>
    <row r="153" spans="1:3">
      <c r="A153" s="160">
        <v>91015</v>
      </c>
      <c r="B153" s="159" t="s">
        <v>522</v>
      </c>
      <c r="C153" s="159">
        <v>-45009.42</v>
      </c>
    </row>
    <row r="154" spans="1:3">
      <c r="A154" s="160">
        <v>91016</v>
      </c>
      <c r="B154" s="159" t="s">
        <v>523</v>
      </c>
      <c r="C154" s="159">
        <v>30749</v>
      </c>
    </row>
    <row r="155" spans="1:3">
      <c r="A155" s="160">
        <v>91006</v>
      </c>
      <c r="B155" s="159" t="s">
        <v>405</v>
      </c>
      <c r="C155" s="159">
        <v>3500</v>
      </c>
    </row>
    <row r="156" spans="1:3">
      <c r="A156" s="160">
        <v>94021</v>
      </c>
      <c r="B156" s="159" t="s">
        <v>445</v>
      </c>
      <c r="C156" s="159">
        <v>473</v>
      </c>
    </row>
    <row r="157" spans="1:3">
      <c r="A157" s="160">
        <v>94022</v>
      </c>
      <c r="B157" s="159" t="s">
        <v>446</v>
      </c>
      <c r="C157" s="159">
        <v>46935.37</v>
      </c>
    </row>
    <row r="158" spans="1:3">
      <c r="A158" s="160">
        <v>84104</v>
      </c>
      <c r="B158" s="159" t="s">
        <v>385</v>
      </c>
      <c r="C158" s="159">
        <v>12530.6</v>
      </c>
    </row>
    <row r="159" spans="1:3">
      <c r="A159" s="160">
        <v>94007</v>
      </c>
      <c r="B159" s="159" t="s">
        <v>435</v>
      </c>
      <c r="C159" s="159">
        <v>2800</v>
      </c>
    </row>
    <row r="160" spans="1:3">
      <c r="A160" s="160">
        <v>94007</v>
      </c>
      <c r="B160" s="159" t="s">
        <v>435</v>
      </c>
      <c r="C160" s="159">
        <v>790</v>
      </c>
    </row>
    <row r="161" spans="1:3">
      <c r="A161" s="160">
        <v>92007</v>
      </c>
      <c r="B161" s="159" t="s">
        <v>421</v>
      </c>
      <c r="C161" s="159">
        <v>7153.64</v>
      </c>
    </row>
    <row r="162" spans="1:3">
      <c r="A162" s="160">
        <v>92004</v>
      </c>
      <c r="B162" s="159" t="s">
        <v>418</v>
      </c>
      <c r="C162" s="159">
        <v>8252.41</v>
      </c>
    </row>
    <row r="163" spans="1:3">
      <c r="A163" s="160">
        <v>92004</v>
      </c>
      <c r="B163" s="159" t="s">
        <v>418</v>
      </c>
      <c r="C163" s="159">
        <v>8807.35</v>
      </c>
    </row>
    <row r="164" spans="1:3">
      <c r="A164" s="168">
        <v>95002</v>
      </c>
      <c r="B164" s="169" t="s">
        <v>537</v>
      </c>
      <c r="C164" s="169">
        <v>9489.42</v>
      </c>
    </row>
    <row r="165" spans="1:3">
      <c r="A165" s="171"/>
      <c r="B165" s="171"/>
      <c r="C165" s="189">
        <v>-4.0002082023420371E-3</v>
      </c>
    </row>
  </sheetData>
  <autoFilter ref="A2:C165" xr:uid="{7E23FAEA-997E-4EC8-AF20-9CB3F31581F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F963-EE11-4F78-A2CC-175EDAA0A9B1}">
  <sheetPr>
    <tabColor rgb="FF7030A0"/>
    <pageSetUpPr fitToPage="1"/>
  </sheetPr>
  <dimension ref="A1:AD33"/>
  <sheetViews>
    <sheetView zoomScaleNormal="100" workbookViewId="0">
      <pane xSplit="3" ySplit="7" topLeftCell="D8" activePane="bottomRight" state="frozen"/>
      <selection activeCell="U70" sqref="U70"/>
      <selection pane="topRight" activeCell="U70" sqref="U70"/>
      <selection pane="bottomLeft" activeCell="U70" sqref="U70"/>
      <selection pane="bottomRight" activeCell="I24" sqref="I24"/>
    </sheetView>
  </sheetViews>
  <sheetFormatPr defaultColWidth="9.15234375" defaultRowHeight="12.9"/>
  <cols>
    <col min="1" max="1" width="8.4609375" style="4" customWidth="1"/>
    <col min="2" max="2" width="3.53515625" style="89" customWidth="1"/>
    <col min="3" max="3" width="32.61328125" style="2" customWidth="1"/>
    <col min="4" max="16" width="15.84375" style="2" customWidth="1"/>
    <col min="17" max="17" width="5.4609375" style="264" customWidth="1"/>
    <col min="18" max="22" width="15.84375" style="2" customWidth="1"/>
    <col min="23" max="29" width="15.84375" style="2" hidden="1" customWidth="1"/>
    <col min="30" max="30" width="15.84375" style="2" customWidth="1"/>
    <col min="31" max="16384" width="9.15234375" style="4"/>
  </cols>
  <sheetData>
    <row r="1" spans="1:30">
      <c r="A1" s="1" t="str">
        <f>BS!$A$1</f>
        <v>Asia Network International Group</v>
      </c>
      <c r="D1" s="60" t="str">
        <f>TB!C1</f>
        <v>THB</v>
      </c>
      <c r="E1" s="60" t="str">
        <f>D1</f>
        <v>THB</v>
      </c>
      <c r="F1" s="60" t="str">
        <f t="shared" ref="F1:G1" si="0">E1</f>
        <v>THB</v>
      </c>
      <c r="G1" s="60" t="str">
        <f t="shared" si="0"/>
        <v>THB</v>
      </c>
      <c r="H1" s="60" t="str">
        <f t="shared" ref="H1" si="1">G1</f>
        <v>THB</v>
      </c>
      <c r="I1" s="60" t="str">
        <f t="shared" ref="I1" si="2">H1</f>
        <v>THB</v>
      </c>
      <c r="J1" s="60" t="str">
        <f t="shared" ref="J1" si="3">I1</f>
        <v>THB</v>
      </c>
      <c r="K1" s="60" t="str">
        <f t="shared" ref="K1" si="4">J1</f>
        <v>THB</v>
      </c>
      <c r="L1" s="60" t="str">
        <f t="shared" ref="L1" si="5">K1</f>
        <v>THB</v>
      </c>
      <c r="M1" s="60" t="str">
        <f t="shared" ref="M1" si="6">L1</f>
        <v>THB</v>
      </c>
      <c r="N1" s="60" t="str">
        <f t="shared" ref="N1" si="7">M1</f>
        <v>THB</v>
      </c>
      <c r="O1" s="60" t="str">
        <f t="shared" ref="O1:P1" si="8">N1</f>
        <v>THB</v>
      </c>
      <c r="P1" s="60" t="str">
        <f t="shared" si="8"/>
        <v>THB</v>
      </c>
      <c r="R1" s="60" t="str">
        <f>TB!Q1</f>
        <v>THB</v>
      </c>
      <c r="S1" s="60" t="str">
        <f>R1</f>
        <v>THB</v>
      </c>
      <c r="T1" s="60" t="str">
        <f t="shared" ref="T1" si="9">S1</f>
        <v>THB</v>
      </c>
      <c r="U1" s="60" t="str">
        <f t="shared" ref="U1" si="10">T1</f>
        <v>THB</v>
      </c>
      <c r="V1" s="60" t="str">
        <f t="shared" ref="V1" si="11">U1</f>
        <v>THB</v>
      </c>
      <c r="W1" s="60" t="str">
        <f t="shared" ref="W1" si="12">V1</f>
        <v>THB</v>
      </c>
      <c r="X1" s="60" t="str">
        <f t="shared" ref="X1" si="13">W1</f>
        <v>THB</v>
      </c>
      <c r="Y1" s="60" t="str">
        <f t="shared" ref="Y1" si="14">X1</f>
        <v>THB</v>
      </c>
      <c r="Z1" s="60" t="str">
        <f t="shared" ref="Z1" si="15">Y1</f>
        <v>THB</v>
      </c>
      <c r="AA1" s="60" t="str">
        <f t="shared" ref="AA1" si="16">Z1</f>
        <v>THB</v>
      </c>
      <c r="AB1" s="60" t="str">
        <f t="shared" ref="AB1" si="17">AA1</f>
        <v>THB</v>
      </c>
      <c r="AC1" s="60" t="str">
        <f t="shared" ref="AC1" si="18">AB1</f>
        <v>THB</v>
      </c>
      <c r="AD1" s="60" t="str">
        <f t="shared" ref="AD1" si="19">AC1</f>
        <v>THB</v>
      </c>
    </row>
    <row r="2" spans="1:30">
      <c r="A2" s="1" t="s">
        <v>76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</row>
    <row r="3" spans="1:30">
      <c r="A3" s="1" t="s">
        <v>2</v>
      </c>
      <c r="B3" s="101" t="str">
        <f>TB!A1</f>
        <v>Triple i Asia Cargo Company Limited</v>
      </c>
      <c r="C3" s="5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100">
        <f t="shared" ref="D4:P4" si="20">IFERROR((D9+D10)/D9,0)</f>
        <v>0.21873591771402404</v>
      </c>
      <c r="E4" s="100">
        <f t="shared" si="20"/>
        <v>0.21913448375194255</v>
      </c>
      <c r="F4" s="100">
        <f t="shared" si="20"/>
        <v>0.30782902948612034</v>
      </c>
      <c r="G4" s="100">
        <f t="shared" si="20"/>
        <v>0.23873332549941362</v>
      </c>
      <c r="H4" s="100">
        <f t="shared" si="20"/>
        <v>0.15265390214638994</v>
      </c>
      <c r="I4" s="100">
        <f t="shared" si="20"/>
        <v>0.26449410461485978</v>
      </c>
      <c r="J4" s="100">
        <f t="shared" si="20"/>
        <v>0</v>
      </c>
      <c r="K4" s="100">
        <f t="shared" si="20"/>
        <v>0</v>
      </c>
      <c r="L4" s="100">
        <f>IFERROR((L9+L10)/L9,0)</f>
        <v>0</v>
      </c>
      <c r="M4" s="100">
        <f t="shared" si="20"/>
        <v>0</v>
      </c>
      <c r="N4" s="100">
        <f t="shared" si="20"/>
        <v>0</v>
      </c>
      <c r="O4" s="100">
        <f t="shared" si="20"/>
        <v>0</v>
      </c>
      <c r="P4" s="100">
        <f t="shared" si="20"/>
        <v>0.23181938069960406</v>
      </c>
      <c r="R4" s="100">
        <f t="shared" ref="R4:Y4" si="21">IFERROR((R9+R10)/R9,0)</f>
        <v>0.27284081060324084</v>
      </c>
      <c r="S4" s="100">
        <f t="shared" si="21"/>
        <v>0.17440392419039355</v>
      </c>
      <c r="T4" s="100">
        <f t="shared" si="21"/>
        <v>0.28700906164232382</v>
      </c>
      <c r="U4" s="100">
        <f t="shared" si="21"/>
        <v>0.26347014855325684</v>
      </c>
      <c r="V4" s="100">
        <f t="shared" si="21"/>
        <v>0.14955460880093063</v>
      </c>
      <c r="W4" s="100">
        <f t="shared" si="21"/>
        <v>0.36621009873150018</v>
      </c>
      <c r="X4" s="100">
        <f t="shared" si="21"/>
        <v>0.2733999260716094</v>
      </c>
      <c r="Y4" s="100">
        <f t="shared" si="21"/>
        <v>0.22086635994161161</v>
      </c>
      <c r="Z4" s="100">
        <f>IFERROR((Z9+Z10)/Z9,0)</f>
        <v>0.49997212691463494</v>
      </c>
      <c r="AA4" s="100">
        <f t="shared" ref="AA4:AD4" si="22">IFERROR((AA9+AA10)/AA9,0)</f>
        <v>0.30756367878003116</v>
      </c>
      <c r="AB4" s="100">
        <f t="shared" si="22"/>
        <v>0.27284570219095133</v>
      </c>
      <c r="AC4" s="100">
        <f t="shared" si="22"/>
        <v>0.20044821639928387</v>
      </c>
      <c r="AD4" s="100">
        <f t="shared" si="22"/>
        <v>0.2750980657377286</v>
      </c>
    </row>
    <row r="7" spans="1:30">
      <c r="A7" s="109" t="s">
        <v>3</v>
      </c>
      <c r="B7" s="110"/>
      <c r="C7" s="111"/>
      <c r="D7" s="112" t="str">
        <f>BS!E7</f>
        <v>Jan'25</v>
      </c>
      <c r="E7" s="112" t="str">
        <f>BS!F7</f>
        <v>Feb'25</v>
      </c>
      <c r="F7" s="112" t="str">
        <f>BS!G7</f>
        <v>Mar'25</v>
      </c>
      <c r="G7" s="112" t="str">
        <f>BS!H7</f>
        <v>Apr'25</v>
      </c>
      <c r="H7" s="112" t="str">
        <f>BS!I7</f>
        <v>May'25</v>
      </c>
      <c r="I7" s="112" t="str">
        <f>BS!J7</f>
        <v>Jun'25</v>
      </c>
      <c r="J7" s="112" t="str">
        <f>BS!K7</f>
        <v>Jul'25</v>
      </c>
      <c r="K7" s="112" t="str">
        <f>BS!L7</f>
        <v>Aug'25</v>
      </c>
      <c r="L7" s="112" t="str">
        <f>BS!M7</f>
        <v>Sep'25</v>
      </c>
      <c r="M7" s="112" t="str">
        <f>BS!N7</f>
        <v>Oct'25</v>
      </c>
      <c r="N7" s="112" t="str">
        <f>BS!O7</f>
        <v>Nov'25</v>
      </c>
      <c r="O7" s="112" t="str">
        <f>BS!P7</f>
        <v>Dec'25</v>
      </c>
      <c r="P7" s="121" t="s">
        <v>677</v>
      </c>
      <c r="R7" s="112" t="str">
        <f>BS!S7</f>
        <v>Jan'24</v>
      </c>
      <c r="S7" s="112" t="str">
        <f>BS!T7</f>
        <v>Feb'24</v>
      </c>
      <c r="T7" s="112" t="str">
        <f>BS!U7</f>
        <v>Mar'24</v>
      </c>
      <c r="U7" s="112" t="str">
        <f>BS!V7</f>
        <v>Apr'24</v>
      </c>
      <c r="V7" s="112" t="str">
        <f>BS!W7</f>
        <v>May'24</v>
      </c>
      <c r="W7" s="112" t="str">
        <f>BS!X7</f>
        <v>Jun'24</v>
      </c>
      <c r="X7" s="112" t="str">
        <f>BS!Y7</f>
        <v>Jul'24</v>
      </c>
      <c r="Y7" s="112" t="str">
        <f>BS!Z7</f>
        <v>Aug'24</v>
      </c>
      <c r="Z7" s="112" t="str">
        <f>BS!AA7</f>
        <v>Sep'24</v>
      </c>
      <c r="AA7" s="112" t="str">
        <f>BS!AB7</f>
        <v>Oct'24</v>
      </c>
      <c r="AB7" s="112" t="str">
        <f>BS!AC7</f>
        <v>Nov'24</v>
      </c>
      <c r="AC7" s="112" t="str">
        <f>BS!AD7</f>
        <v>Dec'25</v>
      </c>
      <c r="AD7" s="121" t="s">
        <v>678</v>
      </c>
    </row>
    <row r="8" spans="1:30">
      <c r="P8" s="122"/>
      <c r="AD8" s="122"/>
    </row>
    <row r="9" spans="1:30">
      <c r="A9" s="93" t="s">
        <v>77</v>
      </c>
      <c r="B9" s="4"/>
      <c r="C9" s="4"/>
      <c r="D9" s="10">
        <f>-TB!C426</f>
        <v>12508711.32</v>
      </c>
      <c r="E9" s="10">
        <f>-TB!D426-SUM($D9:D9)</f>
        <v>9352804.1999999993</v>
      </c>
      <c r="F9" s="10">
        <f>-TB!E426-SUM($D9:E9)</f>
        <v>9115310.0300000012</v>
      </c>
      <c r="G9" s="10">
        <f>-TB!F426-SUM($D9:F9)</f>
        <v>11333108.540000003</v>
      </c>
      <c r="H9" s="10">
        <f>-TB!G426-SUM($D9:G9)</f>
        <v>10870829.219999999</v>
      </c>
      <c r="I9" s="10">
        <f>-TB!H426-SUM($D9:H9)</f>
        <v>11375245.789999999</v>
      </c>
      <c r="J9" s="10">
        <f>-TB!I426-SUM($D9:I9)</f>
        <v>0</v>
      </c>
      <c r="K9" s="10">
        <f>-TB!J426-SUM($D9:J9)</f>
        <v>0</v>
      </c>
      <c r="L9" s="10">
        <f>-TB!K426-SUM($D9:K9)</f>
        <v>0</v>
      </c>
      <c r="M9" s="10">
        <f>-TB!L426-SUM($D9:L9)</f>
        <v>0</v>
      </c>
      <c r="N9" s="10">
        <f>-TB!M426-SUM($D9:M9)</f>
        <v>0</v>
      </c>
      <c r="O9" s="10">
        <f>-TB!N426-SUM($D9:N9)</f>
        <v>0</v>
      </c>
      <c r="P9" s="123">
        <f>SUM(D9:O9)</f>
        <v>64556009.100000001</v>
      </c>
      <c r="R9" s="10">
        <f>-TB!Q426</f>
        <v>6561446.75</v>
      </c>
      <c r="S9" s="10">
        <f>-TB!R426-SUM($R9:R9)</f>
        <v>4141797</v>
      </c>
      <c r="T9" s="10">
        <f>-TB!S426-SUM($R9:S9)</f>
        <v>5281771.0399999991</v>
      </c>
      <c r="U9" s="10">
        <f>-TB!T426-SUM($R9:T9)</f>
        <v>5598551.1000000015</v>
      </c>
      <c r="V9" s="10">
        <f>-TB!U426-SUM($R9:U9)</f>
        <v>10460882.5</v>
      </c>
      <c r="W9" s="10">
        <f>-TB!V426-SUM($R9:V9)</f>
        <v>8393420.5</v>
      </c>
      <c r="X9" s="10">
        <f>-TB!W426-SUM($R9:W9)</f>
        <v>5712284.5</v>
      </c>
      <c r="Y9" s="10">
        <f>-TB!X426-SUM($R9:X9)</f>
        <v>11452558.600000001</v>
      </c>
      <c r="Z9" s="10">
        <f>-TB!Y426-SUM($R9:Y9)</f>
        <v>9921219.5700000003</v>
      </c>
      <c r="AA9" s="10">
        <f>-TB!Z426-SUM($R9:Z9)</f>
        <v>11486776.280000001</v>
      </c>
      <c r="AB9" s="10">
        <f>-TB!AA426-SUM($R9:AA9)</f>
        <v>13006545.280000001</v>
      </c>
      <c r="AC9" s="10">
        <f>-TB!AB426-SUM($R9:AB9)</f>
        <v>12876851.469999999</v>
      </c>
      <c r="AD9" s="123">
        <f>SUM(R9:AC9)</f>
        <v>104894104.59</v>
      </c>
    </row>
    <row r="10" spans="1:30">
      <c r="A10" s="93" t="s">
        <v>78</v>
      </c>
      <c r="B10" s="4"/>
      <c r="C10" s="4"/>
      <c r="D10" s="10">
        <f>-TB!C510</f>
        <v>-9772606.8699999992</v>
      </c>
      <c r="E10" s="10">
        <f>-TB!D510-SUM($D10:D10)</f>
        <v>-7303282.2799999993</v>
      </c>
      <c r="F10" s="10">
        <f>-TB!E510-SUM($D10:E10)</f>
        <v>-6309352.9900000021</v>
      </c>
      <c r="G10" s="10">
        <f>-TB!F510-SUM($D10:F10)</f>
        <v>-8627517.8499999978</v>
      </c>
      <c r="H10" s="10">
        <f>-TB!G510-SUM($D10:G10)</f>
        <v>-9211354.7200000025</v>
      </c>
      <c r="I10" s="10">
        <f>-TB!H510-SUM($D10:H10)</f>
        <v>-8366560.3399999961</v>
      </c>
      <c r="J10" s="10">
        <f>-TB!I510-SUM($D10:I10)</f>
        <v>0</v>
      </c>
      <c r="K10" s="10">
        <f>-TB!J510-SUM($D10:J10)</f>
        <v>0</v>
      </c>
      <c r="L10" s="10">
        <f>-TB!K510-SUM($D10:K10)</f>
        <v>0</v>
      </c>
      <c r="M10" s="10">
        <f>-TB!L510-SUM($D10:L10)</f>
        <v>0</v>
      </c>
      <c r="N10" s="10">
        <f>-TB!M510-SUM($D10:M10)</f>
        <v>0</v>
      </c>
      <c r="O10" s="10">
        <f>-TB!N510-SUM($D10:N10)</f>
        <v>0</v>
      </c>
      <c r="P10" s="123">
        <f>SUM(D10:O10)</f>
        <v>-49590675.049999997</v>
      </c>
      <c r="R10" s="10">
        <f>-TB!Q510</f>
        <v>-4771216.3</v>
      </c>
      <c r="S10" s="10">
        <f>-TB!R510-SUM($R10:R10)</f>
        <v>-3419451.3500000006</v>
      </c>
      <c r="T10" s="10">
        <f>-TB!S510-SUM($R10:S10)</f>
        <v>-3765854.8899999987</v>
      </c>
      <c r="U10" s="10">
        <f>-TB!T510-SUM($R10:T10)</f>
        <v>-4123500.0100000016</v>
      </c>
      <c r="V10" s="10">
        <f>-TB!U510-SUM($R10:U10)</f>
        <v>-8896409.3099999987</v>
      </c>
      <c r="W10" s="10">
        <f>-TB!V510-SUM($R10:V10)</f>
        <v>-5319665.1500000022</v>
      </c>
      <c r="X10" s="10">
        <f>-TB!W510-SUM($R10:W10)</f>
        <v>-4150546.34</v>
      </c>
      <c r="Y10" s="10">
        <f>-TB!X510-SUM($R10:X10)</f>
        <v>-8923073.6700000018</v>
      </c>
      <c r="Z10" s="10">
        <f>-TB!Y510-SUM($R10:Y10)</f>
        <v>-4960886.32</v>
      </c>
      <c r="AA10" s="10">
        <f>-TB!Z510-SUM($R10:Z10)</f>
        <v>-7953861.1099999994</v>
      </c>
      <c r="AB10" s="10">
        <f>-TB!AA510-SUM($R10:AA10)</f>
        <v>-9457765.299999997</v>
      </c>
      <c r="AC10" s="10">
        <f>-TB!AB510-SUM($R10:AB10)</f>
        <v>-10295709.560000002</v>
      </c>
      <c r="AD10" s="123">
        <f>SUM(R10:AC10)</f>
        <v>-76037939.310000002</v>
      </c>
    </row>
    <row r="11" spans="1:30" s="114" customFormat="1">
      <c r="A11" s="113" t="s">
        <v>79</v>
      </c>
      <c r="D11" s="116">
        <f t="shared" ref="D11:P11" si="23">SUM(D8:D10)</f>
        <v>2736104.4500000011</v>
      </c>
      <c r="E11" s="116">
        <f t="shared" si="23"/>
        <v>2049521.92</v>
      </c>
      <c r="F11" s="116">
        <f t="shared" si="23"/>
        <v>2805957.0399999991</v>
      </c>
      <c r="G11" s="116">
        <f t="shared" si="23"/>
        <v>2705590.6900000051</v>
      </c>
      <c r="H11" s="116">
        <f t="shared" si="23"/>
        <v>1659474.4999999963</v>
      </c>
      <c r="I11" s="116">
        <f t="shared" si="23"/>
        <v>3008685.450000003</v>
      </c>
      <c r="J11" s="116">
        <f t="shared" si="23"/>
        <v>0</v>
      </c>
      <c r="K11" s="116">
        <f t="shared" si="23"/>
        <v>0</v>
      </c>
      <c r="L11" s="116">
        <f t="shared" si="23"/>
        <v>0</v>
      </c>
      <c r="M11" s="116">
        <f t="shared" si="23"/>
        <v>0</v>
      </c>
      <c r="N11" s="116">
        <f t="shared" si="23"/>
        <v>0</v>
      </c>
      <c r="O11" s="116">
        <f t="shared" si="23"/>
        <v>0</v>
      </c>
      <c r="P11" s="116">
        <f t="shared" si="23"/>
        <v>14965334.050000004</v>
      </c>
      <c r="Q11" s="265"/>
      <c r="R11" s="116">
        <f t="shared" ref="R11:AD11" si="24">SUM(R8:R10)</f>
        <v>1790230.4500000002</v>
      </c>
      <c r="S11" s="116">
        <f t="shared" si="24"/>
        <v>722345.64999999944</v>
      </c>
      <c r="T11" s="116">
        <f t="shared" si="24"/>
        <v>1515916.1500000004</v>
      </c>
      <c r="U11" s="116">
        <f t="shared" si="24"/>
        <v>1475051.0899999999</v>
      </c>
      <c r="V11" s="116">
        <f t="shared" si="24"/>
        <v>1564473.1900000013</v>
      </c>
      <c r="W11" s="116">
        <f t="shared" si="24"/>
        <v>3073755.3499999978</v>
      </c>
      <c r="X11" s="116">
        <f t="shared" si="24"/>
        <v>1561738.1600000001</v>
      </c>
      <c r="Y11" s="116">
        <f t="shared" si="24"/>
        <v>2529484.9299999997</v>
      </c>
      <c r="Z11" s="116">
        <f t="shared" si="24"/>
        <v>4960333.25</v>
      </c>
      <c r="AA11" s="116">
        <f t="shared" si="24"/>
        <v>3532915.1700000018</v>
      </c>
      <c r="AB11" s="116">
        <f t="shared" si="24"/>
        <v>3548779.9800000042</v>
      </c>
      <c r="AC11" s="116">
        <f t="shared" si="24"/>
        <v>2581141.9099999964</v>
      </c>
      <c r="AD11" s="116">
        <f t="shared" si="24"/>
        <v>28856165.280000001</v>
      </c>
    </row>
    <row r="12" spans="1:30">
      <c r="B12" s="94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2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23"/>
    </row>
    <row r="13" spans="1:30">
      <c r="A13" s="68" t="s">
        <v>80</v>
      </c>
      <c r="B13" s="4"/>
      <c r="C13" s="4"/>
      <c r="D13" s="10">
        <f>-TB!C515</f>
        <v>0</v>
      </c>
      <c r="E13" s="10">
        <f>-TB!D515-SUM($D13:D13)</f>
        <v>0</v>
      </c>
      <c r="F13" s="10">
        <f>-TB!E515-SUM($D13:E13)</f>
        <v>0</v>
      </c>
      <c r="G13" s="10">
        <f>-TB!F515-SUM($D13:F13)</f>
        <v>0</v>
      </c>
      <c r="H13" s="10">
        <f>-TB!G515-SUM($D13:G13)</f>
        <v>0</v>
      </c>
      <c r="I13" s="10">
        <f>-TB!H515-SUM($D13:H13)</f>
        <v>0</v>
      </c>
      <c r="J13" s="10">
        <f>-TB!I515-SUM($D13:I13)</f>
        <v>0</v>
      </c>
      <c r="K13" s="10">
        <f>-TB!J515-SUM($D13:J13)</f>
        <v>0</v>
      </c>
      <c r="L13" s="10">
        <f>-TB!K515-SUM($D13:K13)</f>
        <v>0</v>
      </c>
      <c r="M13" s="10">
        <f>-TB!L515-SUM($D13:L13)</f>
        <v>0</v>
      </c>
      <c r="N13" s="10">
        <f>-TB!M515-SUM($D13:M13)</f>
        <v>0</v>
      </c>
      <c r="O13" s="10">
        <f>-TB!N515-SUM($D13:N13)</f>
        <v>0</v>
      </c>
      <c r="P13" s="123">
        <f>SUM(D13:O13)</f>
        <v>0</v>
      </c>
      <c r="R13" s="10">
        <f>-TB!Q515</f>
        <v>0</v>
      </c>
      <c r="S13" s="10">
        <f>-TB!R515-SUM($R13:R13)</f>
        <v>0</v>
      </c>
      <c r="T13" s="10">
        <f>-TB!S515-SUM($D13:S13)</f>
        <v>0</v>
      </c>
      <c r="U13" s="10">
        <f>-TB!T515-SUM($D13:T13)</f>
        <v>0</v>
      </c>
      <c r="V13" s="10">
        <f>-TB!U515-SUM($D13:U13)</f>
        <v>0</v>
      </c>
      <c r="W13" s="10">
        <f>-TB!V515-SUM($D13:V13)</f>
        <v>0</v>
      </c>
      <c r="X13" s="10">
        <f>-TB!W515-SUM($D13:W13)</f>
        <v>0</v>
      </c>
      <c r="Y13" s="10">
        <f>-TB!X515-SUM($D13:X13)</f>
        <v>0</v>
      </c>
      <c r="Z13" s="10">
        <f>-TB!Y515-SUM($D13:Y13)</f>
        <v>0</v>
      </c>
      <c r="AA13" s="10">
        <f>-TB!Z515-SUM($D13:Z13)</f>
        <v>0</v>
      </c>
      <c r="AB13" s="10">
        <f>-TB!AA515-SUM($D13:AA13)</f>
        <v>0</v>
      </c>
      <c r="AC13" s="10">
        <f>-TB!AB515-SUM($D13:AB13)</f>
        <v>0</v>
      </c>
      <c r="AD13" s="123">
        <f>SUM(R13:AC13)</f>
        <v>0</v>
      </c>
    </row>
    <row r="14" spans="1:30">
      <c r="A14" s="68" t="s">
        <v>81</v>
      </c>
      <c r="B14" s="4"/>
      <c r="C14" s="4"/>
      <c r="D14" s="10">
        <f>-TB!C524</f>
        <v>0</v>
      </c>
      <c r="E14" s="10">
        <f>-TB!D524-SUM($D14:D14)</f>
        <v>0</v>
      </c>
      <c r="F14" s="10">
        <f>-TB!E524-SUM($D14:E14)</f>
        <v>0</v>
      </c>
      <c r="G14" s="10">
        <f>-TB!F524-SUM($D14:F14)</f>
        <v>0</v>
      </c>
      <c r="H14" s="10">
        <f>-TB!G524-SUM($D14:G14)</f>
        <v>0</v>
      </c>
      <c r="I14" s="10">
        <f>-TB!H524-SUM($D14:H14)</f>
        <v>15045.55</v>
      </c>
      <c r="J14" s="10">
        <f>-TB!I524-SUM($D14:I14)</f>
        <v>0</v>
      </c>
      <c r="K14" s="10">
        <f>-TB!J524-SUM($D14:J14)</f>
        <v>0</v>
      </c>
      <c r="L14" s="10">
        <f>-TB!K524-SUM($D14:K14)</f>
        <v>0</v>
      </c>
      <c r="M14" s="10">
        <f>-TB!L524-SUM($D14:L14)</f>
        <v>0</v>
      </c>
      <c r="N14" s="10">
        <f>-TB!M524-SUM($D14:M14)</f>
        <v>0</v>
      </c>
      <c r="O14" s="10">
        <f>-TB!N524-SUM($D14:N14)</f>
        <v>0</v>
      </c>
      <c r="P14" s="123">
        <f t="shared" ref="P14:P19" si="25">SUM(D14:O14)</f>
        <v>15045.55</v>
      </c>
      <c r="R14" s="10">
        <f>-TB!Q524</f>
        <v>-21150.79</v>
      </c>
      <c r="S14" s="10">
        <f>-TB!R524-SUM($R14:R14)</f>
        <v>21277.65</v>
      </c>
      <c r="T14" s="10">
        <f>-TB!S524-SUM($R14:S14)</f>
        <v>-5.8264504332328215E-13</v>
      </c>
      <c r="U14" s="10">
        <f>-TB!T524-SUM($R14:T14)</f>
        <v>0</v>
      </c>
      <c r="V14" s="10">
        <f>-TB!U524-SUM($R14:U14)</f>
        <v>0</v>
      </c>
      <c r="W14" s="10">
        <f>-TB!V524-SUM($R14:V14)</f>
        <v>13026.55</v>
      </c>
      <c r="X14" s="10">
        <f>-TB!W524-SUM($R14:W14)</f>
        <v>0</v>
      </c>
      <c r="Y14" s="10">
        <f>-TB!X524-SUM($R14:X14)</f>
        <v>0</v>
      </c>
      <c r="Z14" s="10">
        <f>-TB!Y524-SUM($R14:Y14)</f>
        <v>0</v>
      </c>
      <c r="AA14" s="10">
        <f>-TB!Z524-SUM($R14:Z14)</f>
        <v>0</v>
      </c>
      <c r="AB14" s="10">
        <f>-TB!AA524-SUM($R14:AA14)</f>
        <v>0</v>
      </c>
      <c r="AC14" s="10">
        <f>-TB!AB524-SUM($R14:AB14)</f>
        <v>11796.52</v>
      </c>
      <c r="AD14" s="123">
        <f t="shared" ref="AD14:AD19" si="26">SUM(R14:AC14)</f>
        <v>24949.93</v>
      </c>
    </row>
    <row r="15" spans="1:30">
      <c r="A15" s="68" t="s">
        <v>82</v>
      </c>
      <c r="B15" s="4"/>
      <c r="C15" s="4"/>
      <c r="D15" s="10">
        <f>-TB!C530</f>
        <v>0</v>
      </c>
      <c r="E15" s="10">
        <f>-TB!D530-SUM($D15:D15)</f>
        <v>0</v>
      </c>
      <c r="F15" s="10">
        <f>-TB!E530-SUM($D15:E15)</f>
        <v>0</v>
      </c>
      <c r="G15" s="10">
        <f>-TB!F530-SUM($D15:F15)</f>
        <v>0</v>
      </c>
      <c r="H15" s="10">
        <f>-TB!G530-SUM($D15:G15)</f>
        <v>0</v>
      </c>
      <c r="I15" s="10">
        <f>-TB!H530-SUM($D15:H15)</f>
        <v>0</v>
      </c>
      <c r="J15" s="10">
        <f>-TB!I530-SUM($D15:I15)</f>
        <v>0</v>
      </c>
      <c r="K15" s="10">
        <f>-TB!J530-SUM($D15:J15)</f>
        <v>0</v>
      </c>
      <c r="L15" s="10">
        <f>-TB!K530-SUM($D15:K15)</f>
        <v>0</v>
      </c>
      <c r="M15" s="10">
        <f>-TB!L530-SUM($D15:L15)</f>
        <v>0</v>
      </c>
      <c r="N15" s="10">
        <f>-TB!M530-SUM($D15:M15)</f>
        <v>0</v>
      </c>
      <c r="O15" s="10">
        <f>-TB!N530-SUM($D15:N15)</f>
        <v>0</v>
      </c>
      <c r="P15" s="123">
        <f t="shared" si="25"/>
        <v>0</v>
      </c>
      <c r="R15" s="10">
        <f>-TB!Q530</f>
        <v>-19291.66</v>
      </c>
      <c r="S15" s="10">
        <f>-TB!R530-SUM($R15:R15)</f>
        <v>-8486</v>
      </c>
      <c r="T15" s="10">
        <f>-TB!S530-SUM($R15:S15)</f>
        <v>-21805.539999999997</v>
      </c>
      <c r="U15" s="10">
        <f>-TB!T530-SUM($R15:T15)</f>
        <v>-16282.14</v>
      </c>
      <c r="V15" s="10">
        <f>-TB!U530-SUM($R15:U15)</f>
        <v>-28215.990000000005</v>
      </c>
      <c r="W15" s="10">
        <f>-TB!V530-SUM($R15:V15)</f>
        <v>-13227.589999999997</v>
      </c>
      <c r="X15" s="10">
        <f>-TB!W530-SUM($R15:W15)</f>
        <v>-19579.690000000002</v>
      </c>
      <c r="Y15" s="10">
        <f>-TB!X530-SUM($R15:X15)</f>
        <v>-18741.919999999998</v>
      </c>
      <c r="Z15" s="10">
        <f>-TB!Y530-SUM($R15:Y15)</f>
        <v>-19901.350000000006</v>
      </c>
      <c r="AA15" s="10">
        <f>-TB!Z530-SUM($R15:Z15)</f>
        <v>-46733.459999999992</v>
      </c>
      <c r="AB15" s="10">
        <f>-TB!AA530-SUM($R15:AA15)</f>
        <v>-74878.879999999976</v>
      </c>
      <c r="AC15" s="10">
        <f>-TB!AB530-SUM($R15:AB15)</f>
        <v>-99191.110000000044</v>
      </c>
      <c r="AD15" s="123">
        <f t="shared" si="26"/>
        <v>-386335.33</v>
      </c>
    </row>
    <row r="16" spans="1:30">
      <c r="A16" s="68" t="s">
        <v>83</v>
      </c>
      <c r="B16" s="4"/>
      <c r="C16" s="4"/>
      <c r="D16" s="10">
        <f>-TB!C607</f>
        <v>-672830.53</v>
      </c>
      <c r="E16" s="10">
        <f>-TB!D607-SUM($D16:D16)</f>
        <v>-952007.08000000007</v>
      </c>
      <c r="F16" s="10">
        <f>-TB!E607-SUM($D16:E16)</f>
        <v>-1118259.3800000001</v>
      </c>
      <c r="G16" s="10">
        <f>-TB!F607-SUM($D16:F16)</f>
        <v>-1011297.2699999996</v>
      </c>
      <c r="H16" s="10">
        <f>-TB!G607-SUM($D16:G16)</f>
        <v>-694988.44000000041</v>
      </c>
      <c r="I16" s="10">
        <f>-TB!H607-SUM($D16:H16)</f>
        <v>-1308835.17</v>
      </c>
      <c r="J16" s="10">
        <f>-TB!I607-SUM($D16:I16)</f>
        <v>0</v>
      </c>
      <c r="K16" s="10">
        <f>-TB!J607-SUM($D16:J16)</f>
        <v>0</v>
      </c>
      <c r="L16" s="10">
        <f>-TB!K607-SUM($D16:K16)</f>
        <v>0</v>
      </c>
      <c r="M16" s="10">
        <f>-TB!L607-SUM($D16:L16)</f>
        <v>0</v>
      </c>
      <c r="N16" s="10">
        <f>-TB!M607-SUM($D16:M16)</f>
        <v>0</v>
      </c>
      <c r="O16" s="10">
        <f>-TB!N607-SUM($D16:N16)</f>
        <v>0</v>
      </c>
      <c r="P16" s="123">
        <f t="shared" si="25"/>
        <v>-5758217.8700000001</v>
      </c>
      <c r="R16" s="10">
        <f>-TB!Q607</f>
        <v>-1015310.11</v>
      </c>
      <c r="S16" s="10">
        <f>-TB!R607-SUM($R16:R16)</f>
        <v>-1121087.4700000002</v>
      </c>
      <c r="T16" s="10">
        <f>-TB!S607-SUM($R16:S16)</f>
        <v>-440868.33999999985</v>
      </c>
      <c r="U16" s="10">
        <f>-TB!T607-SUM($R16:T16)</f>
        <v>-624884.21</v>
      </c>
      <c r="V16" s="10">
        <f>-TB!U607-SUM($R16:U16)</f>
        <v>-1054431.7000000002</v>
      </c>
      <c r="W16" s="10">
        <f>-TB!V607-SUM($R16:V16)</f>
        <v>-1324125.4399999995</v>
      </c>
      <c r="X16" s="10">
        <f>-TB!W607-SUM($R16:W16)</f>
        <v>-830040.55000000075</v>
      </c>
      <c r="Y16" s="10">
        <f>-TB!X607-SUM($R16:X16)</f>
        <v>-767174.29</v>
      </c>
      <c r="Z16" s="10">
        <f>-TB!Y607-SUM($R16:Y16)</f>
        <v>-621274.33000000007</v>
      </c>
      <c r="AA16" s="10">
        <f>-TB!Z607-SUM($R16:Z16)</f>
        <v>-650297.94000000041</v>
      </c>
      <c r="AB16" s="10">
        <f>-TB!AA607-SUM($R16:AA16)</f>
        <v>-3931507.9899999984</v>
      </c>
      <c r="AC16" s="10">
        <f>-TB!AB607-SUM($R16:AB16)</f>
        <v>-9462549.3300000001</v>
      </c>
      <c r="AD16" s="123">
        <f t="shared" si="26"/>
        <v>-21843551.699999999</v>
      </c>
    </row>
    <row r="17" spans="1:30">
      <c r="A17" s="68" t="s">
        <v>84</v>
      </c>
      <c r="B17" s="4"/>
      <c r="C17" s="4"/>
      <c r="D17" s="10">
        <f>-TB!C617</f>
        <v>0</v>
      </c>
      <c r="E17" s="10">
        <f>-TB!D617-SUM($D17:D17)</f>
        <v>0</v>
      </c>
      <c r="F17" s="10">
        <f>-TB!E617-SUM($D17:E17)</f>
        <v>1322232.01</v>
      </c>
      <c r="G17" s="10">
        <f>-TB!F617-SUM($D17:F17)</f>
        <v>0</v>
      </c>
      <c r="H17" s="10">
        <f>-TB!G617-SUM($D17:G17)</f>
        <v>0</v>
      </c>
      <c r="I17" s="10">
        <f>-TB!H617-SUM($D17:H17)</f>
        <v>0</v>
      </c>
      <c r="J17" s="10">
        <f>-TB!I617-SUM($D17:I17)</f>
        <v>0</v>
      </c>
      <c r="K17" s="10">
        <f>-TB!J617-SUM($D17:J17)</f>
        <v>0</v>
      </c>
      <c r="L17" s="10">
        <f>-TB!K617-SUM($D17:K17)</f>
        <v>0</v>
      </c>
      <c r="M17" s="10">
        <f>-TB!L617-SUM($D17:L17)</f>
        <v>0</v>
      </c>
      <c r="N17" s="10">
        <f>-TB!M617-SUM($D17:M17)</f>
        <v>0</v>
      </c>
      <c r="O17" s="10">
        <f>-TB!N617-SUM($D17:N17)</f>
        <v>0</v>
      </c>
      <c r="P17" s="123">
        <f t="shared" si="25"/>
        <v>1322232.01</v>
      </c>
      <c r="R17" s="10">
        <f>-TB!Q617</f>
        <v>0</v>
      </c>
      <c r="S17" s="10">
        <f>-TB!R617-SUM($R17:R17)</f>
        <v>0</v>
      </c>
      <c r="T17" s="10">
        <f>-TB!S617-SUM($R17:S17)</f>
        <v>0</v>
      </c>
      <c r="U17" s="10">
        <f>-TB!T617-SUM($R17:T17)</f>
        <v>0</v>
      </c>
      <c r="V17" s="10">
        <f>-TB!U617-SUM($R17:U17)</f>
        <v>0</v>
      </c>
      <c r="W17" s="10">
        <f>-TB!V617-SUM($R17:V17)</f>
        <v>-319000.86</v>
      </c>
      <c r="X17" s="10">
        <f>-TB!W617-SUM($R17:W17)</f>
        <v>0</v>
      </c>
      <c r="Y17" s="10">
        <f>-TB!X617-SUM($R17:X17)</f>
        <v>0</v>
      </c>
      <c r="Z17" s="10">
        <f>-TB!Y617-SUM($R17:Y17)</f>
        <v>0</v>
      </c>
      <c r="AA17" s="10">
        <f>-TB!Z617-SUM($R17:Z17)</f>
        <v>0</v>
      </c>
      <c r="AB17" s="10">
        <f>-TB!AA617-SUM($R17:AA17)</f>
        <v>0</v>
      </c>
      <c r="AC17" s="10">
        <f>-TB!AB617-SUM($R17:AB17)</f>
        <v>-1003231.15</v>
      </c>
      <c r="AD17" s="123">
        <f t="shared" si="26"/>
        <v>-1322232.01</v>
      </c>
    </row>
    <row r="18" spans="1:30">
      <c r="A18" s="10" t="s">
        <v>85</v>
      </c>
      <c r="B18" s="4"/>
      <c r="C18" s="4"/>
      <c r="D18" s="10">
        <f>-TB!C612</f>
        <v>41134.160000000003</v>
      </c>
      <c r="E18" s="10">
        <f>-TB!D612-SUM($D18:D18)</f>
        <v>176076.79999999999</v>
      </c>
      <c r="F18" s="10">
        <f>-TB!E612-SUM($D18:E18)</f>
        <v>-33810.19</v>
      </c>
      <c r="G18" s="10">
        <f>-TB!F612-SUM($D18:F18)</f>
        <v>159653.23000000001</v>
      </c>
      <c r="H18" s="10">
        <f>-TB!G612-SUM($D18:G18)</f>
        <v>88429.049999999988</v>
      </c>
      <c r="I18" s="10">
        <f>-TB!H612-SUM($D18:H18)</f>
        <v>-3194.0599999999977</v>
      </c>
      <c r="J18" s="10">
        <f>-TB!I612-SUM($D18:I18)</f>
        <v>0</v>
      </c>
      <c r="K18" s="10">
        <f>-TB!J612-SUM($D18:J18)</f>
        <v>0</v>
      </c>
      <c r="L18" s="10">
        <f>-TB!K612-SUM($D18:K18)</f>
        <v>0</v>
      </c>
      <c r="M18" s="10">
        <f>-TB!L612-SUM($D18:L18)</f>
        <v>0</v>
      </c>
      <c r="N18" s="10">
        <f>-TB!M612-SUM($D18:M18)</f>
        <v>0</v>
      </c>
      <c r="O18" s="10">
        <f>-TB!N612-SUM($D18:N18)</f>
        <v>0</v>
      </c>
      <c r="P18" s="123">
        <f t="shared" si="25"/>
        <v>428288.99</v>
      </c>
      <c r="R18" s="10">
        <f>-TB!Q612</f>
        <v>-65120.9</v>
      </c>
      <c r="S18" s="10">
        <f>-TB!R612-SUM($R18:R18)</f>
        <v>-75074.459999999992</v>
      </c>
      <c r="T18" s="10">
        <f>-TB!S612-SUM($R18:S18)</f>
        <v>-3546.9800000000105</v>
      </c>
      <c r="U18" s="10">
        <f>-TB!T612-SUM($R18:T18)</f>
        <v>-1936.75</v>
      </c>
      <c r="V18" s="10">
        <f>-TB!U612-SUM($R18:U18)</f>
        <v>104828.43</v>
      </c>
      <c r="W18" s="10">
        <f>-TB!V612-SUM($R18:V18)</f>
        <v>26285.72</v>
      </c>
      <c r="X18" s="10">
        <f>-TB!W612-SUM($R18:W18)</f>
        <v>81306.820000000007</v>
      </c>
      <c r="Y18" s="10">
        <f>-TB!X612-SUM($R18:X18)</f>
        <v>66414.38</v>
      </c>
      <c r="Z18" s="10">
        <f>-TB!Y612-SUM($R18:Y18)</f>
        <v>388304.36</v>
      </c>
      <c r="AA18" s="10">
        <f>-TB!Z612-SUM($R18:Z18)</f>
        <v>-186496.2</v>
      </c>
      <c r="AB18" s="10">
        <f>-TB!AA612-SUM($R18:AA18)</f>
        <v>-89337.999999999971</v>
      </c>
      <c r="AC18" s="10">
        <f>-TB!AB612-SUM($R18:AB18)</f>
        <v>83414.53</v>
      </c>
      <c r="AD18" s="123">
        <f t="shared" si="26"/>
        <v>329040.95</v>
      </c>
    </row>
    <row r="19" spans="1:30">
      <c r="A19" s="68" t="s">
        <v>86</v>
      </c>
      <c r="B19" s="4"/>
      <c r="C19" s="4"/>
      <c r="D19" s="119">
        <f>-TB!C623</f>
        <v>0</v>
      </c>
      <c r="E19" s="119">
        <f>-TB!D623-SUM($D19:D19)</f>
        <v>0</v>
      </c>
      <c r="F19" s="119">
        <f>-TB!E623-SUM($D19:E19)</f>
        <v>0</v>
      </c>
      <c r="G19" s="119">
        <f>-TB!F623-SUM($D19:F19)</f>
        <v>0</v>
      </c>
      <c r="H19" s="119">
        <f>-TB!G623-SUM($D19:G19)</f>
        <v>0</v>
      </c>
      <c r="I19" s="119">
        <f>-TB!H623-SUM($D19:H19)</f>
        <v>0</v>
      </c>
      <c r="J19" s="119">
        <f>-TB!I623-SUM($D19:I19)</f>
        <v>0</v>
      </c>
      <c r="K19" s="119">
        <f>-TB!J623-SUM($D19:J19)</f>
        <v>0</v>
      </c>
      <c r="L19" s="119">
        <f>-TB!K623-SUM($D19:K19)</f>
        <v>0</v>
      </c>
      <c r="M19" s="119">
        <f>-TB!L623-SUM($D19:L19)</f>
        <v>0</v>
      </c>
      <c r="N19" s="119">
        <f>-TB!M623-SUM($D19:M19)</f>
        <v>0</v>
      </c>
      <c r="O19" s="119">
        <f>-TB!N623-SUM($D19:N19)</f>
        <v>0</v>
      </c>
      <c r="P19" s="124">
        <f t="shared" si="25"/>
        <v>0</v>
      </c>
      <c r="R19" s="119">
        <f>-TB!Q623</f>
        <v>0</v>
      </c>
      <c r="S19" s="119">
        <f>-TB!R623-SUM($R19:R19)</f>
        <v>-40438.36</v>
      </c>
      <c r="T19" s="119">
        <f>-TB!S623-SUM($R19:S19)</f>
        <v>-20893.150000000001</v>
      </c>
      <c r="U19" s="119">
        <f>-TB!T623-SUM($R19:T19)</f>
        <v>-20219.18</v>
      </c>
      <c r="V19" s="119">
        <f>-TB!U623-SUM($R19:U19)</f>
        <v>-20219.179999999993</v>
      </c>
      <c r="W19" s="119">
        <f>-TB!V623-SUM($R19:V19)</f>
        <v>-21300.36</v>
      </c>
      <c r="X19" s="119">
        <f>-TB!W623-SUM($R19:W19)</f>
        <v>-20893.150000000009</v>
      </c>
      <c r="Y19" s="119">
        <f>-TB!X623-SUM($R19:X19)</f>
        <v>-19545.209999999992</v>
      </c>
      <c r="Z19" s="119">
        <f>-TB!Y623-SUM($R19:Y19)</f>
        <v>0</v>
      </c>
      <c r="AA19" s="119">
        <f>-TB!Z623-SUM($R19:Z19)</f>
        <v>0</v>
      </c>
      <c r="AB19" s="119">
        <f>-TB!AA623-SUM($R19:AA19)</f>
        <v>0</v>
      </c>
      <c r="AC19" s="119">
        <f>-TB!AB623-SUM($R19:AB19)</f>
        <v>0</v>
      </c>
      <c r="AD19" s="124">
        <f t="shared" si="26"/>
        <v>-163508.59</v>
      </c>
    </row>
    <row r="20" spans="1:30" s="114" customFormat="1">
      <c r="A20" s="113" t="s">
        <v>87</v>
      </c>
      <c r="C20" s="115"/>
      <c r="D20" s="117">
        <f t="shared" ref="D20:O20" si="27">SUM(D11:D19)</f>
        <v>2104408.080000001</v>
      </c>
      <c r="E20" s="117">
        <f t="shared" si="27"/>
        <v>1273591.6399999999</v>
      </c>
      <c r="F20" s="117">
        <f t="shared" si="27"/>
        <v>2976119.4799999991</v>
      </c>
      <c r="G20" s="117">
        <f t="shared" si="27"/>
        <v>1853946.6500000055</v>
      </c>
      <c r="H20" s="117">
        <f t="shared" si="27"/>
        <v>1052915.1099999959</v>
      </c>
      <c r="I20" s="117">
        <f t="shared" si="27"/>
        <v>1711701.7700000028</v>
      </c>
      <c r="J20" s="117">
        <f t="shared" si="27"/>
        <v>0</v>
      </c>
      <c r="K20" s="117">
        <f>SUM(K11:K19)</f>
        <v>0</v>
      </c>
      <c r="L20" s="117">
        <f t="shared" si="27"/>
        <v>0</v>
      </c>
      <c r="M20" s="117">
        <f t="shared" si="27"/>
        <v>0</v>
      </c>
      <c r="N20" s="117">
        <f t="shared" si="27"/>
        <v>0</v>
      </c>
      <c r="O20" s="117">
        <f t="shared" si="27"/>
        <v>0</v>
      </c>
      <c r="P20" s="117">
        <f>SUM(P11:P19)</f>
        <v>10972682.730000004</v>
      </c>
      <c r="Q20" s="265"/>
      <c r="R20" s="117">
        <f t="shared" ref="R20:X20" si="28">SUM(R11:R19)</f>
        <v>669356.99000000022</v>
      </c>
      <c r="S20" s="117">
        <f t="shared" si="28"/>
        <v>-501462.99000000069</v>
      </c>
      <c r="T20" s="117">
        <f t="shared" si="28"/>
        <v>1028802.1400000005</v>
      </c>
      <c r="U20" s="117">
        <f t="shared" si="28"/>
        <v>811728.80999999994</v>
      </c>
      <c r="V20" s="117">
        <f t="shared" si="28"/>
        <v>566434.75000000116</v>
      </c>
      <c r="W20" s="117">
        <f t="shared" si="28"/>
        <v>1435413.3699999982</v>
      </c>
      <c r="X20" s="117">
        <f t="shared" si="28"/>
        <v>772531.5899999995</v>
      </c>
      <c r="Y20" s="117">
        <f>SUM(Y11:Y19)</f>
        <v>1790437.8899999997</v>
      </c>
      <c r="Z20" s="117">
        <f t="shared" ref="Z20:AC20" si="29">SUM(Z11:Z19)</f>
        <v>4707461.9300000006</v>
      </c>
      <c r="AA20" s="117">
        <f t="shared" si="29"/>
        <v>2649387.5700000012</v>
      </c>
      <c r="AB20" s="117">
        <f t="shared" si="29"/>
        <v>-546944.88999999408</v>
      </c>
      <c r="AC20" s="117">
        <f t="shared" si="29"/>
        <v>-7888618.6300000036</v>
      </c>
      <c r="AD20" s="117">
        <f>SUM(AD11:AD19)</f>
        <v>5494528.530000004</v>
      </c>
    </row>
    <row r="21" spans="1:30">
      <c r="A21" s="102"/>
      <c r="B21" s="4"/>
      <c r="C21" s="6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2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23"/>
    </row>
    <row r="22" spans="1:30">
      <c r="A22" s="10" t="s">
        <v>88</v>
      </c>
      <c r="B22" s="4"/>
      <c r="C22" s="4"/>
      <c r="D22" s="10">
        <f>-TB!C627</f>
        <v>0</v>
      </c>
      <c r="E22" s="10">
        <f>-TB!D627-SUM($D22:D22)</f>
        <v>-679923.14</v>
      </c>
      <c r="F22" s="10">
        <f>-TB!E627-SUM($D22:E22)</f>
        <v>-590518.18000000005</v>
      </c>
      <c r="G22" s="10">
        <f>-TB!F627-SUM($D22:F22)</f>
        <v>-238243.79000000004</v>
      </c>
      <c r="H22" s="10">
        <f>-TB!G627-SUM($D22:G22)</f>
        <v>-354319.07999999984</v>
      </c>
      <c r="I22" s="10">
        <f>-TB!H627-SUM($D22:H22)</f>
        <v>-595978.76000000024</v>
      </c>
      <c r="J22" s="10">
        <f>-TB!I627-SUM($D22:I22)</f>
        <v>0</v>
      </c>
      <c r="K22" s="10">
        <f>-TB!J627-SUM($D22:J22)</f>
        <v>0</v>
      </c>
      <c r="L22" s="10">
        <f>-TB!K627-SUM($D22:K22)</f>
        <v>0</v>
      </c>
      <c r="M22" s="10">
        <f>-TB!L627-SUM($D22:L22)</f>
        <v>0</v>
      </c>
      <c r="N22" s="10">
        <f>-TB!M627-SUM($D22:M22)</f>
        <v>0</v>
      </c>
      <c r="O22" s="10">
        <f>-TB!N627-SUM($D22:N22)</f>
        <v>0</v>
      </c>
      <c r="P22" s="123">
        <f>SUM(D22:O22)</f>
        <v>-2458982.9500000002</v>
      </c>
      <c r="R22" s="10">
        <f>-TB!Q627</f>
        <v>-134592.56</v>
      </c>
      <c r="S22" s="10">
        <f>-TB!R627-SUM($R22:R22)</f>
        <v>0</v>
      </c>
      <c r="T22" s="10">
        <f>-TB!S627-SUM($R22:S22)</f>
        <v>0</v>
      </c>
      <c r="U22" s="10">
        <f>-TB!T627-SUM($R22:T22)</f>
        <v>0</v>
      </c>
      <c r="V22" s="10">
        <f>-TB!U627-SUM($R22:U22)</f>
        <v>0</v>
      </c>
      <c r="W22" s="10">
        <f>-TB!V627-SUM($R22:V22)</f>
        <v>-816830.1100000001</v>
      </c>
      <c r="X22" s="10">
        <f>-TB!W627-SUM($R22:W22)</f>
        <v>0</v>
      </c>
      <c r="Y22" s="10">
        <f>-TB!X627-SUM($R22:X22)</f>
        <v>0</v>
      </c>
      <c r="Z22" s="10">
        <f>-TB!Y627-SUM($R22:Y22)</f>
        <v>-366209.50999999978</v>
      </c>
      <c r="AA22" s="10">
        <f>-TB!Z627-SUM($R22:Z22)</f>
        <v>0</v>
      </c>
      <c r="AB22" s="10">
        <f>-TB!AA627-SUM($R22:AA22)</f>
        <v>0</v>
      </c>
      <c r="AC22" s="10">
        <f>-TB!AB627-SUM($R22:AB22)</f>
        <v>-963482.86999999988</v>
      </c>
      <c r="AD22" s="123">
        <f>SUM(R22:AC22)</f>
        <v>-2281115.0499999998</v>
      </c>
    </row>
    <row r="23" spans="1:30" s="114" customFormat="1" ht="13.3" thickBot="1">
      <c r="A23" s="113" t="s">
        <v>89</v>
      </c>
      <c r="C23" s="115"/>
      <c r="D23" s="120">
        <f t="shared" ref="D23:P23" si="30">SUM(D20:D22)</f>
        <v>2104408.080000001</v>
      </c>
      <c r="E23" s="120">
        <f t="shared" si="30"/>
        <v>593668.49999999988</v>
      </c>
      <c r="F23" s="120">
        <f t="shared" si="30"/>
        <v>2385601.2999999989</v>
      </c>
      <c r="G23" s="120">
        <f t="shared" si="30"/>
        <v>1615702.8600000055</v>
      </c>
      <c r="H23" s="120">
        <f t="shared" si="30"/>
        <v>698596.02999999607</v>
      </c>
      <c r="I23" s="120">
        <f t="shared" si="30"/>
        <v>1115723.0100000026</v>
      </c>
      <c r="J23" s="120">
        <f t="shared" si="30"/>
        <v>0</v>
      </c>
      <c r="K23" s="120">
        <f t="shared" si="30"/>
        <v>0</v>
      </c>
      <c r="L23" s="120">
        <f t="shared" si="30"/>
        <v>0</v>
      </c>
      <c r="M23" s="120">
        <f t="shared" si="30"/>
        <v>0</v>
      </c>
      <c r="N23" s="120">
        <f t="shared" si="30"/>
        <v>0</v>
      </c>
      <c r="O23" s="120">
        <f t="shared" si="30"/>
        <v>0</v>
      </c>
      <c r="P23" s="120">
        <f t="shared" si="30"/>
        <v>8513699.7800000049</v>
      </c>
      <c r="Q23" s="265"/>
      <c r="R23" s="120">
        <f t="shared" ref="R23:AD23" si="31">SUM(R20:R22)</f>
        <v>534764.43000000017</v>
      </c>
      <c r="S23" s="120">
        <f t="shared" si="31"/>
        <v>-501462.99000000069</v>
      </c>
      <c r="T23" s="120">
        <f t="shared" si="31"/>
        <v>1028802.1400000005</v>
      </c>
      <c r="U23" s="120">
        <f t="shared" si="31"/>
        <v>811728.80999999994</v>
      </c>
      <c r="V23" s="120">
        <f t="shared" si="31"/>
        <v>566434.75000000116</v>
      </c>
      <c r="W23" s="120">
        <f t="shared" si="31"/>
        <v>618583.25999999815</v>
      </c>
      <c r="X23" s="120">
        <f t="shared" si="31"/>
        <v>772531.5899999995</v>
      </c>
      <c r="Y23" s="120">
        <f t="shared" si="31"/>
        <v>1790437.8899999997</v>
      </c>
      <c r="Z23" s="120">
        <f t="shared" si="31"/>
        <v>4341252.4200000009</v>
      </c>
      <c r="AA23" s="120">
        <f t="shared" si="31"/>
        <v>2649387.5700000012</v>
      </c>
      <c r="AB23" s="120">
        <f t="shared" si="31"/>
        <v>-546944.88999999408</v>
      </c>
      <c r="AC23" s="120">
        <f t="shared" si="31"/>
        <v>-8852101.5000000037</v>
      </c>
      <c r="AD23" s="120">
        <f t="shared" si="31"/>
        <v>3213413.4800000042</v>
      </c>
    </row>
    <row r="24" spans="1:30" ht="13.3" thickTop="1">
      <c r="B24" s="9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>
      <c r="B25" s="9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R25" s="10">
        <v>534764.43000000017</v>
      </c>
      <c r="S25" s="10">
        <v>-501462.99000000069</v>
      </c>
      <c r="T25" s="10">
        <v>1028802.1400000005</v>
      </c>
      <c r="U25" s="10">
        <v>811728.80999999994</v>
      </c>
      <c r="V25" s="10">
        <v>566434.75000000116</v>
      </c>
      <c r="W25" s="10">
        <v>618583.25999999815</v>
      </c>
      <c r="X25" s="10">
        <v>772531.5899999995</v>
      </c>
      <c r="Y25" s="10">
        <v>1790437.8899999997</v>
      </c>
      <c r="Z25" s="10">
        <v>4341252.4200000009</v>
      </c>
      <c r="AA25" s="10">
        <v>2649387.5700000012</v>
      </c>
      <c r="AB25" s="10">
        <v>-546944.88999999408</v>
      </c>
      <c r="AC25" s="10">
        <v>-8852101.5000000037</v>
      </c>
      <c r="AD25" s="10">
        <v>3213413.4800000042</v>
      </c>
    </row>
    <row r="26" spans="1:30">
      <c r="B26" s="9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R26" s="10">
        <f>R23-R25</f>
        <v>0</v>
      </c>
      <c r="S26" s="10">
        <f t="shared" ref="S26:AD26" si="32">S23-S25</f>
        <v>0</v>
      </c>
      <c r="T26" s="10">
        <f t="shared" si="32"/>
        <v>0</v>
      </c>
      <c r="U26" s="10">
        <f t="shared" si="32"/>
        <v>0</v>
      </c>
      <c r="V26" s="10">
        <f t="shared" si="32"/>
        <v>0</v>
      </c>
      <c r="W26" s="10">
        <f t="shared" si="32"/>
        <v>0</v>
      </c>
      <c r="X26" s="10">
        <f t="shared" si="32"/>
        <v>0</v>
      </c>
      <c r="Y26" s="10">
        <f t="shared" si="32"/>
        <v>0</v>
      </c>
      <c r="Z26" s="10">
        <f t="shared" si="32"/>
        <v>0</v>
      </c>
      <c r="AA26" s="10">
        <f t="shared" si="32"/>
        <v>0</v>
      </c>
      <c r="AB26" s="10">
        <f t="shared" si="32"/>
        <v>0</v>
      </c>
      <c r="AC26" s="10">
        <f t="shared" si="32"/>
        <v>0</v>
      </c>
      <c r="AD26" s="10">
        <f t="shared" si="32"/>
        <v>0</v>
      </c>
    </row>
    <row r="27" spans="1:30">
      <c r="B27" s="9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>
      <c r="B28" s="9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>
      <c r="B30" s="103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304" t="s">
        <v>652</v>
      </c>
      <c r="O30" s="304"/>
      <c r="P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304"/>
      <c r="AC30" s="304"/>
      <c r="AD30" s="99"/>
    </row>
    <row r="31" spans="1:30">
      <c r="N31" s="256" t="s">
        <v>650</v>
      </c>
      <c r="O31" s="256" t="s">
        <v>651</v>
      </c>
      <c r="AB31" s="256"/>
      <c r="AC31" s="256"/>
    </row>
    <row r="32" spans="1:30">
      <c r="M32" s="2" t="s">
        <v>649</v>
      </c>
      <c r="N32" s="2">
        <v>382459888</v>
      </c>
      <c r="O32" s="2">
        <v>778421849</v>
      </c>
    </row>
    <row r="33" spans="13:15">
      <c r="M33" s="2" t="s">
        <v>539</v>
      </c>
      <c r="N33" s="2">
        <v>6775757</v>
      </c>
      <c r="O33" s="2">
        <v>5984237</v>
      </c>
    </row>
  </sheetData>
  <sheetProtection formatCells="0" formatColumns="0" formatRows="0"/>
  <mergeCells count="2">
    <mergeCell ref="N30:O30"/>
    <mergeCell ref="AB30:AC30"/>
  </mergeCells>
  <pageMargins left="0.17" right="0.17" top="0.31" bottom="0.31" header="0.31496062992125984" footer="0.31496062992125984"/>
  <pageSetup paperSize="9" scale="57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9105-4210-4C9C-8F2C-D9259BF05CD1}">
  <sheetPr>
    <tabColor rgb="FFFFFFCC"/>
  </sheetPr>
  <dimension ref="A1:J463"/>
  <sheetViews>
    <sheetView topLeftCell="A376" zoomScale="80" zoomScaleNormal="80" workbookViewId="0">
      <selection activeCell="D16" sqref="D16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-2.025991678237915E-3</v>
      </c>
      <c r="F5" s="37">
        <v>0</v>
      </c>
    </row>
    <row r="6" spans="1:10">
      <c r="A6" s="38"/>
      <c r="C6" s="300" t="s">
        <v>682</v>
      </c>
      <c r="D6" s="301"/>
      <c r="E6" s="300" t="s">
        <v>683</v>
      </c>
      <c r="F6" s="301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630804.43000000005</v>
      </c>
      <c r="E13" s="132"/>
      <c r="F13" s="132"/>
      <c r="H13" s="133">
        <f t="shared" si="0"/>
        <v>-630804.43000000005</v>
      </c>
      <c r="I13" s="4">
        <f t="shared" si="1"/>
        <v>1</v>
      </c>
      <c r="J13" s="133">
        <f t="shared" si="2"/>
        <v>-630804.43000000005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302"/>
      <c r="F16" s="30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0</v>
      </c>
      <c r="E17" s="302"/>
      <c r="F17" s="30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4680760.05</v>
      </c>
      <c r="E19" s="132"/>
      <c r="F19" s="132"/>
      <c r="H19" s="133">
        <f t="shared" si="0"/>
        <v>-4680760.05</v>
      </c>
      <c r="I19" s="4">
        <f t="shared" si="1"/>
        <v>1</v>
      </c>
      <c r="J19" s="133">
        <f t="shared" si="2"/>
        <v>-4680760.05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11220008.73</v>
      </c>
      <c r="D110" s="44"/>
      <c r="E110" s="132"/>
      <c r="F110" s="132"/>
      <c r="H110" s="133">
        <f t="shared" si="3"/>
        <v>11220008.73</v>
      </c>
      <c r="I110" s="4">
        <f t="shared" si="4"/>
        <v>1</v>
      </c>
      <c r="J110" s="133">
        <f t="shared" si="5"/>
        <v>11220008.73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8174.2999999999993</v>
      </c>
      <c r="D112" s="44"/>
      <c r="E112" s="132"/>
      <c r="F112" s="132"/>
      <c r="H112" s="133">
        <f t="shared" si="3"/>
        <v>8174.3</v>
      </c>
      <c r="I112" s="4">
        <f t="shared" si="4"/>
        <v>1</v>
      </c>
      <c r="J112" s="133">
        <f t="shared" si="5"/>
        <v>8174.3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7737.97</v>
      </c>
      <c r="D115" s="44"/>
      <c r="E115" s="132"/>
      <c r="F115" s="132"/>
      <c r="H115" s="133">
        <f t="shared" si="3"/>
        <v>7737.97</v>
      </c>
      <c r="I115" s="4">
        <f t="shared" si="4"/>
        <v>1</v>
      </c>
      <c r="J115" s="136">
        <f t="shared" si="5"/>
        <v>7737.97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11082414</v>
      </c>
      <c r="D121" s="44"/>
      <c r="E121" s="132"/>
      <c r="F121" s="132"/>
      <c r="H121" s="133">
        <f t="shared" si="3"/>
        <v>11082414</v>
      </c>
      <c r="I121" s="4">
        <f t="shared" si="4"/>
        <v>1</v>
      </c>
      <c r="J121" s="133">
        <f t="shared" si="5"/>
        <v>11082414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302">
        <v>1322232.01</v>
      </c>
      <c r="F122" s="30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208252.80000000005</v>
      </c>
      <c r="D128" s="44"/>
      <c r="E128" s="132"/>
      <c r="F128" s="132"/>
      <c r="H128" s="133">
        <f t="shared" si="3"/>
        <v>208252.79999999999</v>
      </c>
      <c r="I128" s="4">
        <f t="shared" si="4"/>
        <v>1</v>
      </c>
      <c r="J128" s="133">
        <f t="shared" si="5"/>
        <v>208252.79999999999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134582.53</v>
      </c>
      <c r="D130" s="44"/>
      <c r="E130" s="132"/>
      <c r="F130" s="132"/>
      <c r="H130" s="133">
        <f t="shared" si="3"/>
        <v>134582.53</v>
      </c>
      <c r="I130" s="4">
        <f t="shared" si="4"/>
        <v>1</v>
      </c>
      <c r="J130" s="133">
        <f t="shared" si="5"/>
        <v>134582.53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0</v>
      </c>
      <c r="D133" s="44"/>
      <c r="E133" s="132"/>
      <c r="F133" s="132"/>
      <c r="H133" s="133">
        <f t="shared" si="3"/>
        <v>0</v>
      </c>
      <c r="I133" s="4">
        <f t="shared" si="4"/>
        <v>1</v>
      </c>
      <c r="J133" s="133">
        <f t="shared" si="5"/>
        <v>0</v>
      </c>
    </row>
    <row r="134" spans="1:10">
      <c r="A134" s="139">
        <v>15011</v>
      </c>
      <c r="B134" s="43" t="s">
        <v>220</v>
      </c>
      <c r="C134" s="44">
        <v>28857232.137974001</v>
      </c>
      <c r="D134" s="44"/>
      <c r="E134" s="132"/>
      <c r="F134" s="132"/>
      <c r="H134" s="133">
        <f t="shared" si="3"/>
        <v>28857232.140000001</v>
      </c>
      <c r="I134" s="4">
        <f t="shared" si="4"/>
        <v>1</v>
      </c>
      <c r="J134" s="133">
        <f t="shared" si="5"/>
        <v>28857232.140000001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2686999.5300000003</v>
      </c>
      <c r="D136" s="44"/>
      <c r="E136" s="132"/>
      <c r="F136" s="132">
        <v>21235.010000000002</v>
      </c>
      <c r="H136" s="133">
        <f t="shared" si="3"/>
        <v>2665764.52</v>
      </c>
      <c r="I136" s="4">
        <f t="shared" si="4"/>
        <v>1</v>
      </c>
      <c r="J136" s="133">
        <f t="shared" si="5"/>
        <v>2665764.52</v>
      </c>
    </row>
    <row r="137" spans="1:10">
      <c r="A137" s="139">
        <v>15014</v>
      </c>
      <c r="B137" s="43" t="s">
        <v>188</v>
      </c>
      <c r="C137" s="44">
        <v>200000</v>
      </c>
      <c r="D137" s="44"/>
      <c r="E137" s="132"/>
      <c r="F137" s="132"/>
      <c r="H137" s="133">
        <f t="shared" ref="H137:H200" si="6">ROUND(C137-D137+E137-F137,2)</f>
        <v>200000</v>
      </c>
      <c r="I137" s="4">
        <f t="shared" ref="I137:I200" si="7">I136</f>
        <v>1</v>
      </c>
      <c r="J137" s="133">
        <f t="shared" ref="J137:J200" si="8">ROUND(H137*I137,2)</f>
        <v>200000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302">
        <v>12970</v>
      </c>
      <c r="F139" s="302">
        <v>264446.402</v>
      </c>
      <c r="G139" s="136"/>
      <c r="H139" s="133">
        <f t="shared" si="6"/>
        <v>286067.98</v>
      </c>
      <c r="I139" s="4">
        <f t="shared" si="7"/>
        <v>1</v>
      </c>
      <c r="J139" s="133">
        <f t="shared" si="8"/>
        <v>286067.98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12184.619999999879</v>
      </c>
      <c r="D141" s="44"/>
      <c r="E141" s="132"/>
      <c r="F141" s="132"/>
      <c r="H141" s="133">
        <f t="shared" si="6"/>
        <v>12184.62</v>
      </c>
      <c r="I141" s="4">
        <f t="shared" si="7"/>
        <v>1</v>
      </c>
      <c r="J141" s="133">
        <f t="shared" si="8"/>
        <v>12184.62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302"/>
      <c r="F171" s="30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/>
      <c r="D174" s="44"/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0">
      <c r="A175" s="139">
        <v>22002</v>
      </c>
      <c r="B175" s="137" t="s">
        <v>180</v>
      </c>
      <c r="C175" s="44"/>
      <c r="D175" s="44">
        <v>3162687.4299999997</v>
      </c>
      <c r="E175" s="132"/>
      <c r="F175" s="132"/>
      <c r="H175" s="133">
        <f t="shared" si="6"/>
        <v>-3162687.43</v>
      </c>
      <c r="I175" s="4">
        <f t="shared" si="7"/>
        <v>1</v>
      </c>
      <c r="J175" s="133">
        <f t="shared" si="8"/>
        <v>-3162687.43</v>
      </c>
    </row>
    <row r="176" spans="1:10">
      <c r="A176" s="139">
        <v>22101</v>
      </c>
      <c r="B176" s="43" t="s">
        <v>247</v>
      </c>
      <c r="C176" s="44"/>
      <c r="D176" s="44">
        <v>85470.820000000298</v>
      </c>
      <c r="E176" s="132"/>
      <c r="F176" s="132"/>
      <c r="H176" s="133">
        <f t="shared" si="6"/>
        <v>-85470.82</v>
      </c>
      <c r="I176" s="4">
        <f t="shared" si="7"/>
        <v>1</v>
      </c>
      <c r="J176" s="133">
        <f t="shared" si="8"/>
        <v>-85470.82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>
        <v>0</v>
      </c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6553566.0800000001</v>
      </c>
      <c r="E181" s="132"/>
      <c r="F181" s="132"/>
      <c r="H181" s="133">
        <f t="shared" si="6"/>
        <v>-6553566.0800000001</v>
      </c>
      <c r="I181" s="4">
        <f t="shared" si="7"/>
        <v>1</v>
      </c>
      <c r="J181" s="133">
        <f t="shared" si="8"/>
        <v>-6553566.0800000001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3152182.02</v>
      </c>
      <c r="E184" s="132"/>
      <c r="F184" s="132">
        <v>323267.34999999998</v>
      </c>
      <c r="H184" s="133">
        <f t="shared" si="6"/>
        <v>-3475449.37</v>
      </c>
      <c r="I184" s="4">
        <f t="shared" si="7"/>
        <v>1</v>
      </c>
      <c r="J184" s="133">
        <f t="shared" si="8"/>
        <v>-3475449.37</v>
      </c>
    </row>
    <row r="185" spans="1:10">
      <c r="A185" s="139">
        <v>25008</v>
      </c>
      <c r="B185" s="137" t="s">
        <v>287</v>
      </c>
      <c r="C185" s="44"/>
      <c r="D185" s="44">
        <v>0</v>
      </c>
      <c r="E185" s="132"/>
      <c r="F185" s="132"/>
      <c r="H185" s="133">
        <f t="shared" si="6"/>
        <v>0</v>
      </c>
      <c r="I185" s="4">
        <f t="shared" si="7"/>
        <v>1</v>
      </c>
      <c r="J185" s="133">
        <f t="shared" si="8"/>
        <v>0</v>
      </c>
    </row>
    <row r="186" spans="1:10">
      <c r="A186" s="139">
        <v>25009</v>
      </c>
      <c r="B186" s="137" t="s">
        <v>288</v>
      </c>
      <c r="C186" s="44"/>
      <c r="D186" s="44">
        <v>112426.93</v>
      </c>
      <c r="E186" s="132"/>
      <c r="F186" s="132"/>
      <c r="H186" s="133">
        <f t="shared" si="6"/>
        <v>-112426.93</v>
      </c>
      <c r="I186" s="4">
        <f t="shared" si="7"/>
        <v>1</v>
      </c>
      <c r="J186" s="133">
        <f t="shared" si="8"/>
        <v>-112426.93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1430343</v>
      </c>
      <c r="E190" s="132"/>
      <c r="F190" s="132"/>
      <c r="H190" s="133">
        <f t="shared" si="6"/>
        <v>-1430343</v>
      </c>
      <c r="I190" s="4">
        <f t="shared" si="7"/>
        <v>1</v>
      </c>
      <c r="J190" s="133">
        <f t="shared" si="8"/>
        <v>-1430343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413</v>
      </c>
      <c r="E193" s="132"/>
      <c r="F193" s="132"/>
      <c r="H193" s="133">
        <f t="shared" si="6"/>
        <v>-413</v>
      </c>
      <c r="I193" s="4">
        <f t="shared" si="7"/>
        <v>1</v>
      </c>
      <c r="J193" s="133">
        <f t="shared" si="8"/>
        <v>-413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302"/>
      <c r="F228" s="30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32673684.469999999</v>
      </c>
      <c r="E244" s="132"/>
      <c r="F244" s="132"/>
      <c r="H244" s="133">
        <f t="shared" si="9"/>
        <v>-32673684.469999999</v>
      </c>
      <c r="I244" s="4">
        <f t="shared" si="10"/>
        <v>1</v>
      </c>
      <c r="J244" s="133">
        <f t="shared" si="11"/>
        <v>-32673684.469999999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20976493.5</v>
      </c>
      <c r="E260" s="132"/>
      <c r="F260" s="132"/>
      <c r="H260" s="133">
        <f t="shared" si="9"/>
        <v>-20976493.5</v>
      </c>
      <c r="I260" s="4">
        <f t="shared" si="10"/>
        <v>1</v>
      </c>
      <c r="J260" s="133">
        <f t="shared" si="11"/>
        <v>-20976493.5</v>
      </c>
    </row>
    <row r="261" spans="1:10">
      <c r="A261" s="140">
        <v>71030</v>
      </c>
      <c r="B261" s="43" t="s">
        <v>608</v>
      </c>
      <c r="C261" s="44"/>
      <c r="D261" s="44">
        <v>843730.63</v>
      </c>
      <c r="E261" s="132"/>
      <c r="F261" s="132"/>
      <c r="H261" s="133">
        <f t="shared" si="9"/>
        <v>-843730.63</v>
      </c>
      <c r="I261" s="4">
        <f t="shared" si="10"/>
        <v>1</v>
      </c>
      <c r="J261" s="133">
        <f t="shared" si="11"/>
        <v>-843730.63</v>
      </c>
    </row>
    <row r="262" spans="1:10">
      <c r="A262" s="140">
        <v>71031</v>
      </c>
      <c r="B262" s="43" t="s">
        <v>609</v>
      </c>
      <c r="C262" s="44"/>
      <c r="D262" s="44">
        <v>9972426.5</v>
      </c>
      <c r="E262" s="132"/>
      <c r="F262" s="132"/>
      <c r="H262" s="133">
        <f t="shared" si="9"/>
        <v>-9972426.5</v>
      </c>
      <c r="I262" s="4">
        <f t="shared" si="10"/>
        <v>1</v>
      </c>
      <c r="J262" s="133">
        <f t="shared" si="11"/>
        <v>-9972426.5</v>
      </c>
    </row>
    <row r="263" spans="1:10">
      <c r="A263" s="139">
        <v>71998</v>
      </c>
      <c r="B263" s="43" t="s">
        <v>332</v>
      </c>
      <c r="C263" s="44"/>
      <c r="D263" s="44">
        <v>74654</v>
      </c>
      <c r="E263" s="132"/>
      <c r="F263" s="132"/>
      <c r="H263" s="133">
        <f t="shared" si="9"/>
        <v>-74654</v>
      </c>
      <c r="I263" s="4">
        <f t="shared" si="10"/>
        <v>1</v>
      </c>
      <c r="J263" s="133">
        <f t="shared" si="11"/>
        <v>-74654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29422299.030000001</v>
      </c>
      <c r="D291" s="44"/>
      <c r="E291" s="132"/>
      <c r="F291" s="132"/>
      <c r="H291" s="133">
        <f t="shared" si="12"/>
        <v>29422299.030000001</v>
      </c>
      <c r="I291" s="4">
        <f t="shared" si="13"/>
        <v>1</v>
      </c>
      <c r="J291" s="133">
        <f t="shared" si="14"/>
        <v>29422299.030000001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14113506.42</v>
      </c>
      <c r="D307" s="44"/>
      <c r="E307" s="132"/>
      <c r="F307" s="132"/>
      <c r="H307" s="133">
        <f t="shared" si="12"/>
        <v>14113506.42</v>
      </c>
      <c r="I307" s="4">
        <f t="shared" si="13"/>
        <v>1</v>
      </c>
      <c r="J307" s="133">
        <f t="shared" si="14"/>
        <v>14113506.42</v>
      </c>
    </row>
    <row r="308" spans="1:10">
      <c r="A308" s="140">
        <v>81030</v>
      </c>
      <c r="B308" s="43" t="s">
        <v>608</v>
      </c>
      <c r="C308" s="44">
        <v>232062.11</v>
      </c>
      <c r="D308" s="44"/>
      <c r="E308" s="132"/>
      <c r="F308" s="132"/>
      <c r="H308" s="133">
        <f t="shared" si="12"/>
        <v>232062.11</v>
      </c>
      <c r="I308" s="4">
        <f t="shared" si="13"/>
        <v>1</v>
      </c>
      <c r="J308" s="133">
        <f t="shared" si="14"/>
        <v>232062.11</v>
      </c>
    </row>
    <row r="309" spans="1:10">
      <c r="A309" s="140">
        <v>81031</v>
      </c>
      <c r="B309" s="43" t="s">
        <v>609</v>
      </c>
      <c r="C309" s="44">
        <v>5799357.4900000002</v>
      </c>
      <c r="D309" s="44"/>
      <c r="E309" s="132"/>
      <c r="F309" s="132"/>
      <c r="H309" s="133">
        <f t="shared" si="12"/>
        <v>5799357.4900000002</v>
      </c>
      <c r="I309" s="4">
        <f t="shared" si="13"/>
        <v>1</v>
      </c>
      <c r="J309" s="133">
        <f t="shared" si="14"/>
        <v>5799357.4900000002</v>
      </c>
    </row>
    <row r="310" spans="1:10">
      <c r="A310" s="139">
        <v>81998</v>
      </c>
      <c r="B310" s="137" t="s">
        <v>348</v>
      </c>
      <c r="C310" s="44">
        <v>23450</v>
      </c>
      <c r="D310" s="44"/>
      <c r="E310" s="132"/>
      <c r="F310" s="132"/>
      <c r="H310" s="133">
        <f t="shared" si="12"/>
        <v>23450</v>
      </c>
      <c r="I310" s="4">
        <f t="shared" si="13"/>
        <v>1</v>
      </c>
      <c r="J310" s="133">
        <f t="shared" si="14"/>
        <v>23450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/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2295100</v>
      </c>
      <c r="D358" s="44"/>
      <c r="E358" s="132"/>
      <c r="F358" s="132"/>
      <c r="H358" s="133">
        <f t="shared" si="15"/>
        <v>2295100</v>
      </c>
      <c r="I358" s="4">
        <f t="shared" si="16"/>
        <v>1</v>
      </c>
      <c r="J358" s="133">
        <f t="shared" si="17"/>
        <v>2295100</v>
      </c>
    </row>
    <row r="359" spans="1:10">
      <c r="A359" s="139">
        <v>91002</v>
      </c>
      <c r="B359" s="43" t="s">
        <v>401</v>
      </c>
      <c r="C359" s="44">
        <v>1863633</v>
      </c>
      <c r="D359" s="44"/>
      <c r="E359" s="132"/>
      <c r="F359" s="132"/>
      <c r="H359" s="133">
        <f t="shared" si="15"/>
        <v>1863633</v>
      </c>
      <c r="I359" s="4">
        <f t="shared" si="16"/>
        <v>1</v>
      </c>
      <c r="J359" s="133">
        <f t="shared" si="17"/>
        <v>1863633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23266.5</v>
      </c>
      <c r="D361" s="44"/>
      <c r="E361" s="132"/>
      <c r="F361" s="132"/>
      <c r="H361" s="133">
        <f t="shared" si="15"/>
        <v>23266.5</v>
      </c>
      <c r="I361" s="4">
        <f t="shared" si="16"/>
        <v>1</v>
      </c>
      <c r="J361" s="133">
        <f t="shared" si="17"/>
        <v>23266.5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63705</v>
      </c>
      <c r="D363" s="44"/>
      <c r="E363" s="132"/>
      <c r="F363" s="132"/>
      <c r="H363" s="133">
        <f t="shared" si="15"/>
        <v>63705</v>
      </c>
      <c r="I363" s="4">
        <f t="shared" si="16"/>
        <v>1</v>
      </c>
      <c r="J363" s="133">
        <f t="shared" si="17"/>
        <v>63705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32763.46</v>
      </c>
      <c r="D365" s="44"/>
      <c r="E365" s="132"/>
      <c r="F365" s="132"/>
      <c r="H365" s="133">
        <f t="shared" si="15"/>
        <v>32763.46</v>
      </c>
      <c r="I365" s="4">
        <f t="shared" si="16"/>
        <v>1</v>
      </c>
      <c r="J365" s="133">
        <f t="shared" si="17"/>
        <v>32763.46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87182.93</v>
      </c>
      <c r="D367" s="44"/>
      <c r="E367" s="132"/>
      <c r="F367" s="132"/>
      <c r="H367" s="133">
        <f t="shared" si="15"/>
        <v>87182.93</v>
      </c>
      <c r="I367" s="4">
        <f t="shared" si="16"/>
        <v>1</v>
      </c>
      <c r="J367" s="133">
        <f t="shared" si="17"/>
        <v>87182.93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64850</v>
      </c>
      <c r="D370" s="44"/>
      <c r="E370" s="132"/>
      <c r="F370" s="132"/>
      <c r="H370" s="133">
        <f t="shared" si="15"/>
        <v>64850</v>
      </c>
      <c r="I370" s="4">
        <f t="shared" si="16"/>
        <v>1</v>
      </c>
      <c r="J370" s="133">
        <f t="shared" si="17"/>
        <v>64850</v>
      </c>
    </row>
    <row r="371" spans="1:10">
      <c r="A371" s="139">
        <v>91200</v>
      </c>
      <c r="B371" s="137" t="s">
        <v>412</v>
      </c>
      <c r="C371" s="44">
        <v>165115</v>
      </c>
      <c r="D371" s="44"/>
      <c r="E371" s="132"/>
      <c r="F371" s="132"/>
      <c r="H371" s="133">
        <f t="shared" si="15"/>
        <v>165115</v>
      </c>
      <c r="I371" s="4">
        <f t="shared" si="16"/>
        <v>1</v>
      </c>
      <c r="J371" s="133">
        <f t="shared" si="17"/>
        <v>165115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200252.84</v>
      </c>
      <c r="D376" s="44"/>
      <c r="E376" s="132"/>
      <c r="F376" s="132"/>
      <c r="H376" s="133">
        <f t="shared" si="15"/>
        <v>200252.84</v>
      </c>
      <c r="I376" s="4">
        <f t="shared" si="16"/>
        <v>1</v>
      </c>
      <c r="J376" s="133">
        <f t="shared" si="17"/>
        <v>200252.84</v>
      </c>
    </row>
    <row r="377" spans="1:10">
      <c r="A377" s="139">
        <v>92004</v>
      </c>
      <c r="B377" s="137" t="s">
        <v>418</v>
      </c>
      <c r="C377" s="44">
        <v>51774.98</v>
      </c>
      <c r="D377" s="44"/>
      <c r="E377" s="132"/>
      <c r="F377" s="132"/>
      <c r="H377" s="133">
        <f t="shared" si="15"/>
        <v>51774.98</v>
      </c>
      <c r="I377" s="4">
        <f t="shared" si="16"/>
        <v>1</v>
      </c>
      <c r="J377" s="133">
        <f t="shared" si="17"/>
        <v>51774.98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65924</v>
      </c>
      <c r="D380" s="44"/>
      <c r="E380" s="132"/>
      <c r="F380" s="132"/>
      <c r="H380" s="133">
        <f t="shared" si="15"/>
        <v>65924</v>
      </c>
      <c r="I380" s="4">
        <f t="shared" si="16"/>
        <v>1</v>
      </c>
      <c r="J380" s="133">
        <f t="shared" si="17"/>
        <v>65924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2411</v>
      </c>
      <c r="D386" s="44"/>
      <c r="E386" s="132"/>
      <c r="F386" s="132"/>
      <c r="H386" s="133">
        <f t="shared" si="15"/>
        <v>2411</v>
      </c>
      <c r="I386" s="4">
        <f t="shared" si="16"/>
        <v>1</v>
      </c>
      <c r="J386" s="133">
        <f t="shared" si="17"/>
        <v>2411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302"/>
      <c r="F389" s="30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139">
        <v>94005</v>
      </c>
      <c r="B393" s="137" t="s">
        <v>433</v>
      </c>
      <c r="C393" s="44">
        <v>800</v>
      </c>
      <c r="D393" s="44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22904.21</v>
      </c>
      <c r="D394" s="44"/>
      <c r="E394" s="132"/>
      <c r="F394" s="132"/>
      <c r="H394" s="133">
        <f t="shared" si="18"/>
        <v>22904.21</v>
      </c>
      <c r="I394" s="4">
        <f t="shared" si="19"/>
        <v>1</v>
      </c>
      <c r="J394" s="133">
        <f t="shared" si="20"/>
        <v>22904.21</v>
      </c>
    </row>
    <row r="395" spans="1:10">
      <c r="A395" s="139">
        <v>94007</v>
      </c>
      <c r="B395" s="137" t="s">
        <v>435</v>
      </c>
      <c r="C395" s="44">
        <v>12675</v>
      </c>
      <c r="D395" s="44"/>
      <c r="E395" s="132"/>
      <c r="F395" s="132"/>
      <c r="H395" s="133">
        <f t="shared" si="18"/>
        <v>12675</v>
      </c>
      <c r="I395" s="4">
        <f t="shared" si="19"/>
        <v>1</v>
      </c>
      <c r="J395" s="133">
        <f t="shared" si="20"/>
        <v>12675</v>
      </c>
    </row>
    <row r="396" spans="1:10">
      <c r="A396" s="139">
        <v>94008</v>
      </c>
      <c r="B396" s="137" t="s">
        <v>436</v>
      </c>
      <c r="C396" s="44">
        <v>96420</v>
      </c>
      <c r="D396" s="44"/>
      <c r="E396" s="132"/>
      <c r="F396" s="132"/>
      <c r="H396" s="133">
        <f t="shared" si="18"/>
        <v>96420</v>
      </c>
      <c r="I396" s="4">
        <f t="shared" si="19"/>
        <v>1</v>
      </c>
      <c r="J396" s="133">
        <f t="shared" si="20"/>
        <v>96420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1200</v>
      </c>
      <c r="D399" s="44"/>
      <c r="E399" s="132"/>
      <c r="F399" s="132"/>
      <c r="H399" s="133">
        <f t="shared" si="18"/>
        <v>1200</v>
      </c>
      <c r="I399" s="4">
        <f t="shared" si="19"/>
        <v>1</v>
      </c>
      <c r="J399" s="136">
        <f t="shared" si="20"/>
        <v>1200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302"/>
      <c r="F402" s="302"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166773.49</v>
      </c>
      <c r="D404" s="44"/>
      <c r="E404" s="302"/>
      <c r="F404" s="302"/>
      <c r="G404" s="136"/>
      <c r="H404" s="133">
        <f t="shared" si="18"/>
        <v>166773.49</v>
      </c>
      <c r="I404" s="4">
        <f t="shared" si="19"/>
        <v>1</v>
      </c>
      <c r="J404" s="133">
        <f t="shared" si="20"/>
        <v>166773.49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45200</v>
      </c>
      <c r="D407" s="44"/>
      <c r="E407" s="132"/>
      <c r="F407" s="132"/>
      <c r="H407" s="133">
        <f t="shared" si="18"/>
        <v>45200</v>
      </c>
      <c r="I407" s="4">
        <f t="shared" si="19"/>
        <v>1</v>
      </c>
      <c r="J407" s="133">
        <f t="shared" si="20"/>
        <v>45200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1863004.19</v>
      </c>
      <c r="D414" s="44"/>
      <c r="E414" s="302">
        <v>608948.76199999999</v>
      </c>
      <c r="F414" s="302">
        <v>12970</v>
      </c>
      <c r="G414" s="136"/>
      <c r="H414" s="133">
        <f t="shared" si="18"/>
        <v>2458982.9500000002</v>
      </c>
      <c r="I414" s="4">
        <f t="shared" si="19"/>
        <v>1</v>
      </c>
      <c r="J414" s="133">
        <f t="shared" si="20"/>
        <v>2458982.9500000002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139">
        <v>95001</v>
      </c>
      <c r="B418" s="43" t="s">
        <v>397</v>
      </c>
      <c r="C418" s="44">
        <v>0</v>
      </c>
      <c r="D418" s="44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159715.57</v>
      </c>
      <c r="D419" s="44"/>
      <c r="E419" s="132"/>
      <c r="F419" s="132"/>
      <c r="H419" s="133">
        <f t="shared" si="18"/>
        <v>159715.57</v>
      </c>
      <c r="I419" s="4">
        <f t="shared" si="19"/>
        <v>1</v>
      </c>
      <c r="J419" s="133">
        <f t="shared" si="20"/>
        <v>159715.57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>
        <v>99000</v>
      </c>
      <c r="D421" s="44"/>
      <c r="E421" s="132"/>
      <c r="F421" s="132"/>
      <c r="H421" s="133">
        <f t="shared" si="18"/>
        <v>99000</v>
      </c>
      <c r="I421" s="4">
        <f t="shared" si="19"/>
        <v>1</v>
      </c>
      <c r="J421" s="133">
        <f t="shared" si="20"/>
        <v>99000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90792.7</v>
      </c>
      <c r="D428" s="44"/>
      <c r="E428" s="132"/>
      <c r="F428" s="132"/>
      <c r="H428" s="133">
        <f t="shared" si="18"/>
        <v>90792.7</v>
      </c>
      <c r="I428" s="4">
        <f t="shared" si="19"/>
        <v>1</v>
      </c>
      <c r="J428" s="133">
        <f t="shared" si="20"/>
        <v>90792.7</v>
      </c>
    </row>
    <row r="429" spans="1:10">
      <c r="A429" s="139">
        <v>97001</v>
      </c>
      <c r="B429" s="43" t="s">
        <v>464</v>
      </c>
      <c r="C429" s="44"/>
      <c r="D429" s="44">
        <v>490923.66</v>
      </c>
      <c r="E429" s="132"/>
      <c r="F429" s="132"/>
      <c r="H429" s="133">
        <f t="shared" si="18"/>
        <v>-490923.66</v>
      </c>
      <c r="I429" s="4">
        <f t="shared" si="19"/>
        <v>1</v>
      </c>
      <c r="J429" s="133">
        <f t="shared" si="20"/>
        <v>-490923.66</v>
      </c>
    </row>
    <row r="430" spans="1:10">
      <c r="A430" s="139">
        <v>97002</v>
      </c>
      <c r="B430" s="43" t="s">
        <v>465</v>
      </c>
      <c r="C430" s="44">
        <v>62634.67</v>
      </c>
      <c r="D430" s="44"/>
      <c r="E430" s="132"/>
      <c r="F430" s="132"/>
      <c r="H430" s="133">
        <f t="shared" si="18"/>
        <v>62634.67</v>
      </c>
      <c r="I430" s="4">
        <f t="shared" si="19"/>
        <v>1</v>
      </c>
      <c r="J430" s="133">
        <f t="shared" si="20"/>
        <v>62634.67</v>
      </c>
    </row>
    <row r="431" spans="1:10">
      <c r="A431" s="139">
        <v>97003</v>
      </c>
      <c r="B431" s="43" t="s">
        <v>461</v>
      </c>
      <c r="C431" s="44">
        <v>78224.97</v>
      </c>
      <c r="D431" s="44"/>
      <c r="E431" s="132"/>
      <c r="F431" s="132"/>
      <c r="H431" s="133">
        <f t="shared" si="18"/>
        <v>78224.97</v>
      </c>
      <c r="I431" s="4">
        <f t="shared" si="19"/>
        <v>1</v>
      </c>
      <c r="J431" s="133">
        <f t="shared" si="20"/>
        <v>78224.97</v>
      </c>
    </row>
    <row r="432" spans="1:10">
      <c r="A432" s="139">
        <v>97004</v>
      </c>
      <c r="B432" s="43" t="s">
        <v>462</v>
      </c>
      <c r="C432" s="44">
        <v>30670</v>
      </c>
      <c r="D432" s="44"/>
      <c r="E432" s="132"/>
      <c r="F432" s="132"/>
      <c r="H432" s="133">
        <f t="shared" si="18"/>
        <v>30670</v>
      </c>
      <c r="I432" s="4">
        <f t="shared" si="19"/>
        <v>1</v>
      </c>
      <c r="J432" s="133">
        <f t="shared" si="20"/>
        <v>30670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302"/>
      <c r="F433" s="30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/>
      <c r="D439" s="44">
        <v>15045.55</v>
      </c>
      <c r="E439" s="132"/>
      <c r="F439" s="132"/>
      <c r="H439" s="133">
        <f t="shared" si="18"/>
        <v>-15045.55</v>
      </c>
      <c r="I439" s="4">
        <f t="shared" si="19"/>
        <v>1</v>
      </c>
      <c r="J439" s="133">
        <f>ROUND(H439*I439,2)</f>
        <v>-15045.55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303"/>
      <c r="F443" s="303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v>128418659.177974</v>
      </c>
      <c r="D444" s="45">
        <v>128418659.17999999</v>
      </c>
      <c r="E444" s="45">
        <v>1944150.7719999999</v>
      </c>
      <c r="F444" s="45">
        <v>1944150.7719999999</v>
      </c>
      <c r="H444" s="45">
        <f t="shared" ref="H444" si="21">SUM(H8:H443)</f>
        <v>8.2400219980627298E-9</v>
      </c>
      <c r="J444" s="45">
        <f>SUM(J8:J443)</f>
        <v>8.2400219980627298E-9</v>
      </c>
    </row>
    <row r="445" spans="1:10" ht="15" thickTop="1">
      <c r="A445" s="43"/>
      <c r="D445" s="46">
        <v>-2.025991678237915E-3</v>
      </c>
      <c r="F445" s="46">
        <v>0</v>
      </c>
    </row>
    <row r="463" ht="17.899999999999999" customHeight="1"/>
  </sheetData>
  <autoFilter ref="A7:I444" xr:uid="{16619105-4210-4C9C-8F2C-D9259BF05CD1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DF52-D005-43F9-8D88-BF313D09CA17}">
  <sheetPr>
    <tabColor theme="4" tint="0.79998168889431442"/>
  </sheetPr>
  <dimension ref="A1:AA57"/>
  <sheetViews>
    <sheetView zoomScaleNormal="100" workbookViewId="0">
      <selection activeCell="J27" sqref="J27"/>
    </sheetView>
  </sheetViews>
  <sheetFormatPr defaultColWidth="8.84375" defaultRowHeight="12.9"/>
  <cols>
    <col min="1" max="1" width="28.4609375" style="7" customWidth="1"/>
    <col min="2" max="2" width="16.84375" style="7" customWidth="1"/>
    <col min="3" max="14" width="12.53515625" style="7" customWidth="1"/>
    <col min="15" max="15" width="8.4609375" style="7" customWidth="1"/>
    <col min="16" max="27" width="12.53515625" style="7" customWidth="1"/>
    <col min="28" max="16384" width="8.84375" style="7"/>
  </cols>
  <sheetData>
    <row r="1" spans="1:27">
      <c r="A1" s="178" t="s">
        <v>541</v>
      </c>
      <c r="B1" s="180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</row>
    <row r="2" spans="1:27">
      <c r="A2" s="178" t="s">
        <v>542</v>
      </c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</row>
    <row r="3" spans="1:27">
      <c r="A3" s="179"/>
      <c r="B3" s="180"/>
      <c r="C3" s="181"/>
      <c r="D3" s="181"/>
      <c r="E3" s="181"/>
      <c r="F3" s="228"/>
      <c r="G3" s="181"/>
      <c r="H3" s="181"/>
      <c r="I3" s="181"/>
      <c r="J3" s="181"/>
      <c r="K3" s="181"/>
      <c r="L3" s="181"/>
      <c r="M3" s="181"/>
      <c r="N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</row>
    <row r="4" spans="1:27">
      <c r="A4" s="180"/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P4" s="12" t="s">
        <v>612</v>
      </c>
      <c r="Q4" s="12" t="str">
        <f>P4</f>
        <v>Average</v>
      </c>
      <c r="R4" s="12" t="str">
        <f t="shared" ref="R4:AA4" si="0">Q4</f>
        <v>Average</v>
      </c>
      <c r="S4" s="12" t="str">
        <f t="shared" si="0"/>
        <v>Average</v>
      </c>
      <c r="T4" s="12" t="str">
        <f t="shared" si="0"/>
        <v>Average</v>
      </c>
      <c r="U4" s="12" t="str">
        <f t="shared" si="0"/>
        <v>Average</v>
      </c>
      <c r="V4" s="12" t="str">
        <f t="shared" si="0"/>
        <v>Average</v>
      </c>
      <c r="W4" s="12" t="str">
        <f t="shared" si="0"/>
        <v>Average</v>
      </c>
      <c r="X4" s="12" t="str">
        <f t="shared" si="0"/>
        <v>Average</v>
      </c>
      <c r="Y4" s="12" t="str">
        <f t="shared" si="0"/>
        <v>Average</v>
      </c>
      <c r="Z4" s="12" t="str">
        <f t="shared" si="0"/>
        <v>Average</v>
      </c>
      <c r="AA4" s="12" t="str">
        <f t="shared" si="0"/>
        <v>Average</v>
      </c>
    </row>
    <row r="5" spans="1:27">
      <c r="A5" s="291" t="s">
        <v>543</v>
      </c>
      <c r="B5" s="291" t="s">
        <v>544</v>
      </c>
      <c r="C5" s="292" t="s">
        <v>491</v>
      </c>
      <c r="D5" s="292" t="s">
        <v>492</v>
      </c>
      <c r="E5" s="292" t="s">
        <v>493</v>
      </c>
      <c r="F5" s="292" t="s">
        <v>494</v>
      </c>
      <c r="G5" s="292" t="s">
        <v>495</v>
      </c>
      <c r="H5" s="292" t="s">
        <v>496</v>
      </c>
      <c r="I5" s="292" t="s">
        <v>497</v>
      </c>
      <c r="J5" s="292" t="s">
        <v>498</v>
      </c>
      <c r="K5" s="292" t="s">
        <v>499</v>
      </c>
      <c r="L5" s="292" t="s">
        <v>500</v>
      </c>
      <c r="M5" s="292" t="s">
        <v>501</v>
      </c>
      <c r="N5" s="292" t="s">
        <v>502</v>
      </c>
      <c r="P5" s="293" t="str">
        <f>C5</f>
        <v>Jan</v>
      </c>
      <c r="Q5" s="293" t="str">
        <f t="shared" ref="Q5:AA5" si="1">D5</f>
        <v>Feb</v>
      </c>
      <c r="R5" s="293" t="str">
        <f t="shared" si="1"/>
        <v>Mar</v>
      </c>
      <c r="S5" s="293" t="str">
        <f t="shared" si="1"/>
        <v>Apr</v>
      </c>
      <c r="T5" s="293" t="str">
        <f t="shared" si="1"/>
        <v>May</v>
      </c>
      <c r="U5" s="293" t="str">
        <f t="shared" si="1"/>
        <v>Jun</v>
      </c>
      <c r="V5" s="293" t="str">
        <f t="shared" si="1"/>
        <v>Jul</v>
      </c>
      <c r="W5" s="293" t="str">
        <f t="shared" si="1"/>
        <v>Aug</v>
      </c>
      <c r="X5" s="293" t="str">
        <f t="shared" si="1"/>
        <v>Sep</v>
      </c>
      <c r="Y5" s="293" t="str">
        <f t="shared" si="1"/>
        <v>Oct</v>
      </c>
      <c r="Z5" s="293" t="str">
        <f t="shared" si="1"/>
        <v>Nov</v>
      </c>
      <c r="AA5" s="293" t="str">
        <f t="shared" si="1"/>
        <v>Dec</v>
      </c>
    </row>
    <row r="6" spans="1:27">
      <c r="A6" s="229" t="s">
        <v>545</v>
      </c>
      <c r="B6" s="230" t="s">
        <v>546</v>
      </c>
      <c r="C6" s="231">
        <v>34.024700000000003</v>
      </c>
      <c r="D6" s="231">
        <v>33.532600000000002</v>
      </c>
      <c r="E6" s="231">
        <v>33.570900000000002</v>
      </c>
      <c r="F6" s="231">
        <v>33.5045</v>
      </c>
      <c r="G6" s="231">
        <v>32.698500000000003</v>
      </c>
      <c r="H6" s="231">
        <v>32.379100000000001</v>
      </c>
      <c r="I6" s="231"/>
      <c r="J6" s="231"/>
      <c r="K6" s="231"/>
      <c r="L6" s="231"/>
      <c r="M6" s="231"/>
      <c r="N6" s="231"/>
      <c r="P6" s="232">
        <f>ROUND(AVERAGE($C6:C6),4)</f>
        <v>34.024700000000003</v>
      </c>
      <c r="Q6" s="232">
        <f>ROUND(AVERAGE($C6:D6),4)</f>
        <v>33.778700000000001</v>
      </c>
      <c r="R6" s="232">
        <f>ROUND(AVERAGE($C6:E6),4)</f>
        <v>33.709400000000002</v>
      </c>
      <c r="S6" s="232">
        <f>ROUND(AVERAGE($C6:F6),4)</f>
        <v>33.658200000000001</v>
      </c>
      <c r="T6" s="232">
        <f>ROUND(AVERAGE($C6:G6),4)</f>
        <v>33.466200000000001</v>
      </c>
      <c r="U6" s="232">
        <f>ROUND(AVERAGE($C6:H6),4)</f>
        <v>33.2851</v>
      </c>
      <c r="V6" s="232">
        <f>ROUND(AVERAGE($C6:I6),4)</f>
        <v>33.2851</v>
      </c>
      <c r="W6" s="232">
        <f>ROUND(AVERAGE($C6:J6),4)</f>
        <v>33.2851</v>
      </c>
      <c r="X6" s="232">
        <f>ROUND(AVERAGE($C6:K6),4)</f>
        <v>33.2851</v>
      </c>
      <c r="Y6" s="232">
        <f>ROUND(AVERAGE($C6:L6),4)</f>
        <v>33.2851</v>
      </c>
      <c r="Z6" s="232">
        <f>ROUND(AVERAGE($C6:M6),4)</f>
        <v>33.2851</v>
      </c>
      <c r="AA6" s="232">
        <f>ROUND(AVERAGE($C6:N6),4)</f>
        <v>33.2851</v>
      </c>
    </row>
    <row r="7" spans="1:27">
      <c r="A7" s="233" t="s">
        <v>545</v>
      </c>
      <c r="B7" s="234" t="s">
        <v>547</v>
      </c>
      <c r="C7" s="235">
        <v>34.107999999999997</v>
      </c>
      <c r="D7" s="235">
        <v>33.616999999999997</v>
      </c>
      <c r="E7" s="235">
        <v>33.654200000000003</v>
      </c>
      <c r="F7" s="235">
        <v>33.589500000000001</v>
      </c>
      <c r="G7" s="235">
        <v>32.784799999999997</v>
      </c>
      <c r="H7" s="235">
        <v>32.461300000000001</v>
      </c>
      <c r="I7" s="235"/>
      <c r="J7" s="235"/>
      <c r="K7" s="235"/>
      <c r="L7" s="235"/>
      <c r="M7" s="235"/>
      <c r="N7" s="235"/>
      <c r="P7" s="236">
        <f>ROUND(AVERAGE($C7:C7),4)</f>
        <v>34.107999999999997</v>
      </c>
      <c r="Q7" s="236">
        <f>ROUND(AVERAGE($C7:D7),4)</f>
        <v>33.862499999999997</v>
      </c>
      <c r="R7" s="236">
        <f>ROUND(AVERAGE($C7:E7),4)</f>
        <v>33.793100000000003</v>
      </c>
      <c r="S7" s="236">
        <f>ROUND(AVERAGE($C7:F7),4)</f>
        <v>33.742199999999997</v>
      </c>
      <c r="T7" s="236">
        <f>ROUND(AVERAGE($C7:G7),4)</f>
        <v>33.550699999999999</v>
      </c>
      <c r="U7" s="236">
        <f>ROUND(AVERAGE($C7:H7),4)</f>
        <v>33.369100000000003</v>
      </c>
      <c r="V7" s="236">
        <f>ROUND(AVERAGE($C7:I7),4)</f>
        <v>33.369100000000003</v>
      </c>
      <c r="W7" s="236">
        <f>ROUND(AVERAGE($C7:J7),4)</f>
        <v>33.369100000000003</v>
      </c>
      <c r="X7" s="236">
        <f>ROUND(AVERAGE($C7:K7),4)</f>
        <v>33.369100000000003</v>
      </c>
      <c r="Y7" s="236">
        <f>ROUND(AVERAGE($C7:L7),4)</f>
        <v>33.369100000000003</v>
      </c>
      <c r="Z7" s="236">
        <f>ROUND(AVERAGE($C7:M7),4)</f>
        <v>33.369100000000003</v>
      </c>
      <c r="AA7" s="236">
        <f>ROUND(AVERAGE($C7:N7),4)</f>
        <v>33.369100000000003</v>
      </c>
    </row>
    <row r="8" spans="1:27">
      <c r="A8" s="233" t="s">
        <v>545</v>
      </c>
      <c r="B8" s="234" t="s">
        <v>548</v>
      </c>
      <c r="C8" s="235">
        <v>34.430500000000002</v>
      </c>
      <c r="D8" s="235">
        <v>33.938499999999998</v>
      </c>
      <c r="E8" s="235">
        <v>33.976799999999997</v>
      </c>
      <c r="F8" s="235">
        <v>33.9148</v>
      </c>
      <c r="G8" s="235">
        <v>33.107599999999998</v>
      </c>
      <c r="H8" s="235">
        <v>32.784399999999998</v>
      </c>
      <c r="I8" s="235"/>
      <c r="J8" s="235"/>
      <c r="K8" s="235"/>
      <c r="L8" s="235"/>
      <c r="M8" s="235"/>
      <c r="N8" s="235"/>
      <c r="P8" s="236">
        <f>ROUND(AVERAGE($C8:C8),4)</f>
        <v>34.430500000000002</v>
      </c>
      <c r="Q8" s="236">
        <f>ROUND(AVERAGE($C8:D8),4)</f>
        <v>34.1845</v>
      </c>
      <c r="R8" s="236">
        <f>ROUND(AVERAGE($C8:E8),4)</f>
        <v>34.115299999999998</v>
      </c>
      <c r="S8" s="236">
        <f>ROUND(AVERAGE($C8:F8),4)</f>
        <v>34.065199999999997</v>
      </c>
      <c r="T8" s="236">
        <f>ROUND(AVERAGE($C8:G8),4)</f>
        <v>33.873600000000003</v>
      </c>
      <c r="U8" s="236">
        <f>ROUND(AVERAGE($C8:H8),4)</f>
        <v>33.692100000000003</v>
      </c>
      <c r="V8" s="236">
        <f>ROUND(AVERAGE($C8:I8),4)</f>
        <v>33.692100000000003</v>
      </c>
      <c r="W8" s="236">
        <f>ROUND(AVERAGE($C8:J8),4)</f>
        <v>33.692100000000003</v>
      </c>
      <c r="X8" s="236">
        <f>ROUND(AVERAGE($C8:K8),4)</f>
        <v>33.692100000000003</v>
      </c>
      <c r="Y8" s="236">
        <f>ROUND(AVERAGE($C8:L8),4)</f>
        <v>33.692100000000003</v>
      </c>
      <c r="Z8" s="236">
        <f>ROUND(AVERAGE($C8:M8),4)</f>
        <v>33.692100000000003</v>
      </c>
      <c r="AA8" s="236">
        <f>ROUND(AVERAGE($C8:N8),4)</f>
        <v>33.692100000000003</v>
      </c>
    </row>
    <row r="9" spans="1:27">
      <c r="A9" s="294" t="s">
        <v>545</v>
      </c>
      <c r="B9" s="294" t="s">
        <v>549</v>
      </c>
      <c r="C9" s="237">
        <v>34.269199999999998</v>
      </c>
      <c r="D9" s="237">
        <v>33.777799999999999</v>
      </c>
      <c r="E9" s="237">
        <v>33.8155</v>
      </c>
      <c r="F9" s="237">
        <v>33.752200000000002</v>
      </c>
      <c r="G9" s="237">
        <v>32.946199999999997</v>
      </c>
      <c r="H9" s="237">
        <v>32.622900000000001</v>
      </c>
      <c r="I9" s="237"/>
      <c r="J9" s="237"/>
      <c r="K9" s="237"/>
      <c r="L9" s="237"/>
      <c r="M9" s="237"/>
      <c r="N9" s="237"/>
      <c r="P9" s="238">
        <f>ROUND(AVERAGE($C9:C9),4)</f>
        <v>34.269199999999998</v>
      </c>
      <c r="Q9" s="238">
        <f>ROUND(AVERAGE($C9:D9),4)</f>
        <v>34.023499999999999</v>
      </c>
      <c r="R9" s="238">
        <f>ROUND(AVERAGE($C9:E9),4)</f>
        <v>33.9542</v>
      </c>
      <c r="S9" s="238">
        <f>ROUND(AVERAGE($C9:F9),4)</f>
        <v>33.903700000000001</v>
      </c>
      <c r="T9" s="238">
        <f>ROUND(AVERAGE($C9:G9),4)</f>
        <v>33.712200000000003</v>
      </c>
      <c r="U9" s="238">
        <f>ROUND(AVERAGE($C9:H9),4)</f>
        <v>33.5306</v>
      </c>
      <c r="V9" s="238">
        <f>ROUND(AVERAGE($C9:I9),4)</f>
        <v>33.5306</v>
      </c>
      <c r="W9" s="238">
        <f>ROUND(AVERAGE($C9:J9),4)</f>
        <v>33.5306</v>
      </c>
      <c r="X9" s="238">
        <f>ROUND(AVERAGE($C9:K9),4)</f>
        <v>33.5306</v>
      </c>
      <c r="Y9" s="238">
        <f>ROUND(AVERAGE($C9:L9),4)</f>
        <v>33.5306</v>
      </c>
      <c r="Z9" s="238">
        <f>ROUND(AVERAGE($C9:M9),4)</f>
        <v>33.5306</v>
      </c>
      <c r="AA9" s="238">
        <f>ROUND(AVERAGE($C9:N9),4)</f>
        <v>33.5306</v>
      </c>
    </row>
    <row r="10" spans="1:27">
      <c r="A10" s="239"/>
      <c r="B10" s="239"/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</row>
    <row r="11" spans="1:27">
      <c r="A11" s="291" t="str">
        <f>A$5</f>
        <v>Contury</v>
      </c>
      <c r="B11" s="291" t="str">
        <f>B$5</f>
        <v>Remark</v>
      </c>
      <c r="C11" s="292" t="s">
        <v>491</v>
      </c>
      <c r="D11" s="292" t="s">
        <v>492</v>
      </c>
      <c r="E11" s="292" t="s">
        <v>493</v>
      </c>
      <c r="F11" s="292" t="str">
        <f t="shared" ref="F11:I11" si="2">F5</f>
        <v>Apr</v>
      </c>
      <c r="G11" s="292" t="str">
        <f t="shared" si="2"/>
        <v>May</v>
      </c>
      <c r="H11" s="292" t="s">
        <v>496</v>
      </c>
      <c r="I11" s="292" t="str">
        <f t="shared" si="2"/>
        <v>Jul</v>
      </c>
      <c r="J11" s="292" t="s">
        <v>498</v>
      </c>
      <c r="K11" s="292" t="str">
        <f t="shared" ref="K11" si="3">K5</f>
        <v>Sep</v>
      </c>
      <c r="L11" s="292" t="s">
        <v>500</v>
      </c>
      <c r="M11" s="292" t="s">
        <v>501</v>
      </c>
      <c r="N11" s="292" t="s">
        <v>502</v>
      </c>
      <c r="P11" s="293" t="str">
        <f t="shared" ref="P11:AA11" si="4">P5</f>
        <v>Jan</v>
      </c>
      <c r="Q11" s="293" t="str">
        <f t="shared" si="4"/>
        <v>Feb</v>
      </c>
      <c r="R11" s="293" t="str">
        <f t="shared" si="4"/>
        <v>Mar</v>
      </c>
      <c r="S11" s="293" t="str">
        <f t="shared" si="4"/>
        <v>Apr</v>
      </c>
      <c r="T11" s="293" t="str">
        <f t="shared" si="4"/>
        <v>May</v>
      </c>
      <c r="U11" s="293" t="str">
        <f t="shared" si="4"/>
        <v>Jun</v>
      </c>
      <c r="V11" s="293" t="str">
        <f t="shared" si="4"/>
        <v>Jul</v>
      </c>
      <c r="W11" s="293" t="str">
        <f t="shared" si="4"/>
        <v>Aug</v>
      </c>
      <c r="X11" s="293" t="str">
        <f t="shared" si="4"/>
        <v>Sep</v>
      </c>
      <c r="Y11" s="293" t="str">
        <f t="shared" si="4"/>
        <v>Oct</v>
      </c>
      <c r="Z11" s="293" t="str">
        <f t="shared" si="4"/>
        <v>Nov</v>
      </c>
      <c r="AA11" s="293" t="str">
        <f t="shared" si="4"/>
        <v>Dec</v>
      </c>
    </row>
    <row r="12" spans="1:27">
      <c r="A12" s="229" t="s">
        <v>550</v>
      </c>
      <c r="B12" s="230" t="s">
        <v>546</v>
      </c>
      <c r="C12" s="231">
        <v>24.8262</v>
      </c>
      <c r="D12" s="231">
        <v>24.7377</v>
      </c>
      <c r="E12" s="231">
        <v>24.97</v>
      </c>
      <c r="F12" s="231">
        <v>25.141200000000001</v>
      </c>
      <c r="G12" s="231">
        <v>25.108499999999999</v>
      </c>
      <c r="H12" s="231">
        <v>25.0747</v>
      </c>
      <c r="I12" s="231"/>
      <c r="J12" s="231"/>
      <c r="K12" s="231"/>
      <c r="L12" s="231"/>
      <c r="M12" s="231"/>
      <c r="N12" s="231"/>
      <c r="P12" s="232">
        <f>ROUND(AVERAGE($C12:C12),4)</f>
        <v>24.8262</v>
      </c>
      <c r="Q12" s="232">
        <f>ROUND(AVERAGE($C12:D12),4)</f>
        <v>24.782</v>
      </c>
      <c r="R12" s="232">
        <f>ROUND(AVERAGE($C12:E12),4)</f>
        <v>24.8446</v>
      </c>
      <c r="S12" s="232">
        <f>ROUND(AVERAGE($C12:F12),4)</f>
        <v>24.918800000000001</v>
      </c>
      <c r="T12" s="232">
        <f>ROUND(AVERAGE($C12:G12),4)</f>
        <v>24.956700000000001</v>
      </c>
      <c r="U12" s="232">
        <f>ROUND(AVERAGE($C12:H12),4)</f>
        <v>24.976400000000002</v>
      </c>
      <c r="V12" s="232">
        <f>ROUND(AVERAGE($C12:I12),4)</f>
        <v>24.976400000000002</v>
      </c>
      <c r="W12" s="232">
        <f>ROUND(AVERAGE($C12:J12),4)</f>
        <v>24.976400000000002</v>
      </c>
      <c r="X12" s="232">
        <f>ROUND(AVERAGE($C12:K12),4)</f>
        <v>24.976400000000002</v>
      </c>
      <c r="Y12" s="232">
        <f>ROUND(AVERAGE($C12:L12),4)</f>
        <v>24.976400000000002</v>
      </c>
      <c r="Z12" s="232">
        <f>ROUND(AVERAGE($C12:M12),4)</f>
        <v>24.976400000000002</v>
      </c>
      <c r="AA12" s="232">
        <f>ROUND(AVERAGE($C12:N12),4)</f>
        <v>24.976400000000002</v>
      </c>
    </row>
    <row r="13" spans="1:27">
      <c r="A13" s="233" t="s">
        <v>550</v>
      </c>
      <c r="B13" s="234" t="s">
        <v>547</v>
      </c>
      <c r="C13" s="235">
        <v>24.8933</v>
      </c>
      <c r="D13" s="235">
        <v>24.8049</v>
      </c>
      <c r="E13" s="235">
        <v>25.036300000000001</v>
      </c>
      <c r="F13" s="235">
        <v>25.208500000000001</v>
      </c>
      <c r="G13" s="235">
        <v>25.174499999999998</v>
      </c>
      <c r="H13" s="235">
        <v>25.138999999999999</v>
      </c>
      <c r="I13" s="235"/>
      <c r="J13" s="235"/>
      <c r="K13" s="235"/>
      <c r="L13" s="235"/>
      <c r="M13" s="235"/>
      <c r="N13" s="235"/>
      <c r="P13" s="236">
        <f>ROUND(AVERAGE($C13:C13),4)</f>
        <v>24.8933</v>
      </c>
      <c r="Q13" s="236">
        <f>ROUND(AVERAGE($C13:D13),4)</f>
        <v>24.8491</v>
      </c>
      <c r="R13" s="236">
        <f>ROUND(AVERAGE($C13:E13),4)</f>
        <v>24.9115</v>
      </c>
      <c r="S13" s="236">
        <f>ROUND(AVERAGE($C13:F13),4)</f>
        <v>24.985800000000001</v>
      </c>
      <c r="T13" s="236">
        <f>ROUND(AVERAGE($C13:G13),4)</f>
        <v>25.023499999999999</v>
      </c>
      <c r="U13" s="236">
        <f>ROUND(AVERAGE($C13:H13),4)</f>
        <v>25.0428</v>
      </c>
      <c r="V13" s="236">
        <f>ROUND(AVERAGE($C13:I13),4)</f>
        <v>25.0428</v>
      </c>
      <c r="W13" s="236">
        <f>ROUND(AVERAGE($C13:J13),4)</f>
        <v>25.0428</v>
      </c>
      <c r="X13" s="236">
        <f>ROUND(AVERAGE($C13:K13),4)</f>
        <v>25.0428</v>
      </c>
      <c r="Y13" s="236">
        <f>ROUND(AVERAGE($C13:L13),4)</f>
        <v>25.0428</v>
      </c>
      <c r="Z13" s="236">
        <f>ROUND(AVERAGE($C13:M13),4)</f>
        <v>25.0428</v>
      </c>
      <c r="AA13" s="236">
        <f>ROUND(AVERAGE($C13:N13),4)</f>
        <v>25.0428</v>
      </c>
    </row>
    <row r="14" spans="1:27">
      <c r="A14" s="233" t="s">
        <v>550</v>
      </c>
      <c r="B14" s="234" t="s">
        <v>548</v>
      </c>
      <c r="C14" s="235">
        <v>25.450700000000001</v>
      </c>
      <c r="D14" s="235">
        <v>25.359300000000001</v>
      </c>
      <c r="E14" s="235">
        <v>25.591699999999999</v>
      </c>
      <c r="F14" s="235">
        <v>25.784600000000001</v>
      </c>
      <c r="G14" s="235">
        <v>25.7456</v>
      </c>
      <c r="H14" s="235">
        <v>25.704699999999999</v>
      </c>
      <c r="I14" s="235"/>
      <c r="J14" s="235"/>
      <c r="K14" s="235"/>
      <c r="L14" s="235"/>
      <c r="M14" s="235"/>
      <c r="N14" s="235"/>
      <c r="P14" s="236">
        <f>ROUND(AVERAGE($C14:C14),4)</f>
        <v>25.450700000000001</v>
      </c>
      <c r="Q14" s="236">
        <f>ROUND(AVERAGE($C14:D14),4)</f>
        <v>25.405000000000001</v>
      </c>
      <c r="R14" s="236">
        <f>ROUND(AVERAGE($C14:E14),4)</f>
        <v>25.467199999999998</v>
      </c>
      <c r="S14" s="236">
        <f>ROUND(AVERAGE($C14:F14),4)</f>
        <v>25.546600000000002</v>
      </c>
      <c r="T14" s="236">
        <f>ROUND(AVERAGE($C14:G14),4)</f>
        <v>25.586400000000001</v>
      </c>
      <c r="U14" s="236">
        <f>ROUND(AVERAGE($C14:H14),4)</f>
        <v>25.606100000000001</v>
      </c>
      <c r="V14" s="236">
        <f>ROUND(AVERAGE($C14:I14),4)</f>
        <v>25.606100000000001</v>
      </c>
      <c r="W14" s="236">
        <f>ROUND(AVERAGE($C14:J14),4)</f>
        <v>25.606100000000001</v>
      </c>
      <c r="X14" s="236">
        <f>ROUND(AVERAGE($C14:K14),4)</f>
        <v>25.606100000000001</v>
      </c>
      <c r="Y14" s="236">
        <f>ROUND(AVERAGE($C14:L14),4)</f>
        <v>25.606100000000001</v>
      </c>
      <c r="Z14" s="236">
        <f>ROUND(AVERAGE($C14:M14),4)</f>
        <v>25.606100000000001</v>
      </c>
      <c r="AA14" s="236">
        <f>ROUND(AVERAGE($C14:N14),4)</f>
        <v>25.606100000000001</v>
      </c>
    </row>
    <row r="15" spans="1:27">
      <c r="A15" s="294" t="s">
        <v>550</v>
      </c>
      <c r="B15" s="294" t="s">
        <v>549</v>
      </c>
      <c r="C15" s="237">
        <v>25.172000000000001</v>
      </c>
      <c r="D15" s="237">
        <v>25.082100000000001</v>
      </c>
      <c r="E15" s="237">
        <v>25.3141</v>
      </c>
      <c r="F15" s="237">
        <v>25.496600000000001</v>
      </c>
      <c r="G15" s="237">
        <v>25.460100000000001</v>
      </c>
      <c r="H15" s="237">
        <v>25.421900000000001</v>
      </c>
      <c r="I15" s="237"/>
      <c r="J15" s="237"/>
      <c r="K15" s="237"/>
      <c r="L15" s="237"/>
      <c r="M15" s="237"/>
      <c r="N15" s="237"/>
      <c r="P15" s="238">
        <f>ROUND(AVERAGE($C15:C15),4)</f>
        <v>25.172000000000001</v>
      </c>
      <c r="Q15" s="238">
        <f>ROUND(AVERAGE($C15:D15),4)</f>
        <v>25.127099999999999</v>
      </c>
      <c r="R15" s="238">
        <f>ROUND(AVERAGE($C15:E15),4)</f>
        <v>25.189399999999999</v>
      </c>
      <c r="S15" s="238">
        <f>ROUND(AVERAGE($C15:F15),4)</f>
        <v>25.266200000000001</v>
      </c>
      <c r="T15" s="238">
        <f>ROUND(AVERAGE($C15:G15),4)</f>
        <v>25.305</v>
      </c>
      <c r="U15" s="238">
        <f>ROUND(AVERAGE($C15:H15),4)</f>
        <v>25.3245</v>
      </c>
      <c r="V15" s="238">
        <f>ROUND(AVERAGE($C15:I15),4)</f>
        <v>25.3245</v>
      </c>
      <c r="W15" s="238">
        <f>ROUND(AVERAGE($C15:J15),4)</f>
        <v>25.3245</v>
      </c>
      <c r="X15" s="238">
        <f>ROUND(AVERAGE($C15:K15),4)</f>
        <v>25.3245</v>
      </c>
      <c r="Y15" s="238">
        <f>ROUND(AVERAGE($C15:L15),4)</f>
        <v>25.3245</v>
      </c>
      <c r="Z15" s="238">
        <f>ROUND(AVERAGE($C15:M15),4)</f>
        <v>25.3245</v>
      </c>
      <c r="AA15" s="238">
        <f>ROUND(AVERAGE($C15:N15),4)</f>
        <v>25.3245</v>
      </c>
    </row>
    <row r="16" spans="1:27">
      <c r="A16" s="295"/>
      <c r="B16" s="239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</row>
    <row r="17" spans="1:27">
      <c r="A17" s="296" t="str">
        <f>A$5</f>
        <v>Contury</v>
      </c>
      <c r="B17" s="296" t="str">
        <f>B$5</f>
        <v>Remark</v>
      </c>
      <c r="C17" s="297" t="s">
        <v>491</v>
      </c>
      <c r="D17" s="297" t="s">
        <v>492</v>
      </c>
      <c r="E17" s="297" t="s">
        <v>493</v>
      </c>
      <c r="F17" s="297" t="str">
        <f t="shared" ref="F17:I17" si="5">F11</f>
        <v>Apr</v>
      </c>
      <c r="G17" s="297" t="str">
        <f t="shared" si="5"/>
        <v>May</v>
      </c>
      <c r="H17" s="297" t="s">
        <v>496</v>
      </c>
      <c r="I17" s="297" t="str">
        <f t="shared" si="5"/>
        <v>Jul</v>
      </c>
      <c r="J17" s="297" t="s">
        <v>498</v>
      </c>
      <c r="K17" s="297" t="str">
        <f t="shared" ref="K17" si="6">K11</f>
        <v>Sep</v>
      </c>
      <c r="L17" s="297" t="s">
        <v>500</v>
      </c>
      <c r="M17" s="297" t="s">
        <v>501</v>
      </c>
      <c r="N17" s="297" t="s">
        <v>502</v>
      </c>
      <c r="P17" s="298" t="str">
        <f t="shared" ref="P17:AA17" si="7">P11</f>
        <v>Jan</v>
      </c>
      <c r="Q17" s="298" t="str">
        <f t="shared" si="7"/>
        <v>Feb</v>
      </c>
      <c r="R17" s="298" t="str">
        <f t="shared" si="7"/>
        <v>Mar</v>
      </c>
      <c r="S17" s="298" t="str">
        <f t="shared" si="7"/>
        <v>Apr</v>
      </c>
      <c r="T17" s="298" t="str">
        <f t="shared" si="7"/>
        <v>May</v>
      </c>
      <c r="U17" s="298" t="str">
        <f t="shared" si="7"/>
        <v>Jun</v>
      </c>
      <c r="V17" s="298" t="str">
        <f t="shared" si="7"/>
        <v>Jul</v>
      </c>
      <c r="W17" s="298" t="str">
        <f t="shared" si="7"/>
        <v>Aug</v>
      </c>
      <c r="X17" s="298" t="str">
        <f t="shared" si="7"/>
        <v>Sep</v>
      </c>
      <c r="Y17" s="298" t="str">
        <f t="shared" si="7"/>
        <v>Oct</v>
      </c>
      <c r="Z17" s="298" t="str">
        <f t="shared" si="7"/>
        <v>Nov</v>
      </c>
      <c r="AA17" s="298" t="str">
        <f t="shared" si="7"/>
        <v>Dec</v>
      </c>
    </row>
    <row r="18" spans="1:27">
      <c r="A18" s="229" t="s">
        <v>551</v>
      </c>
      <c r="B18" s="230" t="s">
        <v>546</v>
      </c>
      <c r="C18" s="231">
        <v>4.3507999999999996</v>
      </c>
      <c r="D18" s="231">
        <v>4.2889999999999997</v>
      </c>
      <c r="E18" s="231">
        <v>4.2990000000000004</v>
      </c>
      <c r="F18" s="231">
        <v>4.2938999999999998</v>
      </c>
      <c r="G18" s="231">
        <v>4.1683000000000003</v>
      </c>
      <c r="H18" s="231">
        <v>4.1055000000000001</v>
      </c>
      <c r="I18" s="231"/>
      <c r="J18" s="231"/>
      <c r="K18" s="231"/>
      <c r="L18" s="231"/>
      <c r="M18" s="231"/>
      <c r="N18" s="231"/>
      <c r="P18" s="232">
        <f>ROUND(AVERAGE($C18:C18),4)</f>
        <v>4.3507999999999996</v>
      </c>
      <c r="Q18" s="232">
        <f>ROUND(AVERAGE($C18:D18),4)</f>
        <v>4.3198999999999996</v>
      </c>
      <c r="R18" s="232">
        <f>ROUND(AVERAGE($C18:E18),4)</f>
        <v>4.3129</v>
      </c>
      <c r="S18" s="232">
        <f>ROUND(AVERAGE($C18:F18),4)</f>
        <v>4.3082000000000003</v>
      </c>
      <c r="T18" s="232">
        <f>ROUND(AVERAGE($C18:G18),4)</f>
        <v>4.2801999999999998</v>
      </c>
      <c r="U18" s="232">
        <f>ROUND(AVERAGE($C18:H18),4)</f>
        <v>4.2511000000000001</v>
      </c>
      <c r="V18" s="232">
        <f>ROUND(AVERAGE($C18:I18),4)</f>
        <v>4.2511000000000001</v>
      </c>
      <c r="W18" s="232">
        <f>ROUND(AVERAGE($C18:J18),4)</f>
        <v>4.2511000000000001</v>
      </c>
      <c r="X18" s="232">
        <f>ROUND(AVERAGE($C18:K18),4)</f>
        <v>4.2511000000000001</v>
      </c>
      <c r="Y18" s="232">
        <f>ROUND(AVERAGE($C18:L18),4)</f>
        <v>4.2511000000000001</v>
      </c>
      <c r="Z18" s="232">
        <f>ROUND(AVERAGE($C18:M18),4)</f>
        <v>4.2511000000000001</v>
      </c>
      <c r="AA18" s="232">
        <f>ROUND(AVERAGE($C18:N18),4)</f>
        <v>4.2511000000000001</v>
      </c>
    </row>
    <row r="19" spans="1:27">
      <c r="A19" s="233" t="s">
        <v>551</v>
      </c>
      <c r="B19" s="234" t="s">
        <v>547</v>
      </c>
      <c r="C19" s="235">
        <v>4.3662999999999998</v>
      </c>
      <c r="D19" s="235">
        <v>4.3040000000000003</v>
      </c>
      <c r="E19" s="235">
        <v>4.3140999999999998</v>
      </c>
      <c r="F19" s="235">
        <v>4.3094000000000001</v>
      </c>
      <c r="G19" s="235">
        <v>4.1839000000000004</v>
      </c>
      <c r="H19" s="235">
        <v>4.1212999999999997</v>
      </c>
      <c r="I19" s="235"/>
      <c r="J19" s="235"/>
      <c r="K19" s="235"/>
      <c r="L19" s="235"/>
      <c r="M19" s="235"/>
      <c r="N19" s="235"/>
      <c r="P19" s="236">
        <f>ROUND(AVERAGE($C19:C19),4)</f>
        <v>4.3662999999999998</v>
      </c>
      <c r="Q19" s="236">
        <f>ROUND(AVERAGE($C19:D19),4)</f>
        <v>4.3352000000000004</v>
      </c>
      <c r="R19" s="236">
        <f>ROUND(AVERAGE($C19:E19),4)</f>
        <v>4.3281000000000001</v>
      </c>
      <c r="S19" s="236">
        <f>ROUND(AVERAGE($C19:F19),4)</f>
        <v>4.3235000000000001</v>
      </c>
      <c r="T19" s="236">
        <f>ROUND(AVERAGE($C19:G19),4)</f>
        <v>4.2954999999999997</v>
      </c>
      <c r="U19" s="236">
        <f>ROUND(AVERAGE($C19:H19),4)</f>
        <v>4.2664999999999997</v>
      </c>
      <c r="V19" s="236">
        <f>ROUND(AVERAGE($C19:I19),4)</f>
        <v>4.2664999999999997</v>
      </c>
      <c r="W19" s="236">
        <f>ROUND(AVERAGE($C19:J19),4)</f>
        <v>4.2664999999999997</v>
      </c>
      <c r="X19" s="236">
        <f>ROUND(AVERAGE($C19:K19),4)</f>
        <v>4.2664999999999997</v>
      </c>
      <c r="Y19" s="236">
        <f>ROUND(AVERAGE($C19:L19),4)</f>
        <v>4.2664999999999997</v>
      </c>
      <c r="Z19" s="236">
        <f>ROUND(AVERAGE($C19:M19),4)</f>
        <v>4.2664999999999997</v>
      </c>
      <c r="AA19" s="236">
        <f>ROUND(AVERAGE($C19:N19),4)</f>
        <v>4.2664999999999997</v>
      </c>
    </row>
    <row r="20" spans="1:27">
      <c r="A20" s="233" t="s">
        <v>551</v>
      </c>
      <c r="B20" s="234" t="s">
        <v>548</v>
      </c>
      <c r="C20" s="235">
        <v>4.4413</v>
      </c>
      <c r="D20" s="235">
        <v>4.3784000000000001</v>
      </c>
      <c r="E20" s="235">
        <v>4.3882000000000003</v>
      </c>
      <c r="F20" s="235">
        <v>4.3872</v>
      </c>
      <c r="G20" s="235">
        <v>4.2595999999999998</v>
      </c>
      <c r="H20" s="235">
        <v>4.1931000000000003</v>
      </c>
      <c r="I20" s="235"/>
      <c r="J20" s="235"/>
      <c r="K20" s="235"/>
      <c r="L20" s="235"/>
      <c r="M20" s="235"/>
      <c r="N20" s="235"/>
      <c r="P20" s="236">
        <f>ROUND(AVERAGE($C20:C20),4)</f>
        <v>4.4413</v>
      </c>
      <c r="Q20" s="236">
        <f>ROUND(AVERAGE($C20:D20),4)</f>
        <v>4.4099000000000004</v>
      </c>
      <c r="R20" s="236">
        <f>ROUND(AVERAGE($C20:E20),4)</f>
        <v>4.4025999999999996</v>
      </c>
      <c r="S20" s="236">
        <f>ROUND(AVERAGE($C20:F20),4)</f>
        <v>4.3987999999999996</v>
      </c>
      <c r="T20" s="236">
        <f>ROUND(AVERAGE($C20:G20),4)</f>
        <v>4.3708999999999998</v>
      </c>
      <c r="U20" s="236">
        <f>ROUND(AVERAGE($C20:H20),4)</f>
        <v>4.3413000000000004</v>
      </c>
      <c r="V20" s="236">
        <f>ROUND(AVERAGE($C20:I20),4)</f>
        <v>4.3413000000000004</v>
      </c>
      <c r="W20" s="236">
        <f>ROUND(AVERAGE($C20:J20),4)</f>
        <v>4.3413000000000004</v>
      </c>
      <c r="X20" s="236">
        <f>ROUND(AVERAGE($C20:K20),4)</f>
        <v>4.3413000000000004</v>
      </c>
      <c r="Y20" s="236">
        <f>ROUND(AVERAGE($C20:L20),4)</f>
        <v>4.3413000000000004</v>
      </c>
      <c r="Z20" s="236">
        <f>ROUND(AVERAGE($C20:M20),4)</f>
        <v>4.3413000000000004</v>
      </c>
      <c r="AA20" s="236">
        <f>ROUND(AVERAGE($C20:N20),4)</f>
        <v>4.3413000000000004</v>
      </c>
    </row>
    <row r="21" spans="1:27">
      <c r="A21" s="299" t="s">
        <v>551</v>
      </c>
      <c r="B21" s="299" t="s">
        <v>549</v>
      </c>
      <c r="C21" s="237">
        <v>4.4038000000000004</v>
      </c>
      <c r="D21" s="237">
        <v>4.3411999999999997</v>
      </c>
      <c r="E21" s="237">
        <v>4.3512000000000004</v>
      </c>
      <c r="F21" s="237">
        <v>4.3483000000000001</v>
      </c>
      <c r="G21" s="237">
        <v>4.2217000000000002</v>
      </c>
      <c r="H21" s="237">
        <v>4.1571999999999996</v>
      </c>
      <c r="I21" s="237"/>
      <c r="J21" s="237"/>
      <c r="K21" s="237"/>
      <c r="L21" s="237"/>
      <c r="M21" s="237"/>
      <c r="N21" s="237"/>
      <c r="P21" s="238">
        <f>ROUND(AVERAGE($C21:C21),4)</f>
        <v>4.4038000000000004</v>
      </c>
      <c r="Q21" s="238">
        <f>ROUND(AVERAGE($C21:D21),4)</f>
        <v>4.3724999999999996</v>
      </c>
      <c r="R21" s="238">
        <f>ROUND(AVERAGE($C21:E21),4)</f>
        <v>4.3654000000000002</v>
      </c>
      <c r="S21" s="238">
        <f>ROUND(AVERAGE($C21:F21),4)</f>
        <v>4.3611000000000004</v>
      </c>
      <c r="T21" s="238">
        <f>ROUND(AVERAGE($C21:G21),4)</f>
        <v>4.3331999999999997</v>
      </c>
      <c r="U21" s="238">
        <f>ROUND(AVERAGE($C21:H21),4)</f>
        <v>4.3038999999999996</v>
      </c>
      <c r="V21" s="238">
        <f>ROUND(AVERAGE($C21:I21),4)</f>
        <v>4.3038999999999996</v>
      </c>
      <c r="W21" s="238">
        <f>ROUND(AVERAGE($C21:J21),4)</f>
        <v>4.3038999999999996</v>
      </c>
      <c r="X21" s="238">
        <f>ROUND(AVERAGE($C21:K21),4)</f>
        <v>4.3038999999999996</v>
      </c>
      <c r="Y21" s="238">
        <f>ROUND(AVERAGE($C21:L21),4)</f>
        <v>4.3038999999999996</v>
      </c>
      <c r="Z21" s="238">
        <f>ROUND(AVERAGE($C21:M21),4)</f>
        <v>4.3038999999999996</v>
      </c>
      <c r="AA21" s="238">
        <f>ROUND(AVERAGE($C21:N21),4)</f>
        <v>4.3038999999999996</v>
      </c>
    </row>
    <row r="22" spans="1:27">
      <c r="A22" s="239"/>
      <c r="B22" s="239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</row>
    <row r="23" spans="1:27">
      <c r="A23" s="296" t="str">
        <f>A$5</f>
        <v>Contury</v>
      </c>
      <c r="B23" s="296" t="str">
        <f>B$5</f>
        <v>Remark</v>
      </c>
      <c r="C23" s="297" t="s">
        <v>491</v>
      </c>
      <c r="D23" s="297" t="s">
        <v>492</v>
      </c>
      <c r="E23" s="297" t="s">
        <v>493</v>
      </c>
      <c r="F23" s="297" t="str">
        <f t="shared" ref="F23:I23" si="8">F17</f>
        <v>Apr</v>
      </c>
      <c r="G23" s="297" t="str">
        <f t="shared" si="8"/>
        <v>May</v>
      </c>
      <c r="H23" s="297" t="s">
        <v>496</v>
      </c>
      <c r="I23" s="297" t="str">
        <f t="shared" si="8"/>
        <v>Jul</v>
      </c>
      <c r="J23" s="297" t="s">
        <v>498</v>
      </c>
      <c r="K23" s="297" t="str">
        <f t="shared" ref="K23" si="9">K17</f>
        <v>Sep</v>
      </c>
      <c r="L23" s="297" t="s">
        <v>500</v>
      </c>
      <c r="M23" s="297" t="s">
        <v>501</v>
      </c>
      <c r="N23" s="297" t="s">
        <v>502</v>
      </c>
      <c r="P23" s="298" t="str">
        <f t="shared" ref="P23:AA23" si="10">P17</f>
        <v>Jan</v>
      </c>
      <c r="Q23" s="298" t="str">
        <f t="shared" si="10"/>
        <v>Feb</v>
      </c>
      <c r="R23" s="298" t="str">
        <f t="shared" si="10"/>
        <v>Mar</v>
      </c>
      <c r="S23" s="298" t="str">
        <f t="shared" si="10"/>
        <v>Apr</v>
      </c>
      <c r="T23" s="298" t="str">
        <f t="shared" si="10"/>
        <v>May</v>
      </c>
      <c r="U23" s="298" t="str">
        <f t="shared" si="10"/>
        <v>Jun</v>
      </c>
      <c r="V23" s="298" t="str">
        <f t="shared" si="10"/>
        <v>Jul</v>
      </c>
      <c r="W23" s="298" t="str">
        <f t="shared" si="10"/>
        <v>Aug</v>
      </c>
      <c r="X23" s="298" t="str">
        <f t="shared" si="10"/>
        <v>Sep</v>
      </c>
      <c r="Y23" s="298" t="str">
        <f t="shared" si="10"/>
        <v>Oct</v>
      </c>
      <c r="Z23" s="298" t="str">
        <f t="shared" si="10"/>
        <v>Nov</v>
      </c>
      <c r="AA23" s="298" t="str">
        <f t="shared" si="10"/>
        <v>Dec</v>
      </c>
    </row>
    <row r="24" spans="1:27">
      <c r="A24" s="229" t="s">
        <v>552</v>
      </c>
      <c r="B24" s="230" t="s">
        <v>546</v>
      </c>
      <c r="C24" s="231">
        <v>1.6199999999999999E-2</v>
      </c>
      <c r="D24" s="231">
        <v>1.6E-2</v>
      </c>
      <c r="E24" s="231">
        <v>1.6E-2</v>
      </c>
      <c r="F24" s="231">
        <v>1.6E-2</v>
      </c>
      <c r="G24" s="231">
        <v>1.5599999999999999E-2</v>
      </c>
      <c r="H24" s="231">
        <v>1.55E-2</v>
      </c>
      <c r="I24" s="231"/>
      <c r="J24" s="231"/>
      <c r="K24" s="231"/>
      <c r="L24" s="231"/>
      <c r="M24" s="231"/>
      <c r="N24" s="231"/>
      <c r="P24" s="232">
        <f>ROUND(AVERAGE($C24:C24),4)</f>
        <v>1.6199999999999999E-2</v>
      </c>
      <c r="Q24" s="232">
        <f>ROUND(AVERAGE($C24:D24),4)</f>
        <v>1.61E-2</v>
      </c>
      <c r="R24" s="232">
        <f>ROUND(AVERAGE($C24:E24),4)</f>
        <v>1.61E-2</v>
      </c>
      <c r="S24" s="232">
        <f>ROUND(AVERAGE($C24:F24),4)</f>
        <v>1.61E-2</v>
      </c>
      <c r="T24" s="232">
        <f>ROUND(AVERAGE($C24:G24),4)</f>
        <v>1.6E-2</v>
      </c>
      <c r="U24" s="232">
        <f>ROUND(AVERAGE($C24:H24),4)</f>
        <v>1.5900000000000001E-2</v>
      </c>
      <c r="V24" s="232">
        <f>ROUND(AVERAGE($C24:I24),4)</f>
        <v>1.5900000000000001E-2</v>
      </c>
      <c r="W24" s="232">
        <f>ROUND(AVERAGE($C24:J24),4)</f>
        <v>1.5900000000000001E-2</v>
      </c>
      <c r="X24" s="232">
        <f>ROUND(AVERAGE($C24:K24),4)</f>
        <v>1.5900000000000001E-2</v>
      </c>
      <c r="Y24" s="232">
        <f>ROUND(AVERAGE($C24:L24),4)</f>
        <v>1.5900000000000001E-2</v>
      </c>
      <c r="Z24" s="232">
        <f>ROUND(AVERAGE($C24:M24),4)</f>
        <v>1.5900000000000001E-2</v>
      </c>
      <c r="AA24" s="232">
        <f>ROUND(AVERAGE($C24:N24),4)</f>
        <v>1.5900000000000001E-2</v>
      </c>
    </row>
    <row r="25" spans="1:27">
      <c r="A25" s="233" t="s">
        <v>552</v>
      </c>
      <c r="B25" s="234" t="s">
        <v>547</v>
      </c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</row>
    <row r="26" spans="1:27">
      <c r="A26" s="233" t="s">
        <v>552</v>
      </c>
      <c r="B26" s="234" t="s">
        <v>548</v>
      </c>
      <c r="C26" s="235">
        <v>1.6400000000000001E-2</v>
      </c>
      <c r="D26" s="235">
        <v>1.6199999999999999E-2</v>
      </c>
      <c r="E26" s="235">
        <v>1.6199999999999999E-2</v>
      </c>
      <c r="F26" s="235">
        <v>1.6199999999999999E-2</v>
      </c>
      <c r="G26" s="235">
        <v>1.5800000000000002E-2</v>
      </c>
      <c r="H26" s="235">
        <v>1.5599999999999999E-2</v>
      </c>
      <c r="I26" s="235"/>
      <c r="J26" s="235"/>
      <c r="K26" s="235"/>
      <c r="L26" s="235"/>
      <c r="M26" s="235"/>
      <c r="N26" s="235"/>
      <c r="P26" s="236">
        <f>ROUND(AVERAGE($C26:C26),4)</f>
        <v>1.6400000000000001E-2</v>
      </c>
      <c r="Q26" s="236">
        <f>ROUND(AVERAGE($C26:D26),4)</f>
        <v>1.6299999999999999E-2</v>
      </c>
      <c r="R26" s="236">
        <f>ROUND(AVERAGE($C26:E26),4)</f>
        <v>1.6299999999999999E-2</v>
      </c>
      <c r="S26" s="236">
        <f>ROUND(AVERAGE($C26:F26),4)</f>
        <v>1.6299999999999999E-2</v>
      </c>
      <c r="T26" s="236">
        <f>ROUND(AVERAGE($C26:G26),4)</f>
        <v>1.6199999999999999E-2</v>
      </c>
      <c r="U26" s="236">
        <f>ROUND(AVERAGE($C26:H26),4)</f>
        <v>1.61E-2</v>
      </c>
      <c r="V26" s="236">
        <f>ROUND(AVERAGE($C26:I26),4)</f>
        <v>1.61E-2</v>
      </c>
      <c r="W26" s="236">
        <f>ROUND(AVERAGE($C26:J26),4)</f>
        <v>1.61E-2</v>
      </c>
      <c r="X26" s="236">
        <f>ROUND(AVERAGE($C26:K26),4)</f>
        <v>1.61E-2</v>
      </c>
      <c r="Y26" s="236">
        <f>ROUND(AVERAGE($C26:L26),4)</f>
        <v>1.61E-2</v>
      </c>
      <c r="Z26" s="236">
        <f>ROUND(AVERAGE($C26:M26),4)</f>
        <v>1.61E-2</v>
      </c>
      <c r="AA26" s="236">
        <f>ROUND(AVERAGE($C26:N26),4)</f>
        <v>1.61E-2</v>
      </c>
    </row>
    <row r="27" spans="1:27">
      <c r="A27" s="299" t="s">
        <v>552</v>
      </c>
      <c r="B27" s="299" t="s">
        <v>549</v>
      </c>
      <c r="C27" s="235">
        <v>1.6299999999999999E-2</v>
      </c>
      <c r="D27" s="237">
        <v>1.61E-2</v>
      </c>
      <c r="E27" s="237">
        <v>1.61E-2</v>
      </c>
      <c r="F27" s="237">
        <v>1.61E-2</v>
      </c>
      <c r="G27" s="235">
        <v>1.5699999999999999E-2</v>
      </c>
      <c r="H27" s="237">
        <v>1.555E-2</v>
      </c>
      <c r="I27" s="235"/>
      <c r="J27" s="237"/>
      <c r="K27" s="237"/>
      <c r="L27" s="237"/>
      <c r="M27" s="235"/>
      <c r="N27" s="237"/>
      <c r="P27" s="238">
        <f>ROUND(AVERAGE($C27:C27),4)</f>
        <v>1.6299999999999999E-2</v>
      </c>
      <c r="Q27" s="238">
        <f>ROUND(AVERAGE($C27:D27),4)</f>
        <v>1.6199999999999999E-2</v>
      </c>
      <c r="R27" s="238">
        <f>ROUND(AVERAGE($C27:E27),4)</f>
        <v>1.6199999999999999E-2</v>
      </c>
      <c r="S27" s="238">
        <f>ROUND(AVERAGE($C27:F27),4)</f>
        <v>1.6199999999999999E-2</v>
      </c>
      <c r="T27" s="238">
        <f>ROUND(AVERAGE($C27:G27),4)</f>
        <v>1.61E-2</v>
      </c>
      <c r="U27" s="238">
        <f>ROUND(AVERAGE($C27:H27),4)</f>
        <v>1.6E-2</v>
      </c>
      <c r="V27" s="238">
        <f>ROUND(AVERAGE($C27:I27),4)</f>
        <v>1.6E-2</v>
      </c>
      <c r="W27" s="238">
        <f>ROUND(AVERAGE($C27:J27),4)</f>
        <v>1.6E-2</v>
      </c>
      <c r="X27" s="238">
        <f>ROUND(AVERAGE($C27:K27),4)</f>
        <v>1.6E-2</v>
      </c>
      <c r="Y27" s="238">
        <f>ROUND(AVERAGE($C27:L27),4)</f>
        <v>1.6E-2</v>
      </c>
      <c r="Z27" s="238">
        <f>ROUND(AVERAGE($C27:M27),4)</f>
        <v>1.6E-2</v>
      </c>
      <c r="AA27" s="238">
        <f>ROUND(AVERAGE($C27:N27),4)</f>
        <v>1.6E-2</v>
      </c>
    </row>
    <row r="28" spans="1:27">
      <c r="A28" s="239"/>
      <c r="B28" s="239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</row>
    <row r="29" spans="1:27">
      <c r="A29" s="296" t="str">
        <f>A$5</f>
        <v>Contury</v>
      </c>
      <c r="B29" s="296" t="str">
        <f>B$5</f>
        <v>Remark</v>
      </c>
      <c r="C29" s="297" t="s">
        <v>491</v>
      </c>
      <c r="D29" s="297" t="s">
        <v>492</v>
      </c>
      <c r="E29" s="297" t="s">
        <v>493</v>
      </c>
      <c r="F29" s="297" t="str">
        <f t="shared" ref="F29:I29" si="11">F23</f>
        <v>Apr</v>
      </c>
      <c r="G29" s="297" t="str">
        <f t="shared" si="11"/>
        <v>May</v>
      </c>
      <c r="H29" s="297" t="s">
        <v>496</v>
      </c>
      <c r="I29" s="297" t="str">
        <f t="shared" si="11"/>
        <v>Jul</v>
      </c>
      <c r="J29" s="297" t="s">
        <v>498</v>
      </c>
      <c r="K29" s="297" t="str">
        <f t="shared" ref="K29" si="12">K23</f>
        <v>Sep</v>
      </c>
      <c r="L29" s="297" t="s">
        <v>500</v>
      </c>
      <c r="M29" s="297" t="s">
        <v>501</v>
      </c>
      <c r="N29" s="297" t="s">
        <v>502</v>
      </c>
      <c r="P29" s="298" t="str">
        <f t="shared" ref="P29:AA29" si="13">P23</f>
        <v>Jan</v>
      </c>
      <c r="Q29" s="298" t="str">
        <f t="shared" si="13"/>
        <v>Feb</v>
      </c>
      <c r="R29" s="298" t="str">
        <f t="shared" si="13"/>
        <v>Mar</v>
      </c>
      <c r="S29" s="298" t="str">
        <f t="shared" si="13"/>
        <v>Apr</v>
      </c>
      <c r="T29" s="298" t="str">
        <f t="shared" si="13"/>
        <v>May</v>
      </c>
      <c r="U29" s="298" t="str">
        <f t="shared" si="13"/>
        <v>Jun</v>
      </c>
      <c r="V29" s="298" t="str">
        <f t="shared" si="13"/>
        <v>Jul</v>
      </c>
      <c r="W29" s="298" t="str">
        <f t="shared" si="13"/>
        <v>Aug</v>
      </c>
      <c r="X29" s="298" t="str">
        <f t="shared" si="13"/>
        <v>Sep</v>
      </c>
      <c r="Y29" s="298" t="str">
        <f t="shared" si="13"/>
        <v>Oct</v>
      </c>
      <c r="Z29" s="298" t="str">
        <f t="shared" si="13"/>
        <v>Nov</v>
      </c>
      <c r="AA29" s="298" t="str">
        <f t="shared" si="13"/>
        <v>Dec</v>
      </c>
    </row>
    <row r="30" spans="1:27">
      <c r="A30" s="229" t="s">
        <v>553</v>
      </c>
      <c r="B30" s="230" t="s">
        <v>546</v>
      </c>
      <c r="C30" s="231">
        <v>0.13489999999999999</v>
      </c>
      <c r="D30" s="231">
        <v>0.1323</v>
      </c>
      <c r="E30" s="231">
        <v>0.1318</v>
      </c>
      <c r="F30" s="231">
        <v>0.1298</v>
      </c>
      <c r="G30" s="231">
        <v>0.1263</v>
      </c>
      <c r="H30" s="231">
        <v>0.1244</v>
      </c>
      <c r="I30" s="231"/>
      <c r="J30" s="231"/>
      <c r="K30" s="231"/>
      <c r="L30" s="231"/>
      <c r="M30" s="231"/>
      <c r="N30" s="231"/>
      <c r="P30" s="232">
        <f>ROUND(AVERAGE($C30:C30),4)</f>
        <v>0.13489999999999999</v>
      </c>
      <c r="Q30" s="232">
        <f>ROUND(AVERAGE($C30:D30),4)</f>
        <v>0.1336</v>
      </c>
      <c r="R30" s="232">
        <f>ROUND(AVERAGE($C30:E30),4)</f>
        <v>0.13300000000000001</v>
      </c>
      <c r="S30" s="232">
        <f>ROUND(AVERAGE($C30:F30),4)</f>
        <v>0.13220000000000001</v>
      </c>
      <c r="T30" s="232">
        <f>ROUND(AVERAGE($C30:G30),4)</f>
        <v>0.13100000000000001</v>
      </c>
      <c r="U30" s="232">
        <f>ROUND(AVERAGE($C30:H30),4)</f>
        <v>0.12989999999999999</v>
      </c>
      <c r="V30" s="232">
        <f>ROUND(AVERAGE($C30:I30),4)</f>
        <v>0.12989999999999999</v>
      </c>
      <c r="W30" s="232">
        <f>ROUND(AVERAGE($C30:J30),4)</f>
        <v>0.12989999999999999</v>
      </c>
      <c r="X30" s="232">
        <f>ROUND(AVERAGE($C30:K30),4)</f>
        <v>0.12989999999999999</v>
      </c>
      <c r="Y30" s="232">
        <f>ROUND(AVERAGE($C30:L30),4)</f>
        <v>0.12989999999999999</v>
      </c>
      <c r="Z30" s="232">
        <f>ROUND(AVERAGE($C30:M30),4)</f>
        <v>0.12989999999999999</v>
      </c>
      <c r="AA30" s="232">
        <f>ROUND(AVERAGE($C30:N30),4)</f>
        <v>0.12989999999999999</v>
      </c>
    </row>
    <row r="31" spans="1:27">
      <c r="A31" s="233" t="s">
        <v>553</v>
      </c>
      <c r="B31" s="234" t="s">
        <v>547</v>
      </c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</row>
    <row r="32" spans="1:27">
      <c r="A32" s="233" t="s">
        <v>553</v>
      </c>
      <c r="B32" s="234" t="s">
        <v>548</v>
      </c>
      <c r="C32" s="235">
        <v>0.13619999999999999</v>
      </c>
      <c r="D32" s="235">
        <v>0.1336</v>
      </c>
      <c r="E32" s="235">
        <v>0.13300000000000001</v>
      </c>
      <c r="F32" s="235">
        <v>0.13109999999999999</v>
      </c>
      <c r="G32" s="235">
        <v>0.1275</v>
      </c>
      <c r="H32" s="235">
        <v>0.12559999999999999</v>
      </c>
      <c r="I32" s="235"/>
      <c r="J32" s="235"/>
      <c r="K32" s="235"/>
      <c r="L32" s="235"/>
      <c r="M32" s="235"/>
      <c r="N32" s="235"/>
      <c r="P32" s="236">
        <f>ROUND(AVERAGE($C32:C32),4)</f>
        <v>0.13619999999999999</v>
      </c>
      <c r="Q32" s="236">
        <f>ROUND(AVERAGE($C32:D32),4)</f>
        <v>0.13489999999999999</v>
      </c>
      <c r="R32" s="236">
        <f>ROUND(AVERAGE($C32:E32),4)</f>
        <v>0.1343</v>
      </c>
      <c r="S32" s="236">
        <f>ROUND(AVERAGE($C32:F32),4)</f>
        <v>0.13350000000000001</v>
      </c>
      <c r="T32" s="236">
        <f>ROUND(AVERAGE($C32:G32),4)</f>
        <v>0.1323</v>
      </c>
      <c r="U32" s="236">
        <f>ROUND(AVERAGE($C32:H32),4)</f>
        <v>0.13120000000000001</v>
      </c>
      <c r="V32" s="236">
        <f>ROUND(AVERAGE($C32:I32),4)</f>
        <v>0.13120000000000001</v>
      </c>
      <c r="W32" s="236">
        <f>ROUND(AVERAGE($C32:J32),4)</f>
        <v>0.13120000000000001</v>
      </c>
      <c r="X32" s="236">
        <f>ROUND(AVERAGE($C32:K32),4)</f>
        <v>0.13120000000000001</v>
      </c>
      <c r="Y32" s="236">
        <f>ROUND(AVERAGE($C32:L32),4)</f>
        <v>0.13120000000000001</v>
      </c>
      <c r="Z32" s="236">
        <f>ROUND(AVERAGE($C32:M32),4)</f>
        <v>0.13120000000000001</v>
      </c>
      <c r="AA32" s="236">
        <f>ROUND(AVERAGE($C32:N32),4)</f>
        <v>0.13120000000000001</v>
      </c>
    </row>
    <row r="33" spans="1:27">
      <c r="A33" s="299" t="s">
        <v>553</v>
      </c>
      <c r="B33" s="299" t="s">
        <v>549</v>
      </c>
      <c r="C33" s="237">
        <v>0.1356</v>
      </c>
      <c r="D33" s="237">
        <v>0.13300000000000001</v>
      </c>
      <c r="E33" s="237">
        <v>0.13240000000000002</v>
      </c>
      <c r="F33" s="237">
        <v>0.13045000000000001</v>
      </c>
      <c r="G33" s="235">
        <v>0.12690000000000001</v>
      </c>
      <c r="H33" s="237">
        <v>0.125</v>
      </c>
      <c r="I33" s="235"/>
      <c r="J33" s="237"/>
      <c r="K33" s="237"/>
      <c r="L33" s="237"/>
      <c r="M33" s="235"/>
      <c r="N33" s="237"/>
      <c r="P33" s="238">
        <f>ROUND(AVERAGE($C33:C33),4)</f>
        <v>0.1356</v>
      </c>
      <c r="Q33" s="238">
        <f>ROUND(AVERAGE($C33:D33),4)</f>
        <v>0.1343</v>
      </c>
      <c r="R33" s="242">
        <f>ROUND(AVERAGE($C33:E33),4)</f>
        <v>0.13370000000000001</v>
      </c>
      <c r="S33" s="238">
        <f>ROUND(AVERAGE($C33:F33),4)</f>
        <v>0.13289999999999999</v>
      </c>
      <c r="T33" s="238">
        <f>ROUND(AVERAGE($C33:G33),4)</f>
        <v>0.13170000000000001</v>
      </c>
      <c r="U33" s="238">
        <f>ROUND(AVERAGE($C33:H33),4)</f>
        <v>0.13059999999999999</v>
      </c>
      <c r="V33" s="238">
        <f>ROUND(AVERAGE($C33:I33),4)</f>
        <v>0.13059999999999999</v>
      </c>
      <c r="W33" s="238">
        <f>ROUND(AVERAGE($C33:J33),4)</f>
        <v>0.13059999999999999</v>
      </c>
      <c r="X33" s="238">
        <f>ROUND(AVERAGE($C33:K33),4)</f>
        <v>0.13059999999999999</v>
      </c>
      <c r="Y33" s="238">
        <f>ROUND(AVERAGE($C33:L33),4)</f>
        <v>0.13059999999999999</v>
      </c>
      <c r="Z33" s="238">
        <f>ROUND(AVERAGE($C33:M33),4)</f>
        <v>0.13059999999999999</v>
      </c>
      <c r="AA33" s="238">
        <f>ROUND(AVERAGE($C33:N33),4)</f>
        <v>0.13059999999999999</v>
      </c>
    </row>
    <row r="34" spans="1:27">
      <c r="A34" s="243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</row>
    <row r="35" spans="1:27">
      <c r="A35" s="296" t="str">
        <f>A$5</f>
        <v>Contury</v>
      </c>
      <c r="B35" s="296" t="str">
        <f>B$5</f>
        <v>Remark</v>
      </c>
      <c r="C35" s="297" t="s">
        <v>491</v>
      </c>
      <c r="D35" s="297" t="s">
        <v>492</v>
      </c>
      <c r="E35" s="297" t="s">
        <v>493</v>
      </c>
      <c r="F35" s="297" t="str">
        <f t="shared" ref="F35:I35" si="14">F29</f>
        <v>Apr</v>
      </c>
      <c r="G35" s="297" t="str">
        <f t="shared" si="14"/>
        <v>May</v>
      </c>
      <c r="H35" s="297" t="s">
        <v>496</v>
      </c>
      <c r="I35" s="297" t="str">
        <f t="shared" si="14"/>
        <v>Jul</v>
      </c>
      <c r="J35" s="297" t="s">
        <v>498</v>
      </c>
      <c r="K35" s="297" t="str">
        <f t="shared" ref="K35" si="15">K29</f>
        <v>Sep</v>
      </c>
      <c r="L35" s="297" t="s">
        <v>500</v>
      </c>
      <c r="M35" s="297" t="s">
        <v>501</v>
      </c>
      <c r="N35" s="297" t="s">
        <v>502</v>
      </c>
      <c r="P35" s="298" t="str">
        <f t="shared" ref="P35:AA35" si="16">P29</f>
        <v>Jan</v>
      </c>
      <c r="Q35" s="298" t="str">
        <f t="shared" si="16"/>
        <v>Feb</v>
      </c>
      <c r="R35" s="298" t="str">
        <f t="shared" si="16"/>
        <v>Mar</v>
      </c>
      <c r="S35" s="298" t="str">
        <f t="shared" si="16"/>
        <v>Apr</v>
      </c>
      <c r="T35" s="298" t="str">
        <f t="shared" si="16"/>
        <v>May</v>
      </c>
      <c r="U35" s="298" t="str">
        <f t="shared" si="16"/>
        <v>Jun</v>
      </c>
      <c r="V35" s="298" t="str">
        <f t="shared" si="16"/>
        <v>Jul</v>
      </c>
      <c r="W35" s="298" t="str">
        <f t="shared" si="16"/>
        <v>Aug</v>
      </c>
      <c r="X35" s="298" t="str">
        <f t="shared" si="16"/>
        <v>Sep</v>
      </c>
      <c r="Y35" s="298" t="str">
        <f t="shared" si="16"/>
        <v>Oct</v>
      </c>
      <c r="Z35" s="298" t="str">
        <f t="shared" si="16"/>
        <v>Nov</v>
      </c>
      <c r="AA35" s="298" t="str">
        <f t="shared" si="16"/>
        <v>Dec</v>
      </c>
    </row>
    <row r="36" spans="1:27">
      <c r="A36" s="229" t="s">
        <v>554</v>
      </c>
      <c r="B36" s="230" t="s">
        <v>546</v>
      </c>
      <c r="C36" s="231">
        <v>4.6054000000000004</v>
      </c>
      <c r="D36" s="231">
        <v>4.5574000000000003</v>
      </c>
      <c r="E36" s="231">
        <v>4.5808999999999997</v>
      </c>
      <c r="F36" s="231">
        <v>4.5339</v>
      </c>
      <c r="G36" s="231">
        <v>4.4839000000000002</v>
      </c>
      <c r="H36" s="231">
        <v>4.4631999999999996</v>
      </c>
      <c r="I36" s="231"/>
      <c r="J36" s="231"/>
      <c r="K36" s="231"/>
      <c r="L36" s="231"/>
      <c r="M36" s="231"/>
      <c r="N36" s="231"/>
      <c r="P36" s="232">
        <f>ROUND(AVERAGE($C36:C36),4)</f>
        <v>4.6054000000000004</v>
      </c>
      <c r="Q36" s="232">
        <f>ROUND(AVERAGE($C36:D36),4)</f>
        <v>4.5814000000000004</v>
      </c>
      <c r="R36" s="232">
        <f>ROUND(AVERAGE($C36:E36),4)</f>
        <v>4.5811999999999999</v>
      </c>
      <c r="S36" s="232">
        <f>ROUND(AVERAGE($C36:F36),4)</f>
        <v>4.5693999999999999</v>
      </c>
      <c r="T36" s="232">
        <f>ROUND(AVERAGE($C36:G36),4)</f>
        <v>4.5522999999999998</v>
      </c>
      <c r="U36" s="232">
        <f>ROUND(AVERAGE($C36:H36),4)</f>
        <v>4.5374999999999996</v>
      </c>
      <c r="V36" s="232">
        <f>ROUND(AVERAGE($C36:I36),4)</f>
        <v>4.5374999999999996</v>
      </c>
      <c r="W36" s="232">
        <f>ROUND(AVERAGE($C36:J36),4)</f>
        <v>4.5374999999999996</v>
      </c>
      <c r="X36" s="232">
        <f>ROUND(AVERAGE($C36:K36),4)</f>
        <v>4.5374999999999996</v>
      </c>
      <c r="Y36" s="232">
        <f>ROUND(AVERAGE($C36:L36),4)</f>
        <v>4.5374999999999996</v>
      </c>
      <c r="Z36" s="232">
        <f>ROUND(AVERAGE($C36:M36),4)</f>
        <v>4.5374999999999996</v>
      </c>
      <c r="AA36" s="232">
        <f>ROUND(AVERAGE($C36:N36),4)</f>
        <v>4.5374999999999996</v>
      </c>
    </row>
    <row r="37" spans="1:27">
      <c r="A37" s="233" t="s">
        <v>554</v>
      </c>
      <c r="B37" s="234" t="s">
        <v>547</v>
      </c>
      <c r="C37" s="235">
        <v>4.6310000000000002</v>
      </c>
      <c r="D37" s="235">
        <v>4.5831999999999997</v>
      </c>
      <c r="E37" s="235">
        <v>4.6059999999999999</v>
      </c>
      <c r="F37" s="235">
        <v>4.5621</v>
      </c>
      <c r="G37" s="235">
        <v>4.5113000000000003</v>
      </c>
      <c r="H37" s="235">
        <v>4.4878999999999998</v>
      </c>
      <c r="I37" s="235"/>
      <c r="J37" s="235"/>
      <c r="K37" s="235"/>
      <c r="L37" s="235"/>
      <c r="M37" s="235"/>
      <c r="N37" s="235"/>
      <c r="P37" s="236">
        <f>ROUND(AVERAGE($C37:C37),4)</f>
        <v>4.6310000000000002</v>
      </c>
      <c r="Q37" s="236">
        <f>ROUND(AVERAGE($C37:D37),4)</f>
        <v>4.6071</v>
      </c>
      <c r="R37" s="236">
        <f>ROUND(AVERAGE($C37:E37),4)</f>
        <v>4.6067</v>
      </c>
      <c r="S37" s="236">
        <f>ROUND(AVERAGE($C37:F37),4)</f>
        <v>4.5956000000000001</v>
      </c>
      <c r="T37" s="236">
        <f>ROUND(AVERAGE($C37:G37),4)</f>
        <v>4.5787000000000004</v>
      </c>
      <c r="U37" s="236">
        <f>ROUND(AVERAGE($C37:H37),4)</f>
        <v>4.5636000000000001</v>
      </c>
      <c r="V37" s="236">
        <f>ROUND(AVERAGE($C37:I37),4)</f>
        <v>4.5636000000000001</v>
      </c>
      <c r="W37" s="236">
        <f>ROUND(AVERAGE($C37:J37),4)</f>
        <v>4.5636000000000001</v>
      </c>
      <c r="X37" s="236">
        <f>ROUND(AVERAGE($C37:K37),4)</f>
        <v>4.5636000000000001</v>
      </c>
      <c r="Y37" s="236">
        <f>ROUND(AVERAGE($C37:L37),4)</f>
        <v>4.5636000000000001</v>
      </c>
      <c r="Z37" s="236">
        <f>ROUND(AVERAGE($C37:M37),4)</f>
        <v>4.5636000000000001</v>
      </c>
      <c r="AA37" s="236">
        <f>ROUND(AVERAGE($C37:N37),4)</f>
        <v>4.5636000000000001</v>
      </c>
    </row>
    <row r="38" spans="1:27">
      <c r="A38" s="233" t="s">
        <v>554</v>
      </c>
      <c r="B38" s="234" t="s">
        <v>548</v>
      </c>
      <c r="C38" s="235">
        <v>4.75</v>
      </c>
      <c r="D38" s="235">
        <v>4.6989000000000001</v>
      </c>
      <c r="E38" s="235">
        <v>4.7207999999999997</v>
      </c>
      <c r="F38" s="235">
        <v>4.6855000000000002</v>
      </c>
      <c r="G38" s="235">
        <v>4.6340000000000003</v>
      </c>
      <c r="H38" s="235">
        <v>4.6029</v>
      </c>
      <c r="I38" s="235"/>
      <c r="J38" s="235"/>
      <c r="K38" s="235"/>
      <c r="L38" s="235"/>
      <c r="M38" s="235"/>
      <c r="N38" s="235"/>
      <c r="P38" s="236">
        <f>ROUND(AVERAGE($C38:C38),4)</f>
        <v>4.75</v>
      </c>
      <c r="Q38" s="236">
        <f>ROUND(AVERAGE($C38:D38),4)</f>
        <v>4.7244999999999999</v>
      </c>
      <c r="R38" s="236">
        <f>ROUND(AVERAGE($C38:E38),4)</f>
        <v>4.7232000000000003</v>
      </c>
      <c r="S38" s="236">
        <f>ROUND(AVERAGE($C38:F38),4)</f>
        <v>4.7138</v>
      </c>
      <c r="T38" s="236">
        <f>ROUND(AVERAGE($C38:G38),4)</f>
        <v>4.6978</v>
      </c>
      <c r="U38" s="236">
        <f>ROUND(AVERAGE($C38:H38),4)</f>
        <v>4.6820000000000004</v>
      </c>
      <c r="V38" s="236">
        <f>ROUND(AVERAGE($C38:I38),4)</f>
        <v>4.6820000000000004</v>
      </c>
      <c r="W38" s="236">
        <f>ROUND(AVERAGE($C38:J38),4)</f>
        <v>4.6820000000000004</v>
      </c>
      <c r="X38" s="236">
        <f>ROUND(AVERAGE($C38:K38),4)</f>
        <v>4.6820000000000004</v>
      </c>
      <c r="Y38" s="236">
        <f>ROUND(AVERAGE($C38:L38),4)</f>
        <v>4.6820000000000004</v>
      </c>
      <c r="Z38" s="236">
        <f>ROUND(AVERAGE($C38:M38),4)</f>
        <v>4.6820000000000004</v>
      </c>
      <c r="AA38" s="236">
        <f>ROUND(AVERAGE($C38:N38),4)</f>
        <v>4.6820000000000004</v>
      </c>
    </row>
    <row r="39" spans="1:27">
      <c r="A39" s="299" t="s">
        <v>554</v>
      </c>
      <c r="B39" s="299" t="s">
        <v>549</v>
      </c>
      <c r="C39" s="237">
        <v>4.6905000000000001</v>
      </c>
      <c r="D39" s="237">
        <v>4.6410999999999998</v>
      </c>
      <c r="E39" s="237">
        <v>4.6634000000000002</v>
      </c>
      <c r="F39" s="237">
        <v>4.6238000000000001</v>
      </c>
      <c r="G39" s="235">
        <v>4.5726000000000004</v>
      </c>
      <c r="H39" s="237">
        <v>4.5453999999999999</v>
      </c>
      <c r="I39" s="235"/>
      <c r="J39" s="237"/>
      <c r="K39" s="237"/>
      <c r="L39" s="237"/>
      <c r="M39" s="235"/>
      <c r="N39" s="237"/>
      <c r="P39" s="238">
        <f>ROUND(AVERAGE($C39:C39),4)</f>
        <v>4.6905000000000001</v>
      </c>
      <c r="Q39" s="238">
        <f>ROUND(AVERAGE($C39:D39),4)</f>
        <v>4.6657999999999999</v>
      </c>
      <c r="R39" s="238">
        <f>ROUND(AVERAGE($C39:E39),4)</f>
        <v>4.665</v>
      </c>
      <c r="S39" s="238">
        <f>ROUND(AVERAGE($C39:F39),4)</f>
        <v>4.6547000000000001</v>
      </c>
      <c r="T39" s="238">
        <f>ROUND(AVERAGE($C39:G39),4)</f>
        <v>4.6383000000000001</v>
      </c>
      <c r="U39" s="238">
        <f>ROUND(AVERAGE($C39:H39),4)</f>
        <v>4.6227999999999998</v>
      </c>
      <c r="V39" s="238">
        <f>ROUND(AVERAGE($C39:I39),4)</f>
        <v>4.6227999999999998</v>
      </c>
      <c r="W39" s="238">
        <f>ROUND(AVERAGE($C39:J39),4)</f>
        <v>4.6227999999999998</v>
      </c>
      <c r="X39" s="238">
        <f>ROUND(AVERAGE($C39:K39),4)</f>
        <v>4.6227999999999998</v>
      </c>
      <c r="Y39" s="238">
        <f>ROUND(AVERAGE($C39:L39),4)</f>
        <v>4.6227999999999998</v>
      </c>
      <c r="Z39" s="238">
        <f>ROUND(AVERAGE($C39:M39),4)</f>
        <v>4.6227999999999998</v>
      </c>
      <c r="AA39" s="238">
        <f>ROUND(AVERAGE($C39:N39),4)</f>
        <v>4.6227999999999998</v>
      </c>
    </row>
    <row r="40" spans="1:27">
      <c r="A40" s="243"/>
      <c r="B40" s="243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</row>
    <row r="41" spans="1:27">
      <c r="A41" s="296" t="str">
        <f>A$5</f>
        <v>Contury</v>
      </c>
      <c r="B41" s="296" t="str">
        <f>B$5</f>
        <v>Remark</v>
      </c>
      <c r="C41" s="297" t="s">
        <v>491</v>
      </c>
      <c r="D41" s="297" t="s">
        <v>492</v>
      </c>
      <c r="E41" s="297" t="s">
        <v>493</v>
      </c>
      <c r="F41" s="297" t="str">
        <f t="shared" ref="F41:I41" si="17">F35</f>
        <v>Apr</v>
      </c>
      <c r="G41" s="297" t="str">
        <f t="shared" si="17"/>
        <v>May</v>
      </c>
      <c r="H41" s="297" t="s">
        <v>496</v>
      </c>
      <c r="I41" s="297" t="str">
        <f t="shared" si="17"/>
        <v>Jul</v>
      </c>
      <c r="J41" s="297" t="s">
        <v>498</v>
      </c>
      <c r="K41" s="297" t="str">
        <f t="shared" ref="K41" si="18">K35</f>
        <v>Sep</v>
      </c>
      <c r="L41" s="297" t="s">
        <v>500</v>
      </c>
      <c r="M41" s="297" t="s">
        <v>501</v>
      </c>
      <c r="N41" s="297" t="s">
        <v>502</v>
      </c>
      <c r="P41" s="298" t="str">
        <f t="shared" ref="P41:AA41" si="19">P35</f>
        <v>Jan</v>
      </c>
      <c r="Q41" s="298" t="str">
        <f t="shared" si="19"/>
        <v>Feb</v>
      </c>
      <c r="R41" s="298" t="str">
        <f t="shared" si="19"/>
        <v>Mar</v>
      </c>
      <c r="S41" s="298" t="str">
        <f t="shared" si="19"/>
        <v>Apr</v>
      </c>
      <c r="T41" s="298" t="str">
        <f t="shared" si="19"/>
        <v>May</v>
      </c>
      <c r="U41" s="298" t="str">
        <f t="shared" si="19"/>
        <v>Jun</v>
      </c>
      <c r="V41" s="298" t="str">
        <f t="shared" si="19"/>
        <v>Jul</v>
      </c>
      <c r="W41" s="298" t="str">
        <f t="shared" si="19"/>
        <v>Aug</v>
      </c>
      <c r="X41" s="298" t="str">
        <f t="shared" si="19"/>
        <v>Sep</v>
      </c>
      <c r="Y41" s="298" t="str">
        <f t="shared" si="19"/>
        <v>Oct</v>
      </c>
      <c r="Z41" s="298" t="str">
        <f t="shared" si="19"/>
        <v>Nov</v>
      </c>
      <c r="AA41" s="298" t="str">
        <f t="shared" si="19"/>
        <v>Dec</v>
      </c>
    </row>
    <row r="42" spans="1:27">
      <c r="A42" s="229" t="s">
        <v>555</v>
      </c>
      <c r="B42" s="230" t="s">
        <v>546</v>
      </c>
      <c r="C42" s="231">
        <v>7.5274999999999999</v>
      </c>
      <c r="D42" s="231">
        <v>7.4625000000000004</v>
      </c>
      <c r="E42" s="231">
        <v>7.4814999999999996</v>
      </c>
      <c r="F42" s="231">
        <v>7.5027999999999997</v>
      </c>
      <c r="G42" s="231">
        <v>7.5755999999999997</v>
      </c>
      <c r="H42" s="231">
        <v>7.5487000000000002</v>
      </c>
      <c r="I42" s="231"/>
      <c r="J42" s="231"/>
      <c r="K42" s="231"/>
      <c r="L42" s="231"/>
      <c r="M42" s="231"/>
      <c r="N42" s="231"/>
      <c r="P42" s="232">
        <f>ROUND(AVERAGE($C42:C42),4)</f>
        <v>7.5274999999999999</v>
      </c>
      <c r="Q42" s="232">
        <f>ROUND(AVERAGE($C42:D42),4)</f>
        <v>7.4950000000000001</v>
      </c>
      <c r="R42" s="232">
        <f>ROUND(AVERAGE($C42:E42),4)</f>
        <v>7.4904999999999999</v>
      </c>
      <c r="S42" s="232">
        <f>ROUND(AVERAGE($C42:F42),4)</f>
        <v>7.4935999999999998</v>
      </c>
      <c r="T42" s="232">
        <f>ROUND(AVERAGE($C42:G42),4)</f>
        <v>7.51</v>
      </c>
      <c r="U42" s="232">
        <f>ROUND(AVERAGE($C42:H42),4)</f>
        <v>7.5164</v>
      </c>
      <c r="V42" s="232">
        <f>ROUND(AVERAGE($C42:I42),4)</f>
        <v>7.5164</v>
      </c>
      <c r="W42" s="232">
        <f>ROUND(AVERAGE($C42:J42),4)</f>
        <v>7.5164</v>
      </c>
      <c r="X42" s="232">
        <f>ROUND(AVERAGE($C42:K42),4)</f>
        <v>7.5164</v>
      </c>
      <c r="Y42" s="232">
        <f>ROUND(AVERAGE($C42:L42),4)</f>
        <v>7.5164</v>
      </c>
      <c r="Z42" s="232">
        <f>ROUND(AVERAGE($C42:M42),4)</f>
        <v>7.5164</v>
      </c>
      <c r="AA42" s="232">
        <f>ROUND(AVERAGE($C42:N42),4)</f>
        <v>7.5164</v>
      </c>
    </row>
    <row r="43" spans="1:27">
      <c r="A43" s="233" t="str">
        <f>A42</f>
        <v>MALAYSIA : RINGGIT (MYR)</v>
      </c>
      <c r="B43" s="234" t="s">
        <v>547</v>
      </c>
      <c r="C43" s="235">
        <v>7.5675999999999997</v>
      </c>
      <c r="D43" s="235">
        <v>7.5038</v>
      </c>
      <c r="E43" s="235">
        <v>7.5232000000000001</v>
      </c>
      <c r="F43" s="235">
        <v>7.5431999999999997</v>
      </c>
      <c r="G43" s="235">
        <v>7.6166</v>
      </c>
      <c r="H43" s="235">
        <v>7.5896999999999997</v>
      </c>
      <c r="I43" s="235"/>
      <c r="J43" s="235"/>
      <c r="K43" s="235"/>
      <c r="L43" s="235"/>
      <c r="M43" s="235"/>
      <c r="N43" s="235"/>
      <c r="P43" s="236">
        <f>ROUND(AVERAGE($C43:C43),4)</f>
        <v>7.5675999999999997</v>
      </c>
      <c r="Q43" s="236">
        <f>ROUND(AVERAGE($C43:D43),4)</f>
        <v>7.5357000000000003</v>
      </c>
      <c r="R43" s="236">
        <f>ROUND(AVERAGE($C43:E43),4)</f>
        <v>7.5315000000000003</v>
      </c>
      <c r="S43" s="236">
        <f>ROUND(AVERAGE($C43:F43),4)</f>
        <v>7.5345000000000004</v>
      </c>
      <c r="T43" s="236">
        <f>ROUND(AVERAGE($C43:G43),4)</f>
        <v>7.5509000000000004</v>
      </c>
      <c r="U43" s="236">
        <f>ROUND(AVERAGE($C43:H43),4)</f>
        <v>7.5574000000000003</v>
      </c>
      <c r="V43" s="236">
        <f>ROUND(AVERAGE($C43:I43),4)</f>
        <v>7.5574000000000003</v>
      </c>
      <c r="W43" s="236">
        <f>ROUND(AVERAGE($C43:J43),4)</f>
        <v>7.5574000000000003</v>
      </c>
      <c r="X43" s="236">
        <f>ROUND(AVERAGE($C43:K43),4)</f>
        <v>7.5574000000000003</v>
      </c>
      <c r="Y43" s="236">
        <f>ROUND(AVERAGE($C43:L43),4)</f>
        <v>7.5574000000000003</v>
      </c>
      <c r="Z43" s="236">
        <f>ROUND(AVERAGE($C43:M43),4)</f>
        <v>7.5574000000000003</v>
      </c>
      <c r="AA43" s="236">
        <f>ROUND(AVERAGE($C43:N43),4)</f>
        <v>7.5574000000000003</v>
      </c>
    </row>
    <row r="44" spans="1:27">
      <c r="A44" s="233" t="str">
        <f>A43</f>
        <v>MALAYSIA : RINGGIT (MYR)</v>
      </c>
      <c r="B44" s="234" t="s">
        <v>548</v>
      </c>
      <c r="C44" s="235">
        <v>7.7849000000000004</v>
      </c>
      <c r="D44" s="235">
        <v>7.7183999999999999</v>
      </c>
      <c r="E44" s="235">
        <v>7.7361000000000004</v>
      </c>
      <c r="F44" s="235">
        <v>7.7542999999999997</v>
      </c>
      <c r="G44" s="235">
        <v>7.8316999999999997</v>
      </c>
      <c r="H44" s="235">
        <v>7.8036000000000003</v>
      </c>
      <c r="I44" s="235"/>
      <c r="J44" s="235"/>
      <c r="K44" s="235"/>
      <c r="L44" s="235"/>
      <c r="M44" s="235"/>
      <c r="N44" s="235"/>
      <c r="P44" s="236">
        <f>ROUND(AVERAGE($C44:C44),4)</f>
        <v>7.7849000000000004</v>
      </c>
      <c r="Q44" s="236">
        <f>ROUND(AVERAGE($C44:D44),4)</f>
        <v>7.7516999999999996</v>
      </c>
      <c r="R44" s="236">
        <f>ROUND(AVERAGE($C44:E44),4)</f>
        <v>7.7465000000000002</v>
      </c>
      <c r="S44" s="236">
        <f>ROUND(AVERAGE($C44:F44),4)</f>
        <v>7.7484000000000002</v>
      </c>
      <c r="T44" s="236">
        <f>ROUND(AVERAGE($C44:G44),4)</f>
        <v>7.7651000000000003</v>
      </c>
      <c r="U44" s="236">
        <f>ROUND(AVERAGE($C44:H44),4)</f>
        <v>7.7714999999999996</v>
      </c>
      <c r="V44" s="236">
        <f>ROUND(AVERAGE($C44:I44),4)</f>
        <v>7.7714999999999996</v>
      </c>
      <c r="W44" s="236">
        <f>ROUND(AVERAGE($C44:J44),4)</f>
        <v>7.7714999999999996</v>
      </c>
      <c r="X44" s="236">
        <f>ROUND(AVERAGE($C44:K44),4)</f>
        <v>7.7714999999999996</v>
      </c>
      <c r="Y44" s="236">
        <f>ROUND(AVERAGE($C44:L44),4)</f>
        <v>7.7714999999999996</v>
      </c>
      <c r="Z44" s="236">
        <f>ROUND(AVERAGE($C44:M44),4)</f>
        <v>7.7714999999999996</v>
      </c>
      <c r="AA44" s="236">
        <f>ROUND(AVERAGE($C44:N44),4)</f>
        <v>7.7714999999999996</v>
      </c>
    </row>
    <row r="45" spans="1:27">
      <c r="A45" s="245" t="str">
        <f>A44</f>
        <v>MALAYSIA : RINGGIT (MYR)</v>
      </c>
      <c r="B45" s="299" t="s">
        <v>549</v>
      </c>
      <c r="C45" s="237">
        <v>7.6761999999999997</v>
      </c>
      <c r="D45" s="237">
        <v>7.6112000000000002</v>
      </c>
      <c r="E45" s="237">
        <v>7.6296999999999997</v>
      </c>
      <c r="F45" s="237">
        <v>7.6487999999999996</v>
      </c>
      <c r="G45" s="235">
        <v>7.7241</v>
      </c>
      <c r="H45" s="237">
        <v>7.6966000000000001</v>
      </c>
      <c r="I45" s="235"/>
      <c r="J45" s="237"/>
      <c r="K45" s="237"/>
      <c r="L45" s="237"/>
      <c r="M45" s="235"/>
      <c r="N45" s="237"/>
      <c r="P45" s="238">
        <f>ROUND(AVERAGE($C45:C45),4)</f>
        <v>7.6761999999999997</v>
      </c>
      <c r="Q45" s="238">
        <f>ROUND(AVERAGE($C45:D45),4)</f>
        <v>7.6436999999999999</v>
      </c>
      <c r="R45" s="238">
        <f>ROUND(AVERAGE($C45:E45),4)</f>
        <v>7.6390000000000002</v>
      </c>
      <c r="S45" s="238">
        <f>ROUND(AVERAGE($C45:F45),4)</f>
        <v>7.6414999999999997</v>
      </c>
      <c r="T45" s="238">
        <f>ROUND(AVERAGE($C45:G45),4)</f>
        <v>7.6580000000000004</v>
      </c>
      <c r="U45" s="238">
        <f>ROUND(AVERAGE($C45:H45),4)</f>
        <v>7.6643999999999997</v>
      </c>
      <c r="V45" s="238">
        <f>ROUND(AVERAGE($C45:I45),4)</f>
        <v>7.6643999999999997</v>
      </c>
      <c r="W45" s="238">
        <f>ROUND(AVERAGE($C45:J45),4)</f>
        <v>7.6643999999999997</v>
      </c>
      <c r="X45" s="238">
        <f>ROUND(AVERAGE($C45:K45),4)</f>
        <v>7.6643999999999997</v>
      </c>
      <c r="Y45" s="238">
        <f>ROUND(AVERAGE($C45:L45),4)</f>
        <v>7.6643999999999997</v>
      </c>
      <c r="Z45" s="238">
        <f>ROUND(AVERAGE($C45:M45),4)</f>
        <v>7.6643999999999997</v>
      </c>
      <c r="AA45" s="238">
        <f>ROUND(AVERAGE($C45:N45),4)</f>
        <v>7.6643999999999997</v>
      </c>
    </row>
    <row r="46" spans="1:27">
      <c r="A46" s="243"/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</row>
    <row r="47" spans="1:27" ht="15" customHeight="1">
      <c r="A47" s="296" t="s">
        <v>543</v>
      </c>
      <c r="B47" s="296" t="s">
        <v>544</v>
      </c>
      <c r="C47" s="297" t="s">
        <v>491</v>
      </c>
      <c r="D47" s="297" t="s">
        <v>492</v>
      </c>
      <c r="E47" s="297" t="s">
        <v>493</v>
      </c>
      <c r="F47" s="297" t="s">
        <v>494</v>
      </c>
      <c r="G47" s="297" t="s">
        <v>495</v>
      </c>
      <c r="H47" s="297" t="s">
        <v>496</v>
      </c>
      <c r="I47" s="297" t="s">
        <v>497</v>
      </c>
      <c r="J47" s="297" t="s">
        <v>498</v>
      </c>
      <c r="K47" s="297" t="str">
        <f t="shared" ref="K47" si="20">K41</f>
        <v>Sep</v>
      </c>
      <c r="L47" s="297" t="s">
        <v>500</v>
      </c>
      <c r="M47" s="297" t="s">
        <v>501</v>
      </c>
      <c r="N47" s="297" t="s">
        <v>502</v>
      </c>
      <c r="P47" s="298" t="str">
        <f t="shared" ref="P47:AA47" si="21">P41</f>
        <v>Jan</v>
      </c>
      <c r="Q47" s="298" t="str">
        <f t="shared" si="21"/>
        <v>Feb</v>
      </c>
      <c r="R47" s="298" t="str">
        <f t="shared" si="21"/>
        <v>Mar</v>
      </c>
      <c r="S47" s="298" t="str">
        <f t="shared" si="21"/>
        <v>Apr</v>
      </c>
      <c r="T47" s="298" t="str">
        <f t="shared" si="21"/>
        <v>May</v>
      </c>
      <c r="U47" s="298" t="str">
        <f t="shared" si="21"/>
        <v>Jun</v>
      </c>
      <c r="V47" s="298" t="str">
        <f t="shared" si="21"/>
        <v>Jul</v>
      </c>
      <c r="W47" s="298" t="str">
        <f t="shared" si="21"/>
        <v>Aug</v>
      </c>
      <c r="X47" s="298" t="str">
        <f t="shared" si="21"/>
        <v>Sep</v>
      </c>
      <c r="Y47" s="298" t="str">
        <f t="shared" si="21"/>
        <v>Oct</v>
      </c>
      <c r="Z47" s="298" t="str">
        <f t="shared" si="21"/>
        <v>Nov</v>
      </c>
      <c r="AA47" s="298" t="str">
        <f t="shared" si="21"/>
        <v>Dec</v>
      </c>
    </row>
    <row r="48" spans="1:27" ht="15" customHeight="1">
      <c r="A48" s="229" t="s">
        <v>648</v>
      </c>
      <c r="B48" s="230" t="s">
        <v>546</v>
      </c>
      <c r="C48" s="231">
        <v>0.36759999999999998</v>
      </c>
      <c r="D48" s="231">
        <v>0.35249999999999998</v>
      </c>
      <c r="E48" s="231">
        <v>0.35870000000000002</v>
      </c>
      <c r="F48" s="231">
        <v>0.36270000000000002</v>
      </c>
      <c r="G48" s="231">
        <v>0.3523</v>
      </c>
      <c r="H48" s="231">
        <v>0.34649999999999997</v>
      </c>
      <c r="I48" s="231"/>
      <c r="J48" s="231"/>
      <c r="K48" s="231"/>
      <c r="L48" s="231"/>
      <c r="M48" s="231"/>
      <c r="N48" s="231"/>
      <c r="P48" s="232">
        <f>ROUND(AVERAGE($C48:C48),4)</f>
        <v>0.36759999999999998</v>
      </c>
      <c r="Q48" s="232">
        <f>ROUND(AVERAGE($C48:D48),4)</f>
        <v>0.36009999999999998</v>
      </c>
      <c r="R48" s="232">
        <f>ROUND(AVERAGE($C48:E48),4)</f>
        <v>0.35959999999999998</v>
      </c>
      <c r="S48" s="232">
        <f>ROUND(AVERAGE($C48:F48),4)</f>
        <v>0.3604</v>
      </c>
      <c r="T48" s="232">
        <f>ROUND(AVERAGE($C48:G48),4)</f>
        <v>0.35880000000000001</v>
      </c>
      <c r="U48" s="232">
        <f>ROUND(AVERAGE($C48:H48),4)</f>
        <v>0.35670000000000002</v>
      </c>
      <c r="V48" s="232">
        <f>ROUND(AVERAGE($C48:I48),4)</f>
        <v>0.35670000000000002</v>
      </c>
      <c r="W48" s="232">
        <f>ROUND(AVERAGE($C48:J48),4)</f>
        <v>0.35670000000000002</v>
      </c>
      <c r="X48" s="232">
        <f>ROUND(AVERAGE($C48:K48),4)</f>
        <v>0.35670000000000002</v>
      </c>
      <c r="Y48" s="232">
        <f>ROUND(AVERAGE($C48:L48),4)</f>
        <v>0.35670000000000002</v>
      </c>
      <c r="Z48" s="232">
        <f>ROUND(AVERAGE($C48:M48),4)</f>
        <v>0.35670000000000002</v>
      </c>
      <c r="AA48" s="232">
        <f>ROUND(AVERAGE($C48:N48),4)</f>
        <v>0.35670000000000002</v>
      </c>
    </row>
    <row r="49" spans="1:27" ht="15" customHeight="1">
      <c r="A49" s="233" t="s">
        <v>648</v>
      </c>
      <c r="B49" s="234" t="s">
        <v>547</v>
      </c>
      <c r="C49" s="235">
        <v>0.3715</v>
      </c>
      <c r="D49" s="235">
        <v>0.36099999999999999</v>
      </c>
      <c r="E49" s="235">
        <v>0.36470000000000002</v>
      </c>
      <c r="F49" s="235">
        <v>0.36820000000000003</v>
      </c>
      <c r="G49" s="235">
        <v>0.3584</v>
      </c>
      <c r="H49" s="235">
        <v>0.35249999999999998</v>
      </c>
      <c r="I49" s="235"/>
      <c r="J49" s="235"/>
      <c r="K49" s="235"/>
      <c r="L49" s="235"/>
      <c r="M49" s="235"/>
      <c r="N49" s="235"/>
      <c r="P49" s="236">
        <f>ROUND(AVERAGE($C49:C49),4)</f>
        <v>0.3715</v>
      </c>
      <c r="Q49" s="236">
        <f>ROUND(AVERAGE($C49:D49),4)</f>
        <v>0.36630000000000001</v>
      </c>
      <c r="R49" s="236">
        <f>ROUND(AVERAGE($C49:E49),4)</f>
        <v>0.36570000000000003</v>
      </c>
      <c r="S49" s="236">
        <f>ROUND(AVERAGE($C49:F49),4)</f>
        <v>0.3664</v>
      </c>
      <c r="T49" s="236">
        <f>ROUND(AVERAGE($C49:G49),4)</f>
        <v>0.36480000000000001</v>
      </c>
      <c r="U49" s="236">
        <f>ROUND(AVERAGE($C49:H49),4)</f>
        <v>0.36270000000000002</v>
      </c>
      <c r="V49" s="236">
        <f>ROUND(AVERAGE($C49:I49),4)</f>
        <v>0.36270000000000002</v>
      </c>
      <c r="W49" s="236">
        <f>ROUND(AVERAGE($C49:J49),4)</f>
        <v>0.36270000000000002</v>
      </c>
      <c r="X49" s="236">
        <f>ROUND(AVERAGE($C49:K49),4)</f>
        <v>0.36270000000000002</v>
      </c>
      <c r="Y49" s="236">
        <f>ROUND(AVERAGE($C49:L49),4)</f>
        <v>0.36270000000000002</v>
      </c>
      <c r="Z49" s="236">
        <f>ROUND(AVERAGE($C49:M49),4)</f>
        <v>0.36270000000000002</v>
      </c>
      <c r="AA49" s="236">
        <f>ROUND(AVERAGE($C49:N49),4)</f>
        <v>0.36270000000000002</v>
      </c>
    </row>
    <row r="50" spans="1:27" ht="15" customHeight="1">
      <c r="A50" s="233" t="s">
        <v>648</v>
      </c>
      <c r="B50" s="234" t="s">
        <v>548</v>
      </c>
      <c r="C50" s="235">
        <v>0.42780000000000001</v>
      </c>
      <c r="D50" s="235">
        <v>0.41860000000000003</v>
      </c>
      <c r="E50" s="235">
        <v>0.42059999999999997</v>
      </c>
      <c r="F50" s="235">
        <v>0.42480000000000001</v>
      </c>
      <c r="G50" s="235">
        <v>0.41860000000000003</v>
      </c>
      <c r="H50" s="235">
        <v>0.4093</v>
      </c>
      <c r="I50" s="235"/>
      <c r="J50" s="235"/>
      <c r="K50" s="235"/>
      <c r="L50" s="235"/>
      <c r="M50" s="235"/>
      <c r="N50" s="235"/>
      <c r="P50" s="236">
        <f>ROUND(AVERAGE($C50:C50),4)</f>
        <v>0.42780000000000001</v>
      </c>
      <c r="Q50" s="236">
        <f>ROUND(AVERAGE($C50:D50),4)</f>
        <v>0.42320000000000002</v>
      </c>
      <c r="R50" s="236">
        <f>ROUND(AVERAGE($C50:E50),4)</f>
        <v>0.42230000000000001</v>
      </c>
      <c r="S50" s="236">
        <f>ROUND(AVERAGE($C50:F50),4)</f>
        <v>0.42299999999999999</v>
      </c>
      <c r="T50" s="236">
        <f>ROUND(AVERAGE($C50:G50),4)</f>
        <v>0.42209999999999998</v>
      </c>
      <c r="U50" s="236">
        <f>ROUND(AVERAGE($C50:H50),4)</f>
        <v>0.42</v>
      </c>
      <c r="V50" s="236">
        <f>ROUND(AVERAGE($C50:I50),4)</f>
        <v>0.42</v>
      </c>
      <c r="W50" s="236">
        <f>ROUND(AVERAGE($C50:J50),4)</f>
        <v>0.42</v>
      </c>
      <c r="X50" s="236">
        <f>ROUND(AVERAGE($C50:K50),4)</f>
        <v>0.42</v>
      </c>
      <c r="Y50" s="236">
        <f>ROUND(AVERAGE($C50:L50),4)</f>
        <v>0.42</v>
      </c>
      <c r="Z50" s="236">
        <f>ROUND(AVERAGE($C50:M50),4)</f>
        <v>0.42</v>
      </c>
      <c r="AA50" s="236">
        <f>ROUND(AVERAGE($C50:N50),4)</f>
        <v>0.42</v>
      </c>
    </row>
    <row r="51" spans="1:27" ht="15" customHeight="1">
      <c r="A51" s="245" t="s">
        <v>648</v>
      </c>
      <c r="B51" s="299" t="s">
        <v>549</v>
      </c>
      <c r="C51" s="237">
        <v>0.3997</v>
      </c>
      <c r="D51" s="237">
        <v>0.38979999999999998</v>
      </c>
      <c r="E51" s="237">
        <v>0.39269999999999999</v>
      </c>
      <c r="F51" s="237">
        <v>0.39650000000000002</v>
      </c>
      <c r="G51" s="235">
        <v>0.3886</v>
      </c>
      <c r="H51" s="237">
        <v>0.38090000000000002</v>
      </c>
      <c r="I51" s="235"/>
      <c r="J51" s="237"/>
      <c r="K51" s="237"/>
      <c r="L51" s="237"/>
      <c r="M51" s="235"/>
      <c r="N51" s="237"/>
      <c r="P51" s="238">
        <f>ROUND(AVERAGE($C51:C51),4)</f>
        <v>0.3997</v>
      </c>
      <c r="Q51" s="238">
        <f>ROUND(AVERAGE($C51:D51),4)</f>
        <v>0.39479999999999998</v>
      </c>
      <c r="R51" s="238">
        <f>ROUND(AVERAGE($C51:E51),4)</f>
        <v>0.39410000000000001</v>
      </c>
      <c r="S51" s="238">
        <f>ROUND(AVERAGE($C51:F51),4)</f>
        <v>0.3947</v>
      </c>
      <c r="T51" s="238">
        <f>ROUND(AVERAGE($C51:G51),4)</f>
        <v>0.39350000000000002</v>
      </c>
      <c r="U51" s="238">
        <f>ROUND(AVERAGE($C51:H51),4)</f>
        <v>0.39140000000000003</v>
      </c>
      <c r="V51" s="238">
        <f>ROUND(AVERAGE($C51:I51),4)</f>
        <v>0.39140000000000003</v>
      </c>
      <c r="W51" s="238">
        <f>ROUND(AVERAGE($C51:J51),4)</f>
        <v>0.39140000000000003</v>
      </c>
      <c r="X51" s="238">
        <f>ROUND(AVERAGE($C51:K51),4)</f>
        <v>0.39140000000000003</v>
      </c>
      <c r="Y51" s="238">
        <f>ROUND(AVERAGE($C51:L51),4)</f>
        <v>0.39140000000000003</v>
      </c>
      <c r="Z51" s="238">
        <f>ROUND(AVERAGE($C51:M51),4)</f>
        <v>0.39140000000000003</v>
      </c>
      <c r="AA51" s="238">
        <f>ROUND(AVERAGE($C51:N51),4)</f>
        <v>0.39140000000000003</v>
      </c>
    </row>
    <row r="52" spans="1:27">
      <c r="A52" s="243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</row>
    <row r="53" spans="1:27" ht="15" customHeight="1">
      <c r="A53" s="296" t="s">
        <v>543</v>
      </c>
      <c r="B53" s="296" t="s">
        <v>544</v>
      </c>
      <c r="C53" s="297" t="s">
        <v>491</v>
      </c>
      <c r="D53" s="297" t="s">
        <v>492</v>
      </c>
      <c r="E53" s="297" t="s">
        <v>493</v>
      </c>
      <c r="F53" s="297" t="s">
        <v>494</v>
      </c>
      <c r="G53" s="297" t="s">
        <v>495</v>
      </c>
      <c r="H53" s="297" t="s">
        <v>496</v>
      </c>
      <c r="I53" s="297" t="s">
        <v>497</v>
      </c>
      <c r="J53" s="297" t="s">
        <v>498</v>
      </c>
      <c r="K53" s="297" t="str">
        <f t="shared" ref="K53" si="22">K47</f>
        <v>Sep</v>
      </c>
      <c r="L53" s="297" t="s">
        <v>500</v>
      </c>
      <c r="M53" s="297" t="s">
        <v>501</v>
      </c>
      <c r="N53" s="297" t="s">
        <v>502</v>
      </c>
      <c r="P53" s="298" t="str">
        <f t="shared" ref="P53:AA53" si="23">P47</f>
        <v>Jan</v>
      </c>
      <c r="Q53" s="298" t="str">
        <f t="shared" si="23"/>
        <v>Feb</v>
      </c>
      <c r="R53" s="298" t="str">
        <f t="shared" si="23"/>
        <v>Mar</v>
      </c>
      <c r="S53" s="298" t="str">
        <f t="shared" si="23"/>
        <v>Apr</v>
      </c>
      <c r="T53" s="298" t="str">
        <f t="shared" si="23"/>
        <v>May</v>
      </c>
      <c r="U53" s="298" t="str">
        <f t="shared" si="23"/>
        <v>Jun</v>
      </c>
      <c r="V53" s="298" t="str">
        <f t="shared" si="23"/>
        <v>Jul</v>
      </c>
      <c r="W53" s="298" t="str">
        <f t="shared" si="23"/>
        <v>Aug</v>
      </c>
      <c r="X53" s="298" t="str">
        <f t="shared" si="23"/>
        <v>Sep</v>
      </c>
      <c r="Y53" s="298" t="str">
        <f t="shared" si="23"/>
        <v>Oct</v>
      </c>
      <c r="Z53" s="298" t="str">
        <f t="shared" si="23"/>
        <v>Nov</v>
      </c>
      <c r="AA53" s="298" t="str">
        <f t="shared" si="23"/>
        <v>Dec</v>
      </c>
    </row>
    <row r="54" spans="1:27" ht="15" customHeight="1">
      <c r="A54" s="229" t="s">
        <v>676</v>
      </c>
      <c r="B54" s="230" t="s">
        <v>546</v>
      </c>
      <c r="C54" s="231">
        <v>2.9729000000000001</v>
      </c>
      <c r="D54" s="231">
        <v>2.9689999999999999</v>
      </c>
      <c r="E54" s="231">
        <v>3.1088</v>
      </c>
      <c r="F54" s="231">
        <v>3.1581999999999999</v>
      </c>
      <c r="G54" s="231">
        <v>3.1558000000000002</v>
      </c>
      <c r="H54" s="231">
        <v>3.1991999999999998</v>
      </c>
      <c r="I54" s="231"/>
      <c r="J54" s="231"/>
      <c r="K54" s="231"/>
      <c r="L54" s="231"/>
      <c r="M54" s="231"/>
      <c r="N54" s="231"/>
      <c r="P54" s="232">
        <f>ROUND(AVERAGE($C54:C54),4)</f>
        <v>2.9729000000000001</v>
      </c>
      <c r="Q54" s="232">
        <f>ROUND(AVERAGE($C54:D54),4)</f>
        <v>2.9710000000000001</v>
      </c>
      <c r="R54" s="232">
        <f>ROUND(AVERAGE($C54:E54),4)</f>
        <v>3.0169000000000001</v>
      </c>
      <c r="S54" s="232">
        <f>ROUND(AVERAGE($C54:F54),4)</f>
        <v>3.0522</v>
      </c>
      <c r="T54" s="232">
        <f>ROUND(AVERAGE($C54:G54),4)</f>
        <v>3.0729000000000002</v>
      </c>
      <c r="U54" s="232">
        <f>ROUND(AVERAGE($C54:H54),4)</f>
        <v>3.0939999999999999</v>
      </c>
      <c r="V54" s="232">
        <f>ROUND(AVERAGE($C54:I54),4)</f>
        <v>3.0939999999999999</v>
      </c>
      <c r="W54" s="232">
        <f>ROUND(AVERAGE($C54:J54),4)</f>
        <v>3.0939999999999999</v>
      </c>
      <c r="X54" s="232">
        <f>ROUND(AVERAGE($C54:K54),4)</f>
        <v>3.0939999999999999</v>
      </c>
      <c r="Y54" s="232">
        <f>ROUND(AVERAGE($C54:L54),4)</f>
        <v>3.0939999999999999</v>
      </c>
      <c r="Z54" s="232">
        <f>ROUND(AVERAGE($C54:M54),4)</f>
        <v>3.0939999999999999</v>
      </c>
      <c r="AA54" s="232">
        <f>ROUND(AVERAGE($C54:N54),4)</f>
        <v>3.0939999999999999</v>
      </c>
    </row>
    <row r="55" spans="1:27" ht="15" customHeight="1">
      <c r="A55" s="229" t="s">
        <v>676</v>
      </c>
      <c r="B55" s="234" t="s">
        <v>547</v>
      </c>
      <c r="C55" s="235">
        <v>2.9849999999999999</v>
      </c>
      <c r="D55" s="235">
        <v>2.9809999999999999</v>
      </c>
      <c r="E55" s="235">
        <v>3.1211000000000002</v>
      </c>
      <c r="F55" s="235">
        <v>3.1711</v>
      </c>
      <c r="G55" s="235">
        <v>3.1686999999999999</v>
      </c>
      <c r="H55" s="235">
        <v>3.2118000000000002</v>
      </c>
      <c r="I55" s="235"/>
      <c r="J55" s="235"/>
      <c r="K55" s="235"/>
      <c r="L55" s="235"/>
      <c r="M55" s="235"/>
      <c r="N55" s="235"/>
      <c r="P55" s="236">
        <f>ROUND(AVERAGE($C55:C55),4)</f>
        <v>2.9849999999999999</v>
      </c>
      <c r="Q55" s="236">
        <f>ROUND(AVERAGE($C55:D55),4)</f>
        <v>2.9830000000000001</v>
      </c>
      <c r="R55" s="236">
        <f>ROUND(AVERAGE($C55:E55),4)</f>
        <v>3.0289999999999999</v>
      </c>
      <c r="S55" s="236">
        <f>ROUND(AVERAGE($C55:F55),4)</f>
        <v>3.0646</v>
      </c>
      <c r="T55" s="236">
        <f>ROUND(AVERAGE($C55:G55),4)</f>
        <v>3.0853999999999999</v>
      </c>
      <c r="U55" s="236">
        <f>ROUND(AVERAGE($C55:H55),4)</f>
        <v>3.1065</v>
      </c>
      <c r="V55" s="236">
        <f>ROUND(AVERAGE($C55:I55),4)</f>
        <v>3.1065</v>
      </c>
      <c r="W55" s="236">
        <f>ROUND(AVERAGE($C55:J55),4)</f>
        <v>3.1065</v>
      </c>
      <c r="X55" s="236">
        <f>ROUND(AVERAGE($C55:K55),4)</f>
        <v>3.1065</v>
      </c>
      <c r="Y55" s="236">
        <f>ROUND(AVERAGE($C55:L55),4)</f>
        <v>3.1065</v>
      </c>
      <c r="Z55" s="236">
        <f>ROUND(AVERAGE($C55:M55),4)</f>
        <v>3.1065</v>
      </c>
      <c r="AA55" s="236">
        <f>ROUND(AVERAGE($C55:N55),4)</f>
        <v>3.1065</v>
      </c>
    </row>
    <row r="56" spans="1:27" ht="15" customHeight="1">
      <c r="A56" s="229" t="s">
        <v>676</v>
      </c>
      <c r="B56" s="234" t="s">
        <v>548</v>
      </c>
      <c r="C56" s="235">
        <v>3.0499000000000001</v>
      </c>
      <c r="D56" s="235">
        <v>3.0457999999999998</v>
      </c>
      <c r="E56" s="235">
        <v>3.1884000000000001</v>
      </c>
      <c r="F56" s="235">
        <v>3.2414999999999998</v>
      </c>
      <c r="G56" s="235">
        <v>3.2363</v>
      </c>
      <c r="H56" s="235">
        <v>3.2770999999999999</v>
      </c>
      <c r="I56" s="235"/>
      <c r="J56" s="235"/>
      <c r="K56" s="235"/>
      <c r="L56" s="235"/>
      <c r="M56" s="235"/>
      <c r="N56" s="235"/>
      <c r="P56" s="236">
        <f>ROUND(AVERAGE($C56:C56),4)</f>
        <v>3.0499000000000001</v>
      </c>
      <c r="Q56" s="236">
        <f>ROUND(AVERAGE($C56:D56),4)</f>
        <v>3.0478999999999998</v>
      </c>
      <c r="R56" s="236">
        <f>ROUND(AVERAGE($C56:E56),4)</f>
        <v>3.0947</v>
      </c>
      <c r="S56" s="236">
        <f>ROUND(AVERAGE($C56:F56),4)</f>
        <v>3.1314000000000002</v>
      </c>
      <c r="T56" s="236">
        <f>ROUND(AVERAGE($C56:G56),4)</f>
        <v>3.1524000000000001</v>
      </c>
      <c r="U56" s="236">
        <f>ROUND(AVERAGE($C56:H56),4)</f>
        <v>3.1732</v>
      </c>
      <c r="V56" s="236">
        <f>ROUND(AVERAGE($C56:I56),4)</f>
        <v>3.1732</v>
      </c>
      <c r="W56" s="236">
        <f>ROUND(AVERAGE($C56:J56),4)</f>
        <v>3.1732</v>
      </c>
      <c r="X56" s="236">
        <f>ROUND(AVERAGE($C56:K56),4)</f>
        <v>3.1732</v>
      </c>
      <c r="Y56" s="236">
        <f>ROUND(AVERAGE($C56:L56),4)</f>
        <v>3.1732</v>
      </c>
      <c r="Z56" s="236">
        <f>ROUND(AVERAGE($C56:M56),4)</f>
        <v>3.1732</v>
      </c>
      <c r="AA56" s="236">
        <f>ROUND(AVERAGE($C56:N56),4)</f>
        <v>3.1732</v>
      </c>
    </row>
    <row r="57" spans="1:27" ht="15" customHeight="1">
      <c r="A57" s="229" t="s">
        <v>676</v>
      </c>
      <c r="B57" s="299" t="s">
        <v>549</v>
      </c>
      <c r="C57" s="237">
        <v>3.0175000000000001</v>
      </c>
      <c r="D57" s="237">
        <v>3.0135000000000001</v>
      </c>
      <c r="E57" s="237">
        <v>3.1547000000000001</v>
      </c>
      <c r="F57" s="237">
        <v>3.2063999999999999</v>
      </c>
      <c r="G57" s="235">
        <v>3.2025000000000001</v>
      </c>
      <c r="H57" s="237">
        <v>3.2444999999999999</v>
      </c>
      <c r="I57" s="235"/>
      <c r="J57" s="237"/>
      <c r="K57" s="237"/>
      <c r="L57" s="237"/>
      <c r="M57" s="235"/>
      <c r="N57" s="237"/>
      <c r="P57" s="238">
        <f>ROUND(AVERAGE($C57:C57),4)</f>
        <v>3.0175000000000001</v>
      </c>
      <c r="Q57" s="238">
        <f>ROUND(AVERAGE($C57:D57),4)</f>
        <v>3.0154999999999998</v>
      </c>
      <c r="R57" s="238">
        <f>ROUND(AVERAGE($C57:E57),4)</f>
        <v>3.0619000000000001</v>
      </c>
      <c r="S57" s="238">
        <f>ROUND(AVERAGE($C57:F57),4)</f>
        <v>3.0979999999999999</v>
      </c>
      <c r="T57" s="238">
        <f>ROUND(AVERAGE($C57:G57),4)</f>
        <v>3.1189</v>
      </c>
      <c r="U57" s="238">
        <f>ROUND(AVERAGE($C57:H57),4)</f>
        <v>3.1398999999999999</v>
      </c>
      <c r="V57" s="238">
        <f>ROUND(AVERAGE($C57:I57),4)</f>
        <v>3.1398999999999999</v>
      </c>
      <c r="W57" s="238">
        <f>ROUND(AVERAGE($C57:J57),4)</f>
        <v>3.1398999999999999</v>
      </c>
      <c r="X57" s="238">
        <f>ROUND(AVERAGE($C57:K57),4)</f>
        <v>3.1398999999999999</v>
      </c>
      <c r="Y57" s="238">
        <f>ROUND(AVERAGE($C57:L57),4)</f>
        <v>3.1398999999999999</v>
      </c>
      <c r="Z57" s="238">
        <f>ROUND(AVERAGE($C57:M57),4)</f>
        <v>3.1398999999999999</v>
      </c>
      <c r="AA57" s="238">
        <f>ROUND(AVERAGE($C57:N57),4)</f>
        <v>3.1398999999999999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8864-ED16-4E90-8F00-6C06D48EAAD5}">
  <sheetPr>
    <tabColor rgb="FFFFCCCC"/>
  </sheetPr>
  <dimension ref="A1:M72"/>
  <sheetViews>
    <sheetView topLeftCell="A43" workbookViewId="0">
      <selection activeCell="J56" sqref="J56"/>
    </sheetView>
  </sheetViews>
  <sheetFormatPr defaultRowHeight="14.6"/>
  <cols>
    <col min="1" max="1" width="12.53515625" customWidth="1"/>
    <col min="2" max="2" width="15.15234375" bestFit="1" customWidth="1"/>
    <col min="3" max="3" width="13.84375" hidden="1" customWidth="1"/>
    <col min="4" max="4" width="18.84375" bestFit="1" customWidth="1"/>
    <col min="5" max="5" width="13.84375" bestFit="1" customWidth="1"/>
    <col min="6" max="6" width="14.84375" hidden="1" customWidth="1"/>
    <col min="7" max="8" width="12.84375" hidden="1" customWidth="1"/>
    <col min="9" max="9" width="11.84375" hidden="1" customWidth="1"/>
    <col min="10" max="10" width="13.84375" bestFit="1" customWidth="1"/>
    <col min="11" max="12" width="12.53515625" style="16" bestFit="1" customWidth="1"/>
    <col min="13" max="13" width="12.53515625" bestFit="1" customWidth="1"/>
  </cols>
  <sheetData>
    <row r="1" spans="1:13">
      <c r="A1" s="247" t="s">
        <v>624</v>
      </c>
      <c r="B1" s="248"/>
    </row>
    <row r="2" spans="1:13">
      <c r="A2" s="279" t="s">
        <v>625</v>
      </c>
      <c r="B2" s="279" t="s">
        <v>626</v>
      </c>
      <c r="C2" s="279" t="s">
        <v>627</v>
      </c>
      <c r="D2" s="279" t="s">
        <v>628</v>
      </c>
      <c r="E2" s="279" t="s">
        <v>595</v>
      </c>
      <c r="F2" s="279" t="s">
        <v>629</v>
      </c>
      <c r="G2" s="279" t="s">
        <v>630</v>
      </c>
      <c r="H2" s="280" t="s">
        <v>631</v>
      </c>
      <c r="I2" s="280" t="s">
        <v>632</v>
      </c>
      <c r="J2" s="279" t="s">
        <v>633</v>
      </c>
    </row>
    <row r="3" spans="1:13">
      <c r="A3" s="281" t="s">
        <v>491</v>
      </c>
      <c r="B3" s="282">
        <v>113449</v>
      </c>
      <c r="C3" s="282"/>
      <c r="D3" s="282">
        <v>3535757.5</v>
      </c>
      <c r="E3" s="282">
        <v>2524329.3500000006</v>
      </c>
      <c r="F3" s="282">
        <v>2407757.4099999992</v>
      </c>
      <c r="G3" s="283">
        <v>1309078.99</v>
      </c>
      <c r="H3" s="284">
        <v>168543.01869999996</v>
      </c>
      <c r="I3" s="284">
        <v>91635.529300000009</v>
      </c>
      <c r="J3" s="282">
        <f>D3-E3</f>
        <v>1011428.1499999994</v>
      </c>
    </row>
    <row r="4" spans="1:13">
      <c r="A4" s="281" t="s">
        <v>492</v>
      </c>
      <c r="B4" s="282">
        <v>199517</v>
      </c>
      <c r="C4" s="282"/>
      <c r="D4" s="282">
        <v>4022418.5</v>
      </c>
      <c r="E4" s="282">
        <v>2909315.4499999993</v>
      </c>
      <c r="F4" s="282">
        <v>1703732.9900000002</v>
      </c>
      <c r="G4" s="283">
        <v>705009.20000000019</v>
      </c>
      <c r="H4" s="284">
        <v>119261.30930000002</v>
      </c>
      <c r="I4" s="284">
        <v>49350.644000000015</v>
      </c>
      <c r="J4" s="282">
        <f t="shared" ref="J4:J10" si="0">D4-E4</f>
        <v>1113103.0500000007</v>
      </c>
    </row>
    <row r="5" spans="1:13">
      <c r="A5" s="281" t="s">
        <v>493</v>
      </c>
      <c r="B5" s="282">
        <v>105018</v>
      </c>
      <c r="C5" s="282"/>
      <c r="D5" s="282">
        <v>3292036.02</v>
      </c>
      <c r="E5" s="282">
        <v>2581108.1800000002</v>
      </c>
      <c r="F5" s="282">
        <v>3094486.0350000001</v>
      </c>
      <c r="G5" s="283">
        <v>1598015.0250000004</v>
      </c>
      <c r="H5" s="284">
        <v>216614.02245000002</v>
      </c>
      <c r="I5" s="284">
        <v>111861.05175000004</v>
      </c>
      <c r="J5" s="282">
        <f t="shared" si="0"/>
        <v>710927.83999999985</v>
      </c>
      <c r="M5" s="165"/>
    </row>
    <row r="6" spans="1:13">
      <c r="A6" s="281" t="s">
        <v>494</v>
      </c>
      <c r="B6" s="282">
        <v>118267.5</v>
      </c>
      <c r="C6" s="282"/>
      <c r="D6" s="282">
        <v>3660598.5</v>
      </c>
      <c r="E6" s="282">
        <v>2674941.5250000004</v>
      </c>
      <c r="F6" s="282">
        <v>2467637.2450000001</v>
      </c>
      <c r="G6" s="283">
        <v>1277885.575</v>
      </c>
      <c r="H6" s="284">
        <v>172734.60715000003</v>
      </c>
      <c r="I6" s="284">
        <v>89451.990250000003</v>
      </c>
      <c r="J6" s="282">
        <f t="shared" si="0"/>
        <v>985656.97499999963</v>
      </c>
      <c r="M6" s="165"/>
    </row>
    <row r="7" spans="1:13">
      <c r="A7" s="281" t="s">
        <v>495</v>
      </c>
      <c r="B7" s="282"/>
      <c r="C7" s="282"/>
      <c r="D7" s="282"/>
      <c r="E7" s="282"/>
      <c r="F7" s="282">
        <v>2778948.8950000005</v>
      </c>
      <c r="G7" s="283">
        <v>1431269.675</v>
      </c>
      <c r="H7" s="284">
        <v>194526.42265000005</v>
      </c>
      <c r="I7" s="284">
        <v>100188.87725000002</v>
      </c>
      <c r="J7" s="282">
        <f t="shared" si="0"/>
        <v>0</v>
      </c>
    </row>
    <row r="8" spans="1:13">
      <c r="A8" s="281" t="s">
        <v>496</v>
      </c>
      <c r="B8" s="282"/>
      <c r="C8" s="282"/>
      <c r="D8" s="282"/>
      <c r="E8" s="282"/>
      <c r="F8" s="282">
        <v>2565771.4168000012</v>
      </c>
      <c r="G8" s="283">
        <v>1160791.3368000002</v>
      </c>
      <c r="H8" s="284">
        <v>179603.9991760001</v>
      </c>
      <c r="I8" s="284">
        <v>81255.393576000017</v>
      </c>
      <c r="J8" s="282">
        <f t="shared" si="0"/>
        <v>0</v>
      </c>
    </row>
    <row r="9" spans="1:13">
      <c r="A9" s="281" t="s">
        <v>497</v>
      </c>
      <c r="B9" s="282"/>
      <c r="C9" s="282"/>
      <c r="D9" s="282"/>
      <c r="E9" s="282"/>
      <c r="F9" s="282">
        <v>1915521.1751000001</v>
      </c>
      <c r="G9" s="283">
        <v>487481.10509999981</v>
      </c>
      <c r="H9" s="284">
        <v>134086.48225700003</v>
      </c>
      <c r="I9" s="284">
        <v>34123.677356999993</v>
      </c>
      <c r="J9" s="282">
        <f t="shared" si="0"/>
        <v>0</v>
      </c>
    </row>
    <row r="10" spans="1:13">
      <c r="A10" s="281" t="s">
        <v>498</v>
      </c>
      <c r="B10" s="282"/>
      <c r="C10" s="282"/>
      <c r="D10" s="282"/>
      <c r="E10" s="282"/>
      <c r="F10" s="282">
        <v>1386954.8660000002</v>
      </c>
      <c r="G10" s="283">
        <v>499232.96600000025</v>
      </c>
      <c r="H10" s="284">
        <v>97086.840620000017</v>
      </c>
      <c r="I10" s="284">
        <v>34946.307620000021</v>
      </c>
      <c r="J10" s="282">
        <f t="shared" si="0"/>
        <v>0</v>
      </c>
    </row>
    <row r="11" spans="1:13">
      <c r="A11" s="281" t="s">
        <v>499</v>
      </c>
      <c r="B11" s="282"/>
      <c r="C11" s="282"/>
      <c r="D11" s="282"/>
      <c r="E11" s="282"/>
      <c r="F11" s="282">
        <v>1569199.69</v>
      </c>
      <c r="G11" s="283">
        <v>646408.56000000006</v>
      </c>
      <c r="H11" s="284">
        <v>109843.9783</v>
      </c>
      <c r="I11" s="284">
        <v>45248.599200000011</v>
      </c>
      <c r="J11" s="282">
        <f>D11-E11</f>
        <v>0</v>
      </c>
    </row>
    <row r="12" spans="1:13">
      <c r="A12" s="281" t="s">
        <v>500</v>
      </c>
      <c r="B12" s="282"/>
      <c r="C12" s="282"/>
      <c r="D12" s="282"/>
      <c r="E12" s="282"/>
      <c r="F12" s="282"/>
      <c r="G12" s="283"/>
      <c r="H12" s="284"/>
      <c r="I12" s="284"/>
      <c r="J12" s="282">
        <f t="shared" ref="J12:J14" si="1">D12-E12</f>
        <v>0</v>
      </c>
    </row>
    <row r="13" spans="1:13">
      <c r="A13" s="281" t="s">
        <v>501</v>
      </c>
      <c r="B13" s="282"/>
      <c r="C13" s="282"/>
      <c r="D13" s="282"/>
      <c r="E13" s="282"/>
      <c r="F13" s="282"/>
      <c r="G13" s="283"/>
      <c r="H13" s="284"/>
      <c r="I13" s="284"/>
      <c r="J13" s="282">
        <f t="shared" si="1"/>
        <v>0</v>
      </c>
    </row>
    <row r="14" spans="1:13">
      <c r="A14" s="281" t="s">
        <v>502</v>
      </c>
      <c r="B14" s="282"/>
      <c r="C14" s="282"/>
      <c r="D14" s="282"/>
      <c r="E14" s="282"/>
      <c r="F14" s="282"/>
      <c r="G14" s="283"/>
      <c r="H14" s="284"/>
      <c r="I14" s="284"/>
      <c r="J14" s="282">
        <f t="shared" si="1"/>
        <v>0</v>
      </c>
    </row>
    <row r="15" spans="1:13">
      <c r="A15" s="285" t="s">
        <v>634</v>
      </c>
      <c r="B15" s="286">
        <f>SUM(B3:B14)</f>
        <v>536251.5</v>
      </c>
      <c r="C15" s="286">
        <f t="shared" ref="C15:J15" si="2">SUM(C3:C14)</f>
        <v>0</v>
      </c>
      <c r="D15" s="286">
        <f t="shared" si="2"/>
        <v>14510810.52</v>
      </c>
      <c r="E15" s="286">
        <f t="shared" si="2"/>
        <v>10689694.505000001</v>
      </c>
      <c r="F15" s="286">
        <f t="shared" si="2"/>
        <v>19890009.722900003</v>
      </c>
      <c r="G15" s="286">
        <f t="shared" si="2"/>
        <v>9115172.4329000022</v>
      </c>
      <c r="H15" s="286">
        <f t="shared" si="2"/>
        <v>1392300.6806030001</v>
      </c>
      <c r="I15" s="286">
        <f t="shared" si="2"/>
        <v>638062.07030300004</v>
      </c>
      <c r="J15" s="286">
        <f t="shared" si="2"/>
        <v>3821116.0149999997</v>
      </c>
    </row>
    <row r="18" spans="1:13">
      <c r="A18" s="247" t="s">
        <v>635</v>
      </c>
      <c r="B18" s="248"/>
      <c r="C18" s="16"/>
    </row>
    <row r="19" spans="1:13">
      <c r="A19" s="279" t="s">
        <v>528</v>
      </c>
      <c r="B19" s="279" t="s">
        <v>626</v>
      </c>
      <c r="C19" s="279" t="s">
        <v>636</v>
      </c>
      <c r="D19" s="279" t="s">
        <v>637</v>
      </c>
      <c r="E19" s="279" t="s">
        <v>595</v>
      </c>
      <c r="F19" s="279" t="s">
        <v>629</v>
      </c>
      <c r="G19" s="279" t="s">
        <v>630</v>
      </c>
      <c r="H19" s="280" t="s">
        <v>631</v>
      </c>
      <c r="I19" s="280" t="s">
        <v>632</v>
      </c>
      <c r="J19" s="279" t="s">
        <v>633</v>
      </c>
    </row>
    <row r="20" spans="1:13">
      <c r="A20" s="287" t="s">
        <v>491</v>
      </c>
      <c r="B20" s="282">
        <v>66898</v>
      </c>
      <c r="C20" s="282"/>
      <c r="D20" s="282">
        <v>5648927.5</v>
      </c>
      <c r="E20" s="282">
        <v>3140307.9</v>
      </c>
      <c r="F20" s="282">
        <v>8242.6000000000058</v>
      </c>
      <c r="G20" s="283">
        <v>5766.6000000000058</v>
      </c>
      <c r="H20" s="284">
        <v>576.98200000000043</v>
      </c>
      <c r="I20" s="284">
        <v>403.66200000000043</v>
      </c>
      <c r="J20" s="282">
        <f>D20-E20</f>
        <v>2508619.6</v>
      </c>
    </row>
    <row r="21" spans="1:13">
      <c r="A21" s="287" t="s">
        <v>492</v>
      </c>
      <c r="B21" s="282">
        <v>8582.5</v>
      </c>
      <c r="C21" s="282"/>
      <c r="D21" s="282">
        <v>594068</v>
      </c>
      <c r="E21" s="282">
        <v>405435.19</v>
      </c>
      <c r="F21" s="282">
        <v>381474.87760000007</v>
      </c>
      <c r="G21" s="283">
        <v>101931.37760000007</v>
      </c>
      <c r="H21" s="284">
        <v>26703.241432000006</v>
      </c>
      <c r="I21" s="284">
        <v>7135.1964320000052</v>
      </c>
      <c r="J21" s="282">
        <f>D21-E21</f>
        <v>188632.81</v>
      </c>
      <c r="M21" s="165"/>
    </row>
    <row r="22" spans="1:13">
      <c r="A22" s="287" t="s">
        <v>493</v>
      </c>
      <c r="B22" s="282">
        <v>11816.5</v>
      </c>
      <c r="C22" s="279"/>
      <c r="D22" s="282">
        <v>891347</v>
      </c>
      <c r="E22" s="282">
        <v>525528.60499999998</v>
      </c>
      <c r="F22" s="279"/>
      <c r="G22" s="279"/>
      <c r="H22" s="280"/>
      <c r="I22" s="280"/>
      <c r="J22" s="282">
        <f>D22-E22</f>
        <v>365818.39500000002</v>
      </c>
      <c r="M22" s="165"/>
    </row>
    <row r="23" spans="1:13">
      <c r="A23" s="281" t="s">
        <v>494</v>
      </c>
      <c r="B23" s="282">
        <v>5622</v>
      </c>
      <c r="C23" s="282"/>
      <c r="D23" s="282">
        <v>406452</v>
      </c>
      <c r="E23" s="282">
        <v>237953.85000000003</v>
      </c>
      <c r="F23" s="282">
        <v>8242.6000000000058</v>
      </c>
      <c r="G23" s="283">
        <v>5766.6000000000058</v>
      </c>
      <c r="H23" s="284">
        <v>576.98200000000043</v>
      </c>
      <c r="I23" s="284">
        <v>403.66200000000043</v>
      </c>
      <c r="J23" s="282">
        <f t="shared" ref="J23:J31" si="3">D23-E23</f>
        <v>168498.14999999997</v>
      </c>
      <c r="M23" s="165"/>
    </row>
    <row r="24" spans="1:13">
      <c r="A24" s="281" t="s">
        <v>495</v>
      </c>
      <c r="B24" s="282"/>
      <c r="C24" s="282"/>
      <c r="D24" s="282"/>
      <c r="E24" s="282"/>
      <c r="F24" s="282">
        <v>381474.87760000007</v>
      </c>
      <c r="G24" s="283">
        <v>101931.37760000007</v>
      </c>
      <c r="H24" s="284">
        <v>26703.241432000006</v>
      </c>
      <c r="I24" s="284">
        <v>7135.1964320000052</v>
      </c>
      <c r="J24" s="282">
        <f t="shared" si="3"/>
        <v>0</v>
      </c>
      <c r="M24" s="165"/>
    </row>
    <row r="25" spans="1:13">
      <c r="A25" s="281" t="s">
        <v>496</v>
      </c>
      <c r="B25" s="288"/>
      <c r="C25" s="288"/>
      <c r="D25" s="288"/>
      <c r="E25" s="288"/>
      <c r="F25" s="288">
        <v>613510.27749999997</v>
      </c>
      <c r="G25" s="283">
        <v>205858.77749999997</v>
      </c>
      <c r="H25" s="284">
        <v>42945.719425000003</v>
      </c>
      <c r="I25" s="284">
        <v>14410.114425</v>
      </c>
      <c r="J25" s="282">
        <f t="shared" si="3"/>
        <v>0</v>
      </c>
    </row>
    <row r="26" spans="1:13">
      <c r="A26" s="281" t="s">
        <v>497</v>
      </c>
      <c r="B26" s="282"/>
      <c r="C26" s="282"/>
      <c r="D26" s="282"/>
      <c r="E26" s="282"/>
      <c r="F26" s="282">
        <v>668626.88500000024</v>
      </c>
      <c r="G26" s="283">
        <v>276502.74500000011</v>
      </c>
      <c r="H26" s="284">
        <v>46803.881950000025</v>
      </c>
      <c r="I26" s="284">
        <v>19355.19215000001</v>
      </c>
      <c r="J26" s="282">
        <f t="shared" si="3"/>
        <v>0</v>
      </c>
      <c r="M26" s="26"/>
    </row>
    <row r="27" spans="1:13">
      <c r="A27" s="281" t="s">
        <v>498</v>
      </c>
      <c r="B27" s="282"/>
      <c r="C27" s="282"/>
      <c r="D27" s="282"/>
      <c r="E27" s="282"/>
      <c r="F27" s="282">
        <v>549205.03799999994</v>
      </c>
      <c r="G27" s="283">
        <v>225013.36800000002</v>
      </c>
      <c r="H27" s="284">
        <v>38444.352659999997</v>
      </c>
      <c r="I27" s="284">
        <v>15750.935760000002</v>
      </c>
      <c r="J27" s="282">
        <f t="shared" si="3"/>
        <v>0</v>
      </c>
    </row>
    <row r="28" spans="1:13">
      <c r="A28" s="281" t="s">
        <v>499</v>
      </c>
      <c r="B28" s="282"/>
      <c r="C28" s="282"/>
      <c r="D28" s="282"/>
      <c r="E28" s="282"/>
      <c r="F28" s="282">
        <v>235918.82000000007</v>
      </c>
      <c r="G28" s="283">
        <v>-68014.749999999767</v>
      </c>
      <c r="H28" s="284">
        <v>16514.317400000007</v>
      </c>
      <c r="I28" s="284">
        <v>-4761.0324999999839</v>
      </c>
      <c r="J28" s="282">
        <f t="shared" si="3"/>
        <v>0</v>
      </c>
    </row>
    <row r="29" spans="1:13">
      <c r="A29" s="281" t="s">
        <v>500</v>
      </c>
      <c r="B29" s="282"/>
      <c r="C29" s="282"/>
      <c r="D29" s="282"/>
      <c r="E29" s="282"/>
      <c r="F29" s="282"/>
      <c r="G29" s="283"/>
      <c r="H29" s="284"/>
      <c r="I29" s="284"/>
      <c r="J29" s="282">
        <f t="shared" si="3"/>
        <v>0</v>
      </c>
    </row>
    <row r="30" spans="1:13">
      <c r="A30" s="281" t="s">
        <v>501</v>
      </c>
      <c r="B30" s="282"/>
      <c r="C30" s="282"/>
      <c r="D30" s="282"/>
      <c r="E30" s="282"/>
      <c r="F30" s="282"/>
      <c r="G30" s="283"/>
      <c r="H30" s="284"/>
      <c r="I30" s="284"/>
      <c r="J30" s="282">
        <f t="shared" si="3"/>
        <v>0</v>
      </c>
    </row>
    <row r="31" spans="1:13">
      <c r="A31" s="281" t="s">
        <v>502</v>
      </c>
      <c r="B31" s="282"/>
      <c r="C31" s="282"/>
      <c r="D31" s="282"/>
      <c r="E31" s="282"/>
      <c r="F31" s="282"/>
      <c r="G31" s="283"/>
      <c r="H31" s="284"/>
      <c r="I31" s="284"/>
      <c r="J31" s="282">
        <f t="shared" si="3"/>
        <v>0</v>
      </c>
    </row>
    <row r="32" spans="1:13">
      <c r="A32" s="285" t="s">
        <v>638</v>
      </c>
      <c r="B32" s="289">
        <f>SUM(B23:B31)</f>
        <v>5622</v>
      </c>
      <c r="C32" s="289">
        <f t="shared" ref="C32:J32" si="4">SUM(C23:C31)</f>
        <v>0</v>
      </c>
      <c r="D32" s="289">
        <f t="shared" si="4"/>
        <v>406452</v>
      </c>
      <c r="E32" s="289">
        <f t="shared" si="4"/>
        <v>237953.85000000003</v>
      </c>
      <c r="F32" s="289">
        <f t="shared" si="4"/>
        <v>2456978.4981000004</v>
      </c>
      <c r="G32" s="289">
        <f t="shared" si="4"/>
        <v>747058.11810000043</v>
      </c>
      <c r="H32" s="289">
        <f t="shared" si="4"/>
        <v>171988.49486700003</v>
      </c>
      <c r="I32" s="289">
        <f t="shared" si="4"/>
        <v>52294.068267000031</v>
      </c>
      <c r="J32" s="289">
        <f t="shared" si="4"/>
        <v>168498.14999999997</v>
      </c>
    </row>
    <row r="33" spans="1:13">
      <c r="A33" s="277"/>
      <c r="B33" s="278"/>
      <c r="C33" s="278"/>
      <c r="D33" s="278"/>
      <c r="E33" s="278"/>
      <c r="F33" s="278"/>
      <c r="G33" s="278"/>
      <c r="H33" s="278"/>
      <c r="I33" s="278"/>
      <c r="J33" s="278"/>
    </row>
    <row r="35" spans="1:13">
      <c r="A35" s="247" t="s">
        <v>646</v>
      </c>
      <c r="B35" s="248"/>
      <c r="C35" s="16"/>
    </row>
    <row r="36" spans="1:13">
      <c r="A36" s="279" t="s">
        <v>528</v>
      </c>
      <c r="B36" s="279" t="s">
        <v>626</v>
      </c>
      <c r="C36" s="279" t="s">
        <v>636</v>
      </c>
      <c r="D36" s="279" t="s">
        <v>637</v>
      </c>
      <c r="E36" s="279" t="s">
        <v>595</v>
      </c>
      <c r="F36" s="279" t="s">
        <v>629</v>
      </c>
      <c r="G36" s="279" t="s">
        <v>630</v>
      </c>
      <c r="H36" s="280" t="s">
        <v>631</v>
      </c>
      <c r="I36" s="280" t="s">
        <v>632</v>
      </c>
      <c r="J36" s="279" t="s">
        <v>633</v>
      </c>
    </row>
    <row r="37" spans="1:13">
      <c r="A37" s="281" t="s">
        <v>491</v>
      </c>
      <c r="B37" s="282">
        <v>130225.5</v>
      </c>
      <c r="C37" s="282">
        <v>130225.5</v>
      </c>
      <c r="D37" s="282">
        <v>3665691.5</v>
      </c>
      <c r="E37" s="282">
        <v>3130379</v>
      </c>
      <c r="F37" s="282">
        <v>8242.6000000000058</v>
      </c>
      <c r="G37" s="283">
        <v>5766.6000000000058</v>
      </c>
      <c r="H37" s="284">
        <v>576.98200000000043</v>
      </c>
      <c r="I37" s="284">
        <v>403.66200000000043</v>
      </c>
      <c r="J37" s="282">
        <f t="shared" ref="J37:J47" si="5">D37-E37</f>
        <v>535312.5</v>
      </c>
    </row>
    <row r="38" spans="1:13">
      <c r="A38" s="281" t="s">
        <v>492</v>
      </c>
      <c r="B38" s="282">
        <v>122531.5</v>
      </c>
      <c r="C38" s="282"/>
      <c r="D38" s="282">
        <v>3368379.7800000003</v>
      </c>
      <c r="E38" s="282">
        <v>2873080.7</v>
      </c>
      <c r="F38" s="282">
        <v>381474.87760000007</v>
      </c>
      <c r="G38" s="283">
        <v>101931.37760000007</v>
      </c>
      <c r="H38" s="284">
        <v>26703.241432000006</v>
      </c>
      <c r="I38" s="284">
        <v>7135.1964320000052</v>
      </c>
      <c r="J38" s="282">
        <f t="shared" si="5"/>
        <v>495299.08000000007</v>
      </c>
    </row>
    <row r="39" spans="1:13">
      <c r="A39" s="281" t="s">
        <v>493</v>
      </c>
      <c r="B39" s="282">
        <v>145881.5</v>
      </c>
      <c r="C39" s="279"/>
      <c r="D39" s="282">
        <v>4082123</v>
      </c>
      <c r="E39" s="282">
        <v>2704548.6</v>
      </c>
      <c r="F39" s="279"/>
      <c r="G39" s="279"/>
      <c r="H39" s="280"/>
      <c r="I39" s="280"/>
      <c r="J39" s="282">
        <f t="shared" si="5"/>
        <v>1377574.4</v>
      </c>
      <c r="M39" s="165"/>
    </row>
    <row r="40" spans="1:13">
      <c r="A40" s="281" t="s">
        <v>494</v>
      </c>
      <c r="B40" s="282">
        <v>214136.5</v>
      </c>
      <c r="C40" s="282">
        <v>7260076.5</v>
      </c>
      <c r="D40" s="282">
        <v>5752953.5</v>
      </c>
      <c r="E40" s="282">
        <v>4180398.67</v>
      </c>
      <c r="F40" s="282">
        <v>8242.6000000000058</v>
      </c>
      <c r="G40" s="283">
        <v>5766.6000000000058</v>
      </c>
      <c r="H40" s="284">
        <v>576.98200000000043</v>
      </c>
      <c r="I40" s="284">
        <v>403.66200000000043</v>
      </c>
      <c r="J40" s="282">
        <f t="shared" si="5"/>
        <v>1572554.83</v>
      </c>
    </row>
    <row r="41" spans="1:13">
      <c r="A41" s="281" t="s">
        <v>495</v>
      </c>
      <c r="B41" s="282"/>
      <c r="C41" s="282"/>
      <c r="D41" s="282"/>
      <c r="E41" s="282"/>
      <c r="F41" s="282">
        <v>381474.87760000007</v>
      </c>
      <c r="G41" s="283">
        <v>101931.37760000007</v>
      </c>
      <c r="H41" s="284">
        <v>26703.241432000006</v>
      </c>
      <c r="I41" s="284">
        <v>7135.1964320000052</v>
      </c>
      <c r="J41" s="282">
        <f t="shared" si="5"/>
        <v>0</v>
      </c>
    </row>
    <row r="42" spans="1:13">
      <c r="A42" s="281" t="s">
        <v>496</v>
      </c>
      <c r="B42" s="288"/>
      <c r="C42" s="288"/>
      <c r="D42" s="288"/>
      <c r="E42" s="288"/>
      <c r="F42" s="288">
        <v>613510.27749999997</v>
      </c>
      <c r="G42" s="283">
        <v>205858.77749999997</v>
      </c>
      <c r="H42" s="284">
        <v>42945.719425000003</v>
      </c>
      <c r="I42" s="284">
        <v>14410.114425</v>
      </c>
      <c r="J42" s="282">
        <f t="shared" si="5"/>
        <v>0</v>
      </c>
    </row>
    <row r="43" spans="1:13">
      <c r="A43" s="281" t="s">
        <v>497</v>
      </c>
      <c r="B43" s="282"/>
      <c r="C43" s="282"/>
      <c r="D43" s="282"/>
      <c r="E43" s="282"/>
      <c r="F43" s="282">
        <v>668626.88500000024</v>
      </c>
      <c r="G43" s="283">
        <v>276502.74500000011</v>
      </c>
      <c r="H43" s="284">
        <v>46803.881950000025</v>
      </c>
      <c r="I43" s="284">
        <v>19355.19215000001</v>
      </c>
      <c r="J43" s="282">
        <f t="shared" si="5"/>
        <v>0</v>
      </c>
    </row>
    <row r="44" spans="1:13">
      <c r="A44" s="281" t="s">
        <v>498</v>
      </c>
      <c r="B44" s="282"/>
      <c r="C44" s="282"/>
      <c r="D44" s="282"/>
      <c r="E44" s="282"/>
      <c r="F44" s="282">
        <v>549205.03799999994</v>
      </c>
      <c r="G44" s="283">
        <v>225013.36800000002</v>
      </c>
      <c r="H44" s="284">
        <v>38444.352659999997</v>
      </c>
      <c r="I44" s="284">
        <v>15750.935760000002</v>
      </c>
      <c r="J44" s="282">
        <f t="shared" si="5"/>
        <v>0</v>
      </c>
    </row>
    <row r="45" spans="1:13">
      <c r="A45" s="281" t="s">
        <v>499</v>
      </c>
      <c r="B45" s="282"/>
      <c r="C45" s="282"/>
      <c r="D45" s="282"/>
      <c r="E45" s="282"/>
      <c r="F45" s="282">
        <v>235918.82000000007</v>
      </c>
      <c r="G45" s="283">
        <v>-68014.749999999767</v>
      </c>
      <c r="H45" s="284">
        <v>16514.317400000007</v>
      </c>
      <c r="I45" s="284">
        <v>-4761.0324999999839</v>
      </c>
      <c r="J45" s="282">
        <f t="shared" si="5"/>
        <v>0</v>
      </c>
    </row>
    <row r="46" spans="1:13">
      <c r="A46" s="281" t="s">
        <v>500</v>
      </c>
      <c r="B46" s="282"/>
      <c r="C46" s="282"/>
      <c r="D46" s="282"/>
      <c r="E46" s="282"/>
      <c r="F46" s="282"/>
      <c r="G46" s="283"/>
      <c r="H46" s="284"/>
      <c r="I46" s="284"/>
      <c r="J46" s="282">
        <f t="shared" si="5"/>
        <v>0</v>
      </c>
    </row>
    <row r="47" spans="1:13">
      <c r="A47" s="281" t="s">
        <v>501</v>
      </c>
      <c r="B47" s="282"/>
      <c r="C47" s="282"/>
      <c r="D47" s="282"/>
      <c r="E47" s="282"/>
      <c r="F47" s="282"/>
      <c r="G47" s="283"/>
      <c r="H47" s="284"/>
      <c r="I47" s="284"/>
      <c r="J47" s="282">
        <f t="shared" si="5"/>
        <v>0</v>
      </c>
    </row>
    <row r="48" spans="1:13">
      <c r="A48" s="281" t="s">
        <v>502</v>
      </c>
      <c r="B48" s="282"/>
      <c r="C48" s="282"/>
      <c r="D48" s="282"/>
      <c r="E48" s="282"/>
      <c r="F48" s="282"/>
      <c r="G48" s="283"/>
      <c r="H48" s="284"/>
      <c r="I48" s="284"/>
      <c r="J48" s="282"/>
    </row>
    <row r="49" spans="1:12">
      <c r="A49" s="285" t="s">
        <v>645</v>
      </c>
      <c r="B49" s="289">
        <f>SUM(B40:C48)</f>
        <v>7474213</v>
      </c>
      <c r="C49" s="289">
        <f t="shared" ref="C49:D49" si="6">SUM(C40:D48)</f>
        <v>13013030</v>
      </c>
      <c r="D49" s="289">
        <f t="shared" si="6"/>
        <v>9933352.1699999999</v>
      </c>
      <c r="E49" s="289"/>
      <c r="F49" s="289">
        <f t="shared" ref="F49:J49" si="7">SUM(F40:G48)</f>
        <v>3204036.6162</v>
      </c>
      <c r="G49" s="289">
        <f t="shared" si="7"/>
        <v>919046.61296700046</v>
      </c>
      <c r="H49" s="289">
        <f t="shared" si="7"/>
        <v>224282.56313400011</v>
      </c>
      <c r="I49" s="289">
        <f t="shared" si="7"/>
        <v>1624848.8982670002</v>
      </c>
      <c r="J49" s="289">
        <f t="shared" si="7"/>
        <v>1572554.83</v>
      </c>
    </row>
    <row r="50" spans="1:12" s="249" customFormat="1" ht="8.15" customHeight="1">
      <c r="K50" s="250"/>
      <c r="L50" s="250"/>
    </row>
    <row r="51" spans="1:12">
      <c r="A51" s="251" t="s">
        <v>647</v>
      </c>
      <c r="B51" s="248"/>
    </row>
    <row r="52" spans="1:12">
      <c r="A52" s="279" t="s">
        <v>625</v>
      </c>
      <c r="B52" s="279" t="s">
        <v>626</v>
      </c>
      <c r="C52" s="279" t="s">
        <v>627</v>
      </c>
      <c r="D52" s="279" t="s">
        <v>628</v>
      </c>
      <c r="E52" s="279" t="s">
        <v>595</v>
      </c>
      <c r="F52" s="279" t="s">
        <v>629</v>
      </c>
      <c r="G52" s="279" t="s">
        <v>630</v>
      </c>
      <c r="H52" s="280" t="s">
        <v>631</v>
      </c>
      <c r="I52" s="280" t="s">
        <v>632</v>
      </c>
      <c r="J52" s="279" t="s">
        <v>633</v>
      </c>
    </row>
    <row r="53" spans="1:12">
      <c r="A53" s="281" t="s">
        <v>491</v>
      </c>
      <c r="B53" s="282">
        <f>+B3+B20+B37</f>
        <v>310572.5</v>
      </c>
      <c r="C53" s="282">
        <f t="shared" ref="C53:J53" si="8">+C3+C20+C37</f>
        <v>130225.5</v>
      </c>
      <c r="D53" s="282">
        <f t="shared" si="8"/>
        <v>12850376.5</v>
      </c>
      <c r="E53" s="282">
        <f t="shared" si="8"/>
        <v>8795016.25</v>
      </c>
      <c r="F53" s="282">
        <f t="shared" si="8"/>
        <v>2424242.6099999994</v>
      </c>
      <c r="G53" s="282">
        <f t="shared" si="8"/>
        <v>1320612.1900000002</v>
      </c>
      <c r="H53" s="282">
        <f t="shared" si="8"/>
        <v>169696.98269999993</v>
      </c>
      <c r="I53" s="282">
        <f t="shared" si="8"/>
        <v>92442.853300000002</v>
      </c>
      <c r="J53" s="282">
        <f t="shared" si="8"/>
        <v>4055360.2499999995</v>
      </c>
    </row>
    <row r="54" spans="1:12">
      <c r="A54" s="281" t="s">
        <v>492</v>
      </c>
      <c r="B54" s="282">
        <f t="shared" ref="B54:J64" si="9">+B4+B21+B38</f>
        <v>330631</v>
      </c>
      <c r="C54" s="282">
        <f t="shared" si="9"/>
        <v>0</v>
      </c>
      <c r="D54" s="282">
        <f t="shared" si="9"/>
        <v>7984866.2800000003</v>
      </c>
      <c r="E54" s="282">
        <f t="shared" si="9"/>
        <v>6187831.3399999999</v>
      </c>
      <c r="F54" s="282">
        <f t="shared" si="9"/>
        <v>2466682.7452000002</v>
      </c>
      <c r="G54" s="282">
        <f t="shared" si="9"/>
        <v>908871.9552000002</v>
      </c>
      <c r="H54" s="282">
        <f t="shared" si="9"/>
        <v>172667.79216400004</v>
      </c>
      <c r="I54" s="282">
        <f t="shared" si="9"/>
        <v>63621.036864000023</v>
      </c>
      <c r="J54" s="282">
        <f t="shared" si="9"/>
        <v>1797034.9400000009</v>
      </c>
    </row>
    <row r="55" spans="1:12">
      <c r="A55" s="281" t="s">
        <v>493</v>
      </c>
      <c r="B55" s="282">
        <f t="shared" si="9"/>
        <v>262716</v>
      </c>
      <c r="C55" s="282">
        <f t="shared" si="9"/>
        <v>0</v>
      </c>
      <c r="D55" s="282">
        <f t="shared" si="9"/>
        <v>8265506.0199999996</v>
      </c>
      <c r="E55" s="282">
        <f t="shared" si="9"/>
        <v>5811185.3849999998</v>
      </c>
      <c r="F55" s="282">
        <f t="shared" si="9"/>
        <v>3094486.0350000001</v>
      </c>
      <c r="G55" s="282">
        <f t="shared" si="9"/>
        <v>1598015.0250000004</v>
      </c>
      <c r="H55" s="282">
        <f t="shared" si="9"/>
        <v>216614.02245000002</v>
      </c>
      <c r="I55" s="282">
        <f t="shared" si="9"/>
        <v>111861.05175000004</v>
      </c>
      <c r="J55" s="282">
        <f t="shared" si="9"/>
        <v>2454320.6349999998</v>
      </c>
    </row>
    <row r="56" spans="1:12">
      <c r="A56" s="281" t="s">
        <v>494</v>
      </c>
      <c r="B56" s="282">
        <f t="shared" si="9"/>
        <v>338026</v>
      </c>
      <c r="C56" s="282">
        <f t="shared" si="9"/>
        <v>7260076.5</v>
      </c>
      <c r="D56" s="282">
        <f t="shared" si="9"/>
        <v>9820004</v>
      </c>
      <c r="E56" s="282">
        <f t="shared" si="9"/>
        <v>7093294.0449999999</v>
      </c>
      <c r="F56" s="282">
        <f t="shared" si="9"/>
        <v>2484122.4450000003</v>
      </c>
      <c r="G56" s="282">
        <f t="shared" si="9"/>
        <v>1289418.7750000001</v>
      </c>
      <c r="H56" s="282">
        <f t="shared" si="9"/>
        <v>173888.57115</v>
      </c>
      <c r="I56" s="282">
        <f t="shared" si="9"/>
        <v>90259.314249999996</v>
      </c>
      <c r="J56" s="282">
        <f t="shared" si="9"/>
        <v>2726709.9549999996</v>
      </c>
    </row>
    <row r="57" spans="1:12">
      <c r="A57" s="281" t="s">
        <v>495</v>
      </c>
      <c r="B57" s="282">
        <f t="shared" si="9"/>
        <v>0</v>
      </c>
      <c r="C57" s="282">
        <f t="shared" si="9"/>
        <v>0</v>
      </c>
      <c r="D57" s="282">
        <f t="shared" si="9"/>
        <v>0</v>
      </c>
      <c r="E57" s="282">
        <f t="shared" si="9"/>
        <v>0</v>
      </c>
      <c r="F57" s="282">
        <f t="shared" si="9"/>
        <v>3541898.650200001</v>
      </c>
      <c r="G57" s="282">
        <f t="shared" si="9"/>
        <v>1635132.4302000001</v>
      </c>
      <c r="H57" s="282">
        <f t="shared" si="9"/>
        <v>247932.90551400007</v>
      </c>
      <c r="I57" s="282">
        <f t="shared" si="9"/>
        <v>114459.27011400004</v>
      </c>
      <c r="J57" s="282">
        <f t="shared" si="9"/>
        <v>0</v>
      </c>
    </row>
    <row r="58" spans="1:12">
      <c r="A58" s="281" t="s">
        <v>496</v>
      </c>
      <c r="B58" s="282">
        <f t="shared" si="9"/>
        <v>0</v>
      </c>
      <c r="C58" s="282">
        <f t="shared" si="9"/>
        <v>0</v>
      </c>
      <c r="D58" s="282">
        <f t="shared" si="9"/>
        <v>0</v>
      </c>
      <c r="E58" s="282">
        <f t="shared" si="9"/>
        <v>0</v>
      </c>
      <c r="F58" s="282">
        <f t="shared" si="9"/>
        <v>3792791.9718000009</v>
      </c>
      <c r="G58" s="282">
        <f t="shared" si="9"/>
        <v>1572508.8917999999</v>
      </c>
      <c r="H58" s="282">
        <f t="shared" si="9"/>
        <v>265495.43802600011</v>
      </c>
      <c r="I58" s="282">
        <f t="shared" si="9"/>
        <v>110075.62242600002</v>
      </c>
      <c r="J58" s="282">
        <f t="shared" si="9"/>
        <v>0</v>
      </c>
    </row>
    <row r="59" spans="1:12">
      <c r="A59" s="281" t="s">
        <v>497</v>
      </c>
      <c r="B59" s="282">
        <f t="shared" si="9"/>
        <v>0</v>
      </c>
      <c r="C59" s="282">
        <f t="shared" si="9"/>
        <v>0</v>
      </c>
      <c r="D59" s="282">
        <f t="shared" si="9"/>
        <v>0</v>
      </c>
      <c r="E59" s="282">
        <f t="shared" si="9"/>
        <v>0</v>
      </c>
      <c r="F59" s="282">
        <f t="shared" si="9"/>
        <v>3252774.9451000006</v>
      </c>
      <c r="G59" s="282">
        <f t="shared" si="9"/>
        <v>1040486.5951</v>
      </c>
      <c r="H59" s="282">
        <f t="shared" si="9"/>
        <v>227694.24615700007</v>
      </c>
      <c r="I59" s="282">
        <f t="shared" si="9"/>
        <v>72834.061657000013</v>
      </c>
      <c r="J59" s="282">
        <f t="shared" si="9"/>
        <v>0</v>
      </c>
    </row>
    <row r="60" spans="1:12">
      <c r="A60" s="281" t="s">
        <v>498</v>
      </c>
      <c r="B60" s="282">
        <f t="shared" si="9"/>
        <v>0</v>
      </c>
      <c r="C60" s="282">
        <f t="shared" si="9"/>
        <v>0</v>
      </c>
      <c r="D60" s="282">
        <f t="shared" si="9"/>
        <v>0</v>
      </c>
      <c r="E60" s="282">
        <f t="shared" si="9"/>
        <v>0</v>
      </c>
      <c r="F60" s="282">
        <f t="shared" si="9"/>
        <v>2485364.9419999998</v>
      </c>
      <c r="G60" s="282">
        <f t="shared" si="9"/>
        <v>949259.70200000028</v>
      </c>
      <c r="H60" s="282">
        <f t="shared" si="9"/>
        <v>173975.54594000001</v>
      </c>
      <c r="I60" s="282">
        <f t="shared" si="9"/>
        <v>66448.179140000022</v>
      </c>
      <c r="J60" s="282">
        <f t="shared" si="9"/>
        <v>0</v>
      </c>
    </row>
    <row r="61" spans="1:12">
      <c r="A61" s="281" t="s">
        <v>499</v>
      </c>
      <c r="B61" s="282">
        <f t="shared" si="9"/>
        <v>0</v>
      </c>
      <c r="C61" s="282">
        <f t="shared" si="9"/>
        <v>0</v>
      </c>
      <c r="D61" s="282">
        <f t="shared" si="9"/>
        <v>0</v>
      </c>
      <c r="E61" s="282">
        <f t="shared" si="9"/>
        <v>0</v>
      </c>
      <c r="F61" s="282">
        <f t="shared" si="9"/>
        <v>2041037.33</v>
      </c>
      <c r="G61" s="282">
        <f t="shared" si="9"/>
        <v>510379.06000000052</v>
      </c>
      <c r="H61" s="282">
        <f t="shared" si="9"/>
        <v>142872.61310000002</v>
      </c>
      <c r="I61" s="282">
        <f t="shared" si="9"/>
        <v>35726.534200000038</v>
      </c>
      <c r="J61" s="282">
        <f t="shared" si="9"/>
        <v>0</v>
      </c>
    </row>
    <row r="62" spans="1:12">
      <c r="A62" s="281" t="s">
        <v>500</v>
      </c>
      <c r="B62" s="282">
        <f t="shared" si="9"/>
        <v>0</v>
      </c>
      <c r="C62" s="282">
        <f t="shared" si="9"/>
        <v>0</v>
      </c>
      <c r="D62" s="282">
        <f t="shared" si="9"/>
        <v>0</v>
      </c>
      <c r="E62" s="282">
        <f t="shared" si="9"/>
        <v>0</v>
      </c>
      <c r="F62" s="282">
        <f t="shared" si="9"/>
        <v>0</v>
      </c>
      <c r="G62" s="282">
        <f t="shared" si="9"/>
        <v>0</v>
      </c>
      <c r="H62" s="282">
        <f t="shared" si="9"/>
        <v>0</v>
      </c>
      <c r="I62" s="282">
        <f t="shared" si="9"/>
        <v>0</v>
      </c>
      <c r="J62" s="282">
        <f t="shared" si="9"/>
        <v>0</v>
      </c>
    </row>
    <row r="63" spans="1:12">
      <c r="A63" s="281" t="s">
        <v>501</v>
      </c>
      <c r="B63" s="282">
        <f t="shared" si="9"/>
        <v>0</v>
      </c>
      <c r="C63" s="282">
        <f t="shared" si="9"/>
        <v>0</v>
      </c>
      <c r="D63" s="282">
        <f t="shared" si="9"/>
        <v>0</v>
      </c>
      <c r="E63" s="282">
        <f t="shared" si="9"/>
        <v>0</v>
      </c>
      <c r="F63" s="282">
        <f t="shared" si="9"/>
        <v>0</v>
      </c>
      <c r="G63" s="282">
        <f t="shared" si="9"/>
        <v>0</v>
      </c>
      <c r="H63" s="282">
        <f t="shared" si="9"/>
        <v>0</v>
      </c>
      <c r="I63" s="282">
        <f t="shared" si="9"/>
        <v>0</v>
      </c>
      <c r="J63" s="282">
        <f t="shared" si="9"/>
        <v>0</v>
      </c>
    </row>
    <row r="64" spans="1:12">
      <c r="A64" s="281" t="s">
        <v>502</v>
      </c>
      <c r="B64" s="282">
        <f t="shared" si="9"/>
        <v>0</v>
      </c>
      <c r="C64" s="282">
        <f t="shared" si="9"/>
        <v>0</v>
      </c>
      <c r="D64" s="282">
        <f t="shared" si="9"/>
        <v>0</v>
      </c>
      <c r="E64" s="282">
        <f t="shared" si="9"/>
        <v>0</v>
      </c>
      <c r="F64" s="282">
        <f t="shared" si="9"/>
        <v>0</v>
      </c>
      <c r="G64" s="282">
        <f t="shared" si="9"/>
        <v>0</v>
      </c>
      <c r="H64" s="282">
        <f t="shared" si="9"/>
        <v>0</v>
      </c>
      <c r="I64" s="282">
        <f t="shared" si="9"/>
        <v>0</v>
      </c>
      <c r="J64" s="282">
        <f t="shared" si="9"/>
        <v>0</v>
      </c>
    </row>
    <row r="65" spans="1:13" ht="15" thickBot="1">
      <c r="A65" s="252" t="s">
        <v>639</v>
      </c>
      <c r="B65" s="253">
        <f>SUM(B53:B64)</f>
        <v>1241945.5</v>
      </c>
      <c r="C65" s="253">
        <f t="shared" ref="C65:J65" si="10">SUM(C53:C64)</f>
        <v>7390302</v>
      </c>
      <c r="D65" s="253">
        <f t="shared" si="10"/>
        <v>38920752.799999997</v>
      </c>
      <c r="E65" s="253">
        <f t="shared" si="10"/>
        <v>27887327.020000003</v>
      </c>
      <c r="F65" s="253">
        <f t="shared" si="10"/>
        <v>25583401.6743</v>
      </c>
      <c r="G65" s="253">
        <f t="shared" si="10"/>
        <v>10824684.624300001</v>
      </c>
      <c r="H65" s="253">
        <f t="shared" si="10"/>
        <v>1790838.1172010002</v>
      </c>
      <c r="I65" s="253">
        <f t="shared" si="10"/>
        <v>757727.92370100005</v>
      </c>
      <c r="J65" s="253">
        <f t="shared" si="10"/>
        <v>11033425.779999999</v>
      </c>
    </row>
    <row r="66" spans="1:13" s="16" customFormat="1" ht="15" thickTop="1">
      <c r="A66"/>
      <c r="B66"/>
      <c r="C66"/>
      <c r="D66"/>
      <c r="E66"/>
      <c r="F66"/>
      <c r="G66"/>
      <c r="H66"/>
      <c r="I66"/>
      <c r="J66" s="26"/>
      <c r="M66"/>
    </row>
    <row r="67" spans="1:13" s="16" customFormat="1" hidden="1">
      <c r="A67"/>
      <c r="B67" t="s">
        <v>640</v>
      </c>
      <c r="C67"/>
      <c r="D67" s="16">
        <v>21148979.5</v>
      </c>
      <c r="E67" s="16">
        <v>16074106.879999999</v>
      </c>
      <c r="F67"/>
      <c r="G67"/>
      <c r="H67"/>
      <c r="I67"/>
      <c r="J67" s="16">
        <f>D67-E67</f>
        <v>5074872.620000001</v>
      </c>
      <c r="M67"/>
    </row>
    <row r="68" spans="1:13" s="16" customFormat="1" hidden="1">
      <c r="A68"/>
      <c r="B68" t="s">
        <v>641</v>
      </c>
      <c r="C68"/>
      <c r="D68" s="254">
        <f>D65-D67</f>
        <v>17771773.299999997</v>
      </c>
      <c r="E68" s="254">
        <f>E65-E67</f>
        <v>11813220.140000004</v>
      </c>
      <c r="F68" s="254">
        <f t="shared" ref="F68:J68" si="11">F65-F67</f>
        <v>25583401.6743</v>
      </c>
      <c r="G68" s="254">
        <f t="shared" si="11"/>
        <v>10824684.624300001</v>
      </c>
      <c r="H68" s="254">
        <f t="shared" si="11"/>
        <v>1790838.1172010002</v>
      </c>
      <c r="I68" s="254">
        <f t="shared" si="11"/>
        <v>757727.92370100005</v>
      </c>
      <c r="J68" s="254">
        <f t="shared" si="11"/>
        <v>5958553.1599999983</v>
      </c>
      <c r="M68"/>
    </row>
    <row r="69" spans="1:13" s="16" customFormat="1" hidden="1">
      <c r="A69"/>
      <c r="B69" t="s">
        <v>642</v>
      </c>
      <c r="C69"/>
      <c r="D69" s="254"/>
      <c r="E69"/>
      <c r="F69" s="254"/>
      <c r="G69" s="254"/>
      <c r="H69" s="254"/>
      <c r="I69" s="254"/>
      <c r="J69" s="16">
        <v>257128.38</v>
      </c>
      <c r="M69"/>
    </row>
    <row r="70" spans="1:13" s="16" customFormat="1" hidden="1">
      <c r="A70"/>
      <c r="B70" t="s">
        <v>643</v>
      </c>
      <c r="C70"/>
      <c r="D70"/>
      <c r="E70"/>
      <c r="F70"/>
      <c r="G70"/>
      <c r="H70"/>
      <c r="I70"/>
      <c r="J70" s="16">
        <v>380625.25</v>
      </c>
      <c r="M70"/>
    </row>
    <row r="71" spans="1:13" s="16" customFormat="1" hidden="1">
      <c r="A71"/>
      <c r="B71" t="s">
        <v>644</v>
      </c>
      <c r="C71"/>
      <c r="D71"/>
      <c r="E71"/>
      <c r="F71"/>
      <c r="G71"/>
      <c r="H71"/>
      <c r="I71"/>
      <c r="J71" s="16">
        <v>65400.9</v>
      </c>
      <c r="M71"/>
    </row>
    <row r="72" spans="1:13" s="16" customFormat="1" ht="15" hidden="1" thickBot="1">
      <c r="A72"/>
      <c r="B72"/>
      <c r="C72"/>
      <c r="D72"/>
      <c r="E72"/>
      <c r="F72"/>
      <c r="G72"/>
      <c r="H72"/>
      <c r="I72"/>
      <c r="J72" s="255">
        <f>J68-J69-J70-J71</f>
        <v>5255398.629999998</v>
      </c>
      <c r="M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09AB-448D-4359-B4C5-6C09615E47EC}">
  <sheetPr>
    <tabColor rgb="FFFFCCCC"/>
  </sheetPr>
  <dimension ref="A2:N43"/>
  <sheetViews>
    <sheetView workbookViewId="0">
      <selection activeCell="E24" sqref="E24"/>
    </sheetView>
  </sheetViews>
  <sheetFormatPr defaultRowHeight="14.6"/>
  <cols>
    <col min="1" max="2" width="12.15234375" bestFit="1" customWidth="1"/>
    <col min="3" max="3" width="12.15234375" customWidth="1"/>
    <col min="4" max="4" width="11.15234375" customWidth="1"/>
    <col min="5" max="5" width="51.15234375" bestFit="1" customWidth="1"/>
    <col min="6" max="6" width="14.921875" bestFit="1" customWidth="1"/>
    <col min="7" max="7" width="10.84375" bestFit="1" customWidth="1"/>
    <col min="8" max="8" width="13.921875" customWidth="1"/>
    <col min="10" max="10" width="11.15234375" customWidth="1"/>
    <col min="11" max="11" width="10.3828125" customWidth="1"/>
    <col min="13" max="13" width="13.07421875" customWidth="1"/>
  </cols>
  <sheetData>
    <row r="2" spans="1:12" s="183" customFormat="1">
      <c r="A2" s="182" t="s">
        <v>571</v>
      </c>
      <c r="B2" s="182" t="s">
        <v>572</v>
      </c>
      <c r="C2" s="182" t="s">
        <v>573</v>
      </c>
      <c r="D2" s="182" t="s">
        <v>574</v>
      </c>
      <c r="E2" s="182" t="s">
        <v>556</v>
      </c>
      <c r="F2" s="182" t="s">
        <v>575</v>
      </c>
      <c r="G2" s="182" t="s">
        <v>576</v>
      </c>
      <c r="H2" s="182" t="s">
        <v>577</v>
      </c>
      <c r="I2" s="182" t="s">
        <v>578</v>
      </c>
      <c r="J2" s="182" t="s">
        <v>579</v>
      </c>
      <c r="K2" s="182" t="s">
        <v>580</v>
      </c>
    </row>
    <row r="3" spans="1:12" s="185" customFormat="1">
      <c r="A3" s="184">
        <v>45107</v>
      </c>
      <c r="B3" s="183" t="s">
        <v>557</v>
      </c>
      <c r="C3" s="183" t="s">
        <v>569</v>
      </c>
      <c r="D3" s="185" t="s">
        <v>558</v>
      </c>
      <c r="E3" s="185" t="s">
        <v>581</v>
      </c>
      <c r="F3" s="186">
        <v>13223.75</v>
      </c>
      <c r="G3" s="186">
        <v>0</v>
      </c>
      <c r="H3" s="186">
        <v>5214</v>
      </c>
      <c r="I3" s="186">
        <v>364.98</v>
      </c>
      <c r="J3" s="186">
        <f>SUM(F3:I3)</f>
        <v>18802.73</v>
      </c>
      <c r="K3" s="185" t="s">
        <v>562</v>
      </c>
      <c r="L3" s="185" t="s">
        <v>563</v>
      </c>
    </row>
    <row r="4" spans="1:12" s="185" customFormat="1">
      <c r="A4" s="184">
        <v>45107</v>
      </c>
      <c r="B4" s="183" t="s">
        <v>559</v>
      </c>
      <c r="C4" s="183" t="s">
        <v>569</v>
      </c>
      <c r="D4" s="185" t="s">
        <v>558</v>
      </c>
      <c r="E4" s="185" t="s">
        <v>582</v>
      </c>
      <c r="F4" s="186">
        <v>14415.66</v>
      </c>
      <c r="G4" s="186">
        <v>0</v>
      </c>
      <c r="H4" s="186">
        <v>8945</v>
      </c>
      <c r="I4" s="186">
        <v>626.15</v>
      </c>
      <c r="J4" s="186">
        <f t="shared" ref="J4:J6" si="0">SUM(F4:I4)</f>
        <v>23986.81</v>
      </c>
      <c r="K4" s="185" t="s">
        <v>562</v>
      </c>
      <c r="L4" s="185" t="s">
        <v>563</v>
      </c>
    </row>
    <row r="5" spans="1:12" s="185" customFormat="1">
      <c r="A5" s="184">
        <v>45138</v>
      </c>
      <c r="B5" s="183" t="s">
        <v>560</v>
      </c>
      <c r="C5" s="183" t="s">
        <v>569</v>
      </c>
      <c r="D5" s="185" t="s">
        <v>558</v>
      </c>
      <c r="E5" s="185" t="s">
        <v>570</v>
      </c>
      <c r="F5" s="186">
        <v>20833.400000000001</v>
      </c>
      <c r="G5" s="186">
        <v>0</v>
      </c>
      <c r="H5" s="186">
        <v>0</v>
      </c>
      <c r="I5" s="186">
        <v>0</v>
      </c>
      <c r="J5" s="186">
        <f t="shared" si="0"/>
        <v>20833.400000000001</v>
      </c>
      <c r="K5" s="185" t="s">
        <v>564</v>
      </c>
      <c r="L5" s="185" t="s">
        <v>565</v>
      </c>
    </row>
    <row r="6" spans="1:12" s="185" customFormat="1">
      <c r="A6" s="184">
        <v>45196</v>
      </c>
      <c r="B6" s="183" t="s">
        <v>561</v>
      </c>
      <c r="C6" s="183" t="s">
        <v>569</v>
      </c>
      <c r="D6" s="185" t="s">
        <v>558</v>
      </c>
      <c r="E6" s="185" t="s">
        <v>568</v>
      </c>
      <c r="F6" s="186">
        <v>18143.439999999999</v>
      </c>
      <c r="G6" s="186">
        <v>0</v>
      </c>
      <c r="H6" s="186">
        <v>14336</v>
      </c>
      <c r="I6" s="186">
        <v>1003.52</v>
      </c>
      <c r="J6" s="186">
        <f t="shared" si="0"/>
        <v>33482.959999999999</v>
      </c>
      <c r="K6" s="185" t="s">
        <v>566</v>
      </c>
      <c r="L6" s="185" t="s">
        <v>567</v>
      </c>
    </row>
    <row r="7" spans="1:12" ht="15" thickBot="1">
      <c r="F7" s="187">
        <f>SUM(F3:F6)</f>
        <v>66616.25</v>
      </c>
      <c r="G7" s="187">
        <f t="shared" ref="G7:J7" si="1">SUM(G3:G6)</f>
        <v>0</v>
      </c>
      <c r="H7" s="188">
        <f t="shared" si="1"/>
        <v>28495</v>
      </c>
      <c r="I7" s="187">
        <f t="shared" si="1"/>
        <v>1994.65</v>
      </c>
      <c r="J7" s="188">
        <f t="shared" si="1"/>
        <v>97105.9</v>
      </c>
    </row>
    <row r="9" spans="1:12">
      <c r="E9" s="207" t="s">
        <v>595</v>
      </c>
      <c r="F9" s="208">
        <f>H7</f>
        <v>28495</v>
      </c>
    </row>
    <row r="11" spans="1:12" ht="15" thickBot="1">
      <c r="A11" s="198" t="s">
        <v>571</v>
      </c>
      <c r="B11" s="198" t="s">
        <v>572</v>
      </c>
      <c r="C11" s="198" t="s">
        <v>573</v>
      </c>
      <c r="D11" s="198" t="s">
        <v>574</v>
      </c>
      <c r="E11" s="198" t="s">
        <v>556</v>
      </c>
      <c r="F11" s="198" t="s">
        <v>575</v>
      </c>
      <c r="G11" s="198" t="s">
        <v>576</v>
      </c>
      <c r="H11" s="198" t="s">
        <v>577</v>
      </c>
      <c r="I11" s="198" t="s">
        <v>578</v>
      </c>
      <c r="J11" s="198" t="s">
        <v>585</v>
      </c>
      <c r="K11" s="198" t="s">
        <v>579</v>
      </c>
    </row>
    <row r="12" spans="1:12" s="194" customFormat="1" ht="12.45">
      <c r="A12" s="190">
        <v>45288</v>
      </c>
      <c r="B12" s="191" t="s">
        <v>583</v>
      </c>
      <c r="C12" s="191" t="s">
        <v>569</v>
      </c>
      <c r="D12" s="191" t="s">
        <v>558</v>
      </c>
      <c r="E12" s="191" t="s">
        <v>584</v>
      </c>
      <c r="F12" s="192">
        <v>20672.400000000001</v>
      </c>
      <c r="G12" s="192">
        <v>0</v>
      </c>
      <c r="H12" s="192">
        <v>0</v>
      </c>
      <c r="I12" s="192">
        <v>0</v>
      </c>
      <c r="J12" s="192">
        <v>0</v>
      </c>
      <c r="K12" s="192">
        <v>20672.400000000001</v>
      </c>
    </row>
    <row r="13" spans="1:12" s="194" customFormat="1" ht="12.9" thickBot="1">
      <c r="A13" s="190"/>
      <c r="B13" s="191"/>
      <c r="C13" s="191"/>
      <c r="D13" s="191"/>
      <c r="E13" s="191"/>
      <c r="F13" s="195">
        <f t="shared" ref="F13:I13" si="2">SUM(F12:F12)</f>
        <v>20672.400000000001</v>
      </c>
      <c r="G13" s="196">
        <f t="shared" si="2"/>
        <v>0</v>
      </c>
      <c r="H13" s="197">
        <f>SUM(H12:H12)</f>
        <v>0</v>
      </c>
      <c r="I13" s="196">
        <f t="shared" si="2"/>
        <v>0</v>
      </c>
      <c r="J13" s="196">
        <f t="shared" ref="J13" si="3">SUM(J12:J12)</f>
        <v>0</v>
      </c>
      <c r="K13" s="196">
        <f>SUM(K12:K12)</f>
        <v>20672.400000000001</v>
      </c>
    </row>
    <row r="14" spans="1:12" ht="15" thickTop="1"/>
    <row r="15" spans="1:12">
      <c r="E15" s="207" t="s">
        <v>594</v>
      </c>
      <c r="F15" s="208">
        <f>F13</f>
        <v>20672.400000000001</v>
      </c>
    </row>
    <row r="16" spans="1:12">
      <c r="E16" s="206"/>
    </row>
    <row r="17" spans="1:13">
      <c r="A17" s="209" t="s">
        <v>596</v>
      </c>
      <c r="B17" s="209" t="s">
        <v>597</v>
      </c>
      <c r="C17" s="210" t="s">
        <v>598</v>
      </c>
      <c r="D17" s="211"/>
      <c r="E17" s="212" t="s">
        <v>599</v>
      </c>
      <c r="F17" s="210" t="s">
        <v>600</v>
      </c>
      <c r="G17" s="213"/>
      <c r="H17" s="211" t="s">
        <v>601</v>
      </c>
      <c r="I17" s="212" t="s">
        <v>602</v>
      </c>
    </row>
    <row r="18" spans="1:13">
      <c r="A18" s="209"/>
      <c r="B18" s="209" t="s">
        <v>509</v>
      </c>
      <c r="C18" s="212" t="s">
        <v>603</v>
      </c>
      <c r="D18" s="209" t="s">
        <v>604</v>
      </c>
      <c r="E18" s="212"/>
      <c r="F18" s="212" t="s">
        <v>605</v>
      </c>
      <c r="G18" s="209" t="s">
        <v>606</v>
      </c>
      <c r="H18" s="209"/>
      <c r="I18" s="212" t="s">
        <v>509</v>
      </c>
    </row>
    <row r="19" spans="1:13">
      <c r="A19" s="214">
        <v>45291</v>
      </c>
      <c r="B19" s="215">
        <v>4000000</v>
      </c>
      <c r="C19" s="216">
        <v>45286</v>
      </c>
      <c r="D19" s="216">
        <v>45291</v>
      </c>
      <c r="E19" s="217">
        <v>6</v>
      </c>
      <c r="F19" s="218">
        <v>8.1750000000000003E-2</v>
      </c>
      <c r="G19" s="218">
        <v>-2.0250000000000001E-2</v>
      </c>
      <c r="H19" s="219">
        <v>6.1499999999999999E-2</v>
      </c>
      <c r="I19" s="220">
        <v>4043.84</v>
      </c>
    </row>
    <row r="20" spans="1:13" ht="15" thickBot="1">
      <c r="I20" s="222">
        <f>SUM(I19)</f>
        <v>4043.84</v>
      </c>
    </row>
    <row r="21" spans="1:13" ht="15" thickTop="1">
      <c r="A21" s="214"/>
      <c r="C21" s="221"/>
      <c r="D21" s="221"/>
      <c r="E21" s="207" t="s">
        <v>540</v>
      </c>
      <c r="F21" s="223">
        <f>I19</f>
        <v>4043.84</v>
      </c>
      <c r="G21" s="218"/>
      <c r="H21" s="219"/>
    </row>
    <row r="22" spans="1:13">
      <c r="A22" s="214"/>
      <c r="C22" s="221"/>
      <c r="D22" s="221"/>
      <c r="E22" s="207" t="s">
        <v>43</v>
      </c>
      <c r="F22" s="223">
        <f>B19</f>
        <v>4000000</v>
      </c>
      <c r="G22" s="218"/>
      <c r="H22" s="219"/>
    </row>
    <row r="24" spans="1:13" ht="15" thickBot="1">
      <c r="A24" s="198" t="s">
        <v>571</v>
      </c>
      <c r="B24" s="198" t="s">
        <v>572</v>
      </c>
      <c r="C24" s="198" t="s">
        <v>573</v>
      </c>
      <c r="D24" s="198" t="s">
        <v>574</v>
      </c>
      <c r="E24" s="198" t="s">
        <v>556</v>
      </c>
      <c r="F24" s="198" t="s">
        <v>575</v>
      </c>
      <c r="G24" s="198" t="s">
        <v>576</v>
      </c>
      <c r="H24" s="198" t="s">
        <v>577</v>
      </c>
      <c r="I24" s="198" t="s">
        <v>578</v>
      </c>
      <c r="J24" s="198" t="s">
        <v>585</v>
      </c>
      <c r="K24" s="198" t="s">
        <v>579</v>
      </c>
      <c r="L24" s="199"/>
      <c r="M24" s="200"/>
    </row>
    <row r="25" spans="1:13">
      <c r="A25" s="190">
        <v>45273</v>
      </c>
      <c r="B25" s="191" t="s">
        <v>586</v>
      </c>
      <c r="C25" s="191" t="s">
        <v>587</v>
      </c>
      <c r="D25" s="191" t="s">
        <v>588</v>
      </c>
      <c r="E25" s="191" t="s">
        <v>589</v>
      </c>
      <c r="F25" s="192">
        <v>41972</v>
      </c>
      <c r="G25" s="192">
        <v>0</v>
      </c>
      <c r="H25" s="192">
        <v>0</v>
      </c>
      <c r="I25" s="192">
        <v>0</v>
      </c>
      <c r="J25" s="192">
        <v>0</v>
      </c>
      <c r="K25" s="192">
        <v>41972</v>
      </c>
      <c r="L25" s="185"/>
      <c r="M25" s="185"/>
    </row>
    <row r="26" spans="1:13">
      <c r="A26" s="190">
        <v>45286</v>
      </c>
      <c r="B26" s="191" t="s">
        <v>590</v>
      </c>
      <c r="C26" s="191" t="s">
        <v>587</v>
      </c>
      <c r="D26" s="191" t="s">
        <v>588</v>
      </c>
      <c r="E26" s="191" t="s">
        <v>591</v>
      </c>
      <c r="F26" s="192">
        <v>35014</v>
      </c>
      <c r="G26" s="192">
        <v>0</v>
      </c>
      <c r="H26" s="192">
        <v>0</v>
      </c>
      <c r="I26" s="192">
        <v>0</v>
      </c>
      <c r="J26" s="192">
        <v>0</v>
      </c>
      <c r="K26" s="192">
        <v>35014</v>
      </c>
      <c r="L26" s="193"/>
      <c r="M26" s="194"/>
    </row>
    <row r="27" spans="1:13">
      <c r="A27" s="190">
        <v>45299</v>
      </c>
      <c r="B27" s="191" t="s">
        <v>592</v>
      </c>
      <c r="C27" s="191" t="s">
        <v>587</v>
      </c>
      <c r="D27" s="191" t="s">
        <v>588</v>
      </c>
      <c r="E27" s="191" t="s">
        <v>593</v>
      </c>
      <c r="F27" s="192">
        <v>120680</v>
      </c>
      <c r="G27" s="192">
        <v>0</v>
      </c>
      <c r="H27" s="192">
        <v>0</v>
      </c>
      <c r="I27" s="192">
        <v>0</v>
      </c>
      <c r="J27" s="192">
        <v>0</v>
      </c>
      <c r="K27" s="192">
        <v>120680</v>
      </c>
      <c r="L27" s="193"/>
      <c r="M27" s="194"/>
    </row>
    <row r="28" spans="1:13">
      <c r="A28" s="190"/>
      <c r="B28" s="191"/>
      <c r="C28" s="191"/>
      <c r="D28" s="191"/>
      <c r="E28" s="191"/>
      <c r="F28" s="192"/>
      <c r="G28" s="192"/>
      <c r="H28" s="192"/>
      <c r="I28" s="192"/>
      <c r="J28" s="192"/>
      <c r="K28" s="192"/>
      <c r="L28" s="193"/>
      <c r="M28" s="194"/>
    </row>
    <row r="29" spans="1:13" ht="15" thickBot="1">
      <c r="A29" s="201"/>
      <c r="B29" s="202"/>
      <c r="C29" s="199"/>
      <c r="D29" s="202"/>
      <c r="E29" s="202"/>
      <c r="F29" s="204">
        <f>SUM(F25:F28)</f>
        <v>197666</v>
      </c>
      <c r="G29" s="205">
        <f>SUM(G25:G27)</f>
        <v>0</v>
      </c>
      <c r="H29" s="205">
        <f t="shared" ref="H29:J29" si="4">SUM(H25:H27)</f>
        <v>0</v>
      </c>
      <c r="I29" s="205">
        <f t="shared" si="4"/>
        <v>0</v>
      </c>
      <c r="J29" s="205">
        <f t="shared" si="4"/>
        <v>0</v>
      </c>
      <c r="K29" s="205">
        <f>SUM(K25:K28)</f>
        <v>197666</v>
      </c>
      <c r="L29" s="199"/>
      <c r="M29" s="203"/>
    </row>
    <row r="30" spans="1:13">
      <c r="A30" s="200"/>
      <c r="B30" s="203"/>
      <c r="C30" s="200"/>
      <c r="D30" s="203"/>
      <c r="E30" s="203"/>
      <c r="F30" s="203"/>
      <c r="G30" s="203"/>
      <c r="H30" s="203"/>
      <c r="I30" s="200"/>
      <c r="J30" s="203"/>
    </row>
    <row r="31" spans="1:13">
      <c r="A31" s="200"/>
      <c r="B31" s="203"/>
      <c r="C31" s="200"/>
      <c r="D31" s="203"/>
      <c r="E31" s="224" t="s">
        <v>594</v>
      </c>
      <c r="F31" s="225">
        <f>F26</f>
        <v>35014</v>
      </c>
      <c r="G31" s="203"/>
      <c r="H31" s="203"/>
      <c r="I31" s="200"/>
      <c r="J31" s="203"/>
    </row>
    <row r="32" spans="1:13">
      <c r="A32" s="200"/>
      <c r="B32" s="203"/>
      <c r="C32" s="200"/>
      <c r="D32" s="203"/>
      <c r="E32" s="224" t="s">
        <v>540</v>
      </c>
      <c r="F32" s="225">
        <f>F27</f>
        <v>120680</v>
      </c>
      <c r="G32" s="203"/>
      <c r="H32" s="203"/>
      <c r="I32" s="200"/>
      <c r="J32" s="203"/>
    </row>
    <row r="33" spans="1:14">
      <c r="A33" s="200"/>
      <c r="B33" s="203"/>
      <c r="C33" s="200"/>
      <c r="D33" s="203"/>
      <c r="E33" s="203"/>
      <c r="F33" s="203"/>
      <c r="G33" s="203"/>
      <c r="H33" s="203"/>
      <c r="I33" s="200"/>
      <c r="J33" s="203"/>
    </row>
    <row r="35" spans="1:14">
      <c r="A35" s="203"/>
      <c r="B35" s="203"/>
      <c r="C35" s="203"/>
      <c r="D35" s="203"/>
      <c r="F35" s="203"/>
      <c r="G35" s="203"/>
      <c r="H35" s="203"/>
      <c r="I35" s="203"/>
      <c r="J35" s="203"/>
      <c r="K35" s="203"/>
      <c r="L35" s="203"/>
      <c r="M35" s="203"/>
      <c r="N35" s="203"/>
    </row>
    <row r="43" spans="1:14">
      <c r="E43" t="s">
        <v>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4F26-3FDD-4E13-9446-AE0139F219DC}">
  <sheetPr>
    <tabColor rgb="FF7030A0"/>
  </sheetPr>
  <dimension ref="A1:AO630"/>
  <sheetViews>
    <sheetView zoomScale="80" zoomScaleNormal="80" workbookViewId="0">
      <pane xSplit="2" ySplit="5" topLeftCell="C555" activePane="bottomRight" state="frozen"/>
      <selection activeCell="U70" sqref="U70"/>
      <selection pane="topRight" activeCell="U70" sqref="U70"/>
      <selection pane="bottomLeft" activeCell="U70" sqref="U70"/>
      <selection pane="bottomRight" activeCell="G581" sqref="G581"/>
    </sheetView>
  </sheetViews>
  <sheetFormatPr defaultColWidth="16.15234375" defaultRowHeight="16.399999999999999" customHeight="1"/>
  <cols>
    <col min="1" max="1" width="13.84375" style="8" customWidth="1"/>
    <col min="2" max="2" width="40.53515625" style="10" customWidth="1"/>
    <col min="3" max="14" width="15.4609375" style="10" customWidth="1"/>
    <col min="15" max="16" width="5.4609375" style="257" customWidth="1"/>
    <col min="17" max="28" width="15.4609375" style="10" hidden="1" customWidth="1"/>
    <col min="29" max="29" width="5.4609375" style="257" hidden="1" customWidth="1"/>
    <col min="30" max="41" width="15.4609375" style="10" customWidth="1"/>
  </cols>
  <sheetData>
    <row r="1" spans="1:41" ht="16.399999999999999" customHeight="1">
      <c r="A1" s="57" t="s">
        <v>510</v>
      </c>
      <c r="B1" s="58"/>
      <c r="C1" s="60" t="s">
        <v>509</v>
      </c>
      <c r="D1" s="3" t="str">
        <f>+C1</f>
        <v>THB</v>
      </c>
      <c r="E1" s="3" t="str">
        <f t="shared" ref="E1:N1" si="0">+D1</f>
        <v>THB</v>
      </c>
      <c r="F1" s="3" t="str">
        <f t="shared" si="0"/>
        <v>THB</v>
      </c>
      <c r="G1" s="3" t="str">
        <f t="shared" si="0"/>
        <v>THB</v>
      </c>
      <c r="H1" s="3" t="str">
        <f t="shared" si="0"/>
        <v>THB</v>
      </c>
      <c r="I1" s="3" t="str">
        <f t="shared" si="0"/>
        <v>THB</v>
      </c>
      <c r="J1" s="3" t="str">
        <f t="shared" si="0"/>
        <v>THB</v>
      </c>
      <c r="K1" s="3" t="str">
        <f t="shared" si="0"/>
        <v>THB</v>
      </c>
      <c r="L1" s="3" t="str">
        <f t="shared" si="0"/>
        <v>THB</v>
      </c>
      <c r="M1" s="3" t="str">
        <f t="shared" si="0"/>
        <v>THB</v>
      </c>
      <c r="N1" s="3" t="str">
        <f t="shared" si="0"/>
        <v>THB</v>
      </c>
      <c r="Q1" s="60" t="s">
        <v>509</v>
      </c>
      <c r="R1" s="3" t="s">
        <v>509</v>
      </c>
      <c r="S1" s="3" t="s">
        <v>509</v>
      </c>
      <c r="T1" s="3" t="s">
        <v>509</v>
      </c>
      <c r="U1" s="3" t="s">
        <v>509</v>
      </c>
      <c r="V1" s="3" t="s">
        <v>509</v>
      </c>
      <c r="W1" s="3" t="s">
        <v>509</v>
      </c>
      <c r="X1" s="3" t="s">
        <v>509</v>
      </c>
      <c r="Y1" s="3" t="s">
        <v>509</v>
      </c>
      <c r="Z1" s="3" t="s">
        <v>509</v>
      </c>
      <c r="AA1" s="3" t="s">
        <v>509</v>
      </c>
      <c r="AB1" s="3" t="s">
        <v>509</v>
      </c>
      <c r="AD1" s="60" t="s">
        <v>509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9"/>
      <c r="AD2" s="10">
        <v>1</v>
      </c>
      <c r="AE2" s="10">
        <v>1</v>
      </c>
      <c r="AF2" s="10">
        <v>1</v>
      </c>
      <c r="AG2" s="10">
        <v>1</v>
      </c>
      <c r="AH2" s="10">
        <v>1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0">
        <v>1</v>
      </c>
    </row>
    <row r="3" spans="1:41" ht="16.399999999999999" customHeight="1">
      <c r="A3" s="11"/>
      <c r="O3" s="258"/>
      <c r="P3" s="258"/>
      <c r="AC3" s="258"/>
    </row>
    <row r="4" spans="1:41" ht="16.399999999999999" customHeight="1">
      <c r="C4" s="13">
        <f>C630</f>
        <v>0</v>
      </c>
      <c r="D4" s="13">
        <f t="shared" ref="D4:F4" si="11">D630</f>
        <v>-0.01</v>
      </c>
      <c r="E4" s="13">
        <f t="shared" si="11"/>
        <v>0</v>
      </c>
      <c r="F4" s="13">
        <f t="shared" si="11"/>
        <v>0</v>
      </c>
      <c r="G4" s="13">
        <f t="shared" ref="G4:N4" si="12">G630</f>
        <v>0</v>
      </c>
      <c r="H4" s="13">
        <f t="shared" si="12"/>
        <v>0</v>
      </c>
      <c r="I4" s="13">
        <f t="shared" si="12"/>
        <v>0</v>
      </c>
      <c r="J4" s="13">
        <f t="shared" si="12"/>
        <v>0</v>
      </c>
      <c r="K4" s="13">
        <f t="shared" si="12"/>
        <v>0</v>
      </c>
      <c r="L4" s="13">
        <f t="shared" si="12"/>
        <v>0</v>
      </c>
      <c r="M4" s="13">
        <f t="shared" si="12"/>
        <v>0</v>
      </c>
      <c r="N4" s="13">
        <f t="shared" si="12"/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D4" s="13">
        <f>AD630</f>
        <v>0</v>
      </c>
      <c r="AE4" s="13">
        <f t="shared" ref="AE4:AO4" si="13">AE630</f>
        <v>-0.01</v>
      </c>
      <c r="AF4" s="13">
        <f t="shared" si="13"/>
        <v>0</v>
      </c>
      <c r="AG4" s="13">
        <f t="shared" si="13"/>
        <v>0</v>
      </c>
      <c r="AH4" s="13">
        <f t="shared" si="13"/>
        <v>0</v>
      </c>
      <c r="AI4" s="13">
        <f t="shared" si="13"/>
        <v>0</v>
      </c>
      <c r="AJ4" s="13">
        <f t="shared" si="13"/>
        <v>0</v>
      </c>
      <c r="AK4" s="13">
        <f t="shared" si="13"/>
        <v>0</v>
      </c>
      <c r="AL4" s="13">
        <f t="shared" si="13"/>
        <v>0</v>
      </c>
      <c r="AM4" s="13">
        <f t="shared" si="13"/>
        <v>0</v>
      </c>
      <c r="AN4" s="13">
        <f t="shared" si="13"/>
        <v>0</v>
      </c>
      <c r="AO4" s="13">
        <f t="shared" si="13"/>
        <v>0</v>
      </c>
    </row>
    <row r="5" spans="1:41" ht="16.399999999999999" customHeight="1">
      <c r="A5" s="52" t="s">
        <v>90</v>
      </c>
      <c r="B5" s="53" t="s">
        <v>3</v>
      </c>
      <c r="C5" s="263" t="s">
        <v>664</v>
      </c>
      <c r="D5" s="263" t="s">
        <v>665</v>
      </c>
      <c r="E5" s="54" t="s">
        <v>666</v>
      </c>
      <c r="F5" s="54" t="s">
        <v>667</v>
      </c>
      <c r="G5" s="54" t="s">
        <v>668</v>
      </c>
      <c r="H5" s="54" t="s">
        <v>669</v>
      </c>
      <c r="I5" s="54" t="s">
        <v>670</v>
      </c>
      <c r="J5" s="54" t="s">
        <v>671</v>
      </c>
      <c r="K5" s="54" t="s">
        <v>672</v>
      </c>
      <c r="L5" s="54" t="s">
        <v>673</v>
      </c>
      <c r="M5" s="54" t="s">
        <v>674</v>
      </c>
      <c r="N5" s="54" t="s">
        <v>675</v>
      </c>
      <c r="O5" s="259"/>
      <c r="P5" s="259"/>
      <c r="Q5" s="263" t="s">
        <v>653</v>
      </c>
      <c r="R5" s="263" t="s">
        <v>654</v>
      </c>
      <c r="S5" s="54" t="s">
        <v>655</v>
      </c>
      <c r="T5" s="54" t="s">
        <v>656</v>
      </c>
      <c r="U5" s="54" t="s">
        <v>657</v>
      </c>
      <c r="V5" s="54" t="s">
        <v>658</v>
      </c>
      <c r="W5" s="54" t="s">
        <v>659</v>
      </c>
      <c r="X5" s="54" t="s">
        <v>660</v>
      </c>
      <c r="Y5" s="54" t="s">
        <v>661</v>
      </c>
      <c r="Z5" s="54" t="s">
        <v>662</v>
      </c>
      <c r="AA5" s="54" t="s">
        <v>663</v>
      </c>
      <c r="AB5" s="54" t="s">
        <v>675</v>
      </c>
      <c r="AC5" s="259"/>
      <c r="AD5" s="54" t="str">
        <f>C5</f>
        <v>Jan'25</v>
      </c>
      <c r="AE5" s="54" t="str">
        <f t="shared" ref="AE5:AO5" si="14">D5</f>
        <v>Feb'25</v>
      </c>
      <c r="AF5" s="54" t="str">
        <f t="shared" si="14"/>
        <v>Mar'25</v>
      </c>
      <c r="AG5" s="54" t="str">
        <f t="shared" si="14"/>
        <v>Apr'25</v>
      </c>
      <c r="AH5" s="54" t="str">
        <f t="shared" si="14"/>
        <v>May'25</v>
      </c>
      <c r="AI5" s="54" t="str">
        <f t="shared" si="14"/>
        <v>Jun'25</v>
      </c>
      <c r="AJ5" s="54" t="str">
        <f t="shared" si="14"/>
        <v>Jul'25</v>
      </c>
      <c r="AK5" s="54" t="str">
        <f t="shared" si="14"/>
        <v>Aug'25</v>
      </c>
      <c r="AL5" s="54" t="str">
        <f t="shared" si="14"/>
        <v>Sep'25</v>
      </c>
      <c r="AM5" s="54" t="str">
        <f t="shared" si="14"/>
        <v>Oct'25</v>
      </c>
      <c r="AN5" s="54" t="str">
        <f t="shared" si="14"/>
        <v>Nov'25</v>
      </c>
      <c r="AO5" s="54" t="str">
        <f t="shared" si="14"/>
        <v>Dec'25</v>
      </c>
    </row>
    <row r="6" spans="1:41" ht="16.399999999999999" customHeight="1">
      <c r="A6" s="14"/>
      <c r="B6" s="15"/>
      <c r="C6" s="47">
        <f>SUMIF(Jan!$A:$A,TB!$A6,Jan!$H:$H)</f>
        <v>0</v>
      </c>
      <c r="D6" s="47">
        <f>SUMIF(Feb!$A:$A,TB!$A6,Feb!$H:$H)</f>
        <v>0</v>
      </c>
      <c r="E6" s="47">
        <f>SUMIF(Mar!$A:$A,TB!$A6,Mar!$H:$H)</f>
        <v>0</v>
      </c>
      <c r="F6" s="47">
        <f>SUMIF(Apr!$A:$A,TB!$A6,Apr!$H:$H)</f>
        <v>0</v>
      </c>
      <c r="G6" s="47">
        <f>SUMIF(May!$A:$A,TB!$A6,May!$H:$H)</f>
        <v>0</v>
      </c>
      <c r="H6" s="47">
        <f>SUMIF(Jun!$A:$A,TB!$A6,Jun!$H:$H)</f>
        <v>0</v>
      </c>
      <c r="I6" s="47">
        <f>SUMIF(Jul!$A:$A,TB!$A6,Jul!$H:$H)</f>
        <v>0</v>
      </c>
      <c r="J6" s="47">
        <f>SUMIF(Aug!$A:$A,TB!$A6,Aug!$H:$H)</f>
        <v>0</v>
      </c>
      <c r="K6" s="47">
        <f>SUMIF(Sep!$A:$A,TB!$A6,Sep!$H:$H)</f>
        <v>0</v>
      </c>
      <c r="L6" s="47">
        <f>SUMIF(Oct!$A:$A,TB!$A6,Oct!$H:$H)</f>
        <v>0</v>
      </c>
      <c r="M6" s="47">
        <f>SUMIF(Nov!$A:$A,TB!$A6,Nov!$H:$H)</f>
        <v>0</v>
      </c>
      <c r="N6" s="47">
        <f>SUMIF(Dec!$A:$A,TB!$A6,Dec!$H:$H)</f>
        <v>0</v>
      </c>
      <c r="O6" s="260"/>
      <c r="P6" s="260"/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260"/>
      <c r="AD6" s="47">
        <f t="shared" ref="AD6:AD37" si="15">ROUND(C6*AD$2,2)</f>
        <v>0</v>
      </c>
      <c r="AE6" s="47">
        <f t="shared" ref="AE6:AE37" si="16">ROUND(D6*AE$2,2)</f>
        <v>0</v>
      </c>
      <c r="AF6" s="47">
        <f t="shared" ref="AF6:AF37" si="17">ROUND(E6*AF$2,2)</f>
        <v>0</v>
      </c>
      <c r="AG6" s="47">
        <f t="shared" ref="AG6:AG37" si="18">ROUND(F6*AG$2,2)</f>
        <v>0</v>
      </c>
      <c r="AH6" s="47">
        <f t="shared" ref="AH6:AH37" si="19">ROUND(G6*AH$2,2)</f>
        <v>0</v>
      </c>
      <c r="AI6" s="47">
        <f t="shared" ref="AI6:AI37" si="20">ROUND(H6*AI$2,2)</f>
        <v>0</v>
      </c>
      <c r="AJ6" s="47">
        <f t="shared" ref="AJ6:AJ37" si="21">ROUND(I6*AJ$2,2)</f>
        <v>0</v>
      </c>
      <c r="AK6" s="47">
        <f t="shared" ref="AK6:AK37" si="22">ROUND(J6*AK$2,2)</f>
        <v>0</v>
      </c>
      <c r="AL6" s="47">
        <f t="shared" ref="AL6:AL37" si="23">ROUND(K6*AL$2,2)</f>
        <v>0</v>
      </c>
      <c r="AM6" s="47">
        <f t="shared" ref="AM6:AM37" si="24">ROUND(L6*AM$2,2)</f>
        <v>0</v>
      </c>
      <c r="AN6" s="47">
        <f t="shared" ref="AN6:AN37" si="25">ROUND(M6*AN$2,2)</f>
        <v>0</v>
      </c>
      <c r="AO6" s="47">
        <f t="shared" ref="AO6:AO37" si="26">ROUND(N6*AO$2,2)</f>
        <v>0</v>
      </c>
    </row>
    <row r="7" spans="1:41" ht="16.399999999999999" customHeight="1">
      <c r="A7" s="14">
        <v>13011</v>
      </c>
      <c r="B7" s="15" t="s">
        <v>91</v>
      </c>
      <c r="C7" s="47">
        <f>SUMIF(Jan!$A:$A,TB!$A7,Jan!$H:$H)</f>
        <v>0</v>
      </c>
      <c r="D7" s="47">
        <f>SUMIF(Feb!$A:$A,TB!$A7,Feb!$H:$H)</f>
        <v>0</v>
      </c>
      <c r="E7" s="47">
        <f>SUMIF(Mar!$A:$A,TB!$A7,Mar!$H:$H)</f>
        <v>0</v>
      </c>
      <c r="F7" s="47">
        <f>SUMIF(Apr!$A:$A,TB!$A7,Apr!$H:$H)</f>
        <v>0</v>
      </c>
      <c r="G7" s="47">
        <f>SUMIF(May!$A:$A,TB!$A7,May!$H:$H)</f>
        <v>0</v>
      </c>
      <c r="H7" s="47">
        <f>SUMIF(Jun!$A:$A,TB!$A7,Jun!$H:$H)</f>
        <v>0</v>
      </c>
      <c r="I7" s="47">
        <f>SUMIF(Jul!$A:$A,TB!$A7,Jul!$H:$H)</f>
        <v>0</v>
      </c>
      <c r="J7" s="47">
        <f>SUMIF(Aug!$A:$A,TB!$A7,Aug!$H:$H)</f>
        <v>0</v>
      </c>
      <c r="K7" s="47">
        <f>SUMIF(Sep!$A:$A,TB!$A7,Sep!$H:$H)</f>
        <v>0</v>
      </c>
      <c r="L7" s="47">
        <f>SUMIF(Oct!$A:$A,TB!$A7,Oct!$H:$H)</f>
        <v>0</v>
      </c>
      <c r="M7" s="47">
        <f>SUMIF(Nov!$A:$A,TB!$A7,Nov!$H:$H)</f>
        <v>0</v>
      </c>
      <c r="N7" s="47">
        <f>SUMIF(Dec!$A:$A,TB!$A7,Dec!$H:$H)</f>
        <v>0</v>
      </c>
      <c r="O7" s="260"/>
      <c r="P7" s="260"/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C7" s="260"/>
      <c r="AD7" s="47">
        <f>ROUND(C7*AD$2,2)</f>
        <v>0</v>
      </c>
      <c r="AE7" s="47">
        <f t="shared" si="16"/>
        <v>0</v>
      </c>
      <c r="AF7" s="47">
        <f t="shared" si="17"/>
        <v>0</v>
      </c>
      <c r="AG7" s="47">
        <f t="shared" si="18"/>
        <v>0</v>
      </c>
      <c r="AH7" s="47">
        <f t="shared" si="19"/>
        <v>0</v>
      </c>
      <c r="AI7" s="47">
        <f t="shared" si="20"/>
        <v>0</v>
      </c>
      <c r="AJ7" s="47">
        <f t="shared" si="21"/>
        <v>0</v>
      </c>
      <c r="AK7" s="47">
        <f t="shared" si="22"/>
        <v>0</v>
      </c>
      <c r="AL7" s="47">
        <f t="shared" si="23"/>
        <v>0</v>
      </c>
      <c r="AM7" s="47">
        <f t="shared" si="24"/>
        <v>0</v>
      </c>
      <c r="AN7" s="47">
        <f t="shared" si="25"/>
        <v>0</v>
      </c>
      <c r="AO7" s="47">
        <f t="shared" si="26"/>
        <v>0</v>
      </c>
    </row>
    <row r="8" spans="1:41" ht="16.399999999999999" customHeight="1">
      <c r="A8" s="14">
        <v>13012</v>
      </c>
      <c r="B8" s="15" t="s">
        <v>92</v>
      </c>
      <c r="C8" s="47">
        <f>SUMIF(Jan!$A:$A,TB!$A8,Jan!$H:$H)</f>
        <v>0</v>
      </c>
      <c r="D8" s="47">
        <f>SUMIF(Feb!$A:$A,TB!$A8,Feb!$H:$H)</f>
        <v>0</v>
      </c>
      <c r="E8" s="47">
        <f>SUMIF(Mar!$A:$A,TB!$A8,Mar!$H:$H)</f>
        <v>0</v>
      </c>
      <c r="F8" s="47">
        <f>SUMIF(Apr!$A:$A,TB!$A8,Apr!$H:$H)</f>
        <v>0</v>
      </c>
      <c r="G8" s="47">
        <f>SUMIF(May!$A:$A,TB!$A8,May!$H:$H)</f>
        <v>0</v>
      </c>
      <c r="H8" s="47">
        <f>SUMIF(Jun!$A:$A,TB!$A8,Jun!$H:$H)</f>
        <v>0</v>
      </c>
      <c r="I8" s="47">
        <f>SUMIF(Jul!$A:$A,TB!$A8,Jul!$H:$H)</f>
        <v>0</v>
      </c>
      <c r="J8" s="47">
        <f>SUMIF(Aug!$A:$A,TB!$A8,Aug!$H:$H)</f>
        <v>0</v>
      </c>
      <c r="K8" s="47">
        <f>SUMIF(Sep!$A:$A,TB!$A8,Sep!$H:$H)</f>
        <v>0</v>
      </c>
      <c r="L8" s="47">
        <f>SUMIF(Oct!$A:$A,TB!$A8,Oct!$H:$H)</f>
        <v>0</v>
      </c>
      <c r="M8" s="47">
        <f>SUMIF(Nov!$A:$A,TB!$A8,Nov!$H:$H)</f>
        <v>0</v>
      </c>
      <c r="N8" s="47">
        <f>SUMIF(Dec!$A:$A,TB!$A8,Dec!$H:$H)</f>
        <v>0</v>
      </c>
      <c r="O8" s="260"/>
      <c r="P8" s="260"/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260"/>
      <c r="AD8" s="47">
        <f t="shared" si="15"/>
        <v>0</v>
      </c>
      <c r="AE8" s="47">
        <f t="shared" si="16"/>
        <v>0</v>
      </c>
      <c r="AF8" s="47">
        <f t="shared" si="17"/>
        <v>0</v>
      </c>
      <c r="AG8" s="47">
        <f t="shared" si="18"/>
        <v>0</v>
      </c>
      <c r="AH8" s="47">
        <f t="shared" si="19"/>
        <v>0</v>
      </c>
      <c r="AI8" s="47">
        <f t="shared" si="20"/>
        <v>0</v>
      </c>
      <c r="AJ8" s="47">
        <f t="shared" si="21"/>
        <v>0</v>
      </c>
      <c r="AK8" s="47">
        <f t="shared" si="22"/>
        <v>0</v>
      </c>
      <c r="AL8" s="47">
        <f t="shared" si="23"/>
        <v>0</v>
      </c>
      <c r="AM8" s="47">
        <f t="shared" si="24"/>
        <v>0</v>
      </c>
      <c r="AN8" s="47">
        <f t="shared" si="25"/>
        <v>0</v>
      </c>
      <c r="AO8" s="47">
        <f t="shared" si="26"/>
        <v>0</v>
      </c>
    </row>
    <row r="9" spans="1:41" ht="16.399999999999999" customHeight="1">
      <c r="A9" s="14">
        <v>13021</v>
      </c>
      <c r="B9" s="15" t="s">
        <v>93</v>
      </c>
      <c r="C9" s="47">
        <f>SUMIF(Jan!$A:$A,TB!$A9,Jan!$H:$H)</f>
        <v>0</v>
      </c>
      <c r="D9" s="47">
        <f>SUMIF(Feb!$A:$A,TB!$A9,Feb!$H:$H)</f>
        <v>0</v>
      </c>
      <c r="E9" s="47">
        <f>SUMIF(Mar!$A:$A,TB!$A9,Mar!$H:$H)</f>
        <v>0</v>
      </c>
      <c r="F9" s="47">
        <f>SUMIF(Apr!$A:$A,TB!$A9,Apr!$H:$H)</f>
        <v>0</v>
      </c>
      <c r="G9" s="47">
        <f>SUMIF(May!$A:$A,TB!$A9,May!$H:$H)</f>
        <v>0</v>
      </c>
      <c r="H9" s="47">
        <f>SUMIF(Jun!$A:$A,TB!$A9,Jun!$H:$H)</f>
        <v>0</v>
      </c>
      <c r="I9" s="47">
        <f>SUMIF(Jul!$A:$A,TB!$A9,Jul!$H:$H)</f>
        <v>0</v>
      </c>
      <c r="J9" s="47">
        <f>SUMIF(Aug!$A:$A,TB!$A9,Aug!$H:$H)</f>
        <v>0</v>
      </c>
      <c r="K9" s="47">
        <f>SUMIF(Sep!$A:$A,TB!$A9,Sep!$H:$H)</f>
        <v>0</v>
      </c>
      <c r="L9" s="47">
        <f>SUMIF(Oct!$A:$A,TB!$A9,Oct!$H:$H)</f>
        <v>0</v>
      </c>
      <c r="M9" s="47">
        <f>SUMIF(Nov!$A:$A,TB!$A9,Nov!$H:$H)</f>
        <v>0</v>
      </c>
      <c r="N9" s="47">
        <f>SUMIF(Dec!$A:$A,TB!$A9,Dec!$H:$H)</f>
        <v>0</v>
      </c>
      <c r="O9" s="260"/>
      <c r="P9" s="260"/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260"/>
      <c r="AD9" s="47">
        <f t="shared" si="15"/>
        <v>0</v>
      </c>
      <c r="AE9" s="47">
        <f t="shared" si="16"/>
        <v>0</v>
      </c>
      <c r="AF9" s="47">
        <f t="shared" si="17"/>
        <v>0</v>
      </c>
      <c r="AG9" s="47">
        <f t="shared" si="18"/>
        <v>0</v>
      </c>
      <c r="AH9" s="47">
        <f t="shared" si="19"/>
        <v>0</v>
      </c>
      <c r="AI9" s="47">
        <f t="shared" si="20"/>
        <v>0</v>
      </c>
      <c r="AJ9" s="47">
        <f t="shared" si="21"/>
        <v>0</v>
      </c>
      <c r="AK9" s="47">
        <f t="shared" si="22"/>
        <v>0</v>
      </c>
      <c r="AL9" s="47">
        <f t="shared" si="23"/>
        <v>0</v>
      </c>
      <c r="AM9" s="47">
        <f t="shared" si="24"/>
        <v>0</v>
      </c>
      <c r="AN9" s="47">
        <f t="shared" si="25"/>
        <v>0</v>
      </c>
      <c r="AO9" s="47">
        <f t="shared" si="26"/>
        <v>0</v>
      </c>
    </row>
    <row r="10" spans="1:41" ht="16.399999999999999" customHeight="1">
      <c r="A10" s="14">
        <v>13022</v>
      </c>
      <c r="B10" s="15" t="s">
        <v>94</v>
      </c>
      <c r="C10" s="47">
        <f>SUMIF(Jan!$A:$A,TB!$A10,Jan!$H:$H)</f>
        <v>0</v>
      </c>
      <c r="D10" s="47">
        <f>SUMIF(Feb!$A:$A,TB!$A10,Feb!$H:$H)</f>
        <v>0</v>
      </c>
      <c r="E10" s="47">
        <f>SUMIF(Mar!$A:$A,TB!$A10,Mar!$H:$H)</f>
        <v>0</v>
      </c>
      <c r="F10" s="47">
        <f>SUMIF(Apr!$A:$A,TB!$A10,Apr!$H:$H)</f>
        <v>0</v>
      </c>
      <c r="G10" s="47">
        <f>SUMIF(May!$A:$A,TB!$A10,May!$H:$H)</f>
        <v>0</v>
      </c>
      <c r="H10" s="47">
        <f>SUMIF(Jun!$A:$A,TB!$A10,Jun!$H:$H)</f>
        <v>0</v>
      </c>
      <c r="I10" s="47">
        <f>SUMIF(Jul!$A:$A,TB!$A10,Jul!$H:$H)</f>
        <v>0</v>
      </c>
      <c r="J10" s="47">
        <f>SUMIF(Aug!$A:$A,TB!$A10,Aug!$H:$H)</f>
        <v>0</v>
      </c>
      <c r="K10" s="47">
        <f>SUMIF(Sep!$A:$A,TB!$A10,Sep!$H:$H)</f>
        <v>0</v>
      </c>
      <c r="L10" s="47">
        <f>SUMIF(Oct!$A:$A,TB!$A10,Oct!$H:$H)</f>
        <v>0</v>
      </c>
      <c r="M10" s="47">
        <f>SUMIF(Nov!$A:$A,TB!$A10,Nov!$H:$H)</f>
        <v>0</v>
      </c>
      <c r="N10" s="47">
        <f>SUMIF(Dec!$A:$A,TB!$A10,Dec!$H:$H)</f>
        <v>0</v>
      </c>
      <c r="O10" s="260"/>
      <c r="P10" s="260"/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260"/>
      <c r="AD10" s="47">
        <f t="shared" si="15"/>
        <v>0</v>
      </c>
      <c r="AE10" s="47">
        <f t="shared" si="16"/>
        <v>0</v>
      </c>
      <c r="AF10" s="47">
        <f t="shared" si="17"/>
        <v>0</v>
      </c>
      <c r="AG10" s="47">
        <f t="shared" si="18"/>
        <v>0</v>
      </c>
      <c r="AH10" s="47">
        <f t="shared" si="19"/>
        <v>0</v>
      </c>
      <c r="AI10" s="47">
        <f t="shared" si="20"/>
        <v>0</v>
      </c>
      <c r="AJ10" s="47">
        <f t="shared" si="21"/>
        <v>0</v>
      </c>
      <c r="AK10" s="47">
        <f t="shared" si="22"/>
        <v>0</v>
      </c>
      <c r="AL10" s="47">
        <f t="shared" si="23"/>
        <v>0</v>
      </c>
      <c r="AM10" s="47">
        <f t="shared" si="24"/>
        <v>0</v>
      </c>
      <c r="AN10" s="47">
        <f t="shared" si="25"/>
        <v>0</v>
      </c>
      <c r="AO10" s="47">
        <f t="shared" si="26"/>
        <v>0</v>
      </c>
    </row>
    <row r="11" spans="1:41" ht="16.399999999999999" customHeight="1">
      <c r="A11" s="14">
        <v>13023</v>
      </c>
      <c r="B11" s="15" t="s">
        <v>95</v>
      </c>
      <c r="C11" s="47">
        <f>SUMIF(Jan!$A:$A,TB!$A11,Jan!$H:$H)</f>
        <v>0</v>
      </c>
      <c r="D11" s="47">
        <f>SUMIF(Feb!$A:$A,TB!$A11,Feb!$H:$H)</f>
        <v>0</v>
      </c>
      <c r="E11" s="47">
        <f>SUMIF(Mar!$A:$A,TB!$A11,Mar!$H:$H)</f>
        <v>0</v>
      </c>
      <c r="F11" s="47">
        <f>SUMIF(Apr!$A:$A,TB!$A11,Apr!$H:$H)</f>
        <v>0</v>
      </c>
      <c r="G11" s="47">
        <f>SUMIF(May!$A:$A,TB!$A11,May!$H:$H)</f>
        <v>0</v>
      </c>
      <c r="H11" s="47">
        <f>SUMIF(Jun!$A:$A,TB!$A11,Jun!$H:$H)</f>
        <v>0</v>
      </c>
      <c r="I11" s="47">
        <f>SUMIF(Jul!$A:$A,TB!$A11,Jul!$H:$H)</f>
        <v>0</v>
      </c>
      <c r="J11" s="47">
        <f>SUMIF(Aug!$A:$A,TB!$A11,Aug!$H:$H)</f>
        <v>0</v>
      </c>
      <c r="K11" s="47">
        <f>SUMIF(Sep!$A:$A,TB!$A11,Sep!$H:$H)</f>
        <v>0</v>
      </c>
      <c r="L11" s="47">
        <f>SUMIF(Oct!$A:$A,TB!$A11,Oct!$H:$H)</f>
        <v>0</v>
      </c>
      <c r="M11" s="47">
        <f>SUMIF(Nov!$A:$A,TB!$A11,Nov!$H:$H)</f>
        <v>0</v>
      </c>
      <c r="N11" s="47">
        <f>SUMIF(Dec!$A:$A,TB!$A11,Dec!$H:$H)</f>
        <v>0</v>
      </c>
      <c r="O11" s="260"/>
      <c r="P11" s="260"/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260"/>
      <c r="AD11" s="47">
        <f t="shared" si="15"/>
        <v>0</v>
      </c>
      <c r="AE11" s="47">
        <f t="shared" si="16"/>
        <v>0</v>
      </c>
      <c r="AF11" s="47">
        <f t="shared" si="17"/>
        <v>0</v>
      </c>
      <c r="AG11" s="47">
        <f t="shared" si="18"/>
        <v>0</v>
      </c>
      <c r="AH11" s="47">
        <f t="shared" si="19"/>
        <v>0</v>
      </c>
      <c r="AI11" s="47">
        <f t="shared" si="20"/>
        <v>0</v>
      </c>
      <c r="AJ11" s="47">
        <f t="shared" si="21"/>
        <v>0</v>
      </c>
      <c r="AK11" s="47">
        <f t="shared" si="22"/>
        <v>0</v>
      </c>
      <c r="AL11" s="47">
        <f t="shared" si="23"/>
        <v>0</v>
      </c>
      <c r="AM11" s="47">
        <f t="shared" si="24"/>
        <v>0</v>
      </c>
      <c r="AN11" s="47">
        <f t="shared" si="25"/>
        <v>0</v>
      </c>
      <c r="AO11" s="47">
        <f t="shared" si="26"/>
        <v>0</v>
      </c>
    </row>
    <row r="12" spans="1:41" ht="16.399999999999999" customHeight="1">
      <c r="A12" s="14">
        <v>13024</v>
      </c>
      <c r="B12" s="15" t="s">
        <v>96</v>
      </c>
      <c r="C12" s="47">
        <f>SUMIF(Jan!$A:$A,TB!$A12,Jan!$H:$H)</f>
        <v>0</v>
      </c>
      <c r="D12" s="47">
        <f>SUMIF(Feb!$A:$A,TB!$A12,Feb!$H:$H)</f>
        <v>0</v>
      </c>
      <c r="E12" s="47">
        <f>SUMIF(Mar!$A:$A,TB!$A12,Mar!$H:$H)</f>
        <v>0</v>
      </c>
      <c r="F12" s="47">
        <f>SUMIF(Apr!$A:$A,TB!$A12,Apr!$H:$H)</f>
        <v>0</v>
      </c>
      <c r="G12" s="47">
        <f>SUMIF(May!$A:$A,TB!$A12,May!$H:$H)</f>
        <v>0</v>
      </c>
      <c r="H12" s="47">
        <f>SUMIF(Jun!$A:$A,TB!$A12,Jun!$H:$H)</f>
        <v>0</v>
      </c>
      <c r="I12" s="47">
        <f>SUMIF(Jul!$A:$A,TB!$A12,Jul!$H:$H)</f>
        <v>0</v>
      </c>
      <c r="J12" s="47">
        <f>SUMIF(Aug!$A:$A,TB!$A12,Aug!$H:$H)</f>
        <v>0</v>
      </c>
      <c r="K12" s="47">
        <f>SUMIF(Sep!$A:$A,TB!$A12,Sep!$H:$H)</f>
        <v>0</v>
      </c>
      <c r="L12" s="47">
        <f>SUMIF(Oct!$A:$A,TB!$A12,Oct!$H:$H)</f>
        <v>0</v>
      </c>
      <c r="M12" s="47">
        <f>SUMIF(Nov!$A:$A,TB!$A12,Nov!$H:$H)</f>
        <v>0</v>
      </c>
      <c r="N12" s="47">
        <f>SUMIF(Dec!$A:$A,TB!$A12,Dec!$H:$H)</f>
        <v>0</v>
      </c>
      <c r="O12" s="260"/>
      <c r="P12" s="260"/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260"/>
      <c r="AD12" s="47">
        <f t="shared" si="15"/>
        <v>0</v>
      </c>
      <c r="AE12" s="47">
        <f t="shared" si="16"/>
        <v>0</v>
      </c>
      <c r="AF12" s="47">
        <f t="shared" si="17"/>
        <v>0</v>
      </c>
      <c r="AG12" s="47">
        <f t="shared" si="18"/>
        <v>0</v>
      </c>
      <c r="AH12" s="47">
        <f t="shared" si="19"/>
        <v>0</v>
      </c>
      <c r="AI12" s="47">
        <f t="shared" si="20"/>
        <v>0</v>
      </c>
      <c r="AJ12" s="47">
        <f t="shared" si="21"/>
        <v>0</v>
      </c>
      <c r="AK12" s="47">
        <f t="shared" si="22"/>
        <v>0</v>
      </c>
      <c r="AL12" s="47">
        <f t="shared" si="23"/>
        <v>0</v>
      </c>
      <c r="AM12" s="47">
        <f t="shared" si="24"/>
        <v>0</v>
      </c>
      <c r="AN12" s="47">
        <f t="shared" si="25"/>
        <v>0</v>
      </c>
      <c r="AO12" s="47">
        <f t="shared" si="26"/>
        <v>0</v>
      </c>
    </row>
    <row r="13" spans="1:41" ht="16.399999999999999" customHeight="1">
      <c r="A13" s="14">
        <v>13031</v>
      </c>
      <c r="B13" s="15" t="s">
        <v>97</v>
      </c>
      <c r="C13" s="47">
        <f>SUMIF(Jan!$A:$A,TB!$A13,Jan!$H:$H)</f>
        <v>0</v>
      </c>
      <c r="D13" s="47">
        <f>SUMIF(Feb!$A:$A,TB!$A13,Feb!$H:$H)</f>
        <v>0</v>
      </c>
      <c r="E13" s="47">
        <f>SUMIF(Mar!$A:$A,TB!$A13,Mar!$H:$H)</f>
        <v>0</v>
      </c>
      <c r="F13" s="47">
        <f>SUMIF(Apr!$A:$A,TB!$A13,Apr!$H:$H)</f>
        <v>0</v>
      </c>
      <c r="G13" s="47">
        <f>SUMIF(May!$A:$A,TB!$A13,May!$H:$H)</f>
        <v>0</v>
      </c>
      <c r="H13" s="47">
        <f>SUMIF(Jun!$A:$A,TB!$A13,Jun!$H:$H)</f>
        <v>0</v>
      </c>
      <c r="I13" s="47">
        <f>SUMIF(Jul!$A:$A,TB!$A13,Jul!$H:$H)</f>
        <v>0</v>
      </c>
      <c r="J13" s="47">
        <f>SUMIF(Aug!$A:$A,TB!$A13,Aug!$H:$H)</f>
        <v>0</v>
      </c>
      <c r="K13" s="47">
        <f>SUMIF(Sep!$A:$A,TB!$A13,Sep!$H:$H)</f>
        <v>0</v>
      </c>
      <c r="L13" s="47">
        <f>SUMIF(Oct!$A:$A,TB!$A13,Oct!$H:$H)</f>
        <v>0</v>
      </c>
      <c r="M13" s="47">
        <f>SUMIF(Nov!$A:$A,TB!$A13,Nov!$H:$H)</f>
        <v>0</v>
      </c>
      <c r="N13" s="47">
        <f>SUMIF(Dec!$A:$A,TB!$A13,Dec!$H:$H)</f>
        <v>0</v>
      </c>
      <c r="O13" s="260"/>
      <c r="P13" s="260"/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260"/>
      <c r="AD13" s="47">
        <f t="shared" si="15"/>
        <v>0</v>
      </c>
      <c r="AE13" s="47">
        <f t="shared" si="16"/>
        <v>0</v>
      </c>
      <c r="AF13" s="47">
        <f t="shared" si="17"/>
        <v>0</v>
      </c>
      <c r="AG13" s="47">
        <f t="shared" si="18"/>
        <v>0</v>
      </c>
      <c r="AH13" s="47">
        <f t="shared" si="19"/>
        <v>0</v>
      </c>
      <c r="AI13" s="47">
        <f t="shared" si="20"/>
        <v>0</v>
      </c>
      <c r="AJ13" s="47">
        <f t="shared" si="21"/>
        <v>0</v>
      </c>
      <c r="AK13" s="47">
        <f t="shared" si="22"/>
        <v>0</v>
      </c>
      <c r="AL13" s="47">
        <f t="shared" si="23"/>
        <v>0</v>
      </c>
      <c r="AM13" s="47">
        <f t="shared" si="24"/>
        <v>0</v>
      </c>
      <c r="AN13" s="47">
        <f t="shared" si="25"/>
        <v>0</v>
      </c>
      <c r="AO13" s="47">
        <f t="shared" si="26"/>
        <v>0</v>
      </c>
    </row>
    <row r="14" spans="1:41" ht="16.399999999999999" customHeight="1">
      <c r="A14" s="14">
        <v>13032</v>
      </c>
      <c r="B14" s="15" t="s">
        <v>98</v>
      </c>
      <c r="C14" s="47">
        <f>SUMIF(Jan!$A:$A,TB!$A14,Jan!$H:$H)</f>
        <v>0</v>
      </c>
      <c r="D14" s="47">
        <f>SUMIF(Feb!$A:$A,TB!$A14,Feb!$H:$H)</f>
        <v>0</v>
      </c>
      <c r="E14" s="47">
        <f>SUMIF(Mar!$A:$A,TB!$A14,Mar!$H:$H)</f>
        <v>0</v>
      </c>
      <c r="F14" s="47">
        <f>SUMIF(Apr!$A:$A,TB!$A14,Apr!$H:$H)</f>
        <v>0</v>
      </c>
      <c r="G14" s="47">
        <f>SUMIF(May!$A:$A,TB!$A14,May!$H:$H)</f>
        <v>0</v>
      </c>
      <c r="H14" s="47">
        <f>SUMIF(Jun!$A:$A,TB!$A14,Jun!$H:$H)</f>
        <v>0</v>
      </c>
      <c r="I14" s="47">
        <f>SUMIF(Jul!$A:$A,TB!$A14,Jul!$H:$H)</f>
        <v>0</v>
      </c>
      <c r="J14" s="47">
        <f>SUMIF(Aug!$A:$A,TB!$A14,Aug!$H:$H)</f>
        <v>0</v>
      </c>
      <c r="K14" s="47">
        <f>SUMIF(Sep!$A:$A,TB!$A14,Sep!$H:$H)</f>
        <v>0</v>
      </c>
      <c r="L14" s="47">
        <f>SUMIF(Oct!$A:$A,TB!$A14,Oct!$H:$H)</f>
        <v>0</v>
      </c>
      <c r="M14" s="47">
        <f>SUMIF(Nov!$A:$A,TB!$A14,Nov!$H:$H)</f>
        <v>0</v>
      </c>
      <c r="N14" s="47">
        <f>SUMIF(Dec!$A:$A,TB!$A14,Dec!$H:$H)</f>
        <v>0</v>
      </c>
      <c r="O14" s="260"/>
      <c r="P14" s="260"/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260"/>
      <c r="AD14" s="47">
        <f t="shared" si="15"/>
        <v>0</v>
      </c>
      <c r="AE14" s="47">
        <f t="shared" si="16"/>
        <v>0</v>
      </c>
      <c r="AF14" s="47">
        <f t="shared" si="17"/>
        <v>0</v>
      </c>
      <c r="AG14" s="47">
        <f t="shared" si="18"/>
        <v>0</v>
      </c>
      <c r="AH14" s="47">
        <f t="shared" si="19"/>
        <v>0</v>
      </c>
      <c r="AI14" s="47">
        <f t="shared" si="20"/>
        <v>0</v>
      </c>
      <c r="AJ14" s="47">
        <f t="shared" si="21"/>
        <v>0</v>
      </c>
      <c r="AK14" s="47">
        <f t="shared" si="22"/>
        <v>0</v>
      </c>
      <c r="AL14" s="47">
        <f t="shared" si="23"/>
        <v>0</v>
      </c>
      <c r="AM14" s="47">
        <f t="shared" si="24"/>
        <v>0</v>
      </c>
      <c r="AN14" s="47">
        <f t="shared" si="25"/>
        <v>0</v>
      </c>
      <c r="AO14" s="47">
        <f t="shared" si="26"/>
        <v>0</v>
      </c>
    </row>
    <row r="15" spans="1:41" ht="16.399999999999999" customHeight="1">
      <c r="A15" s="14">
        <v>13041</v>
      </c>
      <c r="B15" s="15" t="s">
        <v>99</v>
      </c>
      <c r="C15" s="47">
        <f>SUMIF(Jan!$A:$A,TB!$A15,Jan!$H:$H)</f>
        <v>0</v>
      </c>
      <c r="D15" s="47">
        <f>SUMIF(Feb!$A:$A,TB!$A15,Feb!$H:$H)</f>
        <v>0</v>
      </c>
      <c r="E15" s="47">
        <f>SUMIF(Mar!$A:$A,TB!$A15,Mar!$H:$H)</f>
        <v>0</v>
      </c>
      <c r="F15" s="47">
        <f>SUMIF(Apr!$A:$A,TB!$A15,Apr!$H:$H)</f>
        <v>0</v>
      </c>
      <c r="G15" s="47">
        <f>SUMIF(May!$A:$A,TB!$A15,May!$H:$H)</f>
        <v>0</v>
      </c>
      <c r="H15" s="47">
        <f>SUMIF(Jun!$A:$A,TB!$A15,Jun!$H:$H)</f>
        <v>0</v>
      </c>
      <c r="I15" s="47">
        <f>SUMIF(Jul!$A:$A,TB!$A15,Jul!$H:$H)</f>
        <v>0</v>
      </c>
      <c r="J15" s="47">
        <f>SUMIF(Aug!$A:$A,TB!$A15,Aug!$H:$H)</f>
        <v>0</v>
      </c>
      <c r="K15" s="47">
        <f>SUMIF(Sep!$A:$A,TB!$A15,Sep!$H:$H)</f>
        <v>0</v>
      </c>
      <c r="L15" s="47">
        <f>SUMIF(Oct!$A:$A,TB!$A15,Oct!$H:$H)</f>
        <v>0</v>
      </c>
      <c r="M15" s="47">
        <f>SUMIF(Nov!$A:$A,TB!$A15,Nov!$H:$H)</f>
        <v>0</v>
      </c>
      <c r="N15" s="47">
        <f>SUMIF(Dec!$A:$A,TB!$A15,Dec!$H:$H)</f>
        <v>0</v>
      </c>
      <c r="O15" s="260"/>
      <c r="P15" s="260"/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260"/>
      <c r="AD15" s="47">
        <f t="shared" si="15"/>
        <v>0</v>
      </c>
      <c r="AE15" s="47">
        <f t="shared" si="16"/>
        <v>0</v>
      </c>
      <c r="AF15" s="47">
        <f t="shared" si="17"/>
        <v>0</v>
      </c>
      <c r="AG15" s="47">
        <f t="shared" si="18"/>
        <v>0</v>
      </c>
      <c r="AH15" s="47">
        <f t="shared" si="19"/>
        <v>0</v>
      </c>
      <c r="AI15" s="47">
        <f t="shared" si="20"/>
        <v>0</v>
      </c>
      <c r="AJ15" s="47">
        <f t="shared" si="21"/>
        <v>0</v>
      </c>
      <c r="AK15" s="47">
        <f t="shared" si="22"/>
        <v>0</v>
      </c>
      <c r="AL15" s="47">
        <f t="shared" si="23"/>
        <v>0</v>
      </c>
      <c r="AM15" s="47">
        <f t="shared" si="24"/>
        <v>0</v>
      </c>
      <c r="AN15" s="47">
        <f t="shared" si="25"/>
        <v>0</v>
      </c>
      <c r="AO15" s="47">
        <f t="shared" si="26"/>
        <v>0</v>
      </c>
    </row>
    <row r="16" spans="1:41" ht="16.399999999999999" customHeight="1">
      <c r="A16" s="14">
        <v>13042</v>
      </c>
      <c r="B16" s="15" t="s">
        <v>100</v>
      </c>
      <c r="C16" s="47">
        <f>SUMIF(Jan!$A:$A,TB!$A16,Jan!$H:$H)</f>
        <v>0</v>
      </c>
      <c r="D16" s="47">
        <f>SUMIF(Feb!$A:$A,TB!$A16,Feb!$H:$H)</f>
        <v>0</v>
      </c>
      <c r="E16" s="47">
        <f>SUMIF(Mar!$A:$A,TB!$A16,Mar!$H:$H)</f>
        <v>0</v>
      </c>
      <c r="F16" s="47">
        <f>SUMIF(Apr!$A:$A,TB!$A16,Apr!$H:$H)</f>
        <v>0</v>
      </c>
      <c r="G16" s="47">
        <f>SUMIF(May!$A:$A,TB!$A16,May!$H:$H)</f>
        <v>0</v>
      </c>
      <c r="H16" s="47">
        <f>SUMIF(Jun!$A:$A,TB!$A16,Jun!$H:$H)</f>
        <v>0</v>
      </c>
      <c r="I16" s="47">
        <f>SUMIF(Jul!$A:$A,TB!$A16,Jul!$H:$H)</f>
        <v>0</v>
      </c>
      <c r="J16" s="47">
        <f>SUMIF(Aug!$A:$A,TB!$A16,Aug!$H:$H)</f>
        <v>0</v>
      </c>
      <c r="K16" s="47">
        <f>SUMIF(Sep!$A:$A,TB!$A16,Sep!$H:$H)</f>
        <v>0</v>
      </c>
      <c r="L16" s="47">
        <f>SUMIF(Oct!$A:$A,TB!$A16,Oct!$H:$H)</f>
        <v>0</v>
      </c>
      <c r="M16" s="47">
        <f>SUMIF(Nov!$A:$A,TB!$A16,Nov!$H:$H)</f>
        <v>0</v>
      </c>
      <c r="N16" s="47">
        <f>SUMIF(Dec!$A:$A,TB!$A16,Dec!$H:$H)</f>
        <v>0</v>
      </c>
      <c r="O16" s="260"/>
      <c r="P16" s="260"/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260"/>
      <c r="AD16" s="47">
        <f t="shared" si="15"/>
        <v>0</v>
      </c>
      <c r="AE16" s="47">
        <f t="shared" si="16"/>
        <v>0</v>
      </c>
      <c r="AF16" s="47">
        <f t="shared" si="17"/>
        <v>0</v>
      </c>
      <c r="AG16" s="47">
        <f t="shared" si="18"/>
        <v>0</v>
      </c>
      <c r="AH16" s="47">
        <f t="shared" si="19"/>
        <v>0</v>
      </c>
      <c r="AI16" s="47">
        <f t="shared" si="20"/>
        <v>0</v>
      </c>
      <c r="AJ16" s="47">
        <f t="shared" si="21"/>
        <v>0</v>
      </c>
      <c r="AK16" s="47">
        <f t="shared" si="22"/>
        <v>0</v>
      </c>
      <c r="AL16" s="47">
        <f t="shared" si="23"/>
        <v>0</v>
      </c>
      <c r="AM16" s="47">
        <f t="shared" si="24"/>
        <v>0</v>
      </c>
      <c r="AN16" s="47">
        <f t="shared" si="25"/>
        <v>0</v>
      </c>
      <c r="AO16" s="47">
        <f t="shared" si="26"/>
        <v>0</v>
      </c>
    </row>
    <row r="17" spans="1:41" ht="16.399999999999999" customHeight="1">
      <c r="A17" s="14">
        <v>13043</v>
      </c>
      <c r="B17" s="15" t="s">
        <v>101</v>
      </c>
      <c r="C17" s="47">
        <f>SUMIF(Jan!$A:$A,TB!$A17,Jan!$H:$H)</f>
        <v>0</v>
      </c>
      <c r="D17" s="47">
        <f>SUMIF(Feb!$A:$A,TB!$A17,Feb!$H:$H)</f>
        <v>0</v>
      </c>
      <c r="E17" s="47">
        <f>SUMIF(Mar!$A:$A,TB!$A17,Mar!$H:$H)</f>
        <v>0</v>
      </c>
      <c r="F17" s="47">
        <f>SUMIF(Apr!$A:$A,TB!$A17,Apr!$H:$H)</f>
        <v>0</v>
      </c>
      <c r="G17" s="47">
        <f>SUMIF(May!$A:$A,TB!$A17,May!$H:$H)</f>
        <v>0</v>
      </c>
      <c r="H17" s="47">
        <f>SUMIF(Jun!$A:$A,TB!$A17,Jun!$H:$H)</f>
        <v>0</v>
      </c>
      <c r="I17" s="47">
        <f>SUMIF(Jul!$A:$A,TB!$A17,Jul!$H:$H)</f>
        <v>0</v>
      </c>
      <c r="J17" s="47">
        <f>SUMIF(Aug!$A:$A,TB!$A17,Aug!$H:$H)</f>
        <v>0</v>
      </c>
      <c r="K17" s="47">
        <f>SUMIF(Sep!$A:$A,TB!$A17,Sep!$H:$H)</f>
        <v>0</v>
      </c>
      <c r="L17" s="47">
        <f>SUMIF(Oct!$A:$A,TB!$A17,Oct!$H:$H)</f>
        <v>0</v>
      </c>
      <c r="M17" s="47">
        <f>SUMIF(Nov!$A:$A,TB!$A17,Nov!$H:$H)</f>
        <v>0</v>
      </c>
      <c r="N17" s="47">
        <f>SUMIF(Dec!$A:$A,TB!$A17,Dec!$H:$H)</f>
        <v>0</v>
      </c>
      <c r="O17" s="260"/>
      <c r="P17" s="260"/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260"/>
      <c r="AD17" s="47">
        <f t="shared" si="15"/>
        <v>0</v>
      </c>
      <c r="AE17" s="47">
        <f t="shared" si="16"/>
        <v>0</v>
      </c>
      <c r="AF17" s="47">
        <f t="shared" si="17"/>
        <v>0</v>
      </c>
      <c r="AG17" s="47">
        <f t="shared" si="18"/>
        <v>0</v>
      </c>
      <c r="AH17" s="47">
        <f t="shared" si="19"/>
        <v>0</v>
      </c>
      <c r="AI17" s="47">
        <f t="shared" si="20"/>
        <v>0</v>
      </c>
      <c r="AJ17" s="47">
        <f t="shared" si="21"/>
        <v>0</v>
      </c>
      <c r="AK17" s="47">
        <f t="shared" si="22"/>
        <v>0</v>
      </c>
      <c r="AL17" s="47">
        <f t="shared" si="23"/>
        <v>0</v>
      </c>
      <c r="AM17" s="47">
        <f t="shared" si="24"/>
        <v>0</v>
      </c>
      <c r="AN17" s="47">
        <f t="shared" si="25"/>
        <v>0</v>
      </c>
      <c r="AO17" s="47">
        <f t="shared" si="26"/>
        <v>0</v>
      </c>
    </row>
    <row r="18" spans="1:41" ht="16.399999999999999" customHeight="1">
      <c r="A18" s="14">
        <v>13044</v>
      </c>
      <c r="B18" s="15" t="s">
        <v>102</v>
      </c>
      <c r="C18" s="47">
        <f>SUMIF(Jan!$A:$A,TB!$A18,Jan!$H:$H)</f>
        <v>0</v>
      </c>
      <c r="D18" s="47">
        <f>SUMIF(Feb!$A:$A,TB!$A18,Feb!$H:$H)</f>
        <v>0</v>
      </c>
      <c r="E18" s="47">
        <f>SUMIF(Mar!$A:$A,TB!$A18,Mar!$H:$H)</f>
        <v>0</v>
      </c>
      <c r="F18" s="47">
        <f>SUMIF(Apr!$A:$A,TB!$A18,Apr!$H:$H)</f>
        <v>0</v>
      </c>
      <c r="G18" s="47">
        <f>SUMIF(May!$A:$A,TB!$A18,May!$H:$H)</f>
        <v>0</v>
      </c>
      <c r="H18" s="47">
        <f>SUMIF(Jun!$A:$A,TB!$A18,Jun!$H:$H)</f>
        <v>0</v>
      </c>
      <c r="I18" s="47">
        <f>SUMIF(Jul!$A:$A,TB!$A18,Jul!$H:$H)</f>
        <v>0</v>
      </c>
      <c r="J18" s="47">
        <f>SUMIF(Aug!$A:$A,TB!$A18,Aug!$H:$H)</f>
        <v>0</v>
      </c>
      <c r="K18" s="47">
        <f>SUMIF(Sep!$A:$A,TB!$A18,Sep!$H:$H)</f>
        <v>0</v>
      </c>
      <c r="L18" s="47">
        <f>SUMIF(Oct!$A:$A,TB!$A18,Oct!$H:$H)</f>
        <v>0</v>
      </c>
      <c r="M18" s="47">
        <f>SUMIF(Nov!$A:$A,TB!$A18,Nov!$H:$H)</f>
        <v>0</v>
      </c>
      <c r="N18" s="47">
        <f>SUMIF(Dec!$A:$A,TB!$A18,Dec!$H:$H)</f>
        <v>0</v>
      </c>
      <c r="O18" s="260"/>
      <c r="P18" s="260"/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260"/>
      <c r="AD18" s="47">
        <f t="shared" si="15"/>
        <v>0</v>
      </c>
      <c r="AE18" s="47">
        <f t="shared" si="16"/>
        <v>0</v>
      </c>
      <c r="AF18" s="47">
        <f t="shared" si="17"/>
        <v>0</v>
      </c>
      <c r="AG18" s="47">
        <f t="shared" si="18"/>
        <v>0</v>
      </c>
      <c r="AH18" s="47">
        <f t="shared" si="19"/>
        <v>0</v>
      </c>
      <c r="AI18" s="47">
        <f t="shared" si="20"/>
        <v>0</v>
      </c>
      <c r="AJ18" s="47">
        <f t="shared" si="21"/>
        <v>0</v>
      </c>
      <c r="AK18" s="47">
        <f t="shared" si="22"/>
        <v>0</v>
      </c>
      <c r="AL18" s="47">
        <f t="shared" si="23"/>
        <v>0</v>
      </c>
      <c r="AM18" s="47">
        <f t="shared" si="24"/>
        <v>0</v>
      </c>
      <c r="AN18" s="47">
        <f t="shared" si="25"/>
        <v>0</v>
      </c>
      <c r="AO18" s="47">
        <f t="shared" si="26"/>
        <v>0</v>
      </c>
    </row>
    <row r="19" spans="1:41" ht="16.399999999999999" customHeight="1">
      <c r="A19" s="14">
        <v>13045</v>
      </c>
      <c r="B19" s="15" t="s">
        <v>103</v>
      </c>
      <c r="C19" s="47">
        <f>SUMIF(Jan!$A:$A,TB!$A19,Jan!$H:$H)</f>
        <v>0</v>
      </c>
      <c r="D19" s="47">
        <f>SUMIF(Feb!$A:$A,TB!$A19,Feb!$H:$H)</f>
        <v>0</v>
      </c>
      <c r="E19" s="47">
        <f>SUMIF(Mar!$A:$A,TB!$A19,Mar!$H:$H)</f>
        <v>0</v>
      </c>
      <c r="F19" s="47">
        <f>SUMIF(Apr!$A:$A,TB!$A19,Apr!$H:$H)</f>
        <v>0</v>
      </c>
      <c r="G19" s="47">
        <f>SUMIF(May!$A:$A,TB!$A19,May!$H:$H)</f>
        <v>0</v>
      </c>
      <c r="H19" s="47">
        <f>SUMIF(Jun!$A:$A,TB!$A19,Jun!$H:$H)</f>
        <v>0</v>
      </c>
      <c r="I19" s="47">
        <f>SUMIF(Jul!$A:$A,TB!$A19,Jul!$H:$H)</f>
        <v>0</v>
      </c>
      <c r="J19" s="47">
        <f>SUMIF(Aug!$A:$A,TB!$A19,Aug!$H:$H)</f>
        <v>0</v>
      </c>
      <c r="K19" s="47">
        <f>SUMIF(Sep!$A:$A,TB!$A19,Sep!$H:$H)</f>
        <v>0</v>
      </c>
      <c r="L19" s="47">
        <f>SUMIF(Oct!$A:$A,TB!$A19,Oct!$H:$H)</f>
        <v>0</v>
      </c>
      <c r="M19" s="47">
        <f>SUMIF(Nov!$A:$A,TB!$A19,Nov!$H:$H)</f>
        <v>0</v>
      </c>
      <c r="N19" s="47">
        <f>SUMIF(Dec!$A:$A,TB!$A19,Dec!$H:$H)</f>
        <v>0</v>
      </c>
      <c r="O19" s="260"/>
      <c r="P19" s="260"/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260"/>
      <c r="AD19" s="47">
        <f t="shared" si="15"/>
        <v>0</v>
      </c>
      <c r="AE19" s="47">
        <f t="shared" si="16"/>
        <v>0</v>
      </c>
      <c r="AF19" s="47">
        <f t="shared" si="17"/>
        <v>0</v>
      </c>
      <c r="AG19" s="47">
        <f t="shared" si="18"/>
        <v>0</v>
      </c>
      <c r="AH19" s="47">
        <f t="shared" si="19"/>
        <v>0</v>
      </c>
      <c r="AI19" s="47">
        <f t="shared" si="20"/>
        <v>0</v>
      </c>
      <c r="AJ19" s="47">
        <f t="shared" si="21"/>
        <v>0</v>
      </c>
      <c r="AK19" s="47">
        <f t="shared" si="22"/>
        <v>0</v>
      </c>
      <c r="AL19" s="47">
        <f t="shared" si="23"/>
        <v>0</v>
      </c>
      <c r="AM19" s="47">
        <f t="shared" si="24"/>
        <v>0</v>
      </c>
      <c r="AN19" s="47">
        <f t="shared" si="25"/>
        <v>0</v>
      </c>
      <c r="AO19" s="47">
        <f t="shared" si="26"/>
        <v>0</v>
      </c>
    </row>
    <row r="20" spans="1:41" ht="16.399999999999999" customHeight="1">
      <c r="A20" s="14">
        <v>13051</v>
      </c>
      <c r="B20" s="15" t="s">
        <v>104</v>
      </c>
      <c r="C20" s="47">
        <f>SUMIF(Jan!$A:$A,TB!$A20,Jan!$H:$H)</f>
        <v>0</v>
      </c>
      <c r="D20" s="47">
        <f>SUMIF(Feb!$A:$A,TB!$A20,Feb!$H:$H)</f>
        <v>0</v>
      </c>
      <c r="E20" s="47">
        <f>SUMIF(Mar!$A:$A,TB!$A20,Mar!$H:$H)</f>
        <v>0</v>
      </c>
      <c r="F20" s="47">
        <f>SUMIF(Apr!$A:$A,TB!$A20,Apr!$H:$H)</f>
        <v>0</v>
      </c>
      <c r="G20" s="47">
        <f>SUMIF(May!$A:$A,TB!$A20,May!$H:$H)</f>
        <v>0</v>
      </c>
      <c r="H20" s="47">
        <f>SUMIF(Jun!$A:$A,TB!$A20,Jun!$H:$H)</f>
        <v>0</v>
      </c>
      <c r="I20" s="47">
        <f>SUMIF(Jul!$A:$A,TB!$A20,Jul!$H:$H)</f>
        <v>0</v>
      </c>
      <c r="J20" s="47">
        <f>SUMIF(Aug!$A:$A,TB!$A20,Aug!$H:$H)</f>
        <v>0</v>
      </c>
      <c r="K20" s="47">
        <f>SUMIF(Sep!$A:$A,TB!$A20,Sep!$H:$H)</f>
        <v>0</v>
      </c>
      <c r="L20" s="47">
        <f>SUMIF(Oct!$A:$A,TB!$A20,Oct!$H:$H)</f>
        <v>0</v>
      </c>
      <c r="M20" s="47">
        <f>SUMIF(Nov!$A:$A,TB!$A20,Nov!$H:$H)</f>
        <v>0</v>
      </c>
      <c r="N20" s="47">
        <f>SUMIF(Dec!$A:$A,TB!$A20,Dec!$H:$H)</f>
        <v>0</v>
      </c>
      <c r="O20" s="260"/>
      <c r="P20" s="260"/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260"/>
      <c r="AD20" s="47">
        <f t="shared" si="15"/>
        <v>0</v>
      </c>
      <c r="AE20" s="47">
        <f t="shared" si="16"/>
        <v>0</v>
      </c>
      <c r="AF20" s="47">
        <f t="shared" si="17"/>
        <v>0</v>
      </c>
      <c r="AG20" s="47">
        <f t="shared" si="18"/>
        <v>0</v>
      </c>
      <c r="AH20" s="47">
        <f t="shared" si="19"/>
        <v>0</v>
      </c>
      <c r="AI20" s="47">
        <f t="shared" si="20"/>
        <v>0</v>
      </c>
      <c r="AJ20" s="47">
        <f t="shared" si="21"/>
        <v>0</v>
      </c>
      <c r="AK20" s="47">
        <f t="shared" si="22"/>
        <v>0</v>
      </c>
      <c r="AL20" s="47">
        <f t="shared" si="23"/>
        <v>0</v>
      </c>
      <c r="AM20" s="47">
        <f t="shared" si="24"/>
        <v>0</v>
      </c>
      <c r="AN20" s="47">
        <f t="shared" si="25"/>
        <v>0</v>
      </c>
      <c r="AO20" s="47">
        <f t="shared" si="26"/>
        <v>0</v>
      </c>
    </row>
    <row r="21" spans="1:41" ht="16.399999999999999" customHeight="1">
      <c r="A21" s="14">
        <v>13052</v>
      </c>
      <c r="B21" s="15" t="s">
        <v>105</v>
      </c>
      <c r="C21" s="47">
        <f>SUMIF(Jan!$A:$A,TB!$A21,Jan!$H:$H)</f>
        <v>0</v>
      </c>
      <c r="D21" s="47">
        <f>SUMIF(Feb!$A:$A,TB!$A21,Feb!$H:$H)</f>
        <v>0</v>
      </c>
      <c r="E21" s="47">
        <f>SUMIF(Mar!$A:$A,TB!$A21,Mar!$H:$H)</f>
        <v>0</v>
      </c>
      <c r="F21" s="47">
        <f>SUMIF(Apr!$A:$A,TB!$A21,Apr!$H:$H)</f>
        <v>0</v>
      </c>
      <c r="G21" s="47">
        <f>SUMIF(May!$A:$A,TB!$A21,May!$H:$H)</f>
        <v>0</v>
      </c>
      <c r="H21" s="47">
        <f>SUMIF(Jun!$A:$A,TB!$A21,Jun!$H:$H)</f>
        <v>0</v>
      </c>
      <c r="I21" s="47">
        <f>SUMIF(Jul!$A:$A,TB!$A21,Jul!$H:$H)</f>
        <v>0</v>
      </c>
      <c r="J21" s="47">
        <f>SUMIF(Aug!$A:$A,TB!$A21,Aug!$H:$H)</f>
        <v>0</v>
      </c>
      <c r="K21" s="47">
        <f>SUMIF(Sep!$A:$A,TB!$A21,Sep!$H:$H)</f>
        <v>0</v>
      </c>
      <c r="L21" s="47">
        <f>SUMIF(Oct!$A:$A,TB!$A21,Oct!$H:$H)</f>
        <v>0</v>
      </c>
      <c r="M21" s="47">
        <f>SUMIF(Nov!$A:$A,TB!$A21,Nov!$H:$H)</f>
        <v>0</v>
      </c>
      <c r="N21" s="47">
        <f>SUMIF(Dec!$A:$A,TB!$A21,Dec!$H:$H)</f>
        <v>0</v>
      </c>
      <c r="O21" s="260"/>
      <c r="P21" s="260"/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260"/>
      <c r="AD21" s="47">
        <f t="shared" si="15"/>
        <v>0</v>
      </c>
      <c r="AE21" s="47">
        <f t="shared" si="16"/>
        <v>0</v>
      </c>
      <c r="AF21" s="47">
        <f t="shared" si="17"/>
        <v>0</v>
      </c>
      <c r="AG21" s="47">
        <f t="shared" si="18"/>
        <v>0</v>
      </c>
      <c r="AH21" s="47">
        <f t="shared" si="19"/>
        <v>0</v>
      </c>
      <c r="AI21" s="47">
        <f t="shared" si="20"/>
        <v>0</v>
      </c>
      <c r="AJ21" s="47">
        <f t="shared" si="21"/>
        <v>0</v>
      </c>
      <c r="AK21" s="47">
        <f t="shared" si="22"/>
        <v>0</v>
      </c>
      <c r="AL21" s="47">
        <f t="shared" si="23"/>
        <v>0</v>
      </c>
      <c r="AM21" s="47">
        <f t="shared" si="24"/>
        <v>0</v>
      </c>
      <c r="AN21" s="47">
        <f t="shared" si="25"/>
        <v>0</v>
      </c>
      <c r="AO21" s="47">
        <f t="shared" si="26"/>
        <v>0</v>
      </c>
    </row>
    <row r="22" spans="1:41" ht="16.399999999999999" customHeight="1">
      <c r="A22" s="14">
        <v>13053</v>
      </c>
      <c r="B22" s="15" t="s">
        <v>106</v>
      </c>
      <c r="C22" s="47">
        <f>SUMIF(Jan!$A:$A,TB!$A22,Jan!$H:$H)</f>
        <v>0</v>
      </c>
      <c r="D22" s="47">
        <f>SUMIF(Feb!$A:$A,TB!$A22,Feb!$H:$H)</f>
        <v>0</v>
      </c>
      <c r="E22" s="47">
        <f>SUMIF(Mar!$A:$A,TB!$A22,Mar!$H:$H)</f>
        <v>0</v>
      </c>
      <c r="F22" s="47">
        <f>SUMIF(Apr!$A:$A,TB!$A22,Apr!$H:$H)</f>
        <v>0</v>
      </c>
      <c r="G22" s="47">
        <f>SUMIF(May!$A:$A,TB!$A22,May!$H:$H)</f>
        <v>0</v>
      </c>
      <c r="H22" s="47">
        <f>SUMIF(Jun!$A:$A,TB!$A22,Jun!$H:$H)</f>
        <v>0</v>
      </c>
      <c r="I22" s="47">
        <f>SUMIF(Jul!$A:$A,TB!$A22,Jul!$H:$H)</f>
        <v>0</v>
      </c>
      <c r="J22" s="47">
        <f>SUMIF(Aug!$A:$A,TB!$A22,Aug!$H:$H)</f>
        <v>0</v>
      </c>
      <c r="K22" s="47">
        <f>SUMIF(Sep!$A:$A,TB!$A22,Sep!$H:$H)</f>
        <v>0</v>
      </c>
      <c r="L22" s="47">
        <f>SUMIF(Oct!$A:$A,TB!$A22,Oct!$H:$H)</f>
        <v>0</v>
      </c>
      <c r="M22" s="47">
        <f>SUMIF(Nov!$A:$A,TB!$A22,Nov!$H:$H)</f>
        <v>0</v>
      </c>
      <c r="N22" s="47">
        <f>SUMIF(Dec!$A:$A,TB!$A22,Dec!$H:$H)</f>
        <v>0</v>
      </c>
      <c r="O22" s="260"/>
      <c r="P22" s="260"/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260"/>
      <c r="AD22" s="47">
        <f t="shared" si="15"/>
        <v>0</v>
      </c>
      <c r="AE22" s="47">
        <f t="shared" si="16"/>
        <v>0</v>
      </c>
      <c r="AF22" s="47">
        <f t="shared" si="17"/>
        <v>0</v>
      </c>
      <c r="AG22" s="47">
        <f t="shared" si="18"/>
        <v>0</v>
      </c>
      <c r="AH22" s="47">
        <f t="shared" si="19"/>
        <v>0</v>
      </c>
      <c r="AI22" s="47">
        <f t="shared" si="20"/>
        <v>0</v>
      </c>
      <c r="AJ22" s="47">
        <f t="shared" si="21"/>
        <v>0</v>
      </c>
      <c r="AK22" s="47">
        <f t="shared" si="22"/>
        <v>0</v>
      </c>
      <c r="AL22" s="47">
        <f t="shared" si="23"/>
        <v>0</v>
      </c>
      <c r="AM22" s="47">
        <f t="shared" si="24"/>
        <v>0</v>
      </c>
      <c r="AN22" s="47">
        <f t="shared" si="25"/>
        <v>0</v>
      </c>
      <c r="AO22" s="47">
        <f t="shared" si="26"/>
        <v>0</v>
      </c>
    </row>
    <row r="23" spans="1:41" ht="16.399999999999999" customHeight="1">
      <c r="A23" s="14">
        <v>13054</v>
      </c>
      <c r="B23" s="15" t="s">
        <v>107</v>
      </c>
      <c r="C23" s="47">
        <f>SUMIF(Jan!$A:$A,TB!$A23,Jan!$H:$H)</f>
        <v>0</v>
      </c>
      <c r="D23" s="47">
        <f>SUMIF(Feb!$A:$A,TB!$A23,Feb!$H:$H)</f>
        <v>0</v>
      </c>
      <c r="E23" s="47">
        <f>SUMIF(Mar!$A:$A,TB!$A23,Mar!$H:$H)</f>
        <v>0</v>
      </c>
      <c r="F23" s="47">
        <f>SUMIF(Apr!$A:$A,TB!$A23,Apr!$H:$H)</f>
        <v>0</v>
      </c>
      <c r="G23" s="47">
        <f>SUMIF(May!$A:$A,TB!$A23,May!$H:$H)</f>
        <v>0</v>
      </c>
      <c r="H23" s="47">
        <f>SUMIF(Jun!$A:$A,TB!$A23,Jun!$H:$H)</f>
        <v>0</v>
      </c>
      <c r="I23" s="47">
        <f>SUMIF(Jul!$A:$A,TB!$A23,Jul!$H:$H)</f>
        <v>0</v>
      </c>
      <c r="J23" s="47">
        <f>SUMIF(Aug!$A:$A,TB!$A23,Aug!$H:$H)</f>
        <v>0</v>
      </c>
      <c r="K23" s="47">
        <f>SUMIF(Sep!$A:$A,TB!$A23,Sep!$H:$H)</f>
        <v>0</v>
      </c>
      <c r="L23" s="47">
        <f>SUMIF(Oct!$A:$A,TB!$A23,Oct!$H:$H)</f>
        <v>0</v>
      </c>
      <c r="M23" s="47">
        <f>SUMIF(Nov!$A:$A,TB!$A23,Nov!$H:$H)</f>
        <v>0</v>
      </c>
      <c r="N23" s="47">
        <f>SUMIF(Dec!$A:$A,TB!$A23,Dec!$H:$H)</f>
        <v>0</v>
      </c>
      <c r="O23" s="260"/>
      <c r="P23" s="260"/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260"/>
      <c r="AD23" s="47">
        <f t="shared" si="15"/>
        <v>0</v>
      </c>
      <c r="AE23" s="47">
        <f t="shared" si="16"/>
        <v>0</v>
      </c>
      <c r="AF23" s="47">
        <f t="shared" si="17"/>
        <v>0</v>
      </c>
      <c r="AG23" s="47">
        <f t="shared" si="18"/>
        <v>0</v>
      </c>
      <c r="AH23" s="47">
        <f t="shared" si="19"/>
        <v>0</v>
      </c>
      <c r="AI23" s="47">
        <f t="shared" si="20"/>
        <v>0</v>
      </c>
      <c r="AJ23" s="47">
        <f t="shared" si="21"/>
        <v>0</v>
      </c>
      <c r="AK23" s="47">
        <f t="shared" si="22"/>
        <v>0</v>
      </c>
      <c r="AL23" s="47">
        <f t="shared" si="23"/>
        <v>0</v>
      </c>
      <c r="AM23" s="47">
        <f t="shared" si="24"/>
        <v>0</v>
      </c>
      <c r="AN23" s="47">
        <f t="shared" si="25"/>
        <v>0</v>
      </c>
      <c r="AO23" s="47">
        <f t="shared" si="26"/>
        <v>0</v>
      </c>
    </row>
    <row r="24" spans="1:41" ht="16.399999999999999" customHeight="1">
      <c r="A24" s="14">
        <v>13055</v>
      </c>
      <c r="B24" s="15" t="s">
        <v>108</v>
      </c>
      <c r="C24" s="47">
        <f>SUMIF(Jan!$A:$A,TB!$A24,Jan!$H:$H)</f>
        <v>0</v>
      </c>
      <c r="D24" s="47">
        <f>SUMIF(Feb!$A:$A,TB!$A24,Feb!$H:$H)</f>
        <v>0</v>
      </c>
      <c r="E24" s="47">
        <f>SUMIF(Mar!$A:$A,TB!$A24,Mar!$H:$H)</f>
        <v>0</v>
      </c>
      <c r="F24" s="47">
        <f>SUMIF(Apr!$A:$A,TB!$A24,Apr!$H:$H)</f>
        <v>0</v>
      </c>
      <c r="G24" s="47">
        <f>SUMIF(May!$A:$A,TB!$A24,May!$H:$H)</f>
        <v>0</v>
      </c>
      <c r="H24" s="47">
        <f>SUMIF(Jun!$A:$A,TB!$A24,Jun!$H:$H)</f>
        <v>0</v>
      </c>
      <c r="I24" s="47">
        <f>SUMIF(Jul!$A:$A,TB!$A24,Jul!$H:$H)</f>
        <v>0</v>
      </c>
      <c r="J24" s="47">
        <f>SUMIF(Aug!$A:$A,TB!$A24,Aug!$H:$H)</f>
        <v>0</v>
      </c>
      <c r="K24" s="47">
        <f>SUMIF(Sep!$A:$A,TB!$A24,Sep!$H:$H)</f>
        <v>0</v>
      </c>
      <c r="L24" s="47">
        <f>SUMIF(Oct!$A:$A,TB!$A24,Oct!$H:$H)</f>
        <v>0</v>
      </c>
      <c r="M24" s="47">
        <f>SUMIF(Nov!$A:$A,TB!$A24,Nov!$H:$H)</f>
        <v>0</v>
      </c>
      <c r="N24" s="47">
        <f>SUMIF(Dec!$A:$A,TB!$A24,Dec!$H:$H)</f>
        <v>0</v>
      </c>
      <c r="O24" s="260"/>
      <c r="P24" s="260"/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260"/>
      <c r="AD24" s="47">
        <f t="shared" si="15"/>
        <v>0</v>
      </c>
      <c r="AE24" s="47">
        <f t="shared" si="16"/>
        <v>0</v>
      </c>
      <c r="AF24" s="47">
        <f t="shared" si="17"/>
        <v>0</v>
      </c>
      <c r="AG24" s="47">
        <f t="shared" si="18"/>
        <v>0</v>
      </c>
      <c r="AH24" s="47">
        <f t="shared" si="19"/>
        <v>0</v>
      </c>
      <c r="AI24" s="47">
        <f t="shared" si="20"/>
        <v>0</v>
      </c>
      <c r="AJ24" s="47">
        <f t="shared" si="21"/>
        <v>0</v>
      </c>
      <c r="AK24" s="47">
        <f t="shared" si="22"/>
        <v>0</v>
      </c>
      <c r="AL24" s="47">
        <f t="shared" si="23"/>
        <v>0</v>
      </c>
      <c r="AM24" s="47">
        <f t="shared" si="24"/>
        <v>0</v>
      </c>
      <c r="AN24" s="47">
        <f t="shared" si="25"/>
        <v>0</v>
      </c>
      <c r="AO24" s="47">
        <f t="shared" si="26"/>
        <v>0</v>
      </c>
    </row>
    <row r="25" spans="1:41" ht="16.399999999999999" customHeight="1">
      <c r="A25" s="14">
        <v>13056</v>
      </c>
      <c r="B25" s="15" t="s">
        <v>109</v>
      </c>
      <c r="C25" s="47">
        <f>SUMIF(Jan!$A:$A,TB!$A25,Jan!$H:$H)</f>
        <v>0</v>
      </c>
      <c r="D25" s="47">
        <f>SUMIF(Feb!$A:$A,TB!$A25,Feb!$H:$H)</f>
        <v>0</v>
      </c>
      <c r="E25" s="47">
        <f>SUMIF(Mar!$A:$A,TB!$A25,Mar!$H:$H)</f>
        <v>0</v>
      </c>
      <c r="F25" s="47">
        <f>SUMIF(Apr!$A:$A,TB!$A25,Apr!$H:$H)</f>
        <v>0</v>
      </c>
      <c r="G25" s="47">
        <f>SUMIF(May!$A:$A,TB!$A25,May!$H:$H)</f>
        <v>0</v>
      </c>
      <c r="H25" s="47">
        <f>SUMIF(Jun!$A:$A,TB!$A25,Jun!$H:$H)</f>
        <v>0</v>
      </c>
      <c r="I25" s="47">
        <f>SUMIF(Jul!$A:$A,TB!$A25,Jul!$H:$H)</f>
        <v>0</v>
      </c>
      <c r="J25" s="47">
        <f>SUMIF(Aug!$A:$A,TB!$A25,Aug!$H:$H)</f>
        <v>0</v>
      </c>
      <c r="K25" s="47">
        <f>SUMIF(Sep!$A:$A,TB!$A25,Sep!$H:$H)</f>
        <v>0</v>
      </c>
      <c r="L25" s="47">
        <f>SUMIF(Oct!$A:$A,TB!$A25,Oct!$H:$H)</f>
        <v>0</v>
      </c>
      <c r="M25" s="47">
        <f>SUMIF(Nov!$A:$A,TB!$A25,Nov!$H:$H)</f>
        <v>0</v>
      </c>
      <c r="N25" s="47">
        <f>SUMIF(Dec!$A:$A,TB!$A25,Dec!$H:$H)</f>
        <v>0</v>
      </c>
      <c r="O25" s="260"/>
      <c r="P25" s="260"/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260"/>
      <c r="AD25" s="47">
        <f t="shared" si="15"/>
        <v>0</v>
      </c>
      <c r="AE25" s="47">
        <f t="shared" si="16"/>
        <v>0</v>
      </c>
      <c r="AF25" s="47">
        <f t="shared" si="17"/>
        <v>0</v>
      </c>
      <c r="AG25" s="47">
        <f t="shared" si="18"/>
        <v>0</v>
      </c>
      <c r="AH25" s="47">
        <f t="shared" si="19"/>
        <v>0</v>
      </c>
      <c r="AI25" s="47">
        <f t="shared" si="20"/>
        <v>0</v>
      </c>
      <c r="AJ25" s="47">
        <f t="shared" si="21"/>
        <v>0</v>
      </c>
      <c r="AK25" s="47">
        <f t="shared" si="22"/>
        <v>0</v>
      </c>
      <c r="AL25" s="47">
        <f t="shared" si="23"/>
        <v>0</v>
      </c>
      <c r="AM25" s="47">
        <f t="shared" si="24"/>
        <v>0</v>
      </c>
      <c r="AN25" s="47">
        <f t="shared" si="25"/>
        <v>0</v>
      </c>
      <c r="AO25" s="47">
        <f t="shared" si="26"/>
        <v>0</v>
      </c>
    </row>
    <row r="26" spans="1:41" ht="16.399999999999999" customHeight="1">
      <c r="A26" s="14">
        <v>13061</v>
      </c>
      <c r="B26" s="15" t="s">
        <v>110</v>
      </c>
      <c r="C26" s="47">
        <f>SUMIF(Jan!$A:$A,TB!$A26,Jan!$H:$H)</f>
        <v>0</v>
      </c>
      <c r="D26" s="47">
        <f>SUMIF(Feb!$A:$A,TB!$A26,Feb!$H:$H)</f>
        <v>0</v>
      </c>
      <c r="E26" s="47">
        <f>SUMIF(Mar!$A:$A,TB!$A26,Mar!$H:$H)</f>
        <v>0</v>
      </c>
      <c r="F26" s="47">
        <f>SUMIF(Apr!$A:$A,TB!$A26,Apr!$H:$H)</f>
        <v>0</v>
      </c>
      <c r="G26" s="47">
        <f>SUMIF(May!$A:$A,TB!$A26,May!$H:$H)</f>
        <v>0</v>
      </c>
      <c r="H26" s="47">
        <f>SUMIF(Jun!$A:$A,TB!$A26,Jun!$H:$H)</f>
        <v>0</v>
      </c>
      <c r="I26" s="47">
        <f>SUMIF(Jul!$A:$A,TB!$A26,Jul!$H:$H)</f>
        <v>0</v>
      </c>
      <c r="J26" s="47">
        <f>SUMIF(Aug!$A:$A,TB!$A26,Aug!$H:$H)</f>
        <v>0</v>
      </c>
      <c r="K26" s="47">
        <f>SUMIF(Sep!$A:$A,TB!$A26,Sep!$H:$H)</f>
        <v>0</v>
      </c>
      <c r="L26" s="47">
        <f>SUMIF(Oct!$A:$A,TB!$A26,Oct!$H:$H)</f>
        <v>0</v>
      </c>
      <c r="M26" s="47">
        <f>SUMIF(Nov!$A:$A,TB!$A26,Nov!$H:$H)</f>
        <v>0</v>
      </c>
      <c r="N26" s="47">
        <f>SUMIF(Dec!$A:$A,TB!$A26,Dec!$H:$H)</f>
        <v>0</v>
      </c>
      <c r="O26" s="260"/>
      <c r="P26" s="260"/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260"/>
      <c r="AD26" s="47">
        <f t="shared" si="15"/>
        <v>0</v>
      </c>
      <c r="AE26" s="47">
        <f t="shared" si="16"/>
        <v>0</v>
      </c>
      <c r="AF26" s="47">
        <f t="shared" si="17"/>
        <v>0</v>
      </c>
      <c r="AG26" s="47">
        <f t="shared" si="18"/>
        <v>0</v>
      </c>
      <c r="AH26" s="47">
        <f t="shared" si="19"/>
        <v>0</v>
      </c>
      <c r="AI26" s="47">
        <f t="shared" si="20"/>
        <v>0</v>
      </c>
      <c r="AJ26" s="47">
        <f t="shared" si="21"/>
        <v>0</v>
      </c>
      <c r="AK26" s="47">
        <f t="shared" si="22"/>
        <v>0</v>
      </c>
      <c r="AL26" s="47">
        <f t="shared" si="23"/>
        <v>0</v>
      </c>
      <c r="AM26" s="47">
        <f t="shared" si="24"/>
        <v>0</v>
      </c>
      <c r="AN26" s="47">
        <f t="shared" si="25"/>
        <v>0</v>
      </c>
      <c r="AO26" s="47">
        <f t="shared" si="26"/>
        <v>0</v>
      </c>
    </row>
    <row r="27" spans="1:41" ht="16.399999999999999" customHeight="1">
      <c r="A27" s="14">
        <v>13081</v>
      </c>
      <c r="B27" s="15" t="s">
        <v>111</v>
      </c>
      <c r="C27" s="47">
        <f>SUMIF(Jan!$A:$A,TB!$A27,Jan!$H:$H)</f>
        <v>0</v>
      </c>
      <c r="D27" s="47">
        <f>SUMIF(Feb!$A:$A,TB!$A27,Feb!$H:$H)</f>
        <v>0</v>
      </c>
      <c r="E27" s="47">
        <f>SUMIF(Mar!$A:$A,TB!$A27,Mar!$H:$H)</f>
        <v>0</v>
      </c>
      <c r="F27" s="47">
        <f>SUMIF(Apr!$A:$A,TB!$A27,Apr!$H:$H)</f>
        <v>0</v>
      </c>
      <c r="G27" s="47">
        <f>SUMIF(May!$A:$A,TB!$A27,May!$H:$H)</f>
        <v>0</v>
      </c>
      <c r="H27" s="47">
        <f>SUMIF(Jun!$A:$A,TB!$A27,Jun!$H:$H)</f>
        <v>0</v>
      </c>
      <c r="I27" s="47">
        <f>SUMIF(Jul!$A:$A,TB!$A27,Jul!$H:$H)</f>
        <v>0</v>
      </c>
      <c r="J27" s="47">
        <f>SUMIF(Aug!$A:$A,TB!$A27,Aug!$H:$H)</f>
        <v>0</v>
      </c>
      <c r="K27" s="47">
        <f>SUMIF(Sep!$A:$A,TB!$A27,Sep!$H:$H)</f>
        <v>0</v>
      </c>
      <c r="L27" s="47">
        <f>SUMIF(Oct!$A:$A,TB!$A27,Oct!$H:$H)</f>
        <v>0</v>
      </c>
      <c r="M27" s="47">
        <f>SUMIF(Nov!$A:$A,TB!$A27,Nov!$H:$H)</f>
        <v>0</v>
      </c>
      <c r="N27" s="47">
        <f>SUMIF(Dec!$A:$A,TB!$A27,Dec!$H:$H)</f>
        <v>0</v>
      </c>
      <c r="O27" s="260"/>
      <c r="P27" s="260"/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260"/>
      <c r="AD27" s="47">
        <f t="shared" si="15"/>
        <v>0</v>
      </c>
      <c r="AE27" s="47">
        <f t="shared" si="16"/>
        <v>0</v>
      </c>
      <c r="AF27" s="47">
        <f t="shared" si="17"/>
        <v>0</v>
      </c>
      <c r="AG27" s="47">
        <f t="shared" si="18"/>
        <v>0</v>
      </c>
      <c r="AH27" s="47">
        <f t="shared" si="19"/>
        <v>0</v>
      </c>
      <c r="AI27" s="47">
        <f t="shared" si="20"/>
        <v>0</v>
      </c>
      <c r="AJ27" s="47">
        <f t="shared" si="21"/>
        <v>0</v>
      </c>
      <c r="AK27" s="47">
        <f t="shared" si="22"/>
        <v>0</v>
      </c>
      <c r="AL27" s="47">
        <f t="shared" si="23"/>
        <v>0</v>
      </c>
      <c r="AM27" s="47">
        <f t="shared" si="24"/>
        <v>0</v>
      </c>
      <c r="AN27" s="47">
        <f t="shared" si="25"/>
        <v>0</v>
      </c>
      <c r="AO27" s="47">
        <f t="shared" si="26"/>
        <v>0</v>
      </c>
    </row>
    <row r="28" spans="1:41" ht="16.399999999999999" customHeight="1">
      <c r="A28" s="14">
        <v>13091</v>
      </c>
      <c r="B28" s="15" t="s">
        <v>112</v>
      </c>
      <c r="C28" s="47">
        <f>SUMIF(Jan!$A:$A,TB!$A28,Jan!$H:$H)</f>
        <v>0</v>
      </c>
      <c r="D28" s="47">
        <f>SUMIF(Feb!$A:$A,TB!$A28,Feb!$H:$H)</f>
        <v>0</v>
      </c>
      <c r="E28" s="47">
        <f>SUMIF(Mar!$A:$A,TB!$A28,Mar!$H:$H)</f>
        <v>0</v>
      </c>
      <c r="F28" s="47">
        <f>SUMIF(Apr!$A:$A,TB!$A28,Apr!$H:$H)</f>
        <v>0</v>
      </c>
      <c r="G28" s="47">
        <f>SUMIF(May!$A:$A,TB!$A28,May!$H:$H)</f>
        <v>0</v>
      </c>
      <c r="H28" s="47">
        <f>SUMIF(Jun!$A:$A,TB!$A28,Jun!$H:$H)</f>
        <v>0</v>
      </c>
      <c r="I28" s="47">
        <f>SUMIF(Jul!$A:$A,TB!$A28,Jul!$H:$H)</f>
        <v>0</v>
      </c>
      <c r="J28" s="47">
        <f>SUMIF(Aug!$A:$A,TB!$A28,Aug!$H:$H)</f>
        <v>0</v>
      </c>
      <c r="K28" s="47">
        <f>SUMIF(Sep!$A:$A,TB!$A28,Sep!$H:$H)</f>
        <v>0</v>
      </c>
      <c r="L28" s="47">
        <f>SUMIF(Oct!$A:$A,TB!$A28,Oct!$H:$H)</f>
        <v>0</v>
      </c>
      <c r="M28" s="47">
        <f>SUMIF(Nov!$A:$A,TB!$A28,Nov!$H:$H)</f>
        <v>0</v>
      </c>
      <c r="N28" s="47">
        <f>SUMIF(Dec!$A:$A,TB!$A28,Dec!$H:$H)</f>
        <v>0</v>
      </c>
      <c r="O28" s="260"/>
      <c r="P28" s="260"/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260"/>
      <c r="AD28" s="47">
        <f t="shared" si="15"/>
        <v>0</v>
      </c>
      <c r="AE28" s="47">
        <f t="shared" si="16"/>
        <v>0</v>
      </c>
      <c r="AF28" s="47">
        <f t="shared" si="17"/>
        <v>0</v>
      </c>
      <c r="AG28" s="47">
        <f t="shared" si="18"/>
        <v>0</v>
      </c>
      <c r="AH28" s="47">
        <f t="shared" si="19"/>
        <v>0</v>
      </c>
      <c r="AI28" s="47">
        <f t="shared" si="20"/>
        <v>0</v>
      </c>
      <c r="AJ28" s="47">
        <f t="shared" si="21"/>
        <v>0</v>
      </c>
      <c r="AK28" s="47">
        <f t="shared" si="22"/>
        <v>0</v>
      </c>
      <c r="AL28" s="47">
        <f t="shared" si="23"/>
        <v>0</v>
      </c>
      <c r="AM28" s="47">
        <f t="shared" si="24"/>
        <v>0</v>
      </c>
      <c r="AN28" s="47">
        <f t="shared" si="25"/>
        <v>0</v>
      </c>
      <c r="AO28" s="47">
        <f t="shared" si="26"/>
        <v>0</v>
      </c>
    </row>
    <row r="29" spans="1:41" ht="16.399999999999999" customHeight="1">
      <c r="A29" s="14">
        <v>13101</v>
      </c>
      <c r="B29" s="15" t="s">
        <v>113</v>
      </c>
      <c r="C29" s="47">
        <f>SUMIF(Jan!$A:$A,TB!$A29,Jan!$H:$H)</f>
        <v>0</v>
      </c>
      <c r="D29" s="47">
        <f>SUMIF(Feb!$A:$A,TB!$A29,Feb!$H:$H)</f>
        <v>0</v>
      </c>
      <c r="E29" s="47">
        <f>SUMIF(Mar!$A:$A,TB!$A29,Mar!$H:$H)</f>
        <v>0</v>
      </c>
      <c r="F29" s="47">
        <f>SUMIF(Apr!$A:$A,TB!$A29,Apr!$H:$H)</f>
        <v>0</v>
      </c>
      <c r="G29" s="47">
        <f>SUMIF(May!$A:$A,TB!$A29,May!$H:$H)</f>
        <v>0</v>
      </c>
      <c r="H29" s="47">
        <f>SUMIF(Jun!$A:$A,TB!$A29,Jun!$H:$H)</f>
        <v>0</v>
      </c>
      <c r="I29" s="47">
        <f>SUMIF(Jul!$A:$A,TB!$A29,Jul!$H:$H)</f>
        <v>0</v>
      </c>
      <c r="J29" s="47">
        <f>SUMIF(Aug!$A:$A,TB!$A29,Aug!$H:$H)</f>
        <v>0</v>
      </c>
      <c r="K29" s="47">
        <f>SUMIF(Sep!$A:$A,TB!$A29,Sep!$H:$H)</f>
        <v>0</v>
      </c>
      <c r="L29" s="47">
        <f>SUMIF(Oct!$A:$A,TB!$A29,Oct!$H:$H)</f>
        <v>0</v>
      </c>
      <c r="M29" s="47">
        <f>SUMIF(Nov!$A:$A,TB!$A29,Nov!$H:$H)</f>
        <v>0</v>
      </c>
      <c r="N29" s="47">
        <f>SUMIF(Dec!$A:$A,TB!$A29,Dec!$H:$H)</f>
        <v>0</v>
      </c>
      <c r="O29" s="260"/>
      <c r="P29" s="260"/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260"/>
      <c r="AD29" s="47">
        <f t="shared" si="15"/>
        <v>0</v>
      </c>
      <c r="AE29" s="47">
        <f t="shared" si="16"/>
        <v>0</v>
      </c>
      <c r="AF29" s="47">
        <f t="shared" si="17"/>
        <v>0</v>
      </c>
      <c r="AG29" s="47">
        <f t="shared" si="18"/>
        <v>0</v>
      </c>
      <c r="AH29" s="47">
        <f t="shared" si="19"/>
        <v>0</v>
      </c>
      <c r="AI29" s="47">
        <f t="shared" si="20"/>
        <v>0</v>
      </c>
      <c r="AJ29" s="47">
        <f t="shared" si="21"/>
        <v>0</v>
      </c>
      <c r="AK29" s="47">
        <f t="shared" si="22"/>
        <v>0</v>
      </c>
      <c r="AL29" s="47">
        <f t="shared" si="23"/>
        <v>0</v>
      </c>
      <c r="AM29" s="47">
        <f t="shared" si="24"/>
        <v>0</v>
      </c>
      <c r="AN29" s="47">
        <f t="shared" si="25"/>
        <v>0</v>
      </c>
      <c r="AO29" s="47">
        <f t="shared" si="26"/>
        <v>0</v>
      </c>
    </row>
    <row r="30" spans="1:41" ht="16.399999999999999" customHeight="1">
      <c r="A30" s="14">
        <v>13111</v>
      </c>
      <c r="B30" s="15" t="s">
        <v>114</v>
      </c>
      <c r="C30" s="47">
        <f>SUMIF(Jan!$A:$A,TB!$A30,Jan!$H:$H)</f>
        <v>0</v>
      </c>
      <c r="D30" s="47">
        <f>SUMIF(Feb!$A:$A,TB!$A30,Feb!$H:$H)</f>
        <v>0</v>
      </c>
      <c r="E30" s="47">
        <f>SUMIF(Mar!$A:$A,TB!$A30,Mar!$H:$H)</f>
        <v>0</v>
      </c>
      <c r="F30" s="47">
        <f>SUMIF(Apr!$A:$A,TB!$A30,Apr!$H:$H)</f>
        <v>0</v>
      </c>
      <c r="G30" s="47">
        <f>SUMIF(May!$A:$A,TB!$A30,May!$H:$H)</f>
        <v>0</v>
      </c>
      <c r="H30" s="47">
        <f>SUMIF(Jun!$A:$A,TB!$A30,Jun!$H:$H)</f>
        <v>0</v>
      </c>
      <c r="I30" s="47">
        <f>SUMIF(Jul!$A:$A,TB!$A30,Jul!$H:$H)</f>
        <v>0</v>
      </c>
      <c r="J30" s="47">
        <f>SUMIF(Aug!$A:$A,TB!$A30,Aug!$H:$H)</f>
        <v>0</v>
      </c>
      <c r="K30" s="47">
        <f>SUMIF(Sep!$A:$A,TB!$A30,Sep!$H:$H)</f>
        <v>0</v>
      </c>
      <c r="L30" s="47">
        <f>SUMIF(Oct!$A:$A,TB!$A30,Oct!$H:$H)</f>
        <v>0</v>
      </c>
      <c r="M30" s="47">
        <f>SUMIF(Nov!$A:$A,TB!$A30,Nov!$H:$H)</f>
        <v>0</v>
      </c>
      <c r="N30" s="47">
        <f>SUMIF(Dec!$A:$A,TB!$A30,Dec!$H:$H)</f>
        <v>0</v>
      </c>
      <c r="O30" s="260"/>
      <c r="P30" s="260"/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260"/>
      <c r="AD30" s="47">
        <f t="shared" si="15"/>
        <v>0</v>
      </c>
      <c r="AE30" s="47">
        <f t="shared" si="16"/>
        <v>0</v>
      </c>
      <c r="AF30" s="47">
        <f t="shared" si="17"/>
        <v>0</v>
      </c>
      <c r="AG30" s="47">
        <f t="shared" si="18"/>
        <v>0</v>
      </c>
      <c r="AH30" s="47">
        <f t="shared" si="19"/>
        <v>0</v>
      </c>
      <c r="AI30" s="47">
        <f t="shared" si="20"/>
        <v>0</v>
      </c>
      <c r="AJ30" s="47">
        <f t="shared" si="21"/>
        <v>0</v>
      </c>
      <c r="AK30" s="47">
        <f t="shared" si="22"/>
        <v>0</v>
      </c>
      <c r="AL30" s="47">
        <f t="shared" si="23"/>
        <v>0</v>
      </c>
      <c r="AM30" s="47">
        <f t="shared" si="24"/>
        <v>0</v>
      </c>
      <c r="AN30" s="47">
        <f t="shared" si="25"/>
        <v>0</v>
      </c>
      <c r="AO30" s="47">
        <f t="shared" si="26"/>
        <v>0</v>
      </c>
    </row>
    <row r="31" spans="1:41" ht="16.399999999999999" customHeight="1">
      <c r="A31" s="14">
        <v>13112</v>
      </c>
      <c r="B31" s="15" t="s">
        <v>115</v>
      </c>
      <c r="C31" s="47">
        <f>SUMIF(Jan!$A:$A,TB!$A31,Jan!$H:$H)</f>
        <v>0</v>
      </c>
      <c r="D31" s="47">
        <f>SUMIF(Feb!$A:$A,TB!$A31,Feb!$H:$H)</f>
        <v>0</v>
      </c>
      <c r="E31" s="47">
        <f>SUMIF(Mar!$A:$A,TB!$A31,Mar!$H:$H)</f>
        <v>0</v>
      </c>
      <c r="F31" s="47">
        <f>SUMIF(Apr!$A:$A,TB!$A31,Apr!$H:$H)</f>
        <v>0</v>
      </c>
      <c r="G31" s="47">
        <f>SUMIF(May!$A:$A,TB!$A31,May!$H:$H)</f>
        <v>0</v>
      </c>
      <c r="H31" s="47">
        <f>SUMIF(Jun!$A:$A,TB!$A31,Jun!$H:$H)</f>
        <v>0</v>
      </c>
      <c r="I31" s="47">
        <f>SUMIF(Jul!$A:$A,TB!$A31,Jul!$H:$H)</f>
        <v>0</v>
      </c>
      <c r="J31" s="47">
        <f>SUMIF(Aug!$A:$A,TB!$A31,Aug!$H:$H)</f>
        <v>0</v>
      </c>
      <c r="K31" s="47">
        <f>SUMIF(Sep!$A:$A,TB!$A31,Sep!$H:$H)</f>
        <v>0</v>
      </c>
      <c r="L31" s="47">
        <f>SUMIF(Oct!$A:$A,TB!$A31,Oct!$H:$H)</f>
        <v>0</v>
      </c>
      <c r="M31" s="47">
        <f>SUMIF(Nov!$A:$A,TB!$A31,Nov!$H:$H)</f>
        <v>0</v>
      </c>
      <c r="N31" s="47">
        <f>SUMIF(Dec!$A:$A,TB!$A31,Dec!$H:$H)</f>
        <v>0</v>
      </c>
      <c r="O31" s="260"/>
      <c r="P31" s="260"/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260"/>
      <c r="AD31" s="47">
        <f t="shared" si="15"/>
        <v>0</v>
      </c>
      <c r="AE31" s="47">
        <f t="shared" si="16"/>
        <v>0</v>
      </c>
      <c r="AF31" s="47">
        <f t="shared" si="17"/>
        <v>0</v>
      </c>
      <c r="AG31" s="47">
        <f t="shared" si="18"/>
        <v>0</v>
      </c>
      <c r="AH31" s="47">
        <f t="shared" si="19"/>
        <v>0</v>
      </c>
      <c r="AI31" s="47">
        <f t="shared" si="20"/>
        <v>0</v>
      </c>
      <c r="AJ31" s="47">
        <f t="shared" si="21"/>
        <v>0</v>
      </c>
      <c r="AK31" s="47">
        <f t="shared" si="22"/>
        <v>0</v>
      </c>
      <c r="AL31" s="47">
        <f t="shared" si="23"/>
        <v>0</v>
      </c>
      <c r="AM31" s="47">
        <f t="shared" si="24"/>
        <v>0</v>
      </c>
      <c r="AN31" s="47">
        <f t="shared" si="25"/>
        <v>0</v>
      </c>
      <c r="AO31" s="47">
        <f t="shared" si="26"/>
        <v>0</v>
      </c>
    </row>
    <row r="32" spans="1:41" ht="16.399999999999999" customHeight="1">
      <c r="A32" s="14">
        <v>13113</v>
      </c>
      <c r="B32" s="15" t="s">
        <v>116</v>
      </c>
      <c r="C32" s="47">
        <f>SUMIF(Jan!$A:$A,TB!$A32,Jan!$H:$H)</f>
        <v>0</v>
      </c>
      <c r="D32" s="47">
        <f>SUMIF(Feb!$A:$A,TB!$A32,Feb!$H:$H)</f>
        <v>0</v>
      </c>
      <c r="E32" s="47">
        <f>SUMIF(Mar!$A:$A,TB!$A32,Mar!$H:$H)</f>
        <v>0</v>
      </c>
      <c r="F32" s="47">
        <f>SUMIF(Apr!$A:$A,TB!$A32,Apr!$H:$H)</f>
        <v>0</v>
      </c>
      <c r="G32" s="47">
        <f>SUMIF(May!$A:$A,TB!$A32,May!$H:$H)</f>
        <v>0</v>
      </c>
      <c r="H32" s="47">
        <f>SUMIF(Jun!$A:$A,TB!$A32,Jun!$H:$H)</f>
        <v>0</v>
      </c>
      <c r="I32" s="47">
        <f>SUMIF(Jul!$A:$A,TB!$A32,Jul!$H:$H)</f>
        <v>0</v>
      </c>
      <c r="J32" s="47">
        <f>SUMIF(Aug!$A:$A,TB!$A32,Aug!$H:$H)</f>
        <v>0</v>
      </c>
      <c r="K32" s="47">
        <f>SUMIF(Sep!$A:$A,TB!$A32,Sep!$H:$H)</f>
        <v>0</v>
      </c>
      <c r="L32" s="47">
        <f>SUMIF(Oct!$A:$A,TB!$A32,Oct!$H:$H)</f>
        <v>0</v>
      </c>
      <c r="M32" s="47">
        <f>SUMIF(Nov!$A:$A,TB!$A32,Nov!$H:$H)</f>
        <v>0</v>
      </c>
      <c r="N32" s="47">
        <f>SUMIF(Dec!$A:$A,TB!$A32,Dec!$H:$H)</f>
        <v>0</v>
      </c>
      <c r="O32" s="260"/>
      <c r="P32" s="260"/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260"/>
      <c r="AD32" s="47">
        <f t="shared" si="15"/>
        <v>0</v>
      </c>
      <c r="AE32" s="47">
        <f t="shared" si="16"/>
        <v>0</v>
      </c>
      <c r="AF32" s="47">
        <f t="shared" si="17"/>
        <v>0</v>
      </c>
      <c r="AG32" s="47">
        <f t="shared" si="18"/>
        <v>0</v>
      </c>
      <c r="AH32" s="47">
        <f t="shared" si="19"/>
        <v>0</v>
      </c>
      <c r="AI32" s="47">
        <f t="shared" si="20"/>
        <v>0</v>
      </c>
      <c r="AJ32" s="47">
        <f t="shared" si="21"/>
        <v>0</v>
      </c>
      <c r="AK32" s="47">
        <f t="shared" si="22"/>
        <v>0</v>
      </c>
      <c r="AL32" s="47">
        <f t="shared" si="23"/>
        <v>0</v>
      </c>
      <c r="AM32" s="47">
        <f t="shared" si="24"/>
        <v>0</v>
      </c>
      <c r="AN32" s="47">
        <f t="shared" si="25"/>
        <v>0</v>
      </c>
      <c r="AO32" s="47">
        <f t="shared" si="26"/>
        <v>0</v>
      </c>
    </row>
    <row r="33" spans="1:41" ht="16.399999999999999" customHeight="1">
      <c r="A33" s="14">
        <v>13114</v>
      </c>
      <c r="B33" s="15" t="s">
        <v>117</v>
      </c>
      <c r="C33" s="47">
        <f>SUMIF(Jan!$A:$A,TB!$A33,Jan!$H:$H)</f>
        <v>0</v>
      </c>
      <c r="D33" s="47">
        <f>SUMIF(Feb!$A:$A,TB!$A33,Feb!$H:$H)</f>
        <v>0</v>
      </c>
      <c r="E33" s="47">
        <f>SUMIF(Mar!$A:$A,TB!$A33,Mar!$H:$H)</f>
        <v>0</v>
      </c>
      <c r="F33" s="47">
        <f>SUMIF(Apr!$A:$A,TB!$A33,Apr!$H:$H)</f>
        <v>0</v>
      </c>
      <c r="G33" s="47">
        <f>SUMIF(May!$A:$A,TB!$A33,May!$H:$H)</f>
        <v>0</v>
      </c>
      <c r="H33" s="47">
        <f>SUMIF(Jun!$A:$A,TB!$A33,Jun!$H:$H)</f>
        <v>0</v>
      </c>
      <c r="I33" s="47">
        <f>SUMIF(Jul!$A:$A,TB!$A33,Jul!$H:$H)</f>
        <v>0</v>
      </c>
      <c r="J33" s="47">
        <f>SUMIF(Aug!$A:$A,TB!$A33,Aug!$H:$H)</f>
        <v>0</v>
      </c>
      <c r="K33" s="47">
        <f>SUMIF(Sep!$A:$A,TB!$A33,Sep!$H:$H)</f>
        <v>0</v>
      </c>
      <c r="L33" s="47">
        <f>SUMIF(Oct!$A:$A,TB!$A33,Oct!$H:$H)</f>
        <v>0</v>
      </c>
      <c r="M33" s="47">
        <f>SUMIF(Nov!$A:$A,TB!$A33,Nov!$H:$H)</f>
        <v>0</v>
      </c>
      <c r="N33" s="47">
        <f>SUMIF(Dec!$A:$A,TB!$A33,Dec!$H:$H)</f>
        <v>0</v>
      </c>
      <c r="O33" s="260"/>
      <c r="P33" s="260"/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260"/>
      <c r="AD33" s="47">
        <f t="shared" si="15"/>
        <v>0</v>
      </c>
      <c r="AE33" s="47">
        <f t="shared" si="16"/>
        <v>0</v>
      </c>
      <c r="AF33" s="47">
        <f t="shared" si="17"/>
        <v>0</v>
      </c>
      <c r="AG33" s="47">
        <f t="shared" si="18"/>
        <v>0</v>
      </c>
      <c r="AH33" s="47">
        <f t="shared" si="19"/>
        <v>0</v>
      </c>
      <c r="AI33" s="47">
        <f t="shared" si="20"/>
        <v>0</v>
      </c>
      <c r="AJ33" s="47">
        <f t="shared" si="21"/>
        <v>0</v>
      </c>
      <c r="AK33" s="47">
        <f t="shared" si="22"/>
        <v>0</v>
      </c>
      <c r="AL33" s="47">
        <f t="shared" si="23"/>
        <v>0</v>
      </c>
      <c r="AM33" s="47">
        <f t="shared" si="24"/>
        <v>0</v>
      </c>
      <c r="AN33" s="47">
        <f t="shared" si="25"/>
        <v>0</v>
      </c>
      <c r="AO33" s="47">
        <f t="shared" si="26"/>
        <v>0</v>
      </c>
    </row>
    <row r="34" spans="1:41" ht="16.399999999999999" customHeight="1">
      <c r="A34" s="14">
        <v>13115</v>
      </c>
      <c r="B34" s="15" t="s">
        <v>118</v>
      </c>
      <c r="C34" s="47">
        <f>SUMIF(Jan!$A:$A,TB!$A34,Jan!$H:$H)</f>
        <v>0</v>
      </c>
      <c r="D34" s="47">
        <f>SUMIF(Feb!$A:$A,TB!$A34,Feb!$H:$H)</f>
        <v>0</v>
      </c>
      <c r="E34" s="47">
        <f>SUMIF(Mar!$A:$A,TB!$A34,Mar!$H:$H)</f>
        <v>0</v>
      </c>
      <c r="F34" s="47">
        <f>SUMIF(Apr!$A:$A,TB!$A34,Apr!$H:$H)</f>
        <v>0</v>
      </c>
      <c r="G34" s="47">
        <f>SUMIF(May!$A:$A,TB!$A34,May!$H:$H)</f>
        <v>0</v>
      </c>
      <c r="H34" s="47">
        <f>SUMIF(Jun!$A:$A,TB!$A34,Jun!$H:$H)</f>
        <v>0</v>
      </c>
      <c r="I34" s="47">
        <f>SUMIF(Jul!$A:$A,TB!$A34,Jul!$H:$H)</f>
        <v>0</v>
      </c>
      <c r="J34" s="47">
        <f>SUMIF(Aug!$A:$A,TB!$A34,Aug!$H:$H)</f>
        <v>0</v>
      </c>
      <c r="K34" s="47">
        <f>SUMIF(Sep!$A:$A,TB!$A34,Sep!$H:$H)</f>
        <v>0</v>
      </c>
      <c r="L34" s="47">
        <f>SUMIF(Oct!$A:$A,TB!$A34,Oct!$H:$H)</f>
        <v>0</v>
      </c>
      <c r="M34" s="47">
        <f>SUMIF(Nov!$A:$A,TB!$A34,Nov!$H:$H)</f>
        <v>0</v>
      </c>
      <c r="N34" s="47">
        <f>SUMIF(Dec!$A:$A,TB!$A34,Dec!$H:$H)</f>
        <v>0</v>
      </c>
      <c r="O34" s="260"/>
      <c r="P34" s="260"/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260"/>
      <c r="AD34" s="47">
        <f t="shared" si="15"/>
        <v>0</v>
      </c>
      <c r="AE34" s="47">
        <f t="shared" si="16"/>
        <v>0</v>
      </c>
      <c r="AF34" s="47">
        <f t="shared" si="17"/>
        <v>0</v>
      </c>
      <c r="AG34" s="47">
        <f t="shared" si="18"/>
        <v>0</v>
      </c>
      <c r="AH34" s="47">
        <f t="shared" si="19"/>
        <v>0</v>
      </c>
      <c r="AI34" s="47">
        <f t="shared" si="20"/>
        <v>0</v>
      </c>
      <c r="AJ34" s="47">
        <f t="shared" si="21"/>
        <v>0</v>
      </c>
      <c r="AK34" s="47">
        <f t="shared" si="22"/>
        <v>0</v>
      </c>
      <c r="AL34" s="47">
        <f t="shared" si="23"/>
        <v>0</v>
      </c>
      <c r="AM34" s="47">
        <f t="shared" si="24"/>
        <v>0</v>
      </c>
      <c r="AN34" s="47">
        <f t="shared" si="25"/>
        <v>0</v>
      </c>
      <c r="AO34" s="47">
        <f t="shared" si="26"/>
        <v>0</v>
      </c>
    </row>
    <row r="35" spans="1:41" ht="16.399999999999999" customHeight="1">
      <c r="A35" s="14">
        <v>13116</v>
      </c>
      <c r="B35" s="15" t="s">
        <v>119</v>
      </c>
      <c r="C35" s="47">
        <f>SUMIF(Jan!$A:$A,TB!$A35,Jan!$H:$H)</f>
        <v>0</v>
      </c>
      <c r="D35" s="47">
        <f>SUMIF(Feb!$A:$A,TB!$A35,Feb!$H:$H)</f>
        <v>0</v>
      </c>
      <c r="E35" s="47">
        <f>SUMIF(Mar!$A:$A,TB!$A35,Mar!$H:$H)</f>
        <v>0</v>
      </c>
      <c r="F35" s="47">
        <f>SUMIF(Apr!$A:$A,TB!$A35,Apr!$H:$H)</f>
        <v>0</v>
      </c>
      <c r="G35" s="47">
        <f>SUMIF(May!$A:$A,TB!$A35,May!$H:$H)</f>
        <v>0</v>
      </c>
      <c r="H35" s="47">
        <f>SUMIF(Jun!$A:$A,TB!$A35,Jun!$H:$H)</f>
        <v>0</v>
      </c>
      <c r="I35" s="47">
        <f>SUMIF(Jul!$A:$A,TB!$A35,Jul!$H:$H)</f>
        <v>0</v>
      </c>
      <c r="J35" s="47">
        <f>SUMIF(Aug!$A:$A,TB!$A35,Aug!$H:$H)</f>
        <v>0</v>
      </c>
      <c r="K35" s="47">
        <f>SUMIF(Sep!$A:$A,TB!$A35,Sep!$H:$H)</f>
        <v>0</v>
      </c>
      <c r="L35" s="47">
        <f>SUMIF(Oct!$A:$A,TB!$A35,Oct!$H:$H)</f>
        <v>0</v>
      </c>
      <c r="M35" s="47">
        <f>SUMIF(Nov!$A:$A,TB!$A35,Nov!$H:$H)</f>
        <v>0</v>
      </c>
      <c r="N35" s="47">
        <f>SUMIF(Dec!$A:$A,TB!$A35,Dec!$H:$H)</f>
        <v>0</v>
      </c>
      <c r="O35" s="260"/>
      <c r="P35" s="260"/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260"/>
      <c r="AD35" s="47">
        <f t="shared" si="15"/>
        <v>0</v>
      </c>
      <c r="AE35" s="47">
        <f t="shared" si="16"/>
        <v>0</v>
      </c>
      <c r="AF35" s="47">
        <f t="shared" si="17"/>
        <v>0</v>
      </c>
      <c r="AG35" s="47">
        <f t="shared" si="18"/>
        <v>0</v>
      </c>
      <c r="AH35" s="47">
        <f t="shared" si="19"/>
        <v>0</v>
      </c>
      <c r="AI35" s="47">
        <f t="shared" si="20"/>
        <v>0</v>
      </c>
      <c r="AJ35" s="47">
        <f t="shared" si="21"/>
        <v>0</v>
      </c>
      <c r="AK35" s="47">
        <f t="shared" si="22"/>
        <v>0</v>
      </c>
      <c r="AL35" s="47">
        <f t="shared" si="23"/>
        <v>0</v>
      </c>
      <c r="AM35" s="47">
        <f t="shared" si="24"/>
        <v>0</v>
      </c>
      <c r="AN35" s="47">
        <f t="shared" si="25"/>
        <v>0</v>
      </c>
      <c r="AO35" s="47">
        <f t="shared" si="26"/>
        <v>0</v>
      </c>
    </row>
    <row r="36" spans="1:41" ht="16.399999999999999" customHeight="1">
      <c r="A36" s="14">
        <v>13117</v>
      </c>
      <c r="B36" s="15" t="s">
        <v>120</v>
      </c>
      <c r="C36" s="47">
        <f>SUMIF(Jan!$A:$A,TB!$A36,Jan!$H:$H)</f>
        <v>0</v>
      </c>
      <c r="D36" s="47">
        <f>SUMIF(Feb!$A:$A,TB!$A36,Feb!$H:$H)</f>
        <v>0</v>
      </c>
      <c r="E36" s="47">
        <f>SUMIF(Mar!$A:$A,TB!$A36,Mar!$H:$H)</f>
        <v>0</v>
      </c>
      <c r="F36" s="47">
        <f>SUMIF(Apr!$A:$A,TB!$A36,Apr!$H:$H)</f>
        <v>0</v>
      </c>
      <c r="G36" s="47">
        <f>SUMIF(May!$A:$A,TB!$A36,May!$H:$H)</f>
        <v>0</v>
      </c>
      <c r="H36" s="47">
        <f>SUMIF(Jun!$A:$A,TB!$A36,Jun!$H:$H)</f>
        <v>0</v>
      </c>
      <c r="I36" s="47">
        <f>SUMIF(Jul!$A:$A,TB!$A36,Jul!$H:$H)</f>
        <v>0</v>
      </c>
      <c r="J36" s="47">
        <f>SUMIF(Aug!$A:$A,TB!$A36,Aug!$H:$H)</f>
        <v>0</v>
      </c>
      <c r="K36" s="47">
        <f>SUMIF(Sep!$A:$A,TB!$A36,Sep!$H:$H)</f>
        <v>0</v>
      </c>
      <c r="L36" s="47">
        <f>SUMIF(Oct!$A:$A,TB!$A36,Oct!$H:$H)</f>
        <v>0</v>
      </c>
      <c r="M36" s="47">
        <f>SUMIF(Nov!$A:$A,TB!$A36,Nov!$H:$H)</f>
        <v>0</v>
      </c>
      <c r="N36" s="47">
        <f>SUMIF(Dec!$A:$A,TB!$A36,Dec!$H:$H)</f>
        <v>0</v>
      </c>
      <c r="O36" s="260"/>
      <c r="P36" s="260"/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260"/>
      <c r="AD36" s="47">
        <f t="shared" si="15"/>
        <v>0</v>
      </c>
      <c r="AE36" s="47">
        <f t="shared" si="16"/>
        <v>0</v>
      </c>
      <c r="AF36" s="47">
        <f t="shared" si="17"/>
        <v>0</v>
      </c>
      <c r="AG36" s="47">
        <f t="shared" si="18"/>
        <v>0</v>
      </c>
      <c r="AH36" s="47">
        <f t="shared" si="19"/>
        <v>0</v>
      </c>
      <c r="AI36" s="47">
        <f t="shared" si="20"/>
        <v>0</v>
      </c>
      <c r="AJ36" s="47">
        <f t="shared" si="21"/>
        <v>0</v>
      </c>
      <c r="AK36" s="47">
        <f t="shared" si="22"/>
        <v>0</v>
      </c>
      <c r="AL36" s="47">
        <f t="shared" si="23"/>
        <v>0</v>
      </c>
      <c r="AM36" s="47">
        <f t="shared" si="24"/>
        <v>0</v>
      </c>
      <c r="AN36" s="47">
        <f t="shared" si="25"/>
        <v>0</v>
      </c>
      <c r="AO36" s="47">
        <f t="shared" si="26"/>
        <v>0</v>
      </c>
    </row>
    <row r="37" spans="1:41" ht="16.399999999999999" customHeight="1">
      <c r="A37" s="14">
        <v>13118</v>
      </c>
      <c r="B37" s="15" t="s">
        <v>121</v>
      </c>
      <c r="C37" s="47">
        <f>SUMIF(Jan!$A:$A,TB!$A37,Jan!$H:$H)</f>
        <v>0</v>
      </c>
      <c r="D37" s="47">
        <f>SUMIF(Feb!$A:$A,TB!$A37,Feb!$H:$H)</f>
        <v>0</v>
      </c>
      <c r="E37" s="47">
        <f>SUMIF(Mar!$A:$A,TB!$A37,Mar!$H:$H)</f>
        <v>0</v>
      </c>
      <c r="F37" s="47">
        <f>SUMIF(Apr!$A:$A,TB!$A37,Apr!$H:$H)</f>
        <v>0</v>
      </c>
      <c r="G37" s="47">
        <f>SUMIF(May!$A:$A,TB!$A37,May!$H:$H)</f>
        <v>0</v>
      </c>
      <c r="H37" s="47">
        <f>SUMIF(Jun!$A:$A,TB!$A37,Jun!$H:$H)</f>
        <v>0</v>
      </c>
      <c r="I37" s="47">
        <f>SUMIF(Jul!$A:$A,TB!$A37,Jul!$H:$H)</f>
        <v>0</v>
      </c>
      <c r="J37" s="47">
        <f>SUMIF(Aug!$A:$A,TB!$A37,Aug!$H:$H)</f>
        <v>0</v>
      </c>
      <c r="K37" s="47">
        <f>SUMIF(Sep!$A:$A,TB!$A37,Sep!$H:$H)</f>
        <v>0</v>
      </c>
      <c r="L37" s="47">
        <f>SUMIF(Oct!$A:$A,TB!$A37,Oct!$H:$H)</f>
        <v>0</v>
      </c>
      <c r="M37" s="47">
        <f>SUMIF(Nov!$A:$A,TB!$A37,Nov!$H:$H)</f>
        <v>0</v>
      </c>
      <c r="N37" s="47">
        <f>SUMIF(Dec!$A:$A,TB!$A37,Dec!$H:$H)</f>
        <v>0</v>
      </c>
      <c r="O37" s="260"/>
      <c r="P37" s="260"/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260"/>
      <c r="AD37" s="47">
        <f t="shared" si="15"/>
        <v>0</v>
      </c>
      <c r="AE37" s="47">
        <f t="shared" si="16"/>
        <v>0</v>
      </c>
      <c r="AF37" s="47">
        <f t="shared" si="17"/>
        <v>0</v>
      </c>
      <c r="AG37" s="47">
        <f t="shared" si="18"/>
        <v>0</v>
      </c>
      <c r="AH37" s="47">
        <f t="shared" si="19"/>
        <v>0</v>
      </c>
      <c r="AI37" s="47">
        <f t="shared" si="20"/>
        <v>0</v>
      </c>
      <c r="AJ37" s="47">
        <f t="shared" si="21"/>
        <v>0</v>
      </c>
      <c r="AK37" s="47">
        <f t="shared" si="22"/>
        <v>0</v>
      </c>
      <c r="AL37" s="47">
        <f t="shared" si="23"/>
        <v>0</v>
      </c>
      <c r="AM37" s="47">
        <f t="shared" si="24"/>
        <v>0</v>
      </c>
      <c r="AN37" s="47">
        <f t="shared" si="25"/>
        <v>0</v>
      </c>
      <c r="AO37" s="47">
        <f t="shared" si="26"/>
        <v>0</v>
      </c>
    </row>
    <row r="38" spans="1:41" ht="16.399999999999999" customHeight="1">
      <c r="A38" s="14">
        <v>13121</v>
      </c>
      <c r="B38" s="15" t="s">
        <v>122</v>
      </c>
      <c r="C38" s="47">
        <f>SUMIF(Jan!$A:$A,TB!$A38,Jan!$H:$H)</f>
        <v>0</v>
      </c>
      <c r="D38" s="47">
        <f>SUMIF(Feb!$A:$A,TB!$A38,Feb!$H:$H)</f>
        <v>0</v>
      </c>
      <c r="E38" s="47">
        <f>SUMIF(Mar!$A:$A,TB!$A38,Mar!$H:$H)</f>
        <v>0</v>
      </c>
      <c r="F38" s="47">
        <f>SUMIF(Apr!$A:$A,TB!$A38,Apr!$H:$H)</f>
        <v>0</v>
      </c>
      <c r="G38" s="47">
        <f>SUMIF(May!$A:$A,TB!$A38,May!$H:$H)</f>
        <v>0</v>
      </c>
      <c r="H38" s="47">
        <f>SUMIF(Jun!$A:$A,TB!$A38,Jun!$H:$H)</f>
        <v>0</v>
      </c>
      <c r="I38" s="47">
        <f>SUMIF(Jul!$A:$A,TB!$A38,Jul!$H:$H)</f>
        <v>0</v>
      </c>
      <c r="J38" s="47">
        <f>SUMIF(Aug!$A:$A,TB!$A38,Aug!$H:$H)</f>
        <v>0</v>
      </c>
      <c r="K38" s="47">
        <f>SUMIF(Sep!$A:$A,TB!$A38,Sep!$H:$H)</f>
        <v>0</v>
      </c>
      <c r="L38" s="47">
        <f>SUMIF(Oct!$A:$A,TB!$A38,Oct!$H:$H)</f>
        <v>0</v>
      </c>
      <c r="M38" s="47">
        <f>SUMIF(Nov!$A:$A,TB!$A38,Nov!$H:$H)</f>
        <v>0</v>
      </c>
      <c r="N38" s="47">
        <f>SUMIF(Dec!$A:$A,TB!$A38,Dec!$H:$H)</f>
        <v>0</v>
      </c>
      <c r="O38" s="260"/>
      <c r="P38" s="260"/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260"/>
      <c r="AD38" s="47">
        <f t="shared" ref="AD38:AD69" si="27">ROUND(C38*AD$2,2)</f>
        <v>0</v>
      </c>
      <c r="AE38" s="47">
        <f t="shared" ref="AE38:AE69" si="28">ROUND(D38*AE$2,2)</f>
        <v>0</v>
      </c>
      <c r="AF38" s="47">
        <f t="shared" ref="AF38:AF69" si="29">ROUND(E38*AF$2,2)</f>
        <v>0</v>
      </c>
      <c r="AG38" s="47">
        <f t="shared" ref="AG38:AG69" si="30">ROUND(F38*AG$2,2)</f>
        <v>0</v>
      </c>
      <c r="AH38" s="47">
        <f t="shared" ref="AH38:AH69" si="31">ROUND(G38*AH$2,2)</f>
        <v>0</v>
      </c>
      <c r="AI38" s="47">
        <f t="shared" ref="AI38:AI69" si="32">ROUND(H38*AI$2,2)</f>
        <v>0</v>
      </c>
      <c r="AJ38" s="47">
        <f t="shared" ref="AJ38:AJ69" si="33">ROUND(I38*AJ$2,2)</f>
        <v>0</v>
      </c>
      <c r="AK38" s="47">
        <f t="shared" ref="AK38:AK69" si="34">ROUND(J38*AK$2,2)</f>
        <v>0</v>
      </c>
      <c r="AL38" s="47">
        <f t="shared" ref="AL38:AL69" si="35">ROUND(K38*AL$2,2)</f>
        <v>0</v>
      </c>
      <c r="AM38" s="47">
        <f t="shared" ref="AM38:AM69" si="36">ROUND(L38*AM$2,2)</f>
        <v>0</v>
      </c>
      <c r="AN38" s="47">
        <f t="shared" ref="AN38:AN69" si="37">ROUND(M38*AN$2,2)</f>
        <v>0</v>
      </c>
      <c r="AO38" s="47">
        <f t="shared" ref="AO38:AO69" si="38">ROUND(N38*AO$2,2)</f>
        <v>0</v>
      </c>
    </row>
    <row r="39" spans="1:41" ht="16.399999999999999" customHeight="1">
      <c r="A39" s="14">
        <v>13131</v>
      </c>
      <c r="B39" s="15" t="s">
        <v>123</v>
      </c>
      <c r="C39" s="47">
        <f>SUMIF(Jan!$A:$A,TB!$A39,Jan!$H:$H)</f>
        <v>0</v>
      </c>
      <c r="D39" s="47">
        <f>SUMIF(Feb!$A:$A,TB!$A39,Feb!$H:$H)</f>
        <v>0</v>
      </c>
      <c r="E39" s="47">
        <f>SUMIF(Mar!$A:$A,TB!$A39,Mar!$H:$H)</f>
        <v>0</v>
      </c>
      <c r="F39" s="47">
        <f>SUMIF(Apr!$A:$A,TB!$A39,Apr!$H:$H)</f>
        <v>0</v>
      </c>
      <c r="G39" s="47">
        <f>SUMIF(May!$A:$A,TB!$A39,May!$H:$H)</f>
        <v>0</v>
      </c>
      <c r="H39" s="47">
        <f>SUMIF(Jun!$A:$A,TB!$A39,Jun!$H:$H)</f>
        <v>0</v>
      </c>
      <c r="I39" s="47">
        <f>SUMIF(Jul!$A:$A,TB!$A39,Jul!$H:$H)</f>
        <v>0</v>
      </c>
      <c r="J39" s="47">
        <f>SUMIF(Aug!$A:$A,TB!$A39,Aug!$H:$H)</f>
        <v>0</v>
      </c>
      <c r="K39" s="47">
        <f>SUMIF(Sep!$A:$A,TB!$A39,Sep!$H:$H)</f>
        <v>0</v>
      </c>
      <c r="L39" s="47">
        <f>SUMIF(Oct!$A:$A,TB!$A39,Oct!$H:$H)</f>
        <v>0</v>
      </c>
      <c r="M39" s="47">
        <f>SUMIF(Nov!$A:$A,TB!$A39,Nov!$H:$H)</f>
        <v>0</v>
      </c>
      <c r="N39" s="47">
        <f>SUMIF(Dec!$A:$A,TB!$A39,Dec!$H:$H)</f>
        <v>0</v>
      </c>
      <c r="O39" s="260"/>
      <c r="P39" s="260"/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260"/>
      <c r="AD39" s="47">
        <f t="shared" si="27"/>
        <v>0</v>
      </c>
      <c r="AE39" s="47">
        <f t="shared" si="28"/>
        <v>0</v>
      </c>
      <c r="AF39" s="47">
        <f t="shared" si="29"/>
        <v>0</v>
      </c>
      <c r="AG39" s="47">
        <f t="shared" si="30"/>
        <v>0</v>
      </c>
      <c r="AH39" s="47">
        <f t="shared" si="31"/>
        <v>0</v>
      </c>
      <c r="AI39" s="47">
        <f t="shared" si="32"/>
        <v>0</v>
      </c>
      <c r="AJ39" s="47">
        <f t="shared" si="33"/>
        <v>0</v>
      </c>
      <c r="AK39" s="47">
        <f t="shared" si="34"/>
        <v>0</v>
      </c>
      <c r="AL39" s="47">
        <f t="shared" si="35"/>
        <v>0</v>
      </c>
      <c r="AM39" s="47">
        <f t="shared" si="36"/>
        <v>0</v>
      </c>
      <c r="AN39" s="47">
        <f t="shared" si="37"/>
        <v>0</v>
      </c>
      <c r="AO39" s="47">
        <f t="shared" si="38"/>
        <v>0</v>
      </c>
    </row>
    <row r="40" spans="1:41" ht="16.399999999999999" customHeight="1">
      <c r="A40" s="14">
        <v>13132</v>
      </c>
      <c r="B40" s="15" t="s">
        <v>124</v>
      </c>
      <c r="C40" s="47">
        <f>SUMIF(Jan!$A:$A,TB!$A40,Jan!$H:$H)</f>
        <v>0</v>
      </c>
      <c r="D40" s="47">
        <f>SUMIF(Feb!$A:$A,TB!$A40,Feb!$H:$H)</f>
        <v>0</v>
      </c>
      <c r="E40" s="47">
        <f>SUMIF(Mar!$A:$A,TB!$A40,Mar!$H:$H)</f>
        <v>0</v>
      </c>
      <c r="F40" s="47">
        <f>SUMIF(Apr!$A:$A,TB!$A40,Apr!$H:$H)</f>
        <v>0</v>
      </c>
      <c r="G40" s="47">
        <f>SUMIF(May!$A:$A,TB!$A40,May!$H:$H)</f>
        <v>0</v>
      </c>
      <c r="H40" s="47">
        <f>SUMIF(Jun!$A:$A,TB!$A40,Jun!$H:$H)</f>
        <v>0</v>
      </c>
      <c r="I40" s="47">
        <f>SUMIF(Jul!$A:$A,TB!$A40,Jul!$H:$H)</f>
        <v>0</v>
      </c>
      <c r="J40" s="47">
        <f>SUMIF(Aug!$A:$A,TB!$A40,Aug!$H:$H)</f>
        <v>0</v>
      </c>
      <c r="K40" s="47">
        <f>SUMIF(Sep!$A:$A,TB!$A40,Sep!$H:$H)</f>
        <v>0</v>
      </c>
      <c r="L40" s="47">
        <f>SUMIF(Oct!$A:$A,TB!$A40,Oct!$H:$H)</f>
        <v>0</v>
      </c>
      <c r="M40" s="47">
        <f>SUMIF(Nov!$A:$A,TB!$A40,Nov!$H:$H)</f>
        <v>0</v>
      </c>
      <c r="N40" s="47">
        <f>SUMIF(Dec!$A:$A,TB!$A40,Dec!$H:$H)</f>
        <v>0</v>
      </c>
      <c r="O40" s="260"/>
      <c r="P40" s="260"/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260"/>
      <c r="AD40" s="47">
        <f t="shared" si="27"/>
        <v>0</v>
      </c>
      <c r="AE40" s="47">
        <f t="shared" si="28"/>
        <v>0</v>
      </c>
      <c r="AF40" s="47">
        <f t="shared" si="29"/>
        <v>0</v>
      </c>
      <c r="AG40" s="47">
        <f t="shared" si="30"/>
        <v>0</v>
      </c>
      <c r="AH40" s="47">
        <f t="shared" si="31"/>
        <v>0</v>
      </c>
      <c r="AI40" s="47">
        <f t="shared" si="32"/>
        <v>0</v>
      </c>
      <c r="AJ40" s="47">
        <f t="shared" si="33"/>
        <v>0</v>
      </c>
      <c r="AK40" s="47">
        <f t="shared" si="34"/>
        <v>0</v>
      </c>
      <c r="AL40" s="47">
        <f t="shared" si="35"/>
        <v>0</v>
      </c>
      <c r="AM40" s="47">
        <f t="shared" si="36"/>
        <v>0</v>
      </c>
      <c r="AN40" s="47">
        <f t="shared" si="37"/>
        <v>0</v>
      </c>
      <c r="AO40" s="47">
        <f t="shared" si="38"/>
        <v>0</v>
      </c>
    </row>
    <row r="41" spans="1:41" ht="16.399999999999999" customHeight="1">
      <c r="A41" s="14">
        <v>13133</v>
      </c>
      <c r="B41" s="15" t="s">
        <v>125</v>
      </c>
      <c r="C41" s="47">
        <f>SUMIF(Jan!$A:$A,TB!$A41,Jan!$H:$H)</f>
        <v>0</v>
      </c>
      <c r="D41" s="47">
        <f>SUMIF(Feb!$A:$A,TB!$A41,Feb!$H:$H)</f>
        <v>0</v>
      </c>
      <c r="E41" s="47">
        <f>SUMIF(Mar!$A:$A,TB!$A41,Mar!$H:$H)</f>
        <v>0</v>
      </c>
      <c r="F41" s="47">
        <f>SUMIF(Apr!$A:$A,TB!$A41,Apr!$H:$H)</f>
        <v>0</v>
      </c>
      <c r="G41" s="47">
        <f>SUMIF(May!$A:$A,TB!$A41,May!$H:$H)</f>
        <v>0</v>
      </c>
      <c r="H41" s="47">
        <f>SUMIF(Jun!$A:$A,TB!$A41,Jun!$H:$H)</f>
        <v>0</v>
      </c>
      <c r="I41" s="47">
        <f>SUMIF(Jul!$A:$A,TB!$A41,Jul!$H:$H)</f>
        <v>0</v>
      </c>
      <c r="J41" s="47">
        <f>SUMIF(Aug!$A:$A,TB!$A41,Aug!$H:$H)</f>
        <v>0</v>
      </c>
      <c r="K41" s="47">
        <f>SUMIF(Sep!$A:$A,TB!$A41,Sep!$H:$H)</f>
        <v>0</v>
      </c>
      <c r="L41" s="47">
        <f>SUMIF(Oct!$A:$A,TB!$A41,Oct!$H:$H)</f>
        <v>0</v>
      </c>
      <c r="M41" s="47">
        <f>SUMIF(Nov!$A:$A,TB!$A41,Nov!$H:$H)</f>
        <v>0</v>
      </c>
      <c r="N41" s="47">
        <f>SUMIF(Dec!$A:$A,TB!$A41,Dec!$H:$H)</f>
        <v>0</v>
      </c>
      <c r="O41" s="260"/>
      <c r="P41" s="260"/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260"/>
      <c r="AD41" s="47">
        <f t="shared" si="27"/>
        <v>0</v>
      </c>
      <c r="AE41" s="47">
        <f t="shared" si="28"/>
        <v>0</v>
      </c>
      <c r="AF41" s="47">
        <f t="shared" si="29"/>
        <v>0</v>
      </c>
      <c r="AG41" s="47">
        <f t="shared" si="30"/>
        <v>0</v>
      </c>
      <c r="AH41" s="47">
        <f t="shared" si="31"/>
        <v>0</v>
      </c>
      <c r="AI41" s="47">
        <f t="shared" si="32"/>
        <v>0</v>
      </c>
      <c r="AJ41" s="47">
        <f t="shared" si="33"/>
        <v>0</v>
      </c>
      <c r="AK41" s="47">
        <f t="shared" si="34"/>
        <v>0</v>
      </c>
      <c r="AL41" s="47">
        <f t="shared" si="35"/>
        <v>0</v>
      </c>
      <c r="AM41" s="47">
        <f t="shared" si="36"/>
        <v>0</v>
      </c>
      <c r="AN41" s="47">
        <f t="shared" si="37"/>
        <v>0</v>
      </c>
      <c r="AO41" s="47">
        <f t="shared" si="38"/>
        <v>0</v>
      </c>
    </row>
    <row r="42" spans="1:41" ht="16.399999999999999" customHeight="1">
      <c r="A42" s="14">
        <v>13134</v>
      </c>
      <c r="B42" s="15" t="s">
        <v>126</v>
      </c>
      <c r="C42" s="47">
        <f>SUMIF(Jan!$A:$A,TB!$A42,Jan!$H:$H)</f>
        <v>0</v>
      </c>
      <c r="D42" s="47">
        <f>SUMIF(Feb!$A:$A,TB!$A42,Feb!$H:$H)</f>
        <v>0</v>
      </c>
      <c r="E42" s="47">
        <f>SUMIF(Mar!$A:$A,TB!$A42,Mar!$H:$H)</f>
        <v>0</v>
      </c>
      <c r="F42" s="47">
        <f>SUMIF(Apr!$A:$A,TB!$A42,Apr!$H:$H)</f>
        <v>0</v>
      </c>
      <c r="G42" s="47">
        <f>SUMIF(May!$A:$A,TB!$A42,May!$H:$H)</f>
        <v>0</v>
      </c>
      <c r="H42" s="47">
        <f>SUMIF(Jun!$A:$A,TB!$A42,Jun!$H:$H)</f>
        <v>0</v>
      </c>
      <c r="I42" s="47">
        <f>SUMIF(Jul!$A:$A,TB!$A42,Jul!$H:$H)</f>
        <v>0</v>
      </c>
      <c r="J42" s="47">
        <f>SUMIF(Aug!$A:$A,TB!$A42,Aug!$H:$H)</f>
        <v>0</v>
      </c>
      <c r="K42" s="47">
        <f>SUMIF(Sep!$A:$A,TB!$A42,Sep!$H:$H)</f>
        <v>0</v>
      </c>
      <c r="L42" s="47">
        <f>SUMIF(Oct!$A:$A,TB!$A42,Oct!$H:$H)</f>
        <v>0</v>
      </c>
      <c r="M42" s="47">
        <f>SUMIF(Nov!$A:$A,TB!$A42,Nov!$H:$H)</f>
        <v>0</v>
      </c>
      <c r="N42" s="47">
        <f>SUMIF(Dec!$A:$A,TB!$A42,Dec!$H:$H)</f>
        <v>0</v>
      </c>
      <c r="O42" s="260"/>
      <c r="P42" s="260"/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260"/>
      <c r="AD42" s="47">
        <f t="shared" si="27"/>
        <v>0</v>
      </c>
      <c r="AE42" s="47">
        <f t="shared" si="28"/>
        <v>0</v>
      </c>
      <c r="AF42" s="47">
        <f t="shared" si="29"/>
        <v>0</v>
      </c>
      <c r="AG42" s="47">
        <f t="shared" si="30"/>
        <v>0</v>
      </c>
      <c r="AH42" s="47">
        <f t="shared" si="31"/>
        <v>0</v>
      </c>
      <c r="AI42" s="47">
        <f t="shared" si="32"/>
        <v>0</v>
      </c>
      <c r="AJ42" s="47">
        <f t="shared" si="33"/>
        <v>0</v>
      </c>
      <c r="AK42" s="47">
        <f t="shared" si="34"/>
        <v>0</v>
      </c>
      <c r="AL42" s="47">
        <f t="shared" si="35"/>
        <v>0</v>
      </c>
      <c r="AM42" s="47">
        <f t="shared" si="36"/>
        <v>0</v>
      </c>
      <c r="AN42" s="47">
        <f t="shared" si="37"/>
        <v>0</v>
      </c>
      <c r="AO42" s="47">
        <f t="shared" si="38"/>
        <v>0</v>
      </c>
    </row>
    <row r="43" spans="1:41" ht="16.399999999999999" customHeight="1">
      <c r="A43" s="14">
        <v>13135</v>
      </c>
      <c r="B43" s="15" t="s">
        <v>127</v>
      </c>
      <c r="C43" s="47">
        <f>SUMIF(Jan!$A:$A,TB!$A43,Jan!$H:$H)</f>
        <v>0</v>
      </c>
      <c r="D43" s="47">
        <f>SUMIF(Feb!$A:$A,TB!$A43,Feb!$H:$H)</f>
        <v>0</v>
      </c>
      <c r="E43" s="47">
        <f>SUMIF(Mar!$A:$A,TB!$A43,Mar!$H:$H)</f>
        <v>0</v>
      </c>
      <c r="F43" s="47">
        <f>SUMIF(Apr!$A:$A,TB!$A43,Apr!$H:$H)</f>
        <v>0</v>
      </c>
      <c r="G43" s="47">
        <f>SUMIF(May!$A:$A,TB!$A43,May!$H:$H)</f>
        <v>0</v>
      </c>
      <c r="H43" s="47">
        <f>SUMIF(Jun!$A:$A,TB!$A43,Jun!$H:$H)</f>
        <v>0</v>
      </c>
      <c r="I43" s="47">
        <f>SUMIF(Jul!$A:$A,TB!$A43,Jul!$H:$H)</f>
        <v>0</v>
      </c>
      <c r="J43" s="47">
        <f>SUMIF(Aug!$A:$A,TB!$A43,Aug!$H:$H)</f>
        <v>0</v>
      </c>
      <c r="K43" s="47">
        <f>SUMIF(Sep!$A:$A,TB!$A43,Sep!$H:$H)</f>
        <v>0</v>
      </c>
      <c r="L43" s="47">
        <f>SUMIF(Oct!$A:$A,TB!$A43,Oct!$H:$H)</f>
        <v>0</v>
      </c>
      <c r="M43" s="47">
        <f>SUMIF(Nov!$A:$A,TB!$A43,Nov!$H:$H)</f>
        <v>0</v>
      </c>
      <c r="N43" s="47">
        <f>SUMIF(Dec!$A:$A,TB!$A43,Dec!$H:$H)</f>
        <v>0</v>
      </c>
      <c r="O43" s="260"/>
      <c r="P43" s="260"/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260"/>
      <c r="AD43" s="47">
        <f t="shared" si="27"/>
        <v>0</v>
      </c>
      <c r="AE43" s="47">
        <f t="shared" si="28"/>
        <v>0</v>
      </c>
      <c r="AF43" s="47">
        <f t="shared" si="29"/>
        <v>0</v>
      </c>
      <c r="AG43" s="47">
        <f t="shared" si="30"/>
        <v>0</v>
      </c>
      <c r="AH43" s="47">
        <f t="shared" si="31"/>
        <v>0</v>
      </c>
      <c r="AI43" s="47">
        <f t="shared" si="32"/>
        <v>0</v>
      </c>
      <c r="AJ43" s="47">
        <f t="shared" si="33"/>
        <v>0</v>
      </c>
      <c r="AK43" s="47">
        <f t="shared" si="34"/>
        <v>0</v>
      </c>
      <c r="AL43" s="47">
        <f t="shared" si="35"/>
        <v>0</v>
      </c>
      <c r="AM43" s="47">
        <f t="shared" si="36"/>
        <v>0</v>
      </c>
      <c r="AN43" s="47">
        <f t="shared" si="37"/>
        <v>0</v>
      </c>
      <c r="AO43" s="47">
        <f t="shared" si="38"/>
        <v>0</v>
      </c>
    </row>
    <row r="44" spans="1:41" ht="16.399999999999999" customHeight="1">
      <c r="A44" s="14">
        <v>13136</v>
      </c>
      <c r="B44" s="15" t="s">
        <v>128</v>
      </c>
      <c r="C44" s="47">
        <f>SUMIF(Jan!$A:$A,TB!$A44,Jan!$H:$H)</f>
        <v>0</v>
      </c>
      <c r="D44" s="47">
        <f>SUMIF(Feb!$A:$A,TB!$A44,Feb!$H:$H)</f>
        <v>0</v>
      </c>
      <c r="E44" s="47">
        <f>SUMIF(Mar!$A:$A,TB!$A44,Mar!$H:$H)</f>
        <v>0</v>
      </c>
      <c r="F44" s="47">
        <f>SUMIF(Apr!$A:$A,TB!$A44,Apr!$H:$H)</f>
        <v>0</v>
      </c>
      <c r="G44" s="47">
        <f>SUMIF(May!$A:$A,TB!$A44,May!$H:$H)</f>
        <v>0</v>
      </c>
      <c r="H44" s="47">
        <f>SUMIF(Jun!$A:$A,TB!$A44,Jun!$H:$H)</f>
        <v>0</v>
      </c>
      <c r="I44" s="47">
        <f>SUMIF(Jul!$A:$A,TB!$A44,Jul!$H:$H)</f>
        <v>0</v>
      </c>
      <c r="J44" s="47">
        <f>SUMIF(Aug!$A:$A,TB!$A44,Aug!$H:$H)</f>
        <v>0</v>
      </c>
      <c r="K44" s="47">
        <f>SUMIF(Sep!$A:$A,TB!$A44,Sep!$H:$H)</f>
        <v>0</v>
      </c>
      <c r="L44" s="47">
        <f>SUMIF(Oct!$A:$A,TB!$A44,Oct!$H:$H)</f>
        <v>0</v>
      </c>
      <c r="M44" s="47">
        <f>SUMIF(Nov!$A:$A,TB!$A44,Nov!$H:$H)</f>
        <v>0</v>
      </c>
      <c r="N44" s="47">
        <f>SUMIF(Dec!$A:$A,TB!$A44,Dec!$H:$H)</f>
        <v>0</v>
      </c>
      <c r="O44" s="260"/>
      <c r="P44" s="260"/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260"/>
      <c r="AD44" s="47">
        <f t="shared" si="27"/>
        <v>0</v>
      </c>
      <c r="AE44" s="47">
        <f t="shared" si="28"/>
        <v>0</v>
      </c>
      <c r="AF44" s="47">
        <f t="shared" si="29"/>
        <v>0</v>
      </c>
      <c r="AG44" s="47">
        <f t="shared" si="30"/>
        <v>0</v>
      </c>
      <c r="AH44" s="47">
        <f t="shared" si="31"/>
        <v>0</v>
      </c>
      <c r="AI44" s="47">
        <f t="shared" si="32"/>
        <v>0</v>
      </c>
      <c r="AJ44" s="47">
        <f t="shared" si="33"/>
        <v>0</v>
      </c>
      <c r="AK44" s="47">
        <f t="shared" si="34"/>
        <v>0</v>
      </c>
      <c r="AL44" s="47">
        <f t="shared" si="35"/>
        <v>0</v>
      </c>
      <c r="AM44" s="47">
        <f t="shared" si="36"/>
        <v>0</v>
      </c>
      <c r="AN44" s="47">
        <f t="shared" si="37"/>
        <v>0</v>
      </c>
      <c r="AO44" s="47">
        <f t="shared" si="38"/>
        <v>0</v>
      </c>
    </row>
    <row r="45" spans="1:41" ht="16.399999999999999" customHeight="1">
      <c r="A45" s="14">
        <v>13141</v>
      </c>
      <c r="B45" s="15" t="s">
        <v>129</v>
      </c>
      <c r="C45" s="47">
        <f>SUMIF(Jan!$A:$A,TB!$A45,Jan!$H:$H)</f>
        <v>0</v>
      </c>
      <c r="D45" s="47">
        <f>SUMIF(Feb!$A:$A,TB!$A45,Feb!$H:$H)</f>
        <v>0</v>
      </c>
      <c r="E45" s="47">
        <f>SUMIF(Mar!$A:$A,TB!$A45,Mar!$H:$H)</f>
        <v>0</v>
      </c>
      <c r="F45" s="47">
        <f>SUMIF(Apr!$A:$A,TB!$A45,Apr!$H:$H)</f>
        <v>0</v>
      </c>
      <c r="G45" s="47">
        <f>SUMIF(May!$A:$A,TB!$A45,May!$H:$H)</f>
        <v>0</v>
      </c>
      <c r="H45" s="47">
        <f>SUMIF(Jun!$A:$A,TB!$A45,Jun!$H:$H)</f>
        <v>0</v>
      </c>
      <c r="I45" s="47">
        <f>SUMIF(Jul!$A:$A,TB!$A45,Jul!$H:$H)</f>
        <v>0</v>
      </c>
      <c r="J45" s="47">
        <f>SUMIF(Aug!$A:$A,TB!$A45,Aug!$H:$H)</f>
        <v>0</v>
      </c>
      <c r="K45" s="47">
        <f>SUMIF(Sep!$A:$A,TB!$A45,Sep!$H:$H)</f>
        <v>0</v>
      </c>
      <c r="L45" s="47">
        <f>SUMIF(Oct!$A:$A,TB!$A45,Oct!$H:$H)</f>
        <v>0</v>
      </c>
      <c r="M45" s="47">
        <f>SUMIF(Nov!$A:$A,TB!$A45,Nov!$H:$H)</f>
        <v>0</v>
      </c>
      <c r="N45" s="47">
        <f>SUMIF(Dec!$A:$A,TB!$A45,Dec!$H:$H)</f>
        <v>0</v>
      </c>
      <c r="O45" s="260"/>
      <c r="P45" s="260"/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260"/>
      <c r="AD45" s="47">
        <f t="shared" si="27"/>
        <v>0</v>
      </c>
      <c r="AE45" s="47">
        <f t="shared" si="28"/>
        <v>0</v>
      </c>
      <c r="AF45" s="47">
        <f t="shared" si="29"/>
        <v>0</v>
      </c>
      <c r="AG45" s="47">
        <f t="shared" si="30"/>
        <v>0</v>
      </c>
      <c r="AH45" s="47">
        <f t="shared" si="31"/>
        <v>0</v>
      </c>
      <c r="AI45" s="47">
        <f t="shared" si="32"/>
        <v>0</v>
      </c>
      <c r="AJ45" s="47">
        <f t="shared" si="33"/>
        <v>0</v>
      </c>
      <c r="AK45" s="47">
        <f t="shared" si="34"/>
        <v>0</v>
      </c>
      <c r="AL45" s="47">
        <f t="shared" si="35"/>
        <v>0</v>
      </c>
      <c r="AM45" s="47">
        <f t="shared" si="36"/>
        <v>0</v>
      </c>
      <c r="AN45" s="47">
        <f t="shared" si="37"/>
        <v>0</v>
      </c>
      <c r="AO45" s="47">
        <f t="shared" si="38"/>
        <v>0</v>
      </c>
    </row>
    <row r="46" spans="1:41" ht="16.399999999999999" customHeight="1">
      <c r="A46" s="14">
        <v>13142</v>
      </c>
      <c r="B46" s="15" t="s">
        <v>130</v>
      </c>
      <c r="C46" s="47">
        <f>SUMIF(Jan!$A:$A,TB!$A46,Jan!$H:$H)</f>
        <v>0</v>
      </c>
      <c r="D46" s="47">
        <f>SUMIF(Feb!$A:$A,TB!$A46,Feb!$H:$H)</f>
        <v>0</v>
      </c>
      <c r="E46" s="47">
        <f>SUMIF(Mar!$A:$A,TB!$A46,Mar!$H:$H)</f>
        <v>0</v>
      </c>
      <c r="F46" s="47">
        <f>SUMIF(Apr!$A:$A,TB!$A46,Apr!$H:$H)</f>
        <v>0</v>
      </c>
      <c r="G46" s="47">
        <f>SUMIF(May!$A:$A,TB!$A46,May!$H:$H)</f>
        <v>0</v>
      </c>
      <c r="H46" s="47">
        <f>SUMIF(Jun!$A:$A,TB!$A46,Jun!$H:$H)</f>
        <v>0</v>
      </c>
      <c r="I46" s="47">
        <f>SUMIF(Jul!$A:$A,TB!$A46,Jul!$H:$H)</f>
        <v>0</v>
      </c>
      <c r="J46" s="47">
        <f>SUMIF(Aug!$A:$A,TB!$A46,Aug!$H:$H)</f>
        <v>0</v>
      </c>
      <c r="K46" s="47">
        <f>SUMIF(Sep!$A:$A,TB!$A46,Sep!$H:$H)</f>
        <v>0</v>
      </c>
      <c r="L46" s="47">
        <f>SUMIF(Oct!$A:$A,TB!$A46,Oct!$H:$H)</f>
        <v>0</v>
      </c>
      <c r="M46" s="47">
        <f>SUMIF(Nov!$A:$A,TB!$A46,Nov!$H:$H)</f>
        <v>0</v>
      </c>
      <c r="N46" s="47">
        <f>SUMIF(Dec!$A:$A,TB!$A46,Dec!$H:$H)</f>
        <v>0</v>
      </c>
      <c r="O46" s="260"/>
      <c r="P46" s="260"/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260"/>
      <c r="AD46" s="47">
        <f t="shared" si="27"/>
        <v>0</v>
      </c>
      <c r="AE46" s="47">
        <f t="shared" si="28"/>
        <v>0</v>
      </c>
      <c r="AF46" s="47">
        <f t="shared" si="29"/>
        <v>0</v>
      </c>
      <c r="AG46" s="47">
        <f t="shared" si="30"/>
        <v>0</v>
      </c>
      <c r="AH46" s="47">
        <f t="shared" si="31"/>
        <v>0</v>
      </c>
      <c r="AI46" s="47">
        <f t="shared" si="32"/>
        <v>0</v>
      </c>
      <c r="AJ46" s="47">
        <f t="shared" si="33"/>
        <v>0</v>
      </c>
      <c r="AK46" s="47">
        <f t="shared" si="34"/>
        <v>0</v>
      </c>
      <c r="AL46" s="47">
        <f t="shared" si="35"/>
        <v>0</v>
      </c>
      <c r="AM46" s="47">
        <f t="shared" si="36"/>
        <v>0</v>
      </c>
      <c r="AN46" s="47">
        <f t="shared" si="37"/>
        <v>0</v>
      </c>
      <c r="AO46" s="47">
        <f t="shared" si="38"/>
        <v>0</v>
      </c>
    </row>
    <row r="47" spans="1:41" ht="16.399999999999999" customHeight="1">
      <c r="A47" s="14">
        <v>13143</v>
      </c>
      <c r="B47" s="15" t="s">
        <v>131</v>
      </c>
      <c r="C47" s="47">
        <f>SUMIF(Jan!$A:$A,TB!$A47,Jan!$H:$H)</f>
        <v>0</v>
      </c>
      <c r="D47" s="47">
        <f>SUMIF(Feb!$A:$A,TB!$A47,Feb!$H:$H)</f>
        <v>0</v>
      </c>
      <c r="E47" s="47">
        <f>SUMIF(Mar!$A:$A,TB!$A47,Mar!$H:$H)</f>
        <v>0</v>
      </c>
      <c r="F47" s="47">
        <f>SUMIF(Apr!$A:$A,TB!$A47,Apr!$H:$H)</f>
        <v>0</v>
      </c>
      <c r="G47" s="47">
        <f>SUMIF(May!$A:$A,TB!$A47,May!$H:$H)</f>
        <v>0</v>
      </c>
      <c r="H47" s="47">
        <f>SUMIF(Jun!$A:$A,TB!$A47,Jun!$H:$H)</f>
        <v>0</v>
      </c>
      <c r="I47" s="47">
        <f>SUMIF(Jul!$A:$A,TB!$A47,Jul!$H:$H)</f>
        <v>0</v>
      </c>
      <c r="J47" s="47">
        <f>SUMIF(Aug!$A:$A,TB!$A47,Aug!$H:$H)</f>
        <v>0</v>
      </c>
      <c r="K47" s="47">
        <f>SUMIF(Sep!$A:$A,TB!$A47,Sep!$H:$H)</f>
        <v>0</v>
      </c>
      <c r="L47" s="47">
        <f>SUMIF(Oct!$A:$A,TB!$A47,Oct!$H:$H)</f>
        <v>0</v>
      </c>
      <c r="M47" s="47">
        <f>SUMIF(Nov!$A:$A,TB!$A47,Nov!$H:$H)</f>
        <v>0</v>
      </c>
      <c r="N47" s="47">
        <f>SUMIF(Dec!$A:$A,TB!$A47,Dec!$H:$H)</f>
        <v>0</v>
      </c>
      <c r="O47" s="260"/>
      <c r="P47" s="260"/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260"/>
      <c r="AD47" s="47">
        <f t="shared" si="27"/>
        <v>0</v>
      </c>
      <c r="AE47" s="47">
        <f t="shared" si="28"/>
        <v>0</v>
      </c>
      <c r="AF47" s="47">
        <f t="shared" si="29"/>
        <v>0</v>
      </c>
      <c r="AG47" s="47">
        <f t="shared" si="30"/>
        <v>0</v>
      </c>
      <c r="AH47" s="47">
        <f t="shared" si="31"/>
        <v>0</v>
      </c>
      <c r="AI47" s="47">
        <f t="shared" si="32"/>
        <v>0</v>
      </c>
      <c r="AJ47" s="47">
        <f t="shared" si="33"/>
        <v>0</v>
      </c>
      <c r="AK47" s="47">
        <f t="shared" si="34"/>
        <v>0</v>
      </c>
      <c r="AL47" s="47">
        <f t="shared" si="35"/>
        <v>0</v>
      </c>
      <c r="AM47" s="47">
        <f t="shared" si="36"/>
        <v>0</v>
      </c>
      <c r="AN47" s="47">
        <f t="shared" si="37"/>
        <v>0</v>
      </c>
      <c r="AO47" s="47">
        <f t="shared" si="38"/>
        <v>0</v>
      </c>
    </row>
    <row r="48" spans="1:41" ht="16.399999999999999" customHeight="1">
      <c r="A48" s="14">
        <v>13144</v>
      </c>
      <c r="B48" s="15" t="s">
        <v>132</v>
      </c>
      <c r="C48" s="47">
        <f>SUMIF(Jan!$A:$A,TB!$A48,Jan!$H:$H)</f>
        <v>0</v>
      </c>
      <c r="D48" s="47">
        <f>SUMIF(Feb!$A:$A,TB!$A48,Feb!$H:$H)</f>
        <v>0</v>
      </c>
      <c r="E48" s="47">
        <f>SUMIF(Mar!$A:$A,TB!$A48,Mar!$H:$H)</f>
        <v>0</v>
      </c>
      <c r="F48" s="47">
        <f>SUMIF(Apr!$A:$A,TB!$A48,Apr!$H:$H)</f>
        <v>0</v>
      </c>
      <c r="G48" s="47">
        <f>SUMIF(May!$A:$A,TB!$A48,May!$H:$H)</f>
        <v>0</v>
      </c>
      <c r="H48" s="47">
        <f>SUMIF(Jun!$A:$A,TB!$A48,Jun!$H:$H)</f>
        <v>0</v>
      </c>
      <c r="I48" s="47">
        <f>SUMIF(Jul!$A:$A,TB!$A48,Jul!$H:$H)</f>
        <v>0</v>
      </c>
      <c r="J48" s="47">
        <f>SUMIF(Aug!$A:$A,TB!$A48,Aug!$H:$H)</f>
        <v>0</v>
      </c>
      <c r="K48" s="47">
        <f>SUMIF(Sep!$A:$A,TB!$A48,Sep!$H:$H)</f>
        <v>0</v>
      </c>
      <c r="L48" s="47">
        <f>SUMIF(Oct!$A:$A,TB!$A48,Oct!$H:$H)</f>
        <v>0</v>
      </c>
      <c r="M48" s="47">
        <f>SUMIF(Nov!$A:$A,TB!$A48,Nov!$H:$H)</f>
        <v>0</v>
      </c>
      <c r="N48" s="47">
        <f>SUMIF(Dec!$A:$A,TB!$A48,Dec!$H:$H)</f>
        <v>0</v>
      </c>
      <c r="O48" s="260"/>
      <c r="P48" s="260"/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260"/>
      <c r="AD48" s="47">
        <f t="shared" si="27"/>
        <v>0</v>
      </c>
      <c r="AE48" s="47">
        <f t="shared" si="28"/>
        <v>0</v>
      </c>
      <c r="AF48" s="47">
        <f t="shared" si="29"/>
        <v>0</v>
      </c>
      <c r="AG48" s="47">
        <f t="shared" si="30"/>
        <v>0</v>
      </c>
      <c r="AH48" s="47">
        <f t="shared" si="31"/>
        <v>0</v>
      </c>
      <c r="AI48" s="47">
        <f t="shared" si="32"/>
        <v>0</v>
      </c>
      <c r="AJ48" s="47">
        <f t="shared" si="33"/>
        <v>0</v>
      </c>
      <c r="AK48" s="47">
        <f t="shared" si="34"/>
        <v>0</v>
      </c>
      <c r="AL48" s="47">
        <f t="shared" si="35"/>
        <v>0</v>
      </c>
      <c r="AM48" s="47">
        <f t="shared" si="36"/>
        <v>0</v>
      </c>
      <c r="AN48" s="47">
        <f t="shared" si="37"/>
        <v>0</v>
      </c>
      <c r="AO48" s="47">
        <f t="shared" si="38"/>
        <v>0</v>
      </c>
    </row>
    <row r="49" spans="1:41" ht="16.399999999999999" customHeight="1">
      <c r="A49" s="14">
        <v>13151</v>
      </c>
      <c r="B49" s="15" t="s">
        <v>133</v>
      </c>
      <c r="C49" s="47">
        <f>SUMIF(Jan!$A:$A,TB!$A49,Jan!$H:$H)</f>
        <v>0</v>
      </c>
      <c r="D49" s="47">
        <f>SUMIF(Feb!$A:$A,TB!$A49,Feb!$H:$H)</f>
        <v>0</v>
      </c>
      <c r="E49" s="47">
        <f>SUMIF(Mar!$A:$A,TB!$A49,Mar!$H:$H)</f>
        <v>0</v>
      </c>
      <c r="F49" s="47">
        <f>SUMIF(Apr!$A:$A,TB!$A49,Apr!$H:$H)</f>
        <v>0</v>
      </c>
      <c r="G49" s="47">
        <f>SUMIF(May!$A:$A,TB!$A49,May!$H:$H)</f>
        <v>0</v>
      </c>
      <c r="H49" s="47">
        <f>SUMIF(Jun!$A:$A,TB!$A49,Jun!$H:$H)</f>
        <v>0</v>
      </c>
      <c r="I49" s="47">
        <f>SUMIF(Jul!$A:$A,TB!$A49,Jul!$H:$H)</f>
        <v>0</v>
      </c>
      <c r="J49" s="47">
        <f>SUMIF(Aug!$A:$A,TB!$A49,Aug!$H:$H)</f>
        <v>0</v>
      </c>
      <c r="K49" s="47">
        <f>SUMIF(Sep!$A:$A,TB!$A49,Sep!$H:$H)</f>
        <v>0</v>
      </c>
      <c r="L49" s="47">
        <f>SUMIF(Oct!$A:$A,TB!$A49,Oct!$H:$H)</f>
        <v>0</v>
      </c>
      <c r="M49" s="47">
        <f>SUMIF(Nov!$A:$A,TB!$A49,Nov!$H:$H)</f>
        <v>0</v>
      </c>
      <c r="N49" s="47">
        <f>SUMIF(Dec!$A:$A,TB!$A49,Dec!$H:$H)</f>
        <v>0</v>
      </c>
      <c r="O49" s="260"/>
      <c r="P49" s="260"/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260"/>
      <c r="AD49" s="47">
        <f t="shared" si="27"/>
        <v>0</v>
      </c>
      <c r="AE49" s="47">
        <f t="shared" si="28"/>
        <v>0</v>
      </c>
      <c r="AF49" s="47">
        <f t="shared" si="29"/>
        <v>0</v>
      </c>
      <c r="AG49" s="47">
        <f t="shared" si="30"/>
        <v>0</v>
      </c>
      <c r="AH49" s="47">
        <f t="shared" si="31"/>
        <v>0</v>
      </c>
      <c r="AI49" s="47">
        <f t="shared" si="32"/>
        <v>0</v>
      </c>
      <c r="AJ49" s="47">
        <f t="shared" si="33"/>
        <v>0</v>
      </c>
      <c r="AK49" s="47">
        <f t="shared" si="34"/>
        <v>0</v>
      </c>
      <c r="AL49" s="47">
        <f t="shared" si="35"/>
        <v>0</v>
      </c>
      <c r="AM49" s="47">
        <f t="shared" si="36"/>
        <v>0</v>
      </c>
      <c r="AN49" s="47">
        <f t="shared" si="37"/>
        <v>0</v>
      </c>
      <c r="AO49" s="47">
        <f t="shared" si="38"/>
        <v>0</v>
      </c>
    </row>
    <row r="50" spans="1:41" ht="16.399999999999999" customHeight="1">
      <c r="A50" s="14">
        <v>13152</v>
      </c>
      <c r="B50" s="15" t="s">
        <v>134</v>
      </c>
      <c r="C50" s="47">
        <f>SUMIF(Jan!$A:$A,TB!$A50,Jan!$H:$H)</f>
        <v>0</v>
      </c>
      <c r="D50" s="47">
        <f>SUMIF(Feb!$A:$A,TB!$A50,Feb!$H:$H)</f>
        <v>0</v>
      </c>
      <c r="E50" s="47">
        <f>SUMIF(Mar!$A:$A,TB!$A50,Mar!$H:$H)</f>
        <v>0</v>
      </c>
      <c r="F50" s="47">
        <f>SUMIF(Apr!$A:$A,TB!$A50,Apr!$H:$H)</f>
        <v>0</v>
      </c>
      <c r="G50" s="47">
        <f>SUMIF(May!$A:$A,TB!$A50,May!$H:$H)</f>
        <v>0</v>
      </c>
      <c r="H50" s="47">
        <f>SUMIF(Jun!$A:$A,TB!$A50,Jun!$H:$H)</f>
        <v>0</v>
      </c>
      <c r="I50" s="47">
        <f>SUMIF(Jul!$A:$A,TB!$A50,Jul!$H:$H)</f>
        <v>0</v>
      </c>
      <c r="J50" s="47">
        <f>SUMIF(Aug!$A:$A,TB!$A50,Aug!$H:$H)</f>
        <v>0</v>
      </c>
      <c r="K50" s="47">
        <f>SUMIF(Sep!$A:$A,TB!$A50,Sep!$H:$H)</f>
        <v>0</v>
      </c>
      <c r="L50" s="47">
        <f>SUMIF(Oct!$A:$A,TB!$A50,Oct!$H:$H)</f>
        <v>0</v>
      </c>
      <c r="M50" s="47">
        <f>SUMIF(Nov!$A:$A,TB!$A50,Nov!$H:$H)</f>
        <v>0</v>
      </c>
      <c r="N50" s="47">
        <f>SUMIF(Dec!$A:$A,TB!$A50,Dec!$H:$H)</f>
        <v>0</v>
      </c>
      <c r="O50" s="260"/>
      <c r="P50" s="260"/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260"/>
      <c r="AD50" s="47">
        <f t="shared" si="27"/>
        <v>0</v>
      </c>
      <c r="AE50" s="47">
        <f t="shared" si="28"/>
        <v>0</v>
      </c>
      <c r="AF50" s="47">
        <f t="shared" si="29"/>
        <v>0</v>
      </c>
      <c r="AG50" s="47">
        <f t="shared" si="30"/>
        <v>0</v>
      </c>
      <c r="AH50" s="47">
        <f t="shared" si="31"/>
        <v>0</v>
      </c>
      <c r="AI50" s="47">
        <f t="shared" si="32"/>
        <v>0</v>
      </c>
      <c r="AJ50" s="47">
        <f t="shared" si="33"/>
        <v>0</v>
      </c>
      <c r="AK50" s="47">
        <f t="shared" si="34"/>
        <v>0</v>
      </c>
      <c r="AL50" s="47">
        <f t="shared" si="35"/>
        <v>0</v>
      </c>
      <c r="AM50" s="47">
        <f t="shared" si="36"/>
        <v>0</v>
      </c>
      <c r="AN50" s="47">
        <f t="shared" si="37"/>
        <v>0</v>
      </c>
      <c r="AO50" s="47">
        <f t="shared" si="38"/>
        <v>0</v>
      </c>
    </row>
    <row r="51" spans="1:41" ht="16.399999999999999" customHeight="1">
      <c r="A51" s="14">
        <v>13153</v>
      </c>
      <c r="B51" s="15" t="s">
        <v>135</v>
      </c>
      <c r="C51" s="47">
        <f>SUMIF(Jan!$A:$A,TB!$A51,Jan!$H:$H)</f>
        <v>0</v>
      </c>
      <c r="D51" s="47">
        <f>SUMIF(Feb!$A:$A,TB!$A51,Feb!$H:$H)</f>
        <v>0</v>
      </c>
      <c r="E51" s="47">
        <f>SUMIF(Mar!$A:$A,TB!$A51,Mar!$H:$H)</f>
        <v>0</v>
      </c>
      <c r="F51" s="47">
        <f>SUMIF(Apr!$A:$A,TB!$A51,Apr!$H:$H)</f>
        <v>0</v>
      </c>
      <c r="G51" s="47">
        <f>SUMIF(May!$A:$A,TB!$A51,May!$H:$H)</f>
        <v>0</v>
      </c>
      <c r="H51" s="47">
        <f>SUMIF(Jun!$A:$A,TB!$A51,Jun!$H:$H)</f>
        <v>0</v>
      </c>
      <c r="I51" s="47">
        <f>SUMIF(Jul!$A:$A,TB!$A51,Jul!$H:$H)</f>
        <v>0</v>
      </c>
      <c r="J51" s="47">
        <f>SUMIF(Aug!$A:$A,TB!$A51,Aug!$H:$H)</f>
        <v>0</v>
      </c>
      <c r="K51" s="47">
        <f>SUMIF(Sep!$A:$A,TB!$A51,Sep!$H:$H)</f>
        <v>0</v>
      </c>
      <c r="L51" s="47">
        <f>SUMIF(Oct!$A:$A,TB!$A51,Oct!$H:$H)</f>
        <v>0</v>
      </c>
      <c r="M51" s="47">
        <f>SUMIF(Nov!$A:$A,TB!$A51,Nov!$H:$H)</f>
        <v>0</v>
      </c>
      <c r="N51" s="47">
        <f>SUMIF(Dec!$A:$A,TB!$A51,Dec!$H:$H)</f>
        <v>0</v>
      </c>
      <c r="O51" s="260"/>
      <c r="P51" s="260"/>
      <c r="Q51" s="47">
        <v>0</v>
      </c>
      <c r="R51" s="47">
        <v>0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260"/>
      <c r="AD51" s="47">
        <f t="shared" si="27"/>
        <v>0</v>
      </c>
      <c r="AE51" s="47">
        <f t="shared" si="28"/>
        <v>0</v>
      </c>
      <c r="AF51" s="47">
        <f t="shared" si="29"/>
        <v>0</v>
      </c>
      <c r="AG51" s="47">
        <f t="shared" si="30"/>
        <v>0</v>
      </c>
      <c r="AH51" s="47">
        <f t="shared" si="31"/>
        <v>0</v>
      </c>
      <c r="AI51" s="47">
        <f t="shared" si="32"/>
        <v>0</v>
      </c>
      <c r="AJ51" s="47">
        <f t="shared" si="33"/>
        <v>0</v>
      </c>
      <c r="AK51" s="47">
        <f t="shared" si="34"/>
        <v>0</v>
      </c>
      <c r="AL51" s="47">
        <f t="shared" si="35"/>
        <v>0</v>
      </c>
      <c r="AM51" s="47">
        <f t="shared" si="36"/>
        <v>0</v>
      </c>
      <c r="AN51" s="47">
        <f t="shared" si="37"/>
        <v>0</v>
      </c>
      <c r="AO51" s="47">
        <f t="shared" si="38"/>
        <v>0</v>
      </c>
    </row>
    <row r="52" spans="1:41" ht="16.399999999999999" customHeight="1">
      <c r="A52" s="14">
        <v>13161</v>
      </c>
      <c r="B52" s="15" t="s">
        <v>136</v>
      </c>
      <c r="C52" s="47">
        <f>SUMIF(Jan!$A:$A,TB!$A52,Jan!$H:$H)</f>
        <v>0</v>
      </c>
      <c r="D52" s="47">
        <f>SUMIF(Feb!$A:$A,TB!$A52,Feb!$H:$H)</f>
        <v>0</v>
      </c>
      <c r="E52" s="47">
        <f>SUMIF(Mar!$A:$A,TB!$A52,Mar!$H:$H)</f>
        <v>0</v>
      </c>
      <c r="F52" s="47">
        <f>SUMIF(Apr!$A:$A,TB!$A52,Apr!$H:$H)</f>
        <v>0</v>
      </c>
      <c r="G52" s="47">
        <f>SUMIF(May!$A:$A,TB!$A52,May!$H:$H)</f>
        <v>0</v>
      </c>
      <c r="H52" s="47">
        <f>SUMIF(Jun!$A:$A,TB!$A52,Jun!$H:$H)</f>
        <v>0</v>
      </c>
      <c r="I52" s="47">
        <f>SUMIF(Jul!$A:$A,TB!$A52,Jul!$H:$H)</f>
        <v>0</v>
      </c>
      <c r="J52" s="47">
        <f>SUMIF(Aug!$A:$A,TB!$A52,Aug!$H:$H)</f>
        <v>0</v>
      </c>
      <c r="K52" s="47">
        <f>SUMIF(Sep!$A:$A,TB!$A52,Sep!$H:$H)</f>
        <v>0</v>
      </c>
      <c r="L52" s="47">
        <f>SUMIF(Oct!$A:$A,TB!$A52,Oct!$H:$H)</f>
        <v>0</v>
      </c>
      <c r="M52" s="47">
        <f>SUMIF(Nov!$A:$A,TB!$A52,Nov!$H:$H)</f>
        <v>0</v>
      </c>
      <c r="N52" s="47">
        <f>SUMIF(Dec!$A:$A,TB!$A52,Dec!$H:$H)</f>
        <v>0</v>
      </c>
      <c r="O52" s="260"/>
      <c r="P52" s="260"/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260"/>
      <c r="AD52" s="47">
        <f t="shared" si="27"/>
        <v>0</v>
      </c>
      <c r="AE52" s="47">
        <f t="shared" si="28"/>
        <v>0</v>
      </c>
      <c r="AF52" s="47">
        <f t="shared" si="29"/>
        <v>0</v>
      </c>
      <c r="AG52" s="47">
        <f t="shared" si="30"/>
        <v>0</v>
      </c>
      <c r="AH52" s="47">
        <f t="shared" si="31"/>
        <v>0</v>
      </c>
      <c r="AI52" s="47">
        <f t="shared" si="32"/>
        <v>0</v>
      </c>
      <c r="AJ52" s="47">
        <f t="shared" si="33"/>
        <v>0</v>
      </c>
      <c r="AK52" s="47">
        <f t="shared" si="34"/>
        <v>0</v>
      </c>
      <c r="AL52" s="47">
        <f t="shared" si="35"/>
        <v>0</v>
      </c>
      <c r="AM52" s="47">
        <f t="shared" si="36"/>
        <v>0</v>
      </c>
      <c r="AN52" s="47">
        <f t="shared" si="37"/>
        <v>0</v>
      </c>
      <c r="AO52" s="47">
        <f t="shared" si="38"/>
        <v>0</v>
      </c>
    </row>
    <row r="53" spans="1:41" ht="16.399999999999999" customHeight="1">
      <c r="A53" s="14">
        <v>13162</v>
      </c>
      <c r="B53" s="15" t="s">
        <v>137</v>
      </c>
      <c r="C53" s="47">
        <f>SUMIF(Jan!$A:$A,TB!$A53,Jan!$H:$H)</f>
        <v>0</v>
      </c>
      <c r="D53" s="47">
        <f>SUMIF(Feb!$A:$A,TB!$A53,Feb!$H:$H)</f>
        <v>0</v>
      </c>
      <c r="E53" s="47">
        <f>SUMIF(Mar!$A:$A,TB!$A53,Mar!$H:$H)</f>
        <v>0</v>
      </c>
      <c r="F53" s="47">
        <f>SUMIF(Apr!$A:$A,TB!$A53,Apr!$H:$H)</f>
        <v>0</v>
      </c>
      <c r="G53" s="47">
        <f>SUMIF(May!$A:$A,TB!$A53,May!$H:$H)</f>
        <v>0</v>
      </c>
      <c r="H53" s="47">
        <f>SUMIF(Jun!$A:$A,TB!$A53,Jun!$H:$H)</f>
        <v>0</v>
      </c>
      <c r="I53" s="47">
        <f>SUMIF(Jul!$A:$A,TB!$A53,Jul!$H:$H)</f>
        <v>0</v>
      </c>
      <c r="J53" s="47">
        <f>SUMIF(Aug!$A:$A,TB!$A53,Aug!$H:$H)</f>
        <v>0</v>
      </c>
      <c r="K53" s="47">
        <f>SUMIF(Sep!$A:$A,TB!$A53,Sep!$H:$H)</f>
        <v>0</v>
      </c>
      <c r="L53" s="47">
        <f>SUMIF(Oct!$A:$A,TB!$A53,Oct!$H:$H)</f>
        <v>0</v>
      </c>
      <c r="M53" s="47">
        <f>SUMIF(Nov!$A:$A,TB!$A53,Nov!$H:$H)</f>
        <v>0</v>
      </c>
      <c r="N53" s="47">
        <f>SUMIF(Dec!$A:$A,TB!$A53,Dec!$H:$H)</f>
        <v>0</v>
      </c>
      <c r="O53" s="260"/>
      <c r="P53" s="260"/>
      <c r="Q53" s="47">
        <v>0</v>
      </c>
      <c r="R53" s="47">
        <v>0</v>
      </c>
      <c r="S53" s="47">
        <v>0</v>
      </c>
      <c r="T53" s="47">
        <v>0</v>
      </c>
      <c r="U53" s="47">
        <v>0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260"/>
      <c r="AD53" s="47">
        <f t="shared" si="27"/>
        <v>0</v>
      </c>
      <c r="AE53" s="47">
        <f t="shared" si="28"/>
        <v>0</v>
      </c>
      <c r="AF53" s="47">
        <f t="shared" si="29"/>
        <v>0</v>
      </c>
      <c r="AG53" s="47">
        <f t="shared" si="30"/>
        <v>0</v>
      </c>
      <c r="AH53" s="47">
        <f t="shared" si="31"/>
        <v>0</v>
      </c>
      <c r="AI53" s="47">
        <f t="shared" si="32"/>
        <v>0</v>
      </c>
      <c r="AJ53" s="47">
        <f t="shared" si="33"/>
        <v>0</v>
      </c>
      <c r="AK53" s="47">
        <f t="shared" si="34"/>
        <v>0</v>
      </c>
      <c r="AL53" s="47">
        <f t="shared" si="35"/>
        <v>0</v>
      </c>
      <c r="AM53" s="47">
        <f t="shared" si="36"/>
        <v>0</v>
      </c>
      <c r="AN53" s="47">
        <f t="shared" si="37"/>
        <v>0</v>
      </c>
      <c r="AO53" s="47">
        <f t="shared" si="38"/>
        <v>0</v>
      </c>
    </row>
    <row r="54" spans="1:41" ht="16.399999999999999" customHeight="1">
      <c r="A54" s="14">
        <v>13163</v>
      </c>
      <c r="B54" s="15" t="s">
        <v>138</v>
      </c>
      <c r="C54" s="47">
        <f>SUMIF(Jan!$A:$A,TB!$A54,Jan!$H:$H)</f>
        <v>0</v>
      </c>
      <c r="D54" s="47">
        <f>SUMIF(Feb!$A:$A,TB!$A54,Feb!$H:$H)</f>
        <v>0</v>
      </c>
      <c r="E54" s="47">
        <f>SUMIF(Mar!$A:$A,TB!$A54,Mar!$H:$H)</f>
        <v>0</v>
      </c>
      <c r="F54" s="47">
        <f>SUMIF(Apr!$A:$A,TB!$A54,Apr!$H:$H)</f>
        <v>0</v>
      </c>
      <c r="G54" s="47">
        <f>SUMIF(May!$A:$A,TB!$A54,May!$H:$H)</f>
        <v>0</v>
      </c>
      <c r="H54" s="47">
        <f>SUMIF(Jun!$A:$A,TB!$A54,Jun!$H:$H)</f>
        <v>0</v>
      </c>
      <c r="I54" s="47">
        <f>SUMIF(Jul!$A:$A,TB!$A54,Jul!$H:$H)</f>
        <v>0</v>
      </c>
      <c r="J54" s="47">
        <f>SUMIF(Aug!$A:$A,TB!$A54,Aug!$H:$H)</f>
        <v>0</v>
      </c>
      <c r="K54" s="47">
        <f>SUMIF(Sep!$A:$A,TB!$A54,Sep!$H:$H)</f>
        <v>0</v>
      </c>
      <c r="L54" s="47">
        <f>SUMIF(Oct!$A:$A,TB!$A54,Oct!$H:$H)</f>
        <v>0</v>
      </c>
      <c r="M54" s="47">
        <f>SUMIF(Nov!$A:$A,TB!$A54,Nov!$H:$H)</f>
        <v>0</v>
      </c>
      <c r="N54" s="47">
        <f>SUMIF(Dec!$A:$A,TB!$A54,Dec!$H:$H)</f>
        <v>0</v>
      </c>
      <c r="O54" s="260"/>
      <c r="P54" s="260"/>
      <c r="Q54" s="47">
        <v>0</v>
      </c>
      <c r="R54" s="47">
        <v>0</v>
      </c>
      <c r="S54" s="47">
        <v>0</v>
      </c>
      <c r="T54" s="47">
        <v>0</v>
      </c>
      <c r="U54" s="47">
        <v>0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260"/>
      <c r="AD54" s="47">
        <f t="shared" si="27"/>
        <v>0</v>
      </c>
      <c r="AE54" s="47">
        <f t="shared" si="28"/>
        <v>0</v>
      </c>
      <c r="AF54" s="47">
        <f t="shared" si="29"/>
        <v>0</v>
      </c>
      <c r="AG54" s="47">
        <f t="shared" si="30"/>
        <v>0</v>
      </c>
      <c r="AH54" s="47">
        <f t="shared" si="31"/>
        <v>0</v>
      </c>
      <c r="AI54" s="47">
        <f t="shared" si="32"/>
        <v>0</v>
      </c>
      <c r="AJ54" s="47">
        <f t="shared" si="33"/>
        <v>0</v>
      </c>
      <c r="AK54" s="47">
        <f t="shared" si="34"/>
        <v>0</v>
      </c>
      <c r="AL54" s="47">
        <f t="shared" si="35"/>
        <v>0</v>
      </c>
      <c r="AM54" s="47">
        <f t="shared" si="36"/>
        <v>0</v>
      </c>
      <c r="AN54" s="47">
        <f t="shared" si="37"/>
        <v>0</v>
      </c>
      <c r="AO54" s="47">
        <f t="shared" si="38"/>
        <v>0</v>
      </c>
    </row>
    <row r="55" spans="1:41" ht="16.399999999999999" customHeight="1">
      <c r="A55" s="14">
        <v>13164</v>
      </c>
      <c r="B55" s="15" t="s">
        <v>139</v>
      </c>
      <c r="C55" s="47">
        <f>SUMIF(Jan!$A:$A,TB!$A55,Jan!$H:$H)</f>
        <v>0</v>
      </c>
      <c r="D55" s="47">
        <f>SUMIF(Feb!$A:$A,TB!$A55,Feb!$H:$H)</f>
        <v>0</v>
      </c>
      <c r="E55" s="47">
        <f>SUMIF(Mar!$A:$A,TB!$A55,Mar!$H:$H)</f>
        <v>0</v>
      </c>
      <c r="F55" s="47">
        <f>SUMIF(Apr!$A:$A,TB!$A55,Apr!$H:$H)</f>
        <v>0</v>
      </c>
      <c r="G55" s="47">
        <f>SUMIF(May!$A:$A,TB!$A55,May!$H:$H)</f>
        <v>0</v>
      </c>
      <c r="H55" s="47">
        <f>SUMIF(Jun!$A:$A,TB!$A55,Jun!$H:$H)</f>
        <v>0</v>
      </c>
      <c r="I55" s="47">
        <f>SUMIF(Jul!$A:$A,TB!$A55,Jul!$H:$H)</f>
        <v>0</v>
      </c>
      <c r="J55" s="47">
        <f>SUMIF(Aug!$A:$A,TB!$A55,Aug!$H:$H)</f>
        <v>0</v>
      </c>
      <c r="K55" s="47">
        <f>SUMIF(Sep!$A:$A,TB!$A55,Sep!$H:$H)</f>
        <v>0</v>
      </c>
      <c r="L55" s="47">
        <f>SUMIF(Oct!$A:$A,TB!$A55,Oct!$H:$H)</f>
        <v>0</v>
      </c>
      <c r="M55" s="47">
        <f>SUMIF(Nov!$A:$A,TB!$A55,Nov!$H:$H)</f>
        <v>0</v>
      </c>
      <c r="N55" s="47">
        <f>SUMIF(Dec!$A:$A,TB!$A55,Dec!$H:$H)</f>
        <v>0</v>
      </c>
      <c r="O55" s="260"/>
      <c r="P55" s="260"/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260"/>
      <c r="AD55" s="47">
        <f t="shared" si="27"/>
        <v>0</v>
      </c>
      <c r="AE55" s="47">
        <f t="shared" si="28"/>
        <v>0</v>
      </c>
      <c r="AF55" s="47">
        <f t="shared" si="29"/>
        <v>0</v>
      </c>
      <c r="AG55" s="47">
        <f t="shared" si="30"/>
        <v>0</v>
      </c>
      <c r="AH55" s="47">
        <f t="shared" si="31"/>
        <v>0</v>
      </c>
      <c r="AI55" s="47">
        <f t="shared" si="32"/>
        <v>0</v>
      </c>
      <c r="AJ55" s="47">
        <f t="shared" si="33"/>
        <v>0</v>
      </c>
      <c r="AK55" s="47">
        <f t="shared" si="34"/>
        <v>0</v>
      </c>
      <c r="AL55" s="47">
        <f t="shared" si="35"/>
        <v>0</v>
      </c>
      <c r="AM55" s="47">
        <f t="shared" si="36"/>
        <v>0</v>
      </c>
      <c r="AN55" s="47">
        <f t="shared" si="37"/>
        <v>0</v>
      </c>
      <c r="AO55" s="47">
        <f t="shared" si="38"/>
        <v>0</v>
      </c>
    </row>
    <row r="56" spans="1:41" ht="16.399999999999999" customHeight="1">
      <c r="A56" s="14">
        <v>13171</v>
      </c>
      <c r="B56" s="15" t="s">
        <v>140</v>
      </c>
      <c r="C56" s="47">
        <f>SUMIF(Jan!$A:$A,TB!$A56,Jan!$H:$H)</f>
        <v>0</v>
      </c>
      <c r="D56" s="47">
        <f>SUMIF(Feb!$A:$A,TB!$A56,Feb!$H:$H)</f>
        <v>0</v>
      </c>
      <c r="E56" s="47">
        <f>SUMIF(Mar!$A:$A,TB!$A56,Mar!$H:$H)</f>
        <v>0</v>
      </c>
      <c r="F56" s="47">
        <f>SUMIF(Apr!$A:$A,TB!$A56,Apr!$H:$H)</f>
        <v>0</v>
      </c>
      <c r="G56" s="47">
        <f>SUMIF(May!$A:$A,TB!$A56,May!$H:$H)</f>
        <v>0</v>
      </c>
      <c r="H56" s="47">
        <f>SUMIF(Jun!$A:$A,TB!$A56,Jun!$H:$H)</f>
        <v>0</v>
      </c>
      <c r="I56" s="47">
        <f>SUMIF(Jul!$A:$A,TB!$A56,Jul!$H:$H)</f>
        <v>0</v>
      </c>
      <c r="J56" s="47">
        <f>SUMIF(Aug!$A:$A,TB!$A56,Aug!$H:$H)</f>
        <v>0</v>
      </c>
      <c r="K56" s="47">
        <f>SUMIF(Sep!$A:$A,TB!$A56,Sep!$H:$H)</f>
        <v>0</v>
      </c>
      <c r="L56" s="47">
        <f>SUMIF(Oct!$A:$A,TB!$A56,Oct!$H:$H)</f>
        <v>0</v>
      </c>
      <c r="M56" s="47">
        <f>SUMIF(Nov!$A:$A,TB!$A56,Nov!$H:$H)</f>
        <v>0</v>
      </c>
      <c r="N56" s="47">
        <f>SUMIF(Dec!$A:$A,TB!$A56,Dec!$H:$H)</f>
        <v>0</v>
      </c>
      <c r="O56" s="260"/>
      <c r="P56" s="260"/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260"/>
      <c r="AD56" s="47">
        <f t="shared" si="27"/>
        <v>0</v>
      </c>
      <c r="AE56" s="47">
        <f t="shared" si="28"/>
        <v>0</v>
      </c>
      <c r="AF56" s="47">
        <f t="shared" si="29"/>
        <v>0</v>
      </c>
      <c r="AG56" s="47">
        <f t="shared" si="30"/>
        <v>0</v>
      </c>
      <c r="AH56" s="47">
        <f t="shared" si="31"/>
        <v>0</v>
      </c>
      <c r="AI56" s="47">
        <f t="shared" si="32"/>
        <v>0</v>
      </c>
      <c r="AJ56" s="47">
        <f t="shared" si="33"/>
        <v>0</v>
      </c>
      <c r="AK56" s="47">
        <f t="shared" si="34"/>
        <v>0</v>
      </c>
      <c r="AL56" s="47">
        <f t="shared" si="35"/>
        <v>0</v>
      </c>
      <c r="AM56" s="47">
        <f t="shared" si="36"/>
        <v>0</v>
      </c>
      <c r="AN56" s="47">
        <f t="shared" si="37"/>
        <v>0</v>
      </c>
      <c r="AO56" s="47">
        <f t="shared" si="38"/>
        <v>0</v>
      </c>
    </row>
    <row r="57" spans="1:41" ht="16.399999999999999" customHeight="1">
      <c r="A57" s="14">
        <v>13172</v>
      </c>
      <c r="B57" s="15" t="s">
        <v>141</v>
      </c>
      <c r="C57" s="47">
        <f>SUMIF(Jan!$A:$A,TB!$A57,Jan!$H:$H)</f>
        <v>0</v>
      </c>
      <c r="D57" s="47">
        <f>SUMIF(Feb!$A:$A,TB!$A57,Feb!$H:$H)</f>
        <v>0</v>
      </c>
      <c r="E57" s="47">
        <f>SUMIF(Mar!$A:$A,TB!$A57,Mar!$H:$H)</f>
        <v>0</v>
      </c>
      <c r="F57" s="47">
        <f>SUMIF(Apr!$A:$A,TB!$A57,Apr!$H:$H)</f>
        <v>0</v>
      </c>
      <c r="G57" s="47">
        <f>SUMIF(May!$A:$A,TB!$A57,May!$H:$H)</f>
        <v>0</v>
      </c>
      <c r="H57" s="47">
        <f>SUMIF(Jun!$A:$A,TB!$A57,Jun!$H:$H)</f>
        <v>0</v>
      </c>
      <c r="I57" s="47">
        <f>SUMIF(Jul!$A:$A,TB!$A57,Jul!$H:$H)</f>
        <v>0</v>
      </c>
      <c r="J57" s="47">
        <f>SUMIF(Aug!$A:$A,TB!$A57,Aug!$H:$H)</f>
        <v>0</v>
      </c>
      <c r="K57" s="47">
        <f>SUMIF(Sep!$A:$A,TB!$A57,Sep!$H:$H)</f>
        <v>0</v>
      </c>
      <c r="L57" s="47">
        <f>SUMIF(Oct!$A:$A,TB!$A57,Oct!$H:$H)</f>
        <v>0</v>
      </c>
      <c r="M57" s="47">
        <f>SUMIF(Nov!$A:$A,TB!$A57,Nov!$H:$H)</f>
        <v>0</v>
      </c>
      <c r="N57" s="47">
        <f>SUMIF(Dec!$A:$A,TB!$A57,Dec!$H:$H)</f>
        <v>0</v>
      </c>
      <c r="O57" s="260"/>
      <c r="P57" s="260"/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260"/>
      <c r="AD57" s="47">
        <f t="shared" si="27"/>
        <v>0</v>
      </c>
      <c r="AE57" s="47">
        <f t="shared" si="28"/>
        <v>0</v>
      </c>
      <c r="AF57" s="47">
        <f t="shared" si="29"/>
        <v>0</v>
      </c>
      <c r="AG57" s="47">
        <f t="shared" si="30"/>
        <v>0</v>
      </c>
      <c r="AH57" s="47">
        <f t="shared" si="31"/>
        <v>0</v>
      </c>
      <c r="AI57" s="47">
        <f t="shared" si="32"/>
        <v>0</v>
      </c>
      <c r="AJ57" s="47">
        <f t="shared" si="33"/>
        <v>0</v>
      </c>
      <c r="AK57" s="47">
        <f t="shared" si="34"/>
        <v>0</v>
      </c>
      <c r="AL57" s="47">
        <f t="shared" si="35"/>
        <v>0</v>
      </c>
      <c r="AM57" s="47">
        <f t="shared" si="36"/>
        <v>0</v>
      </c>
      <c r="AN57" s="47">
        <f t="shared" si="37"/>
        <v>0</v>
      </c>
      <c r="AO57" s="47">
        <f t="shared" si="38"/>
        <v>0</v>
      </c>
    </row>
    <row r="58" spans="1:41" ht="16.399999999999999" customHeight="1">
      <c r="A58" s="14">
        <v>13181</v>
      </c>
      <c r="B58" s="15" t="s">
        <v>142</v>
      </c>
      <c r="C58" s="47">
        <f>SUMIF(Jan!$A:$A,TB!$A58,Jan!$H:$H)</f>
        <v>0</v>
      </c>
      <c r="D58" s="47">
        <f>SUMIF(Feb!$A:$A,TB!$A58,Feb!$H:$H)</f>
        <v>0</v>
      </c>
      <c r="E58" s="47">
        <f>SUMIF(Mar!$A:$A,TB!$A58,Mar!$H:$H)</f>
        <v>0</v>
      </c>
      <c r="F58" s="47">
        <f>SUMIF(Apr!$A:$A,TB!$A58,Apr!$H:$H)</f>
        <v>0</v>
      </c>
      <c r="G58" s="47">
        <f>SUMIF(May!$A:$A,TB!$A58,May!$H:$H)</f>
        <v>0</v>
      </c>
      <c r="H58" s="47">
        <f>SUMIF(Jun!$A:$A,TB!$A58,Jun!$H:$H)</f>
        <v>0</v>
      </c>
      <c r="I58" s="47">
        <f>SUMIF(Jul!$A:$A,TB!$A58,Jul!$H:$H)</f>
        <v>0</v>
      </c>
      <c r="J58" s="47">
        <f>SUMIF(Aug!$A:$A,TB!$A58,Aug!$H:$H)</f>
        <v>0</v>
      </c>
      <c r="K58" s="47">
        <f>SUMIF(Sep!$A:$A,TB!$A58,Sep!$H:$H)</f>
        <v>0</v>
      </c>
      <c r="L58" s="47">
        <f>SUMIF(Oct!$A:$A,TB!$A58,Oct!$H:$H)</f>
        <v>0</v>
      </c>
      <c r="M58" s="47">
        <f>SUMIF(Nov!$A:$A,TB!$A58,Nov!$H:$H)</f>
        <v>0</v>
      </c>
      <c r="N58" s="47">
        <f>SUMIF(Dec!$A:$A,TB!$A58,Dec!$H:$H)</f>
        <v>0</v>
      </c>
      <c r="O58" s="260"/>
      <c r="P58" s="260"/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47">
        <v>0</v>
      </c>
      <c r="X58" s="47">
        <v>0</v>
      </c>
      <c r="Y58" s="47">
        <v>0</v>
      </c>
      <c r="Z58" s="47">
        <v>0</v>
      </c>
      <c r="AA58" s="47">
        <v>0</v>
      </c>
      <c r="AB58" s="47">
        <v>0</v>
      </c>
      <c r="AC58" s="260"/>
      <c r="AD58" s="47">
        <f t="shared" si="27"/>
        <v>0</v>
      </c>
      <c r="AE58" s="47">
        <f t="shared" si="28"/>
        <v>0</v>
      </c>
      <c r="AF58" s="47">
        <f t="shared" si="29"/>
        <v>0</v>
      </c>
      <c r="AG58" s="47">
        <f t="shared" si="30"/>
        <v>0</v>
      </c>
      <c r="AH58" s="47">
        <f t="shared" si="31"/>
        <v>0</v>
      </c>
      <c r="AI58" s="47">
        <f t="shared" si="32"/>
        <v>0</v>
      </c>
      <c r="AJ58" s="47">
        <f t="shared" si="33"/>
        <v>0</v>
      </c>
      <c r="AK58" s="47">
        <f t="shared" si="34"/>
        <v>0</v>
      </c>
      <c r="AL58" s="47">
        <f t="shared" si="35"/>
        <v>0</v>
      </c>
      <c r="AM58" s="47">
        <f t="shared" si="36"/>
        <v>0</v>
      </c>
      <c r="AN58" s="47">
        <f t="shared" si="37"/>
        <v>0</v>
      </c>
      <c r="AO58" s="47">
        <f t="shared" si="38"/>
        <v>0</v>
      </c>
    </row>
    <row r="59" spans="1:41" ht="16.399999999999999" customHeight="1">
      <c r="A59" s="14">
        <v>13182</v>
      </c>
      <c r="B59" s="15" t="s">
        <v>143</v>
      </c>
      <c r="C59" s="47">
        <f>SUMIF(Jan!$A:$A,TB!$A59,Jan!$H:$H)</f>
        <v>0</v>
      </c>
      <c r="D59" s="47">
        <f>SUMIF(Feb!$A:$A,TB!$A59,Feb!$H:$H)</f>
        <v>0</v>
      </c>
      <c r="E59" s="47">
        <f>SUMIF(Mar!$A:$A,TB!$A59,Mar!$H:$H)</f>
        <v>0</v>
      </c>
      <c r="F59" s="47">
        <f>SUMIF(Apr!$A:$A,TB!$A59,Apr!$H:$H)</f>
        <v>0</v>
      </c>
      <c r="G59" s="47">
        <f>SUMIF(May!$A:$A,TB!$A59,May!$H:$H)</f>
        <v>0</v>
      </c>
      <c r="H59" s="47">
        <f>SUMIF(Jun!$A:$A,TB!$A59,Jun!$H:$H)</f>
        <v>0</v>
      </c>
      <c r="I59" s="47">
        <f>SUMIF(Jul!$A:$A,TB!$A59,Jul!$H:$H)</f>
        <v>0</v>
      </c>
      <c r="J59" s="47">
        <f>SUMIF(Aug!$A:$A,TB!$A59,Aug!$H:$H)</f>
        <v>0</v>
      </c>
      <c r="K59" s="47">
        <f>SUMIF(Sep!$A:$A,TB!$A59,Sep!$H:$H)</f>
        <v>0</v>
      </c>
      <c r="L59" s="47">
        <f>SUMIF(Oct!$A:$A,TB!$A59,Oct!$H:$H)</f>
        <v>0</v>
      </c>
      <c r="M59" s="47">
        <f>SUMIF(Nov!$A:$A,TB!$A59,Nov!$H:$H)</f>
        <v>0</v>
      </c>
      <c r="N59" s="47">
        <f>SUMIF(Dec!$A:$A,TB!$A59,Dec!$H:$H)</f>
        <v>0</v>
      </c>
      <c r="O59" s="260"/>
      <c r="P59" s="260"/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7">
        <v>0</v>
      </c>
      <c r="AB59" s="47">
        <v>0</v>
      </c>
      <c r="AC59" s="260"/>
      <c r="AD59" s="47">
        <f t="shared" si="27"/>
        <v>0</v>
      </c>
      <c r="AE59" s="47">
        <f t="shared" si="28"/>
        <v>0</v>
      </c>
      <c r="AF59" s="47">
        <f t="shared" si="29"/>
        <v>0</v>
      </c>
      <c r="AG59" s="47">
        <f t="shared" si="30"/>
        <v>0</v>
      </c>
      <c r="AH59" s="47">
        <f t="shared" si="31"/>
        <v>0</v>
      </c>
      <c r="AI59" s="47">
        <f t="shared" si="32"/>
        <v>0</v>
      </c>
      <c r="AJ59" s="47">
        <f t="shared" si="33"/>
        <v>0</v>
      </c>
      <c r="AK59" s="47">
        <f t="shared" si="34"/>
        <v>0</v>
      </c>
      <c r="AL59" s="47">
        <f t="shared" si="35"/>
        <v>0</v>
      </c>
      <c r="AM59" s="47">
        <f t="shared" si="36"/>
        <v>0</v>
      </c>
      <c r="AN59" s="47">
        <f t="shared" si="37"/>
        <v>0</v>
      </c>
      <c r="AO59" s="47">
        <f t="shared" si="38"/>
        <v>0</v>
      </c>
    </row>
    <row r="60" spans="1:41" ht="16.399999999999999" customHeight="1">
      <c r="A60" s="14">
        <v>13183</v>
      </c>
      <c r="B60" s="15" t="s">
        <v>144</v>
      </c>
      <c r="C60" s="47">
        <f>SUMIF(Jan!$A:$A,TB!$A60,Jan!$H:$H)</f>
        <v>0</v>
      </c>
      <c r="D60" s="47">
        <f>SUMIF(Feb!$A:$A,TB!$A60,Feb!$H:$H)</f>
        <v>0</v>
      </c>
      <c r="E60" s="47">
        <f>SUMIF(Mar!$A:$A,TB!$A60,Mar!$H:$H)</f>
        <v>0</v>
      </c>
      <c r="F60" s="47">
        <f>SUMIF(Apr!$A:$A,TB!$A60,Apr!$H:$H)</f>
        <v>0</v>
      </c>
      <c r="G60" s="47">
        <f>SUMIF(May!$A:$A,TB!$A60,May!$H:$H)</f>
        <v>0</v>
      </c>
      <c r="H60" s="47">
        <f>SUMIF(Jun!$A:$A,TB!$A60,Jun!$H:$H)</f>
        <v>0</v>
      </c>
      <c r="I60" s="47">
        <f>SUMIF(Jul!$A:$A,TB!$A60,Jul!$H:$H)</f>
        <v>0</v>
      </c>
      <c r="J60" s="47">
        <f>SUMIF(Aug!$A:$A,TB!$A60,Aug!$H:$H)</f>
        <v>0</v>
      </c>
      <c r="K60" s="47">
        <f>SUMIF(Sep!$A:$A,TB!$A60,Sep!$H:$H)</f>
        <v>0</v>
      </c>
      <c r="L60" s="47">
        <f>SUMIF(Oct!$A:$A,TB!$A60,Oct!$H:$H)</f>
        <v>0</v>
      </c>
      <c r="M60" s="47">
        <f>SUMIF(Nov!$A:$A,TB!$A60,Nov!$H:$H)</f>
        <v>0</v>
      </c>
      <c r="N60" s="47">
        <f>SUMIF(Dec!$A:$A,TB!$A60,Dec!$H:$H)</f>
        <v>0</v>
      </c>
      <c r="O60" s="260"/>
      <c r="P60" s="260"/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260"/>
      <c r="AD60" s="47">
        <f t="shared" si="27"/>
        <v>0</v>
      </c>
      <c r="AE60" s="47">
        <f t="shared" si="28"/>
        <v>0</v>
      </c>
      <c r="AF60" s="47">
        <f t="shared" si="29"/>
        <v>0</v>
      </c>
      <c r="AG60" s="47">
        <f t="shared" si="30"/>
        <v>0</v>
      </c>
      <c r="AH60" s="47">
        <f t="shared" si="31"/>
        <v>0</v>
      </c>
      <c r="AI60" s="47">
        <f t="shared" si="32"/>
        <v>0</v>
      </c>
      <c r="AJ60" s="47">
        <f t="shared" si="33"/>
        <v>0</v>
      </c>
      <c r="AK60" s="47">
        <f t="shared" si="34"/>
        <v>0</v>
      </c>
      <c r="AL60" s="47">
        <f t="shared" si="35"/>
        <v>0</v>
      </c>
      <c r="AM60" s="47">
        <f t="shared" si="36"/>
        <v>0</v>
      </c>
      <c r="AN60" s="47">
        <f t="shared" si="37"/>
        <v>0</v>
      </c>
      <c r="AO60" s="47">
        <f t="shared" si="38"/>
        <v>0</v>
      </c>
    </row>
    <row r="61" spans="1:41" ht="16.399999999999999" customHeight="1">
      <c r="A61" s="14">
        <v>13191</v>
      </c>
      <c r="B61" s="15" t="s">
        <v>145</v>
      </c>
      <c r="C61" s="47">
        <f>SUMIF(Jan!$A:$A,TB!$A61,Jan!$H:$H)</f>
        <v>0</v>
      </c>
      <c r="D61" s="47">
        <f>SUMIF(Feb!$A:$A,TB!$A61,Feb!$H:$H)</f>
        <v>0</v>
      </c>
      <c r="E61" s="47">
        <f>SUMIF(Mar!$A:$A,TB!$A61,Mar!$H:$H)</f>
        <v>0</v>
      </c>
      <c r="F61" s="47">
        <f>SUMIF(Apr!$A:$A,TB!$A61,Apr!$H:$H)</f>
        <v>0</v>
      </c>
      <c r="G61" s="47">
        <f>SUMIF(May!$A:$A,TB!$A61,May!$H:$H)</f>
        <v>0</v>
      </c>
      <c r="H61" s="47">
        <f>SUMIF(Jun!$A:$A,TB!$A61,Jun!$H:$H)</f>
        <v>0</v>
      </c>
      <c r="I61" s="47">
        <f>SUMIF(Jul!$A:$A,TB!$A61,Jul!$H:$H)</f>
        <v>0</v>
      </c>
      <c r="J61" s="47">
        <f>SUMIF(Aug!$A:$A,TB!$A61,Aug!$H:$H)</f>
        <v>0</v>
      </c>
      <c r="K61" s="47">
        <f>SUMIF(Sep!$A:$A,TB!$A61,Sep!$H:$H)</f>
        <v>0</v>
      </c>
      <c r="L61" s="47">
        <f>SUMIF(Oct!$A:$A,TB!$A61,Oct!$H:$H)</f>
        <v>0</v>
      </c>
      <c r="M61" s="47">
        <f>SUMIF(Nov!$A:$A,TB!$A61,Nov!$H:$H)</f>
        <v>0</v>
      </c>
      <c r="N61" s="47">
        <f>SUMIF(Dec!$A:$A,TB!$A61,Dec!$H:$H)</f>
        <v>0</v>
      </c>
      <c r="O61" s="260"/>
      <c r="P61" s="260"/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260"/>
      <c r="AD61" s="47">
        <f t="shared" si="27"/>
        <v>0</v>
      </c>
      <c r="AE61" s="47">
        <f t="shared" si="28"/>
        <v>0</v>
      </c>
      <c r="AF61" s="47">
        <f t="shared" si="29"/>
        <v>0</v>
      </c>
      <c r="AG61" s="47">
        <f t="shared" si="30"/>
        <v>0</v>
      </c>
      <c r="AH61" s="47">
        <f t="shared" si="31"/>
        <v>0</v>
      </c>
      <c r="AI61" s="47">
        <f t="shared" si="32"/>
        <v>0</v>
      </c>
      <c r="AJ61" s="47">
        <f t="shared" si="33"/>
        <v>0</v>
      </c>
      <c r="AK61" s="47">
        <f t="shared" si="34"/>
        <v>0</v>
      </c>
      <c r="AL61" s="47">
        <f t="shared" si="35"/>
        <v>0</v>
      </c>
      <c r="AM61" s="47">
        <f t="shared" si="36"/>
        <v>0</v>
      </c>
      <c r="AN61" s="47">
        <f t="shared" si="37"/>
        <v>0</v>
      </c>
      <c r="AO61" s="47">
        <f t="shared" si="38"/>
        <v>0</v>
      </c>
    </row>
    <row r="62" spans="1:41" ht="16.399999999999999" customHeight="1">
      <c r="A62" s="14">
        <v>13192</v>
      </c>
      <c r="B62" s="15" t="s">
        <v>146</v>
      </c>
      <c r="C62" s="47">
        <f>SUMIF(Jan!$A:$A,TB!$A62,Jan!$H:$H)</f>
        <v>0</v>
      </c>
      <c r="D62" s="47">
        <f>SUMIF(Feb!$A:$A,TB!$A62,Feb!$H:$H)</f>
        <v>0</v>
      </c>
      <c r="E62" s="47">
        <f>SUMIF(Mar!$A:$A,TB!$A62,Mar!$H:$H)</f>
        <v>0</v>
      </c>
      <c r="F62" s="47">
        <f>SUMIF(Apr!$A:$A,TB!$A62,Apr!$H:$H)</f>
        <v>0</v>
      </c>
      <c r="G62" s="47">
        <f>SUMIF(May!$A:$A,TB!$A62,May!$H:$H)</f>
        <v>0</v>
      </c>
      <c r="H62" s="47">
        <f>SUMIF(Jun!$A:$A,TB!$A62,Jun!$H:$H)</f>
        <v>0</v>
      </c>
      <c r="I62" s="47">
        <f>SUMIF(Jul!$A:$A,TB!$A62,Jul!$H:$H)</f>
        <v>0</v>
      </c>
      <c r="J62" s="47">
        <f>SUMIF(Aug!$A:$A,TB!$A62,Aug!$H:$H)</f>
        <v>0</v>
      </c>
      <c r="K62" s="47">
        <f>SUMIF(Sep!$A:$A,TB!$A62,Sep!$H:$H)</f>
        <v>0</v>
      </c>
      <c r="L62" s="47">
        <f>SUMIF(Oct!$A:$A,TB!$A62,Oct!$H:$H)</f>
        <v>0</v>
      </c>
      <c r="M62" s="47">
        <f>SUMIF(Nov!$A:$A,TB!$A62,Nov!$H:$H)</f>
        <v>0</v>
      </c>
      <c r="N62" s="47">
        <f>SUMIF(Dec!$A:$A,TB!$A62,Dec!$H:$H)</f>
        <v>0</v>
      </c>
      <c r="O62" s="260"/>
      <c r="P62" s="260"/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260"/>
      <c r="AD62" s="47">
        <f t="shared" si="27"/>
        <v>0</v>
      </c>
      <c r="AE62" s="47">
        <f t="shared" si="28"/>
        <v>0</v>
      </c>
      <c r="AF62" s="47">
        <f t="shared" si="29"/>
        <v>0</v>
      </c>
      <c r="AG62" s="47">
        <f t="shared" si="30"/>
        <v>0</v>
      </c>
      <c r="AH62" s="47">
        <f t="shared" si="31"/>
        <v>0</v>
      </c>
      <c r="AI62" s="47">
        <f t="shared" si="32"/>
        <v>0</v>
      </c>
      <c r="AJ62" s="47">
        <f t="shared" si="33"/>
        <v>0</v>
      </c>
      <c r="AK62" s="47">
        <f t="shared" si="34"/>
        <v>0</v>
      </c>
      <c r="AL62" s="47">
        <f t="shared" si="35"/>
        <v>0</v>
      </c>
      <c r="AM62" s="47">
        <f t="shared" si="36"/>
        <v>0</v>
      </c>
      <c r="AN62" s="47">
        <f t="shared" si="37"/>
        <v>0</v>
      </c>
      <c r="AO62" s="47">
        <f t="shared" si="38"/>
        <v>0</v>
      </c>
    </row>
    <row r="63" spans="1:41" ht="16.399999999999999" customHeight="1">
      <c r="A63" s="14">
        <v>13193</v>
      </c>
      <c r="B63" s="15" t="s">
        <v>147</v>
      </c>
      <c r="C63" s="47">
        <f>SUMIF(Jan!$A:$A,TB!$A63,Jan!$H:$H)</f>
        <v>0</v>
      </c>
      <c r="D63" s="47">
        <f>SUMIF(Feb!$A:$A,TB!$A63,Feb!$H:$H)</f>
        <v>0</v>
      </c>
      <c r="E63" s="47">
        <f>SUMIF(Mar!$A:$A,TB!$A63,Mar!$H:$H)</f>
        <v>0</v>
      </c>
      <c r="F63" s="47">
        <f>SUMIF(Apr!$A:$A,TB!$A63,Apr!$H:$H)</f>
        <v>0</v>
      </c>
      <c r="G63" s="47">
        <f>SUMIF(May!$A:$A,TB!$A63,May!$H:$H)</f>
        <v>0</v>
      </c>
      <c r="H63" s="47">
        <f>SUMIF(Jun!$A:$A,TB!$A63,Jun!$H:$H)</f>
        <v>0</v>
      </c>
      <c r="I63" s="47">
        <f>SUMIF(Jul!$A:$A,TB!$A63,Jul!$H:$H)</f>
        <v>0</v>
      </c>
      <c r="J63" s="47">
        <f>SUMIF(Aug!$A:$A,TB!$A63,Aug!$H:$H)</f>
        <v>0</v>
      </c>
      <c r="K63" s="47">
        <f>SUMIF(Sep!$A:$A,TB!$A63,Sep!$H:$H)</f>
        <v>0</v>
      </c>
      <c r="L63" s="47">
        <f>SUMIF(Oct!$A:$A,TB!$A63,Oct!$H:$H)</f>
        <v>0</v>
      </c>
      <c r="M63" s="47">
        <f>SUMIF(Nov!$A:$A,TB!$A63,Nov!$H:$H)</f>
        <v>0</v>
      </c>
      <c r="N63" s="47">
        <f>SUMIF(Dec!$A:$A,TB!$A63,Dec!$H:$H)</f>
        <v>0</v>
      </c>
      <c r="O63" s="260"/>
      <c r="P63" s="260"/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260"/>
      <c r="AD63" s="47">
        <f t="shared" si="27"/>
        <v>0</v>
      </c>
      <c r="AE63" s="47">
        <f t="shared" si="28"/>
        <v>0</v>
      </c>
      <c r="AF63" s="47">
        <f t="shared" si="29"/>
        <v>0</v>
      </c>
      <c r="AG63" s="47">
        <f t="shared" si="30"/>
        <v>0</v>
      </c>
      <c r="AH63" s="47">
        <f t="shared" si="31"/>
        <v>0</v>
      </c>
      <c r="AI63" s="47">
        <f t="shared" si="32"/>
        <v>0</v>
      </c>
      <c r="AJ63" s="47">
        <f t="shared" si="33"/>
        <v>0</v>
      </c>
      <c r="AK63" s="47">
        <f t="shared" si="34"/>
        <v>0</v>
      </c>
      <c r="AL63" s="47">
        <f t="shared" si="35"/>
        <v>0</v>
      </c>
      <c r="AM63" s="47">
        <f t="shared" si="36"/>
        <v>0</v>
      </c>
      <c r="AN63" s="47">
        <f t="shared" si="37"/>
        <v>0</v>
      </c>
      <c r="AO63" s="47">
        <f t="shared" si="38"/>
        <v>0</v>
      </c>
    </row>
    <row r="64" spans="1:41" ht="16.399999999999999" customHeight="1">
      <c r="A64" s="14">
        <v>13194</v>
      </c>
      <c r="B64" s="15" t="s">
        <v>148</v>
      </c>
      <c r="C64" s="47">
        <f>SUMIF(Jan!$A:$A,TB!$A64,Jan!$H:$H)</f>
        <v>0</v>
      </c>
      <c r="D64" s="47">
        <f>SUMIF(Feb!$A:$A,TB!$A64,Feb!$H:$H)</f>
        <v>0</v>
      </c>
      <c r="E64" s="47">
        <f>SUMIF(Mar!$A:$A,TB!$A64,Mar!$H:$H)</f>
        <v>0</v>
      </c>
      <c r="F64" s="47">
        <f>SUMIF(Apr!$A:$A,TB!$A64,Apr!$H:$H)</f>
        <v>0</v>
      </c>
      <c r="G64" s="47">
        <f>SUMIF(May!$A:$A,TB!$A64,May!$H:$H)</f>
        <v>0</v>
      </c>
      <c r="H64" s="47">
        <f>SUMIF(Jun!$A:$A,TB!$A64,Jun!$H:$H)</f>
        <v>0</v>
      </c>
      <c r="I64" s="47">
        <f>SUMIF(Jul!$A:$A,TB!$A64,Jul!$H:$H)</f>
        <v>0</v>
      </c>
      <c r="J64" s="47">
        <f>SUMIF(Aug!$A:$A,TB!$A64,Aug!$H:$H)</f>
        <v>0</v>
      </c>
      <c r="K64" s="47">
        <f>SUMIF(Sep!$A:$A,TB!$A64,Sep!$H:$H)</f>
        <v>0</v>
      </c>
      <c r="L64" s="47">
        <f>SUMIF(Oct!$A:$A,TB!$A64,Oct!$H:$H)</f>
        <v>0</v>
      </c>
      <c r="M64" s="47">
        <f>SUMIF(Nov!$A:$A,TB!$A64,Nov!$H:$H)</f>
        <v>0</v>
      </c>
      <c r="N64" s="47">
        <f>SUMIF(Dec!$A:$A,TB!$A64,Dec!$H:$H)</f>
        <v>0</v>
      </c>
      <c r="O64" s="260"/>
      <c r="P64" s="260"/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260"/>
      <c r="AD64" s="47">
        <f t="shared" si="27"/>
        <v>0</v>
      </c>
      <c r="AE64" s="47">
        <f t="shared" si="28"/>
        <v>0</v>
      </c>
      <c r="AF64" s="47">
        <f t="shared" si="29"/>
        <v>0</v>
      </c>
      <c r="AG64" s="47">
        <f t="shared" si="30"/>
        <v>0</v>
      </c>
      <c r="AH64" s="47">
        <f t="shared" si="31"/>
        <v>0</v>
      </c>
      <c r="AI64" s="47">
        <f t="shared" si="32"/>
        <v>0</v>
      </c>
      <c r="AJ64" s="47">
        <f t="shared" si="33"/>
        <v>0</v>
      </c>
      <c r="AK64" s="47">
        <f t="shared" si="34"/>
        <v>0</v>
      </c>
      <c r="AL64" s="47">
        <f t="shared" si="35"/>
        <v>0</v>
      </c>
      <c r="AM64" s="47">
        <f t="shared" si="36"/>
        <v>0</v>
      </c>
      <c r="AN64" s="47">
        <f t="shared" si="37"/>
        <v>0</v>
      </c>
      <c r="AO64" s="47">
        <f t="shared" si="38"/>
        <v>0</v>
      </c>
    </row>
    <row r="65" spans="1:41" ht="16.399999999999999" customHeight="1">
      <c r="A65" s="14">
        <v>13195</v>
      </c>
      <c r="B65" s="15" t="s">
        <v>149</v>
      </c>
      <c r="C65" s="47">
        <f>SUMIF(Jan!$A:$A,TB!$A65,Jan!$H:$H)</f>
        <v>0</v>
      </c>
      <c r="D65" s="47">
        <f>SUMIF(Feb!$A:$A,TB!$A65,Feb!$H:$H)</f>
        <v>0</v>
      </c>
      <c r="E65" s="47">
        <f>SUMIF(Mar!$A:$A,TB!$A65,Mar!$H:$H)</f>
        <v>0</v>
      </c>
      <c r="F65" s="47">
        <f>SUMIF(Apr!$A:$A,TB!$A65,Apr!$H:$H)</f>
        <v>0</v>
      </c>
      <c r="G65" s="47">
        <f>SUMIF(May!$A:$A,TB!$A65,May!$H:$H)</f>
        <v>0</v>
      </c>
      <c r="H65" s="47">
        <f>SUMIF(Jun!$A:$A,TB!$A65,Jun!$H:$H)</f>
        <v>0</v>
      </c>
      <c r="I65" s="47">
        <f>SUMIF(Jul!$A:$A,TB!$A65,Jul!$H:$H)</f>
        <v>0</v>
      </c>
      <c r="J65" s="47">
        <f>SUMIF(Aug!$A:$A,TB!$A65,Aug!$H:$H)</f>
        <v>0</v>
      </c>
      <c r="K65" s="47">
        <f>SUMIF(Sep!$A:$A,TB!$A65,Sep!$H:$H)</f>
        <v>0</v>
      </c>
      <c r="L65" s="47">
        <f>SUMIF(Oct!$A:$A,TB!$A65,Oct!$H:$H)</f>
        <v>0</v>
      </c>
      <c r="M65" s="47">
        <f>SUMIF(Nov!$A:$A,TB!$A65,Nov!$H:$H)</f>
        <v>0</v>
      </c>
      <c r="N65" s="47">
        <f>SUMIF(Dec!$A:$A,TB!$A65,Dec!$H:$H)</f>
        <v>0</v>
      </c>
      <c r="O65" s="260"/>
      <c r="P65" s="260"/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260"/>
      <c r="AD65" s="47">
        <f t="shared" si="27"/>
        <v>0</v>
      </c>
      <c r="AE65" s="47">
        <f t="shared" si="28"/>
        <v>0</v>
      </c>
      <c r="AF65" s="47">
        <f t="shared" si="29"/>
        <v>0</v>
      </c>
      <c r="AG65" s="47">
        <f t="shared" si="30"/>
        <v>0</v>
      </c>
      <c r="AH65" s="47">
        <f t="shared" si="31"/>
        <v>0</v>
      </c>
      <c r="AI65" s="47">
        <f t="shared" si="32"/>
        <v>0</v>
      </c>
      <c r="AJ65" s="47">
        <f t="shared" si="33"/>
        <v>0</v>
      </c>
      <c r="AK65" s="47">
        <f t="shared" si="34"/>
        <v>0</v>
      </c>
      <c r="AL65" s="47">
        <f t="shared" si="35"/>
        <v>0</v>
      </c>
      <c r="AM65" s="47">
        <f t="shared" si="36"/>
        <v>0</v>
      </c>
      <c r="AN65" s="47">
        <f t="shared" si="37"/>
        <v>0</v>
      </c>
      <c r="AO65" s="47">
        <f t="shared" si="38"/>
        <v>0</v>
      </c>
    </row>
    <row r="66" spans="1:41" ht="16.399999999999999" customHeight="1">
      <c r="A66" s="14">
        <v>13196</v>
      </c>
      <c r="B66" s="15" t="s">
        <v>150</v>
      </c>
      <c r="C66" s="47">
        <f>SUMIF(Jan!$A:$A,TB!$A66,Jan!$H:$H)</f>
        <v>0</v>
      </c>
      <c r="D66" s="47">
        <f>SUMIF(Feb!$A:$A,TB!$A66,Feb!$H:$H)</f>
        <v>0</v>
      </c>
      <c r="E66" s="47">
        <f>SUMIF(Mar!$A:$A,TB!$A66,Mar!$H:$H)</f>
        <v>0</v>
      </c>
      <c r="F66" s="47">
        <f>SUMIF(Apr!$A:$A,TB!$A66,Apr!$H:$H)</f>
        <v>0</v>
      </c>
      <c r="G66" s="47">
        <f>SUMIF(May!$A:$A,TB!$A66,May!$H:$H)</f>
        <v>0</v>
      </c>
      <c r="H66" s="47">
        <f>SUMIF(Jun!$A:$A,TB!$A66,Jun!$H:$H)</f>
        <v>0</v>
      </c>
      <c r="I66" s="47">
        <f>SUMIF(Jul!$A:$A,TB!$A66,Jul!$H:$H)</f>
        <v>0</v>
      </c>
      <c r="J66" s="47">
        <f>SUMIF(Aug!$A:$A,TB!$A66,Aug!$H:$H)</f>
        <v>0</v>
      </c>
      <c r="K66" s="47">
        <f>SUMIF(Sep!$A:$A,TB!$A66,Sep!$H:$H)</f>
        <v>0</v>
      </c>
      <c r="L66" s="47">
        <f>SUMIF(Oct!$A:$A,TB!$A66,Oct!$H:$H)</f>
        <v>0</v>
      </c>
      <c r="M66" s="47">
        <f>SUMIF(Nov!$A:$A,TB!$A66,Nov!$H:$H)</f>
        <v>0</v>
      </c>
      <c r="N66" s="47">
        <f>SUMIF(Dec!$A:$A,TB!$A66,Dec!$H:$H)</f>
        <v>0</v>
      </c>
      <c r="O66" s="260"/>
      <c r="P66" s="260"/>
      <c r="Q66" s="47">
        <v>0</v>
      </c>
      <c r="R66" s="47">
        <v>0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260"/>
      <c r="AD66" s="47">
        <f t="shared" si="27"/>
        <v>0</v>
      </c>
      <c r="AE66" s="47">
        <f t="shared" si="28"/>
        <v>0</v>
      </c>
      <c r="AF66" s="47">
        <f t="shared" si="29"/>
        <v>0</v>
      </c>
      <c r="AG66" s="47">
        <f t="shared" si="30"/>
        <v>0</v>
      </c>
      <c r="AH66" s="47">
        <f t="shared" si="31"/>
        <v>0</v>
      </c>
      <c r="AI66" s="47">
        <f t="shared" si="32"/>
        <v>0</v>
      </c>
      <c r="AJ66" s="47">
        <f t="shared" si="33"/>
        <v>0</v>
      </c>
      <c r="AK66" s="47">
        <f t="shared" si="34"/>
        <v>0</v>
      </c>
      <c r="AL66" s="47">
        <f t="shared" si="35"/>
        <v>0</v>
      </c>
      <c r="AM66" s="47">
        <f t="shared" si="36"/>
        <v>0</v>
      </c>
      <c r="AN66" s="47">
        <f t="shared" si="37"/>
        <v>0</v>
      </c>
      <c r="AO66" s="47">
        <f t="shared" si="38"/>
        <v>0</v>
      </c>
    </row>
    <row r="67" spans="1:41" ht="16.399999999999999" customHeight="1">
      <c r="A67" s="14">
        <v>13201</v>
      </c>
      <c r="B67" s="15" t="s">
        <v>151</v>
      </c>
      <c r="C67" s="47">
        <f>SUMIF(Jan!$A:$A,TB!$A67,Jan!$H:$H)</f>
        <v>0</v>
      </c>
      <c r="D67" s="47">
        <f>SUMIF(Feb!$A:$A,TB!$A67,Feb!$H:$H)</f>
        <v>0</v>
      </c>
      <c r="E67" s="47">
        <f>SUMIF(Mar!$A:$A,TB!$A67,Mar!$H:$H)</f>
        <v>0</v>
      </c>
      <c r="F67" s="47">
        <f>SUMIF(Apr!$A:$A,TB!$A67,Apr!$H:$H)</f>
        <v>0</v>
      </c>
      <c r="G67" s="47">
        <f>SUMIF(May!$A:$A,TB!$A67,May!$H:$H)</f>
        <v>0</v>
      </c>
      <c r="H67" s="47">
        <f>SUMIF(Jun!$A:$A,TB!$A67,Jun!$H:$H)</f>
        <v>0</v>
      </c>
      <c r="I67" s="47">
        <f>SUMIF(Jul!$A:$A,TB!$A67,Jul!$H:$H)</f>
        <v>0</v>
      </c>
      <c r="J67" s="47">
        <f>SUMIF(Aug!$A:$A,TB!$A67,Aug!$H:$H)</f>
        <v>0</v>
      </c>
      <c r="K67" s="47">
        <f>SUMIF(Sep!$A:$A,TB!$A67,Sep!$H:$H)</f>
        <v>0</v>
      </c>
      <c r="L67" s="47">
        <f>SUMIF(Oct!$A:$A,TB!$A67,Oct!$H:$H)</f>
        <v>0</v>
      </c>
      <c r="M67" s="47">
        <f>SUMIF(Nov!$A:$A,TB!$A67,Nov!$H:$H)</f>
        <v>0</v>
      </c>
      <c r="N67" s="47">
        <f>SUMIF(Dec!$A:$A,TB!$A67,Dec!$H:$H)</f>
        <v>0</v>
      </c>
      <c r="O67" s="260"/>
      <c r="P67" s="260"/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260"/>
      <c r="AD67" s="47">
        <f t="shared" si="27"/>
        <v>0</v>
      </c>
      <c r="AE67" s="47">
        <f t="shared" si="28"/>
        <v>0</v>
      </c>
      <c r="AF67" s="47">
        <f t="shared" si="29"/>
        <v>0</v>
      </c>
      <c r="AG67" s="47">
        <f t="shared" si="30"/>
        <v>0</v>
      </c>
      <c r="AH67" s="47">
        <f t="shared" si="31"/>
        <v>0</v>
      </c>
      <c r="AI67" s="47">
        <f t="shared" si="32"/>
        <v>0</v>
      </c>
      <c r="AJ67" s="47">
        <f t="shared" si="33"/>
        <v>0</v>
      </c>
      <c r="AK67" s="47">
        <f t="shared" si="34"/>
        <v>0</v>
      </c>
      <c r="AL67" s="47">
        <f t="shared" si="35"/>
        <v>0</v>
      </c>
      <c r="AM67" s="47">
        <f t="shared" si="36"/>
        <v>0</v>
      </c>
      <c r="AN67" s="47">
        <f t="shared" si="37"/>
        <v>0</v>
      </c>
      <c r="AO67" s="47">
        <f t="shared" si="38"/>
        <v>0</v>
      </c>
    </row>
    <row r="68" spans="1:41" ht="16.399999999999999" customHeight="1">
      <c r="A68" s="14">
        <v>13202</v>
      </c>
      <c r="B68" s="15" t="s">
        <v>152</v>
      </c>
      <c r="C68" s="47">
        <f>SUMIF(Jan!$A:$A,TB!$A68,Jan!$H:$H)</f>
        <v>0</v>
      </c>
      <c r="D68" s="47">
        <f>SUMIF(Feb!$A:$A,TB!$A68,Feb!$H:$H)</f>
        <v>0</v>
      </c>
      <c r="E68" s="47">
        <f>SUMIF(Mar!$A:$A,TB!$A68,Mar!$H:$H)</f>
        <v>0</v>
      </c>
      <c r="F68" s="47">
        <f>SUMIF(Apr!$A:$A,TB!$A68,Apr!$H:$H)</f>
        <v>0</v>
      </c>
      <c r="G68" s="47">
        <f>SUMIF(May!$A:$A,TB!$A68,May!$H:$H)</f>
        <v>0</v>
      </c>
      <c r="H68" s="47">
        <f>SUMIF(Jun!$A:$A,TB!$A68,Jun!$H:$H)</f>
        <v>0</v>
      </c>
      <c r="I68" s="47">
        <f>SUMIF(Jul!$A:$A,TB!$A68,Jul!$H:$H)</f>
        <v>0</v>
      </c>
      <c r="J68" s="47">
        <f>SUMIF(Aug!$A:$A,TB!$A68,Aug!$H:$H)</f>
        <v>0</v>
      </c>
      <c r="K68" s="47">
        <f>SUMIF(Sep!$A:$A,TB!$A68,Sep!$H:$H)</f>
        <v>0</v>
      </c>
      <c r="L68" s="47">
        <f>SUMIF(Oct!$A:$A,TB!$A68,Oct!$H:$H)</f>
        <v>0</v>
      </c>
      <c r="M68" s="47">
        <f>SUMIF(Nov!$A:$A,TB!$A68,Nov!$H:$H)</f>
        <v>0</v>
      </c>
      <c r="N68" s="47">
        <f>SUMIF(Dec!$A:$A,TB!$A68,Dec!$H:$H)</f>
        <v>0</v>
      </c>
      <c r="O68" s="260"/>
      <c r="P68" s="260"/>
      <c r="Q68" s="47">
        <v>0</v>
      </c>
      <c r="R68" s="47">
        <v>0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260"/>
      <c r="AD68" s="47">
        <f t="shared" si="27"/>
        <v>0</v>
      </c>
      <c r="AE68" s="47">
        <f t="shared" si="28"/>
        <v>0</v>
      </c>
      <c r="AF68" s="47">
        <f t="shared" si="29"/>
        <v>0</v>
      </c>
      <c r="AG68" s="47">
        <f t="shared" si="30"/>
        <v>0</v>
      </c>
      <c r="AH68" s="47">
        <f t="shared" si="31"/>
        <v>0</v>
      </c>
      <c r="AI68" s="47">
        <f t="shared" si="32"/>
        <v>0</v>
      </c>
      <c r="AJ68" s="47">
        <f t="shared" si="33"/>
        <v>0</v>
      </c>
      <c r="AK68" s="47">
        <f t="shared" si="34"/>
        <v>0</v>
      </c>
      <c r="AL68" s="47">
        <f t="shared" si="35"/>
        <v>0</v>
      </c>
      <c r="AM68" s="47">
        <f t="shared" si="36"/>
        <v>0</v>
      </c>
      <c r="AN68" s="47">
        <f t="shared" si="37"/>
        <v>0</v>
      </c>
      <c r="AO68" s="47">
        <f t="shared" si="38"/>
        <v>0</v>
      </c>
    </row>
    <row r="69" spans="1:41" ht="16.399999999999999" customHeight="1">
      <c r="A69" s="14">
        <v>13203</v>
      </c>
      <c r="B69" s="15" t="s">
        <v>153</v>
      </c>
      <c r="C69" s="47">
        <f>SUMIF(Jan!$A:$A,TB!$A69,Jan!$H:$H)</f>
        <v>0</v>
      </c>
      <c r="D69" s="47">
        <f>SUMIF(Feb!$A:$A,TB!$A69,Feb!$H:$H)</f>
        <v>0</v>
      </c>
      <c r="E69" s="47">
        <f>SUMIF(Mar!$A:$A,TB!$A69,Mar!$H:$H)</f>
        <v>0</v>
      </c>
      <c r="F69" s="47">
        <f>SUMIF(Apr!$A:$A,TB!$A69,Apr!$H:$H)</f>
        <v>0</v>
      </c>
      <c r="G69" s="47">
        <f>SUMIF(May!$A:$A,TB!$A69,May!$H:$H)</f>
        <v>0</v>
      </c>
      <c r="H69" s="47">
        <f>SUMIF(Jun!$A:$A,TB!$A69,Jun!$H:$H)</f>
        <v>0</v>
      </c>
      <c r="I69" s="47">
        <f>SUMIF(Jul!$A:$A,TB!$A69,Jul!$H:$H)</f>
        <v>0</v>
      </c>
      <c r="J69" s="47">
        <f>SUMIF(Aug!$A:$A,TB!$A69,Aug!$H:$H)</f>
        <v>0</v>
      </c>
      <c r="K69" s="47">
        <f>SUMIF(Sep!$A:$A,TB!$A69,Sep!$H:$H)</f>
        <v>0</v>
      </c>
      <c r="L69" s="47">
        <f>SUMIF(Oct!$A:$A,TB!$A69,Oct!$H:$H)</f>
        <v>0</v>
      </c>
      <c r="M69" s="47">
        <f>SUMIF(Nov!$A:$A,TB!$A69,Nov!$H:$H)</f>
        <v>0</v>
      </c>
      <c r="N69" s="47">
        <f>SUMIF(Dec!$A:$A,TB!$A69,Dec!$H:$H)</f>
        <v>0</v>
      </c>
      <c r="O69" s="260"/>
      <c r="P69" s="260"/>
      <c r="Q69" s="47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260"/>
      <c r="AD69" s="47">
        <f t="shared" si="27"/>
        <v>0</v>
      </c>
      <c r="AE69" s="47">
        <f t="shared" si="28"/>
        <v>0</v>
      </c>
      <c r="AF69" s="47">
        <f t="shared" si="29"/>
        <v>0</v>
      </c>
      <c r="AG69" s="47">
        <f t="shared" si="30"/>
        <v>0</v>
      </c>
      <c r="AH69" s="47">
        <f t="shared" si="31"/>
        <v>0</v>
      </c>
      <c r="AI69" s="47">
        <f t="shared" si="32"/>
        <v>0</v>
      </c>
      <c r="AJ69" s="47">
        <f t="shared" si="33"/>
        <v>0</v>
      </c>
      <c r="AK69" s="47">
        <f t="shared" si="34"/>
        <v>0</v>
      </c>
      <c r="AL69" s="47">
        <f t="shared" si="35"/>
        <v>0</v>
      </c>
      <c r="AM69" s="47">
        <f t="shared" si="36"/>
        <v>0</v>
      </c>
      <c r="AN69" s="47">
        <f t="shared" si="37"/>
        <v>0</v>
      </c>
      <c r="AO69" s="47">
        <f t="shared" si="38"/>
        <v>0</v>
      </c>
    </row>
    <row r="70" spans="1:41" ht="16.399999999999999" customHeight="1">
      <c r="A70" s="14">
        <v>13204</v>
      </c>
      <c r="B70" s="15" t="s">
        <v>154</v>
      </c>
      <c r="C70" s="47">
        <f>SUMIF(Jan!$A:$A,TB!$A70,Jan!$H:$H)</f>
        <v>0</v>
      </c>
      <c r="D70" s="47">
        <f>SUMIF(Feb!$A:$A,TB!$A70,Feb!$H:$H)</f>
        <v>0</v>
      </c>
      <c r="E70" s="47">
        <f>SUMIF(Mar!$A:$A,TB!$A70,Mar!$H:$H)</f>
        <v>0</v>
      </c>
      <c r="F70" s="47">
        <f>SUMIF(Apr!$A:$A,TB!$A70,Apr!$H:$H)</f>
        <v>0</v>
      </c>
      <c r="G70" s="47">
        <f>SUMIF(May!$A:$A,TB!$A70,May!$H:$H)</f>
        <v>0</v>
      </c>
      <c r="H70" s="47">
        <f>SUMIF(Jun!$A:$A,TB!$A70,Jun!$H:$H)</f>
        <v>0</v>
      </c>
      <c r="I70" s="47">
        <f>SUMIF(Jul!$A:$A,TB!$A70,Jul!$H:$H)</f>
        <v>0</v>
      </c>
      <c r="J70" s="47">
        <f>SUMIF(Aug!$A:$A,TB!$A70,Aug!$H:$H)</f>
        <v>0</v>
      </c>
      <c r="K70" s="47">
        <f>SUMIF(Sep!$A:$A,TB!$A70,Sep!$H:$H)</f>
        <v>0</v>
      </c>
      <c r="L70" s="47">
        <f>SUMIF(Oct!$A:$A,TB!$A70,Oct!$H:$H)</f>
        <v>0</v>
      </c>
      <c r="M70" s="47">
        <f>SUMIF(Nov!$A:$A,TB!$A70,Nov!$H:$H)</f>
        <v>0</v>
      </c>
      <c r="N70" s="47">
        <f>SUMIF(Dec!$A:$A,TB!$A70,Dec!$H:$H)</f>
        <v>0</v>
      </c>
      <c r="O70" s="260"/>
      <c r="P70" s="260"/>
      <c r="Q70" s="47">
        <v>0</v>
      </c>
      <c r="R70" s="47">
        <v>0</v>
      </c>
      <c r="S70" s="47">
        <v>0</v>
      </c>
      <c r="T70" s="47">
        <v>0</v>
      </c>
      <c r="U70" s="47">
        <v>0</v>
      </c>
      <c r="V70" s="47">
        <v>0</v>
      </c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260"/>
      <c r="AD70" s="47">
        <f t="shared" ref="AD70:AD100" si="39">ROUND(C70*AD$2,2)</f>
        <v>0</v>
      </c>
      <c r="AE70" s="47">
        <f t="shared" ref="AE70:AE100" si="40">ROUND(D70*AE$2,2)</f>
        <v>0</v>
      </c>
      <c r="AF70" s="47">
        <f t="shared" ref="AF70:AF100" si="41">ROUND(E70*AF$2,2)</f>
        <v>0</v>
      </c>
      <c r="AG70" s="47">
        <f t="shared" ref="AG70:AG100" si="42">ROUND(F70*AG$2,2)</f>
        <v>0</v>
      </c>
      <c r="AH70" s="47">
        <f t="shared" ref="AH70:AH100" si="43">ROUND(G70*AH$2,2)</f>
        <v>0</v>
      </c>
      <c r="AI70" s="47">
        <f t="shared" ref="AI70:AI100" si="44">ROUND(H70*AI$2,2)</f>
        <v>0</v>
      </c>
      <c r="AJ70" s="47">
        <f t="shared" ref="AJ70:AJ100" si="45">ROUND(I70*AJ$2,2)</f>
        <v>0</v>
      </c>
      <c r="AK70" s="47">
        <f t="shared" ref="AK70:AK100" si="46">ROUND(J70*AK$2,2)</f>
        <v>0</v>
      </c>
      <c r="AL70" s="47">
        <f t="shared" ref="AL70:AL100" si="47">ROUND(K70*AL$2,2)</f>
        <v>0</v>
      </c>
      <c r="AM70" s="47">
        <f t="shared" ref="AM70:AM100" si="48">ROUND(L70*AM$2,2)</f>
        <v>0</v>
      </c>
      <c r="AN70" s="47">
        <f t="shared" ref="AN70:AN100" si="49">ROUND(M70*AN$2,2)</f>
        <v>0</v>
      </c>
      <c r="AO70" s="47">
        <f t="shared" ref="AO70:AO100" si="50">ROUND(N70*AO$2,2)</f>
        <v>0</v>
      </c>
    </row>
    <row r="71" spans="1:41" ht="16.399999999999999" customHeight="1">
      <c r="A71" s="14">
        <v>13205</v>
      </c>
      <c r="B71" s="15" t="s">
        <v>155</v>
      </c>
      <c r="C71" s="47">
        <f>SUMIF(Jan!$A:$A,TB!$A71,Jan!$H:$H)</f>
        <v>0</v>
      </c>
      <c r="D71" s="47">
        <f>SUMIF(Feb!$A:$A,TB!$A71,Feb!$H:$H)</f>
        <v>0</v>
      </c>
      <c r="E71" s="47">
        <f>SUMIF(Mar!$A:$A,TB!$A71,Mar!$H:$H)</f>
        <v>0</v>
      </c>
      <c r="F71" s="47">
        <f>SUMIF(Apr!$A:$A,TB!$A71,Apr!$H:$H)</f>
        <v>0</v>
      </c>
      <c r="G71" s="47">
        <f>SUMIF(May!$A:$A,TB!$A71,May!$H:$H)</f>
        <v>0</v>
      </c>
      <c r="H71" s="47">
        <f>SUMIF(Jun!$A:$A,TB!$A71,Jun!$H:$H)</f>
        <v>0</v>
      </c>
      <c r="I71" s="47">
        <f>SUMIF(Jul!$A:$A,TB!$A71,Jul!$H:$H)</f>
        <v>0</v>
      </c>
      <c r="J71" s="47">
        <f>SUMIF(Aug!$A:$A,TB!$A71,Aug!$H:$H)</f>
        <v>0</v>
      </c>
      <c r="K71" s="47">
        <f>SUMIF(Sep!$A:$A,TB!$A71,Sep!$H:$H)</f>
        <v>0</v>
      </c>
      <c r="L71" s="47">
        <f>SUMIF(Oct!$A:$A,TB!$A71,Oct!$H:$H)</f>
        <v>0</v>
      </c>
      <c r="M71" s="47">
        <f>SUMIF(Nov!$A:$A,TB!$A71,Nov!$H:$H)</f>
        <v>0</v>
      </c>
      <c r="N71" s="47">
        <f>SUMIF(Dec!$A:$A,TB!$A71,Dec!$H:$H)</f>
        <v>0</v>
      </c>
      <c r="O71" s="260"/>
      <c r="P71" s="260"/>
      <c r="Q71" s="47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260"/>
      <c r="AD71" s="47">
        <f t="shared" si="39"/>
        <v>0</v>
      </c>
      <c r="AE71" s="47">
        <f t="shared" si="40"/>
        <v>0</v>
      </c>
      <c r="AF71" s="47">
        <f t="shared" si="41"/>
        <v>0</v>
      </c>
      <c r="AG71" s="47">
        <f t="shared" si="42"/>
        <v>0</v>
      </c>
      <c r="AH71" s="47">
        <f t="shared" si="43"/>
        <v>0</v>
      </c>
      <c r="AI71" s="47">
        <f t="shared" si="44"/>
        <v>0</v>
      </c>
      <c r="AJ71" s="47">
        <f t="shared" si="45"/>
        <v>0</v>
      </c>
      <c r="AK71" s="47">
        <f t="shared" si="46"/>
        <v>0</v>
      </c>
      <c r="AL71" s="47">
        <f t="shared" si="47"/>
        <v>0</v>
      </c>
      <c r="AM71" s="47">
        <f t="shared" si="48"/>
        <v>0</v>
      </c>
      <c r="AN71" s="47">
        <f t="shared" si="49"/>
        <v>0</v>
      </c>
      <c r="AO71" s="47">
        <f t="shared" si="50"/>
        <v>0</v>
      </c>
    </row>
    <row r="72" spans="1:41" ht="16.399999999999999" customHeight="1">
      <c r="A72" s="14">
        <v>13206</v>
      </c>
      <c r="B72" s="15" t="s">
        <v>156</v>
      </c>
      <c r="C72" s="47">
        <f>SUMIF(Jan!$A:$A,TB!$A72,Jan!$H:$H)</f>
        <v>0</v>
      </c>
      <c r="D72" s="47">
        <f>SUMIF(Feb!$A:$A,TB!$A72,Feb!$H:$H)</f>
        <v>0</v>
      </c>
      <c r="E72" s="47">
        <f>SUMIF(Mar!$A:$A,TB!$A72,Mar!$H:$H)</f>
        <v>0</v>
      </c>
      <c r="F72" s="47">
        <f>SUMIF(Apr!$A:$A,TB!$A72,Apr!$H:$H)</f>
        <v>0</v>
      </c>
      <c r="G72" s="47">
        <f>SUMIF(May!$A:$A,TB!$A72,May!$H:$H)</f>
        <v>0</v>
      </c>
      <c r="H72" s="47">
        <f>SUMIF(Jun!$A:$A,TB!$A72,Jun!$H:$H)</f>
        <v>0</v>
      </c>
      <c r="I72" s="47">
        <f>SUMIF(Jul!$A:$A,TB!$A72,Jul!$H:$H)</f>
        <v>0</v>
      </c>
      <c r="J72" s="47">
        <f>SUMIF(Aug!$A:$A,TB!$A72,Aug!$H:$H)</f>
        <v>0</v>
      </c>
      <c r="K72" s="47">
        <f>SUMIF(Sep!$A:$A,TB!$A72,Sep!$H:$H)</f>
        <v>0</v>
      </c>
      <c r="L72" s="47">
        <f>SUMIF(Oct!$A:$A,TB!$A72,Oct!$H:$H)</f>
        <v>0</v>
      </c>
      <c r="M72" s="47">
        <f>SUMIF(Nov!$A:$A,TB!$A72,Nov!$H:$H)</f>
        <v>0</v>
      </c>
      <c r="N72" s="47">
        <f>SUMIF(Dec!$A:$A,TB!$A72,Dec!$H:$H)</f>
        <v>0</v>
      </c>
      <c r="O72" s="260"/>
      <c r="P72" s="260"/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260"/>
      <c r="AD72" s="47">
        <f t="shared" si="39"/>
        <v>0</v>
      </c>
      <c r="AE72" s="47">
        <f t="shared" si="40"/>
        <v>0</v>
      </c>
      <c r="AF72" s="47">
        <f t="shared" si="41"/>
        <v>0</v>
      </c>
      <c r="AG72" s="47">
        <f t="shared" si="42"/>
        <v>0</v>
      </c>
      <c r="AH72" s="47">
        <f t="shared" si="43"/>
        <v>0</v>
      </c>
      <c r="AI72" s="47">
        <f t="shared" si="44"/>
        <v>0</v>
      </c>
      <c r="AJ72" s="47">
        <f t="shared" si="45"/>
        <v>0</v>
      </c>
      <c r="AK72" s="47">
        <f t="shared" si="46"/>
        <v>0</v>
      </c>
      <c r="AL72" s="47">
        <f t="shared" si="47"/>
        <v>0</v>
      </c>
      <c r="AM72" s="47">
        <f t="shared" si="48"/>
        <v>0</v>
      </c>
      <c r="AN72" s="47">
        <f t="shared" si="49"/>
        <v>0</v>
      </c>
      <c r="AO72" s="47">
        <f t="shared" si="50"/>
        <v>0</v>
      </c>
    </row>
    <row r="73" spans="1:41" ht="16.399999999999999" customHeight="1">
      <c r="A73" s="14">
        <v>13211</v>
      </c>
      <c r="B73" s="15" t="s">
        <v>157</v>
      </c>
      <c r="C73" s="47">
        <f>SUMIF(Jan!$A:$A,TB!$A73,Jan!$H:$H)</f>
        <v>0</v>
      </c>
      <c r="D73" s="47">
        <f>SUMIF(Feb!$A:$A,TB!$A73,Feb!$H:$H)</f>
        <v>0</v>
      </c>
      <c r="E73" s="47">
        <f>SUMIF(Mar!$A:$A,TB!$A73,Mar!$H:$H)</f>
        <v>0</v>
      </c>
      <c r="F73" s="47">
        <f>SUMIF(Apr!$A:$A,TB!$A73,Apr!$H:$H)</f>
        <v>0</v>
      </c>
      <c r="G73" s="47">
        <f>SUMIF(May!$A:$A,TB!$A73,May!$H:$H)</f>
        <v>0</v>
      </c>
      <c r="H73" s="47">
        <f>SUMIF(Jun!$A:$A,TB!$A73,Jun!$H:$H)</f>
        <v>0</v>
      </c>
      <c r="I73" s="47">
        <f>SUMIF(Jul!$A:$A,TB!$A73,Jul!$H:$H)</f>
        <v>0</v>
      </c>
      <c r="J73" s="47">
        <f>SUMIF(Aug!$A:$A,TB!$A73,Aug!$H:$H)</f>
        <v>0</v>
      </c>
      <c r="K73" s="47">
        <f>SUMIF(Sep!$A:$A,TB!$A73,Sep!$H:$H)</f>
        <v>0</v>
      </c>
      <c r="L73" s="47">
        <f>SUMIF(Oct!$A:$A,TB!$A73,Oct!$H:$H)</f>
        <v>0</v>
      </c>
      <c r="M73" s="47">
        <f>SUMIF(Nov!$A:$A,TB!$A73,Nov!$H:$H)</f>
        <v>0</v>
      </c>
      <c r="N73" s="47">
        <f>SUMIF(Dec!$A:$A,TB!$A73,Dec!$H:$H)</f>
        <v>0</v>
      </c>
      <c r="O73" s="260"/>
      <c r="P73" s="260"/>
      <c r="Q73" s="47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47">
        <v>0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260"/>
      <c r="AD73" s="47">
        <f t="shared" si="39"/>
        <v>0</v>
      </c>
      <c r="AE73" s="47">
        <f t="shared" si="40"/>
        <v>0</v>
      </c>
      <c r="AF73" s="47">
        <f t="shared" si="41"/>
        <v>0</v>
      </c>
      <c r="AG73" s="47">
        <f t="shared" si="42"/>
        <v>0</v>
      </c>
      <c r="AH73" s="47">
        <f t="shared" si="43"/>
        <v>0</v>
      </c>
      <c r="AI73" s="47">
        <f t="shared" si="44"/>
        <v>0</v>
      </c>
      <c r="AJ73" s="47">
        <f t="shared" si="45"/>
        <v>0</v>
      </c>
      <c r="AK73" s="47">
        <f t="shared" si="46"/>
        <v>0</v>
      </c>
      <c r="AL73" s="47">
        <f t="shared" si="47"/>
        <v>0</v>
      </c>
      <c r="AM73" s="47">
        <f t="shared" si="48"/>
        <v>0</v>
      </c>
      <c r="AN73" s="47">
        <f t="shared" si="49"/>
        <v>0</v>
      </c>
      <c r="AO73" s="47">
        <f t="shared" si="50"/>
        <v>0</v>
      </c>
    </row>
    <row r="74" spans="1:41" ht="16.399999999999999" customHeight="1">
      <c r="A74" s="14">
        <v>13212</v>
      </c>
      <c r="B74" s="15" t="s">
        <v>158</v>
      </c>
      <c r="C74" s="47">
        <f>SUMIF(Jan!$A:$A,TB!$A74,Jan!$H:$H)</f>
        <v>0</v>
      </c>
      <c r="D74" s="47">
        <f>SUMIF(Feb!$A:$A,TB!$A74,Feb!$H:$H)</f>
        <v>0</v>
      </c>
      <c r="E74" s="47">
        <f>SUMIF(Mar!$A:$A,TB!$A74,Mar!$H:$H)</f>
        <v>0</v>
      </c>
      <c r="F74" s="47">
        <f>SUMIF(Apr!$A:$A,TB!$A74,Apr!$H:$H)</f>
        <v>0</v>
      </c>
      <c r="G74" s="47">
        <f>SUMIF(May!$A:$A,TB!$A74,May!$H:$H)</f>
        <v>0</v>
      </c>
      <c r="H74" s="47">
        <f>SUMIF(Jun!$A:$A,TB!$A74,Jun!$H:$H)</f>
        <v>0</v>
      </c>
      <c r="I74" s="47">
        <f>SUMIF(Jul!$A:$A,TB!$A74,Jul!$H:$H)</f>
        <v>0</v>
      </c>
      <c r="J74" s="47">
        <f>SUMIF(Aug!$A:$A,TB!$A74,Aug!$H:$H)</f>
        <v>0</v>
      </c>
      <c r="K74" s="47">
        <f>SUMIF(Sep!$A:$A,TB!$A74,Sep!$H:$H)</f>
        <v>0</v>
      </c>
      <c r="L74" s="47">
        <f>SUMIF(Oct!$A:$A,TB!$A74,Oct!$H:$H)</f>
        <v>0</v>
      </c>
      <c r="M74" s="47">
        <f>SUMIF(Nov!$A:$A,TB!$A74,Nov!$H:$H)</f>
        <v>0</v>
      </c>
      <c r="N74" s="47">
        <f>SUMIF(Dec!$A:$A,TB!$A74,Dec!$H:$H)</f>
        <v>0</v>
      </c>
      <c r="O74" s="260"/>
      <c r="P74" s="260"/>
      <c r="Q74" s="47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260"/>
      <c r="AD74" s="47">
        <f t="shared" si="39"/>
        <v>0</v>
      </c>
      <c r="AE74" s="47">
        <f t="shared" si="40"/>
        <v>0</v>
      </c>
      <c r="AF74" s="47">
        <f t="shared" si="41"/>
        <v>0</v>
      </c>
      <c r="AG74" s="47">
        <f t="shared" si="42"/>
        <v>0</v>
      </c>
      <c r="AH74" s="47">
        <f t="shared" si="43"/>
        <v>0</v>
      </c>
      <c r="AI74" s="47">
        <f t="shared" si="44"/>
        <v>0</v>
      </c>
      <c r="AJ74" s="47">
        <f t="shared" si="45"/>
        <v>0</v>
      </c>
      <c r="AK74" s="47">
        <f t="shared" si="46"/>
        <v>0</v>
      </c>
      <c r="AL74" s="47">
        <f t="shared" si="47"/>
        <v>0</v>
      </c>
      <c r="AM74" s="47">
        <f t="shared" si="48"/>
        <v>0</v>
      </c>
      <c r="AN74" s="47">
        <f t="shared" si="49"/>
        <v>0</v>
      </c>
      <c r="AO74" s="47">
        <f t="shared" si="50"/>
        <v>0</v>
      </c>
    </row>
    <row r="75" spans="1:41" ht="16.399999999999999" customHeight="1">
      <c r="A75" s="14">
        <v>13213</v>
      </c>
      <c r="B75" s="15" t="s">
        <v>159</v>
      </c>
      <c r="C75" s="47">
        <f>SUMIF(Jan!$A:$A,TB!$A75,Jan!$H:$H)</f>
        <v>0</v>
      </c>
      <c r="D75" s="47">
        <f>SUMIF(Feb!$A:$A,TB!$A75,Feb!$H:$H)</f>
        <v>0</v>
      </c>
      <c r="E75" s="47">
        <f>SUMIF(Mar!$A:$A,TB!$A75,Mar!$H:$H)</f>
        <v>0</v>
      </c>
      <c r="F75" s="47">
        <f>SUMIF(Apr!$A:$A,TB!$A75,Apr!$H:$H)</f>
        <v>0</v>
      </c>
      <c r="G75" s="47">
        <f>SUMIF(May!$A:$A,TB!$A75,May!$H:$H)</f>
        <v>0</v>
      </c>
      <c r="H75" s="47">
        <f>SUMIF(Jun!$A:$A,TB!$A75,Jun!$H:$H)</f>
        <v>0</v>
      </c>
      <c r="I75" s="47">
        <f>SUMIF(Jul!$A:$A,TB!$A75,Jul!$H:$H)</f>
        <v>0</v>
      </c>
      <c r="J75" s="47">
        <f>SUMIF(Aug!$A:$A,TB!$A75,Aug!$H:$H)</f>
        <v>0</v>
      </c>
      <c r="K75" s="47">
        <f>SUMIF(Sep!$A:$A,TB!$A75,Sep!$H:$H)</f>
        <v>0</v>
      </c>
      <c r="L75" s="47">
        <f>SUMIF(Oct!$A:$A,TB!$A75,Oct!$H:$H)</f>
        <v>0</v>
      </c>
      <c r="M75" s="47">
        <f>SUMIF(Nov!$A:$A,TB!$A75,Nov!$H:$H)</f>
        <v>0</v>
      </c>
      <c r="N75" s="47">
        <f>SUMIF(Dec!$A:$A,TB!$A75,Dec!$H:$H)</f>
        <v>0</v>
      </c>
      <c r="O75" s="260"/>
      <c r="P75" s="260"/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260"/>
      <c r="AD75" s="47">
        <f t="shared" si="39"/>
        <v>0</v>
      </c>
      <c r="AE75" s="47">
        <f t="shared" si="40"/>
        <v>0</v>
      </c>
      <c r="AF75" s="47">
        <f t="shared" si="41"/>
        <v>0</v>
      </c>
      <c r="AG75" s="47">
        <f t="shared" si="42"/>
        <v>0</v>
      </c>
      <c r="AH75" s="47">
        <f t="shared" si="43"/>
        <v>0</v>
      </c>
      <c r="AI75" s="47">
        <f t="shared" si="44"/>
        <v>0</v>
      </c>
      <c r="AJ75" s="47">
        <f t="shared" si="45"/>
        <v>0</v>
      </c>
      <c r="AK75" s="47">
        <f t="shared" si="46"/>
        <v>0</v>
      </c>
      <c r="AL75" s="47">
        <f t="shared" si="47"/>
        <v>0</v>
      </c>
      <c r="AM75" s="47">
        <f t="shared" si="48"/>
        <v>0</v>
      </c>
      <c r="AN75" s="47">
        <f t="shared" si="49"/>
        <v>0</v>
      </c>
      <c r="AO75" s="47">
        <f t="shared" si="50"/>
        <v>0</v>
      </c>
    </row>
    <row r="76" spans="1:41" ht="16.399999999999999" customHeight="1">
      <c r="A76" s="14">
        <v>13214</v>
      </c>
      <c r="B76" s="15" t="s">
        <v>160</v>
      </c>
      <c r="C76" s="47">
        <f>SUMIF(Jan!$A:$A,TB!$A76,Jan!$H:$H)</f>
        <v>0</v>
      </c>
      <c r="D76" s="47">
        <f>SUMIF(Feb!$A:$A,TB!$A76,Feb!$H:$H)</f>
        <v>0</v>
      </c>
      <c r="E76" s="47">
        <f>SUMIF(Mar!$A:$A,TB!$A76,Mar!$H:$H)</f>
        <v>0</v>
      </c>
      <c r="F76" s="47">
        <f>SUMIF(Apr!$A:$A,TB!$A76,Apr!$H:$H)</f>
        <v>0</v>
      </c>
      <c r="G76" s="47">
        <f>SUMIF(May!$A:$A,TB!$A76,May!$H:$H)</f>
        <v>0</v>
      </c>
      <c r="H76" s="47">
        <f>SUMIF(Jun!$A:$A,TB!$A76,Jun!$H:$H)</f>
        <v>0</v>
      </c>
      <c r="I76" s="47">
        <f>SUMIF(Jul!$A:$A,TB!$A76,Jul!$H:$H)</f>
        <v>0</v>
      </c>
      <c r="J76" s="47">
        <f>SUMIF(Aug!$A:$A,TB!$A76,Aug!$H:$H)</f>
        <v>0</v>
      </c>
      <c r="K76" s="47">
        <f>SUMIF(Sep!$A:$A,TB!$A76,Sep!$H:$H)</f>
        <v>0</v>
      </c>
      <c r="L76" s="47">
        <f>SUMIF(Oct!$A:$A,TB!$A76,Oct!$H:$H)</f>
        <v>0</v>
      </c>
      <c r="M76" s="47">
        <f>SUMIF(Nov!$A:$A,TB!$A76,Nov!$H:$H)</f>
        <v>0</v>
      </c>
      <c r="N76" s="47">
        <f>SUMIF(Dec!$A:$A,TB!$A76,Dec!$H:$H)</f>
        <v>0</v>
      </c>
      <c r="O76" s="260"/>
      <c r="P76" s="260"/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260"/>
      <c r="AD76" s="47">
        <f t="shared" si="39"/>
        <v>0</v>
      </c>
      <c r="AE76" s="47">
        <f t="shared" si="40"/>
        <v>0</v>
      </c>
      <c r="AF76" s="47">
        <f t="shared" si="41"/>
        <v>0</v>
      </c>
      <c r="AG76" s="47">
        <f t="shared" si="42"/>
        <v>0</v>
      </c>
      <c r="AH76" s="47">
        <f t="shared" si="43"/>
        <v>0</v>
      </c>
      <c r="AI76" s="47">
        <f t="shared" si="44"/>
        <v>0</v>
      </c>
      <c r="AJ76" s="47">
        <f t="shared" si="45"/>
        <v>0</v>
      </c>
      <c r="AK76" s="47">
        <f t="shared" si="46"/>
        <v>0</v>
      </c>
      <c r="AL76" s="47">
        <f t="shared" si="47"/>
        <v>0</v>
      </c>
      <c r="AM76" s="47">
        <f t="shared" si="48"/>
        <v>0</v>
      </c>
      <c r="AN76" s="47">
        <f t="shared" si="49"/>
        <v>0</v>
      </c>
      <c r="AO76" s="47">
        <f t="shared" si="50"/>
        <v>0</v>
      </c>
    </row>
    <row r="77" spans="1:41" ht="16.399999999999999" customHeight="1">
      <c r="A77" s="14">
        <v>13215</v>
      </c>
      <c r="B77" s="15" t="s">
        <v>161</v>
      </c>
      <c r="C77" s="47">
        <f>SUMIF(Jan!$A:$A,TB!$A77,Jan!$H:$H)</f>
        <v>0</v>
      </c>
      <c r="D77" s="47">
        <f>SUMIF(Feb!$A:$A,TB!$A77,Feb!$H:$H)</f>
        <v>0</v>
      </c>
      <c r="E77" s="47">
        <f>SUMIF(Mar!$A:$A,TB!$A77,Mar!$H:$H)</f>
        <v>0</v>
      </c>
      <c r="F77" s="47">
        <f>SUMIF(Apr!$A:$A,TB!$A77,Apr!$H:$H)</f>
        <v>0</v>
      </c>
      <c r="G77" s="47">
        <f>SUMIF(May!$A:$A,TB!$A77,May!$H:$H)</f>
        <v>0</v>
      </c>
      <c r="H77" s="47">
        <f>SUMIF(Jun!$A:$A,TB!$A77,Jun!$H:$H)</f>
        <v>0</v>
      </c>
      <c r="I77" s="47">
        <f>SUMIF(Jul!$A:$A,TB!$A77,Jul!$H:$H)</f>
        <v>0</v>
      </c>
      <c r="J77" s="47">
        <f>SUMIF(Aug!$A:$A,TB!$A77,Aug!$H:$H)</f>
        <v>0</v>
      </c>
      <c r="K77" s="47">
        <f>SUMIF(Sep!$A:$A,TB!$A77,Sep!$H:$H)</f>
        <v>0</v>
      </c>
      <c r="L77" s="47">
        <f>SUMIF(Oct!$A:$A,TB!$A77,Oct!$H:$H)</f>
        <v>0</v>
      </c>
      <c r="M77" s="47">
        <f>SUMIF(Nov!$A:$A,TB!$A77,Nov!$H:$H)</f>
        <v>0</v>
      </c>
      <c r="N77" s="47">
        <f>SUMIF(Dec!$A:$A,TB!$A77,Dec!$H:$H)</f>
        <v>0</v>
      </c>
      <c r="O77" s="260"/>
      <c r="P77" s="260"/>
      <c r="Q77" s="47">
        <v>0</v>
      </c>
      <c r="R77" s="47">
        <v>0</v>
      </c>
      <c r="S77" s="47">
        <v>0</v>
      </c>
      <c r="T77" s="47">
        <v>0</v>
      </c>
      <c r="U77" s="47">
        <v>0</v>
      </c>
      <c r="V77" s="47">
        <v>0</v>
      </c>
      <c r="W77" s="47">
        <v>0</v>
      </c>
      <c r="X77" s="47">
        <v>0</v>
      </c>
      <c r="Y77" s="47">
        <v>0</v>
      </c>
      <c r="Z77" s="47">
        <v>0</v>
      </c>
      <c r="AA77" s="47">
        <v>0</v>
      </c>
      <c r="AB77" s="47">
        <v>0</v>
      </c>
      <c r="AC77" s="260"/>
      <c r="AD77" s="47">
        <f t="shared" si="39"/>
        <v>0</v>
      </c>
      <c r="AE77" s="47">
        <f t="shared" si="40"/>
        <v>0</v>
      </c>
      <c r="AF77" s="47">
        <f t="shared" si="41"/>
        <v>0</v>
      </c>
      <c r="AG77" s="47">
        <f t="shared" si="42"/>
        <v>0</v>
      </c>
      <c r="AH77" s="47">
        <f t="shared" si="43"/>
        <v>0</v>
      </c>
      <c r="AI77" s="47">
        <f t="shared" si="44"/>
        <v>0</v>
      </c>
      <c r="AJ77" s="47">
        <f t="shared" si="45"/>
        <v>0</v>
      </c>
      <c r="AK77" s="47">
        <f t="shared" si="46"/>
        <v>0</v>
      </c>
      <c r="AL77" s="47">
        <f t="shared" si="47"/>
        <v>0</v>
      </c>
      <c r="AM77" s="47">
        <f t="shared" si="48"/>
        <v>0</v>
      </c>
      <c r="AN77" s="47">
        <f t="shared" si="49"/>
        <v>0</v>
      </c>
      <c r="AO77" s="47">
        <f t="shared" si="50"/>
        <v>0</v>
      </c>
    </row>
    <row r="78" spans="1:41" ht="16.399999999999999" customHeight="1">
      <c r="A78" s="14">
        <v>13216</v>
      </c>
      <c r="B78" s="15" t="s">
        <v>162</v>
      </c>
      <c r="C78" s="47">
        <f>SUMIF(Jan!$A:$A,TB!$A78,Jan!$H:$H)</f>
        <v>0</v>
      </c>
      <c r="D78" s="47">
        <f>SUMIF(Feb!$A:$A,TB!$A78,Feb!$H:$H)</f>
        <v>0</v>
      </c>
      <c r="E78" s="47">
        <f>SUMIF(Mar!$A:$A,TB!$A78,Mar!$H:$H)</f>
        <v>0</v>
      </c>
      <c r="F78" s="47">
        <f>SUMIF(Apr!$A:$A,TB!$A78,Apr!$H:$H)</f>
        <v>0</v>
      </c>
      <c r="G78" s="47">
        <f>SUMIF(May!$A:$A,TB!$A78,May!$H:$H)</f>
        <v>0</v>
      </c>
      <c r="H78" s="47">
        <f>SUMIF(Jun!$A:$A,TB!$A78,Jun!$H:$H)</f>
        <v>0</v>
      </c>
      <c r="I78" s="47">
        <f>SUMIF(Jul!$A:$A,TB!$A78,Jul!$H:$H)</f>
        <v>0</v>
      </c>
      <c r="J78" s="47">
        <f>SUMIF(Aug!$A:$A,TB!$A78,Aug!$H:$H)</f>
        <v>0</v>
      </c>
      <c r="K78" s="47">
        <f>SUMIF(Sep!$A:$A,TB!$A78,Sep!$H:$H)</f>
        <v>0</v>
      </c>
      <c r="L78" s="47">
        <f>SUMIF(Oct!$A:$A,TB!$A78,Oct!$H:$H)</f>
        <v>0</v>
      </c>
      <c r="M78" s="47">
        <f>SUMIF(Nov!$A:$A,TB!$A78,Nov!$H:$H)</f>
        <v>0</v>
      </c>
      <c r="N78" s="47">
        <f>SUMIF(Dec!$A:$A,TB!$A78,Dec!$H:$H)</f>
        <v>0</v>
      </c>
      <c r="O78" s="260"/>
      <c r="P78" s="260"/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260"/>
      <c r="AD78" s="47">
        <f t="shared" si="39"/>
        <v>0</v>
      </c>
      <c r="AE78" s="47">
        <f t="shared" si="40"/>
        <v>0</v>
      </c>
      <c r="AF78" s="47">
        <f t="shared" si="41"/>
        <v>0</v>
      </c>
      <c r="AG78" s="47">
        <f t="shared" si="42"/>
        <v>0</v>
      </c>
      <c r="AH78" s="47">
        <f t="shared" si="43"/>
        <v>0</v>
      </c>
      <c r="AI78" s="47">
        <f t="shared" si="44"/>
        <v>0</v>
      </c>
      <c r="AJ78" s="47">
        <f t="shared" si="45"/>
        <v>0</v>
      </c>
      <c r="AK78" s="47">
        <f t="shared" si="46"/>
        <v>0</v>
      </c>
      <c r="AL78" s="47">
        <f t="shared" si="47"/>
        <v>0</v>
      </c>
      <c r="AM78" s="47">
        <f t="shared" si="48"/>
        <v>0</v>
      </c>
      <c r="AN78" s="47">
        <f t="shared" si="49"/>
        <v>0</v>
      </c>
      <c r="AO78" s="47">
        <f t="shared" si="50"/>
        <v>0</v>
      </c>
    </row>
    <row r="79" spans="1:41" ht="16.399999999999999" customHeight="1">
      <c r="A79" s="14">
        <v>13217</v>
      </c>
      <c r="B79" s="15" t="s">
        <v>163</v>
      </c>
      <c r="C79" s="47">
        <f>SUMIF(Jan!$A:$A,TB!$A79,Jan!$H:$H)</f>
        <v>0</v>
      </c>
      <c r="D79" s="47">
        <f>SUMIF(Feb!$A:$A,TB!$A79,Feb!$H:$H)</f>
        <v>0</v>
      </c>
      <c r="E79" s="47">
        <f>SUMIF(Mar!$A:$A,TB!$A79,Mar!$H:$H)</f>
        <v>0</v>
      </c>
      <c r="F79" s="47">
        <f>SUMIF(Apr!$A:$A,TB!$A79,Apr!$H:$H)</f>
        <v>0</v>
      </c>
      <c r="G79" s="47">
        <f>SUMIF(May!$A:$A,TB!$A79,May!$H:$H)</f>
        <v>0</v>
      </c>
      <c r="H79" s="47">
        <f>SUMIF(Jun!$A:$A,TB!$A79,Jun!$H:$H)</f>
        <v>0</v>
      </c>
      <c r="I79" s="47">
        <f>SUMIF(Jul!$A:$A,TB!$A79,Jul!$H:$H)</f>
        <v>0</v>
      </c>
      <c r="J79" s="47">
        <f>SUMIF(Aug!$A:$A,TB!$A79,Aug!$H:$H)</f>
        <v>0</v>
      </c>
      <c r="K79" s="47">
        <f>SUMIF(Sep!$A:$A,TB!$A79,Sep!$H:$H)</f>
        <v>0</v>
      </c>
      <c r="L79" s="47">
        <f>SUMIF(Oct!$A:$A,TB!$A79,Oct!$H:$H)</f>
        <v>0</v>
      </c>
      <c r="M79" s="47">
        <f>SUMIF(Nov!$A:$A,TB!$A79,Nov!$H:$H)</f>
        <v>0</v>
      </c>
      <c r="N79" s="47">
        <f>SUMIF(Dec!$A:$A,TB!$A79,Dec!$H:$H)</f>
        <v>0</v>
      </c>
      <c r="O79" s="260"/>
      <c r="P79" s="260"/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260"/>
      <c r="AD79" s="47">
        <f t="shared" si="39"/>
        <v>0</v>
      </c>
      <c r="AE79" s="47">
        <f t="shared" si="40"/>
        <v>0</v>
      </c>
      <c r="AF79" s="47">
        <f t="shared" si="41"/>
        <v>0</v>
      </c>
      <c r="AG79" s="47">
        <f t="shared" si="42"/>
        <v>0</v>
      </c>
      <c r="AH79" s="47">
        <f t="shared" si="43"/>
        <v>0</v>
      </c>
      <c r="AI79" s="47">
        <f t="shared" si="44"/>
        <v>0</v>
      </c>
      <c r="AJ79" s="47">
        <f t="shared" si="45"/>
        <v>0</v>
      </c>
      <c r="AK79" s="47">
        <f t="shared" si="46"/>
        <v>0</v>
      </c>
      <c r="AL79" s="47">
        <f t="shared" si="47"/>
        <v>0</v>
      </c>
      <c r="AM79" s="47">
        <f t="shared" si="48"/>
        <v>0</v>
      </c>
      <c r="AN79" s="47">
        <f t="shared" si="49"/>
        <v>0</v>
      </c>
      <c r="AO79" s="47">
        <f t="shared" si="50"/>
        <v>0</v>
      </c>
    </row>
    <row r="80" spans="1:41" ht="16.399999999999999" customHeight="1">
      <c r="A80" s="14">
        <v>13221</v>
      </c>
      <c r="B80" s="15" t="s">
        <v>164</v>
      </c>
      <c r="C80" s="47">
        <f>SUMIF(Jan!$A:$A,TB!$A80,Jan!$H:$H)</f>
        <v>0</v>
      </c>
      <c r="D80" s="47">
        <f>SUMIF(Feb!$A:$A,TB!$A80,Feb!$H:$H)</f>
        <v>0</v>
      </c>
      <c r="E80" s="47">
        <f>SUMIF(Mar!$A:$A,TB!$A80,Mar!$H:$H)</f>
        <v>0</v>
      </c>
      <c r="F80" s="47">
        <f>SUMIF(Apr!$A:$A,TB!$A80,Apr!$H:$H)</f>
        <v>0</v>
      </c>
      <c r="G80" s="47">
        <f>SUMIF(May!$A:$A,TB!$A80,May!$H:$H)</f>
        <v>0</v>
      </c>
      <c r="H80" s="47">
        <f>SUMIF(Jun!$A:$A,TB!$A80,Jun!$H:$H)</f>
        <v>0</v>
      </c>
      <c r="I80" s="47">
        <f>SUMIF(Jul!$A:$A,TB!$A80,Jul!$H:$H)</f>
        <v>0</v>
      </c>
      <c r="J80" s="47">
        <f>SUMIF(Aug!$A:$A,TB!$A80,Aug!$H:$H)</f>
        <v>0</v>
      </c>
      <c r="K80" s="47">
        <f>SUMIF(Sep!$A:$A,TB!$A80,Sep!$H:$H)</f>
        <v>0</v>
      </c>
      <c r="L80" s="47">
        <f>SUMIF(Oct!$A:$A,TB!$A80,Oct!$H:$H)</f>
        <v>0</v>
      </c>
      <c r="M80" s="47">
        <f>SUMIF(Nov!$A:$A,TB!$A80,Nov!$H:$H)</f>
        <v>0</v>
      </c>
      <c r="N80" s="47">
        <f>SUMIF(Dec!$A:$A,TB!$A80,Dec!$H:$H)</f>
        <v>0</v>
      </c>
      <c r="O80" s="260"/>
      <c r="P80" s="260"/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260"/>
      <c r="AD80" s="47">
        <f t="shared" si="39"/>
        <v>0</v>
      </c>
      <c r="AE80" s="47">
        <f t="shared" si="40"/>
        <v>0</v>
      </c>
      <c r="AF80" s="47">
        <f t="shared" si="41"/>
        <v>0</v>
      </c>
      <c r="AG80" s="47">
        <f t="shared" si="42"/>
        <v>0</v>
      </c>
      <c r="AH80" s="47">
        <f t="shared" si="43"/>
        <v>0</v>
      </c>
      <c r="AI80" s="47">
        <f t="shared" si="44"/>
        <v>0</v>
      </c>
      <c r="AJ80" s="47">
        <f t="shared" si="45"/>
        <v>0</v>
      </c>
      <c r="AK80" s="47">
        <f t="shared" si="46"/>
        <v>0</v>
      </c>
      <c r="AL80" s="47">
        <f t="shared" si="47"/>
        <v>0</v>
      </c>
      <c r="AM80" s="47">
        <f t="shared" si="48"/>
        <v>0</v>
      </c>
      <c r="AN80" s="47">
        <f t="shared" si="49"/>
        <v>0</v>
      </c>
      <c r="AO80" s="47">
        <f t="shared" si="50"/>
        <v>0</v>
      </c>
    </row>
    <row r="81" spans="1:41" ht="16.399999999999999" customHeight="1">
      <c r="A81" s="14">
        <v>13231</v>
      </c>
      <c r="B81" s="15" t="s">
        <v>165</v>
      </c>
      <c r="C81" s="47">
        <f>SUMIF(Jan!$A:$A,TB!$A81,Jan!$H:$H)</f>
        <v>0</v>
      </c>
      <c r="D81" s="47">
        <f>SUMIF(Feb!$A:$A,TB!$A81,Feb!$H:$H)</f>
        <v>0</v>
      </c>
      <c r="E81" s="47">
        <f>SUMIF(Mar!$A:$A,TB!$A81,Mar!$H:$H)</f>
        <v>0</v>
      </c>
      <c r="F81" s="47">
        <f>SUMIF(Apr!$A:$A,TB!$A81,Apr!$H:$H)</f>
        <v>0</v>
      </c>
      <c r="G81" s="47">
        <f>SUMIF(May!$A:$A,TB!$A81,May!$H:$H)</f>
        <v>0</v>
      </c>
      <c r="H81" s="47">
        <f>SUMIF(Jun!$A:$A,TB!$A81,Jun!$H:$H)</f>
        <v>0</v>
      </c>
      <c r="I81" s="47">
        <f>SUMIF(Jul!$A:$A,TB!$A81,Jul!$H:$H)</f>
        <v>0</v>
      </c>
      <c r="J81" s="47">
        <f>SUMIF(Aug!$A:$A,TB!$A81,Aug!$H:$H)</f>
        <v>0</v>
      </c>
      <c r="K81" s="47">
        <f>SUMIF(Sep!$A:$A,TB!$A81,Sep!$H:$H)</f>
        <v>0</v>
      </c>
      <c r="L81" s="47">
        <f>SUMIF(Oct!$A:$A,TB!$A81,Oct!$H:$H)</f>
        <v>0</v>
      </c>
      <c r="M81" s="47">
        <f>SUMIF(Nov!$A:$A,TB!$A81,Nov!$H:$H)</f>
        <v>0</v>
      </c>
      <c r="N81" s="47">
        <f>SUMIF(Dec!$A:$A,TB!$A81,Dec!$H:$H)</f>
        <v>0</v>
      </c>
      <c r="O81" s="260"/>
      <c r="P81" s="260"/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260"/>
      <c r="AD81" s="47">
        <f t="shared" si="39"/>
        <v>0</v>
      </c>
      <c r="AE81" s="47">
        <f t="shared" si="40"/>
        <v>0</v>
      </c>
      <c r="AF81" s="47">
        <f t="shared" si="41"/>
        <v>0</v>
      </c>
      <c r="AG81" s="47">
        <f t="shared" si="42"/>
        <v>0</v>
      </c>
      <c r="AH81" s="47">
        <f t="shared" si="43"/>
        <v>0</v>
      </c>
      <c r="AI81" s="47">
        <f t="shared" si="44"/>
        <v>0</v>
      </c>
      <c r="AJ81" s="47">
        <f t="shared" si="45"/>
        <v>0</v>
      </c>
      <c r="AK81" s="47">
        <f t="shared" si="46"/>
        <v>0</v>
      </c>
      <c r="AL81" s="47">
        <f t="shared" si="47"/>
        <v>0</v>
      </c>
      <c r="AM81" s="47">
        <f t="shared" si="48"/>
        <v>0</v>
      </c>
      <c r="AN81" s="47">
        <f t="shared" si="49"/>
        <v>0</v>
      </c>
      <c r="AO81" s="47">
        <f t="shared" si="50"/>
        <v>0</v>
      </c>
    </row>
    <row r="82" spans="1:41" ht="16.399999999999999" customHeight="1">
      <c r="A82" s="14">
        <v>13232</v>
      </c>
      <c r="B82" s="15" t="s">
        <v>166</v>
      </c>
      <c r="C82" s="47">
        <f>SUMIF(Jan!$A:$A,TB!$A82,Jan!$H:$H)</f>
        <v>0</v>
      </c>
      <c r="D82" s="47">
        <f>SUMIF(Feb!$A:$A,TB!$A82,Feb!$H:$H)</f>
        <v>0</v>
      </c>
      <c r="E82" s="47">
        <f>SUMIF(Mar!$A:$A,TB!$A82,Mar!$H:$H)</f>
        <v>0</v>
      </c>
      <c r="F82" s="47">
        <f>SUMIF(Apr!$A:$A,TB!$A82,Apr!$H:$H)</f>
        <v>0</v>
      </c>
      <c r="G82" s="47">
        <f>SUMIF(May!$A:$A,TB!$A82,May!$H:$H)</f>
        <v>0</v>
      </c>
      <c r="H82" s="47">
        <f>SUMIF(Jun!$A:$A,TB!$A82,Jun!$H:$H)</f>
        <v>0</v>
      </c>
      <c r="I82" s="47">
        <f>SUMIF(Jul!$A:$A,TB!$A82,Jul!$H:$H)</f>
        <v>0</v>
      </c>
      <c r="J82" s="47">
        <f>SUMIF(Aug!$A:$A,TB!$A82,Aug!$H:$H)</f>
        <v>0</v>
      </c>
      <c r="K82" s="47">
        <f>SUMIF(Sep!$A:$A,TB!$A82,Sep!$H:$H)</f>
        <v>0</v>
      </c>
      <c r="L82" s="47">
        <f>SUMIF(Oct!$A:$A,TB!$A82,Oct!$H:$H)</f>
        <v>0</v>
      </c>
      <c r="M82" s="47">
        <f>SUMIF(Nov!$A:$A,TB!$A82,Nov!$H:$H)</f>
        <v>0</v>
      </c>
      <c r="N82" s="47">
        <f>SUMIF(Dec!$A:$A,TB!$A82,Dec!$H:$H)</f>
        <v>0</v>
      </c>
      <c r="O82" s="260"/>
      <c r="P82" s="260"/>
      <c r="Q82" s="47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260"/>
      <c r="AD82" s="47">
        <f t="shared" si="39"/>
        <v>0</v>
      </c>
      <c r="AE82" s="47">
        <f t="shared" si="40"/>
        <v>0</v>
      </c>
      <c r="AF82" s="47">
        <f t="shared" si="41"/>
        <v>0</v>
      </c>
      <c r="AG82" s="47">
        <f t="shared" si="42"/>
        <v>0</v>
      </c>
      <c r="AH82" s="47">
        <f t="shared" si="43"/>
        <v>0</v>
      </c>
      <c r="AI82" s="47">
        <f t="shared" si="44"/>
        <v>0</v>
      </c>
      <c r="AJ82" s="47">
        <f t="shared" si="45"/>
        <v>0</v>
      </c>
      <c r="AK82" s="47">
        <f t="shared" si="46"/>
        <v>0</v>
      </c>
      <c r="AL82" s="47">
        <f t="shared" si="47"/>
        <v>0</v>
      </c>
      <c r="AM82" s="47">
        <f t="shared" si="48"/>
        <v>0</v>
      </c>
      <c r="AN82" s="47">
        <f t="shared" si="49"/>
        <v>0</v>
      </c>
      <c r="AO82" s="47">
        <f t="shared" si="50"/>
        <v>0</v>
      </c>
    </row>
    <row r="83" spans="1:41" ht="16.399999999999999" customHeight="1">
      <c r="A83" s="14">
        <v>13241</v>
      </c>
      <c r="B83" s="15" t="s">
        <v>167</v>
      </c>
      <c r="C83" s="47">
        <f>SUMIF(Jan!$A:$A,TB!$A83,Jan!$H:$H)</f>
        <v>0</v>
      </c>
      <c r="D83" s="47">
        <f>SUMIF(Feb!$A:$A,TB!$A83,Feb!$H:$H)</f>
        <v>0</v>
      </c>
      <c r="E83" s="47">
        <f>SUMIF(Mar!$A:$A,TB!$A83,Mar!$H:$H)</f>
        <v>0</v>
      </c>
      <c r="F83" s="47">
        <f>SUMIF(Apr!$A:$A,TB!$A83,Apr!$H:$H)</f>
        <v>0</v>
      </c>
      <c r="G83" s="47">
        <f>SUMIF(May!$A:$A,TB!$A83,May!$H:$H)</f>
        <v>0</v>
      </c>
      <c r="H83" s="47">
        <f>SUMIF(Jun!$A:$A,TB!$A83,Jun!$H:$H)</f>
        <v>0</v>
      </c>
      <c r="I83" s="47">
        <f>SUMIF(Jul!$A:$A,TB!$A83,Jul!$H:$H)</f>
        <v>0</v>
      </c>
      <c r="J83" s="47">
        <f>SUMIF(Aug!$A:$A,TB!$A83,Aug!$H:$H)</f>
        <v>0</v>
      </c>
      <c r="K83" s="47">
        <f>SUMIF(Sep!$A:$A,TB!$A83,Sep!$H:$H)</f>
        <v>0</v>
      </c>
      <c r="L83" s="47">
        <f>SUMIF(Oct!$A:$A,TB!$A83,Oct!$H:$H)</f>
        <v>0</v>
      </c>
      <c r="M83" s="47">
        <f>SUMIF(Nov!$A:$A,TB!$A83,Nov!$H:$H)</f>
        <v>0</v>
      </c>
      <c r="N83" s="47">
        <f>SUMIF(Dec!$A:$A,TB!$A83,Dec!$H:$H)</f>
        <v>0</v>
      </c>
      <c r="O83" s="260"/>
      <c r="P83" s="260"/>
      <c r="Q83" s="47">
        <v>0</v>
      </c>
      <c r="R83" s="47">
        <v>0</v>
      </c>
      <c r="S83" s="47">
        <v>0</v>
      </c>
      <c r="T83" s="47">
        <v>0</v>
      </c>
      <c r="U83" s="47">
        <v>0</v>
      </c>
      <c r="V83" s="47">
        <v>0</v>
      </c>
      <c r="W83" s="47">
        <v>0</v>
      </c>
      <c r="X83" s="47">
        <v>0</v>
      </c>
      <c r="Y83" s="47">
        <v>0</v>
      </c>
      <c r="Z83" s="47">
        <v>0</v>
      </c>
      <c r="AA83" s="47">
        <v>0</v>
      </c>
      <c r="AB83" s="47">
        <v>0</v>
      </c>
      <c r="AC83" s="260"/>
      <c r="AD83" s="47">
        <f t="shared" si="39"/>
        <v>0</v>
      </c>
      <c r="AE83" s="47">
        <f t="shared" si="40"/>
        <v>0</v>
      </c>
      <c r="AF83" s="47">
        <f t="shared" si="41"/>
        <v>0</v>
      </c>
      <c r="AG83" s="47">
        <f t="shared" si="42"/>
        <v>0</v>
      </c>
      <c r="AH83" s="47">
        <f t="shared" si="43"/>
        <v>0</v>
      </c>
      <c r="AI83" s="47">
        <f t="shared" si="44"/>
        <v>0</v>
      </c>
      <c r="AJ83" s="47">
        <f t="shared" si="45"/>
        <v>0</v>
      </c>
      <c r="AK83" s="47">
        <f t="shared" si="46"/>
        <v>0</v>
      </c>
      <c r="AL83" s="47">
        <f t="shared" si="47"/>
        <v>0</v>
      </c>
      <c r="AM83" s="47">
        <f t="shared" si="48"/>
        <v>0</v>
      </c>
      <c r="AN83" s="47">
        <f t="shared" si="49"/>
        <v>0</v>
      </c>
      <c r="AO83" s="47">
        <f t="shared" si="50"/>
        <v>0</v>
      </c>
    </row>
    <row r="84" spans="1:41" ht="16.399999999999999" customHeight="1">
      <c r="A84" s="14">
        <v>13242</v>
      </c>
      <c r="B84" s="15" t="s">
        <v>168</v>
      </c>
      <c r="C84" s="47">
        <f>SUMIF(Jan!$A:$A,TB!$A84,Jan!$H:$H)</f>
        <v>0</v>
      </c>
      <c r="D84" s="47">
        <f>SUMIF(Feb!$A:$A,TB!$A84,Feb!$H:$H)</f>
        <v>0</v>
      </c>
      <c r="E84" s="47">
        <f>SUMIF(Mar!$A:$A,TB!$A84,Mar!$H:$H)</f>
        <v>0</v>
      </c>
      <c r="F84" s="47">
        <f>SUMIF(Apr!$A:$A,TB!$A84,Apr!$H:$H)</f>
        <v>0</v>
      </c>
      <c r="G84" s="47">
        <f>SUMIF(May!$A:$A,TB!$A84,May!$H:$H)</f>
        <v>0</v>
      </c>
      <c r="H84" s="47">
        <f>SUMIF(Jun!$A:$A,TB!$A84,Jun!$H:$H)</f>
        <v>0</v>
      </c>
      <c r="I84" s="47">
        <f>SUMIF(Jul!$A:$A,TB!$A84,Jul!$H:$H)</f>
        <v>0</v>
      </c>
      <c r="J84" s="47">
        <f>SUMIF(Aug!$A:$A,TB!$A84,Aug!$H:$H)</f>
        <v>0</v>
      </c>
      <c r="K84" s="47">
        <f>SUMIF(Sep!$A:$A,TB!$A84,Sep!$H:$H)</f>
        <v>0</v>
      </c>
      <c r="L84" s="47">
        <f>SUMIF(Oct!$A:$A,TB!$A84,Oct!$H:$H)</f>
        <v>0</v>
      </c>
      <c r="M84" s="47">
        <f>SUMIF(Nov!$A:$A,TB!$A84,Nov!$H:$H)</f>
        <v>0</v>
      </c>
      <c r="N84" s="47">
        <f>SUMIF(Dec!$A:$A,TB!$A84,Dec!$H:$H)</f>
        <v>0</v>
      </c>
      <c r="O84" s="260"/>
      <c r="P84" s="260"/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260"/>
      <c r="AD84" s="47">
        <f t="shared" si="39"/>
        <v>0</v>
      </c>
      <c r="AE84" s="47">
        <f t="shared" si="40"/>
        <v>0</v>
      </c>
      <c r="AF84" s="47">
        <f t="shared" si="41"/>
        <v>0</v>
      </c>
      <c r="AG84" s="47">
        <f t="shared" si="42"/>
        <v>0</v>
      </c>
      <c r="AH84" s="47">
        <f t="shared" si="43"/>
        <v>0</v>
      </c>
      <c r="AI84" s="47">
        <f t="shared" si="44"/>
        <v>0</v>
      </c>
      <c r="AJ84" s="47">
        <f t="shared" si="45"/>
        <v>0</v>
      </c>
      <c r="AK84" s="47">
        <f t="shared" si="46"/>
        <v>0</v>
      </c>
      <c r="AL84" s="47">
        <f t="shared" si="47"/>
        <v>0</v>
      </c>
      <c r="AM84" s="47">
        <f t="shared" si="48"/>
        <v>0</v>
      </c>
      <c r="AN84" s="47">
        <f t="shared" si="49"/>
        <v>0</v>
      </c>
      <c r="AO84" s="47">
        <f t="shared" si="50"/>
        <v>0</v>
      </c>
    </row>
    <row r="85" spans="1:41" ht="16.399999999999999" customHeight="1">
      <c r="A85" s="14">
        <v>13243</v>
      </c>
      <c r="B85" s="15" t="s">
        <v>169</v>
      </c>
      <c r="C85" s="47">
        <f>SUMIF(Jan!$A:$A,TB!$A85,Jan!$H:$H)</f>
        <v>0</v>
      </c>
      <c r="D85" s="47">
        <f>SUMIF(Feb!$A:$A,TB!$A85,Feb!$H:$H)</f>
        <v>0</v>
      </c>
      <c r="E85" s="47">
        <f>SUMIF(Mar!$A:$A,TB!$A85,Mar!$H:$H)</f>
        <v>0</v>
      </c>
      <c r="F85" s="47">
        <f>SUMIF(Apr!$A:$A,TB!$A85,Apr!$H:$H)</f>
        <v>0</v>
      </c>
      <c r="G85" s="47">
        <f>SUMIF(May!$A:$A,TB!$A85,May!$H:$H)</f>
        <v>0</v>
      </c>
      <c r="H85" s="47">
        <f>SUMIF(Jun!$A:$A,TB!$A85,Jun!$H:$H)</f>
        <v>0</v>
      </c>
      <c r="I85" s="47">
        <f>SUMIF(Jul!$A:$A,TB!$A85,Jul!$H:$H)</f>
        <v>0</v>
      </c>
      <c r="J85" s="47">
        <f>SUMIF(Aug!$A:$A,TB!$A85,Aug!$H:$H)</f>
        <v>0</v>
      </c>
      <c r="K85" s="47">
        <f>SUMIF(Sep!$A:$A,TB!$A85,Sep!$H:$H)</f>
        <v>0</v>
      </c>
      <c r="L85" s="47">
        <f>SUMIF(Oct!$A:$A,TB!$A85,Oct!$H:$H)</f>
        <v>0</v>
      </c>
      <c r="M85" s="47">
        <f>SUMIF(Nov!$A:$A,TB!$A85,Nov!$H:$H)</f>
        <v>0</v>
      </c>
      <c r="N85" s="47">
        <f>SUMIF(Dec!$A:$A,TB!$A85,Dec!$H:$H)</f>
        <v>0</v>
      </c>
      <c r="O85" s="260"/>
      <c r="P85" s="260"/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  <c r="Z85" s="47">
        <v>0</v>
      </c>
      <c r="AA85" s="47">
        <v>0</v>
      </c>
      <c r="AB85" s="47">
        <v>0</v>
      </c>
      <c r="AC85" s="260"/>
      <c r="AD85" s="47">
        <f t="shared" si="39"/>
        <v>0</v>
      </c>
      <c r="AE85" s="47">
        <f t="shared" si="40"/>
        <v>0</v>
      </c>
      <c r="AF85" s="47">
        <f t="shared" si="41"/>
        <v>0</v>
      </c>
      <c r="AG85" s="47">
        <f t="shared" si="42"/>
        <v>0</v>
      </c>
      <c r="AH85" s="47">
        <f t="shared" si="43"/>
        <v>0</v>
      </c>
      <c r="AI85" s="47">
        <f t="shared" si="44"/>
        <v>0</v>
      </c>
      <c r="AJ85" s="47">
        <f t="shared" si="45"/>
        <v>0</v>
      </c>
      <c r="AK85" s="47">
        <f t="shared" si="46"/>
        <v>0</v>
      </c>
      <c r="AL85" s="47">
        <f t="shared" si="47"/>
        <v>0</v>
      </c>
      <c r="AM85" s="47">
        <f t="shared" si="48"/>
        <v>0</v>
      </c>
      <c r="AN85" s="47">
        <f t="shared" si="49"/>
        <v>0</v>
      </c>
      <c r="AO85" s="47">
        <f t="shared" si="50"/>
        <v>0</v>
      </c>
    </row>
    <row r="86" spans="1:41" ht="16.399999999999999" customHeight="1">
      <c r="A86" s="14">
        <v>13251</v>
      </c>
      <c r="B86" s="15" t="s">
        <v>170</v>
      </c>
      <c r="C86" s="47">
        <f>SUMIF(Jan!$A:$A,TB!$A86,Jan!$H:$H)</f>
        <v>0</v>
      </c>
      <c r="D86" s="47">
        <f>SUMIF(Feb!$A:$A,TB!$A86,Feb!$H:$H)</f>
        <v>0</v>
      </c>
      <c r="E86" s="47">
        <f>SUMIF(Mar!$A:$A,TB!$A86,Mar!$H:$H)</f>
        <v>0</v>
      </c>
      <c r="F86" s="47">
        <f>SUMIF(Apr!$A:$A,TB!$A86,Apr!$H:$H)</f>
        <v>0</v>
      </c>
      <c r="G86" s="47">
        <f>SUMIF(May!$A:$A,TB!$A86,May!$H:$H)</f>
        <v>0</v>
      </c>
      <c r="H86" s="47">
        <f>SUMIF(Jun!$A:$A,TB!$A86,Jun!$H:$H)</f>
        <v>0</v>
      </c>
      <c r="I86" s="47">
        <f>SUMIF(Jul!$A:$A,TB!$A86,Jul!$H:$H)</f>
        <v>0</v>
      </c>
      <c r="J86" s="47">
        <f>SUMIF(Aug!$A:$A,TB!$A86,Aug!$H:$H)</f>
        <v>0</v>
      </c>
      <c r="K86" s="47">
        <f>SUMIF(Sep!$A:$A,TB!$A86,Sep!$H:$H)</f>
        <v>0</v>
      </c>
      <c r="L86" s="47">
        <f>SUMIF(Oct!$A:$A,TB!$A86,Oct!$H:$H)</f>
        <v>0</v>
      </c>
      <c r="M86" s="47">
        <f>SUMIF(Nov!$A:$A,TB!$A86,Nov!$H:$H)</f>
        <v>0</v>
      </c>
      <c r="N86" s="47">
        <f>SUMIF(Dec!$A:$A,TB!$A86,Dec!$H:$H)</f>
        <v>0</v>
      </c>
      <c r="O86" s="260"/>
      <c r="P86" s="260"/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0</v>
      </c>
      <c r="X86" s="47">
        <v>0</v>
      </c>
      <c r="Y86" s="47">
        <v>0</v>
      </c>
      <c r="Z86" s="47">
        <v>0</v>
      </c>
      <c r="AA86" s="47">
        <v>0</v>
      </c>
      <c r="AB86" s="47">
        <v>0</v>
      </c>
      <c r="AC86" s="260"/>
      <c r="AD86" s="47">
        <f t="shared" si="39"/>
        <v>0</v>
      </c>
      <c r="AE86" s="47">
        <f t="shared" si="40"/>
        <v>0</v>
      </c>
      <c r="AF86" s="47">
        <f t="shared" si="41"/>
        <v>0</v>
      </c>
      <c r="AG86" s="47">
        <f t="shared" si="42"/>
        <v>0</v>
      </c>
      <c r="AH86" s="47">
        <f t="shared" si="43"/>
        <v>0</v>
      </c>
      <c r="AI86" s="47">
        <f t="shared" si="44"/>
        <v>0</v>
      </c>
      <c r="AJ86" s="47">
        <f t="shared" si="45"/>
        <v>0</v>
      </c>
      <c r="AK86" s="47">
        <f t="shared" si="46"/>
        <v>0</v>
      </c>
      <c r="AL86" s="47">
        <f t="shared" si="47"/>
        <v>0</v>
      </c>
      <c r="AM86" s="47">
        <f t="shared" si="48"/>
        <v>0</v>
      </c>
      <c r="AN86" s="47">
        <f t="shared" si="49"/>
        <v>0</v>
      </c>
      <c r="AO86" s="47">
        <f t="shared" si="50"/>
        <v>0</v>
      </c>
    </row>
    <row r="87" spans="1:41" ht="16.399999999999999" customHeight="1">
      <c r="A87" s="14">
        <v>13252</v>
      </c>
      <c r="B87" s="15" t="s">
        <v>171</v>
      </c>
      <c r="C87" s="47">
        <f>SUMIF(Jan!$A:$A,TB!$A87,Jan!$H:$H)</f>
        <v>0</v>
      </c>
      <c r="D87" s="47">
        <f>SUMIF(Feb!$A:$A,TB!$A87,Feb!$H:$H)</f>
        <v>0</v>
      </c>
      <c r="E87" s="47">
        <f>SUMIF(Mar!$A:$A,TB!$A87,Mar!$H:$H)</f>
        <v>0</v>
      </c>
      <c r="F87" s="47">
        <f>SUMIF(Apr!$A:$A,TB!$A87,Apr!$H:$H)</f>
        <v>0</v>
      </c>
      <c r="G87" s="47">
        <f>SUMIF(May!$A:$A,TB!$A87,May!$H:$H)</f>
        <v>0</v>
      </c>
      <c r="H87" s="47">
        <f>SUMIF(Jun!$A:$A,TB!$A87,Jun!$H:$H)</f>
        <v>0</v>
      </c>
      <c r="I87" s="47">
        <f>SUMIF(Jul!$A:$A,TB!$A87,Jul!$H:$H)</f>
        <v>0</v>
      </c>
      <c r="J87" s="47">
        <f>SUMIF(Aug!$A:$A,TB!$A87,Aug!$H:$H)</f>
        <v>0</v>
      </c>
      <c r="K87" s="47">
        <f>SUMIF(Sep!$A:$A,TB!$A87,Sep!$H:$H)</f>
        <v>0</v>
      </c>
      <c r="L87" s="47">
        <f>SUMIF(Oct!$A:$A,TB!$A87,Oct!$H:$H)</f>
        <v>0</v>
      </c>
      <c r="M87" s="47">
        <f>SUMIF(Nov!$A:$A,TB!$A87,Nov!$H:$H)</f>
        <v>0</v>
      </c>
      <c r="N87" s="47">
        <f>SUMIF(Dec!$A:$A,TB!$A87,Dec!$H:$H)</f>
        <v>0</v>
      </c>
      <c r="O87" s="260"/>
      <c r="P87" s="260"/>
      <c r="Q87" s="47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260"/>
      <c r="AD87" s="47">
        <f t="shared" si="39"/>
        <v>0</v>
      </c>
      <c r="AE87" s="47">
        <f t="shared" si="40"/>
        <v>0</v>
      </c>
      <c r="AF87" s="47">
        <f t="shared" si="41"/>
        <v>0</v>
      </c>
      <c r="AG87" s="47">
        <f t="shared" si="42"/>
        <v>0</v>
      </c>
      <c r="AH87" s="47">
        <f t="shared" si="43"/>
        <v>0</v>
      </c>
      <c r="AI87" s="47">
        <f t="shared" si="44"/>
        <v>0</v>
      </c>
      <c r="AJ87" s="47">
        <f t="shared" si="45"/>
        <v>0</v>
      </c>
      <c r="AK87" s="47">
        <f t="shared" si="46"/>
        <v>0</v>
      </c>
      <c r="AL87" s="47">
        <f t="shared" si="47"/>
        <v>0</v>
      </c>
      <c r="AM87" s="47">
        <f t="shared" si="48"/>
        <v>0</v>
      </c>
      <c r="AN87" s="47">
        <f t="shared" si="49"/>
        <v>0</v>
      </c>
      <c r="AO87" s="47">
        <f t="shared" si="50"/>
        <v>0</v>
      </c>
    </row>
    <row r="88" spans="1:41" ht="16.399999999999999" customHeight="1">
      <c r="A88" s="14">
        <v>13253</v>
      </c>
      <c r="B88" s="15" t="s">
        <v>172</v>
      </c>
      <c r="C88" s="47">
        <f>SUMIF(Jan!$A:$A,TB!$A88,Jan!$H:$H)</f>
        <v>0</v>
      </c>
      <c r="D88" s="47">
        <f>SUMIF(Feb!$A:$A,TB!$A88,Feb!$H:$H)</f>
        <v>0</v>
      </c>
      <c r="E88" s="47">
        <f>SUMIF(Mar!$A:$A,TB!$A88,Mar!$H:$H)</f>
        <v>0</v>
      </c>
      <c r="F88" s="47">
        <f>SUMIF(Apr!$A:$A,TB!$A88,Apr!$H:$H)</f>
        <v>0</v>
      </c>
      <c r="G88" s="47">
        <f>SUMIF(May!$A:$A,TB!$A88,May!$H:$H)</f>
        <v>0</v>
      </c>
      <c r="H88" s="47">
        <f>SUMIF(Jun!$A:$A,TB!$A88,Jun!$H:$H)</f>
        <v>0</v>
      </c>
      <c r="I88" s="47">
        <f>SUMIF(Jul!$A:$A,TB!$A88,Jul!$H:$H)</f>
        <v>0</v>
      </c>
      <c r="J88" s="47">
        <f>SUMIF(Aug!$A:$A,TB!$A88,Aug!$H:$H)</f>
        <v>0</v>
      </c>
      <c r="K88" s="47">
        <f>SUMIF(Sep!$A:$A,TB!$A88,Sep!$H:$H)</f>
        <v>0</v>
      </c>
      <c r="L88" s="47">
        <f>SUMIF(Oct!$A:$A,TB!$A88,Oct!$H:$H)</f>
        <v>0</v>
      </c>
      <c r="M88" s="47">
        <f>SUMIF(Nov!$A:$A,TB!$A88,Nov!$H:$H)</f>
        <v>0</v>
      </c>
      <c r="N88" s="47">
        <f>SUMIF(Dec!$A:$A,TB!$A88,Dec!$H:$H)</f>
        <v>0</v>
      </c>
      <c r="O88" s="260"/>
      <c r="P88" s="260"/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260"/>
      <c r="AD88" s="47">
        <f t="shared" si="39"/>
        <v>0</v>
      </c>
      <c r="AE88" s="47">
        <f t="shared" si="40"/>
        <v>0</v>
      </c>
      <c r="AF88" s="47">
        <f t="shared" si="41"/>
        <v>0</v>
      </c>
      <c r="AG88" s="47">
        <f t="shared" si="42"/>
        <v>0</v>
      </c>
      <c r="AH88" s="47">
        <f t="shared" si="43"/>
        <v>0</v>
      </c>
      <c r="AI88" s="47">
        <f t="shared" si="44"/>
        <v>0</v>
      </c>
      <c r="AJ88" s="47">
        <f t="shared" si="45"/>
        <v>0</v>
      </c>
      <c r="AK88" s="47">
        <f t="shared" si="46"/>
        <v>0</v>
      </c>
      <c r="AL88" s="47">
        <f t="shared" si="47"/>
        <v>0</v>
      </c>
      <c r="AM88" s="47">
        <f t="shared" si="48"/>
        <v>0</v>
      </c>
      <c r="AN88" s="47">
        <f t="shared" si="49"/>
        <v>0</v>
      </c>
      <c r="AO88" s="47">
        <f t="shared" si="50"/>
        <v>0</v>
      </c>
    </row>
    <row r="89" spans="1:41" ht="16.399999999999999" customHeight="1">
      <c r="A89" s="14">
        <v>13254</v>
      </c>
      <c r="B89" s="15" t="s">
        <v>173</v>
      </c>
      <c r="C89" s="47">
        <f>SUMIF(Jan!$A:$A,TB!$A89,Jan!$H:$H)</f>
        <v>0</v>
      </c>
      <c r="D89" s="47">
        <f>SUMIF(Feb!$A:$A,TB!$A89,Feb!$H:$H)</f>
        <v>0</v>
      </c>
      <c r="E89" s="47">
        <f>SUMIF(Mar!$A:$A,TB!$A89,Mar!$H:$H)</f>
        <v>0</v>
      </c>
      <c r="F89" s="47">
        <f>SUMIF(Apr!$A:$A,TB!$A89,Apr!$H:$H)</f>
        <v>0</v>
      </c>
      <c r="G89" s="47">
        <f>SUMIF(May!$A:$A,TB!$A89,May!$H:$H)</f>
        <v>0</v>
      </c>
      <c r="H89" s="47">
        <f>SUMIF(Jun!$A:$A,TB!$A89,Jun!$H:$H)</f>
        <v>0</v>
      </c>
      <c r="I89" s="47">
        <f>SUMIF(Jul!$A:$A,TB!$A89,Jul!$H:$H)</f>
        <v>0</v>
      </c>
      <c r="J89" s="47">
        <f>SUMIF(Aug!$A:$A,TB!$A89,Aug!$H:$H)</f>
        <v>0</v>
      </c>
      <c r="K89" s="47">
        <f>SUMIF(Sep!$A:$A,TB!$A89,Sep!$H:$H)</f>
        <v>0</v>
      </c>
      <c r="L89" s="47">
        <f>SUMIF(Oct!$A:$A,TB!$A89,Oct!$H:$H)</f>
        <v>0</v>
      </c>
      <c r="M89" s="47">
        <f>SUMIF(Nov!$A:$A,TB!$A89,Nov!$H:$H)</f>
        <v>0</v>
      </c>
      <c r="N89" s="47">
        <f>SUMIF(Dec!$A:$A,TB!$A89,Dec!$H:$H)</f>
        <v>0</v>
      </c>
      <c r="O89" s="260"/>
      <c r="P89" s="260"/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260"/>
      <c r="AD89" s="47">
        <f t="shared" si="39"/>
        <v>0</v>
      </c>
      <c r="AE89" s="47">
        <f t="shared" si="40"/>
        <v>0</v>
      </c>
      <c r="AF89" s="47">
        <f t="shared" si="41"/>
        <v>0</v>
      </c>
      <c r="AG89" s="47">
        <f t="shared" si="42"/>
        <v>0</v>
      </c>
      <c r="AH89" s="47">
        <f t="shared" si="43"/>
        <v>0</v>
      </c>
      <c r="AI89" s="47">
        <f t="shared" si="44"/>
        <v>0</v>
      </c>
      <c r="AJ89" s="47">
        <f t="shared" si="45"/>
        <v>0</v>
      </c>
      <c r="AK89" s="47">
        <f t="shared" si="46"/>
        <v>0</v>
      </c>
      <c r="AL89" s="47">
        <f t="shared" si="47"/>
        <v>0</v>
      </c>
      <c r="AM89" s="47">
        <f t="shared" si="48"/>
        <v>0</v>
      </c>
      <c r="AN89" s="47">
        <f t="shared" si="49"/>
        <v>0</v>
      </c>
      <c r="AO89" s="47">
        <f t="shared" si="50"/>
        <v>0</v>
      </c>
    </row>
    <row r="90" spans="1:41" ht="16.399999999999999" customHeight="1">
      <c r="A90" s="14">
        <v>13261</v>
      </c>
      <c r="B90" s="15" t="s">
        <v>174</v>
      </c>
      <c r="C90" s="47">
        <f>SUMIF(Jan!$A:$A,TB!$A90,Jan!$H:$H)</f>
        <v>0</v>
      </c>
      <c r="D90" s="47">
        <f>SUMIF(Feb!$A:$A,TB!$A90,Feb!$H:$H)</f>
        <v>0</v>
      </c>
      <c r="E90" s="47">
        <f>SUMIF(Mar!$A:$A,TB!$A90,Mar!$H:$H)</f>
        <v>0</v>
      </c>
      <c r="F90" s="47">
        <f>SUMIF(Apr!$A:$A,TB!$A90,Apr!$H:$H)</f>
        <v>0</v>
      </c>
      <c r="G90" s="47">
        <f>SUMIF(May!$A:$A,TB!$A90,May!$H:$H)</f>
        <v>0</v>
      </c>
      <c r="H90" s="47">
        <f>SUMIF(Jun!$A:$A,TB!$A90,Jun!$H:$H)</f>
        <v>0</v>
      </c>
      <c r="I90" s="47">
        <f>SUMIF(Jul!$A:$A,TB!$A90,Jul!$H:$H)</f>
        <v>0</v>
      </c>
      <c r="J90" s="47">
        <f>SUMIF(Aug!$A:$A,TB!$A90,Aug!$H:$H)</f>
        <v>0</v>
      </c>
      <c r="K90" s="47">
        <f>SUMIF(Sep!$A:$A,TB!$A90,Sep!$H:$H)</f>
        <v>0</v>
      </c>
      <c r="L90" s="47">
        <f>SUMIF(Oct!$A:$A,TB!$A90,Oct!$H:$H)</f>
        <v>0</v>
      </c>
      <c r="M90" s="47">
        <f>SUMIF(Nov!$A:$A,TB!$A90,Nov!$H:$H)</f>
        <v>0</v>
      </c>
      <c r="N90" s="47">
        <f>SUMIF(Dec!$A:$A,TB!$A90,Dec!$H:$H)</f>
        <v>0</v>
      </c>
      <c r="O90" s="260"/>
      <c r="P90" s="260"/>
      <c r="Q90" s="47">
        <v>0</v>
      </c>
      <c r="R90" s="47">
        <v>0</v>
      </c>
      <c r="S90" s="47">
        <v>0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260"/>
      <c r="AD90" s="47">
        <f t="shared" si="39"/>
        <v>0</v>
      </c>
      <c r="AE90" s="47">
        <f t="shared" si="40"/>
        <v>0</v>
      </c>
      <c r="AF90" s="47">
        <f t="shared" si="41"/>
        <v>0</v>
      </c>
      <c r="AG90" s="47">
        <f t="shared" si="42"/>
        <v>0</v>
      </c>
      <c r="AH90" s="47">
        <f t="shared" si="43"/>
        <v>0</v>
      </c>
      <c r="AI90" s="47">
        <f t="shared" si="44"/>
        <v>0</v>
      </c>
      <c r="AJ90" s="47">
        <f t="shared" si="45"/>
        <v>0</v>
      </c>
      <c r="AK90" s="47">
        <f t="shared" si="46"/>
        <v>0</v>
      </c>
      <c r="AL90" s="47">
        <f t="shared" si="47"/>
        <v>0</v>
      </c>
      <c r="AM90" s="47">
        <f t="shared" si="48"/>
        <v>0</v>
      </c>
      <c r="AN90" s="47">
        <f t="shared" si="49"/>
        <v>0</v>
      </c>
      <c r="AO90" s="47">
        <f t="shared" si="50"/>
        <v>0</v>
      </c>
    </row>
    <row r="91" spans="1:41" ht="16.399999999999999" customHeight="1">
      <c r="A91" s="14">
        <v>13301</v>
      </c>
      <c r="B91" s="15" t="s">
        <v>514</v>
      </c>
      <c r="C91" s="47">
        <f>SUMIF(Jan!$A:$A,TB!$A91,Jan!$H:$H)</f>
        <v>22796.76</v>
      </c>
      <c r="D91" s="47">
        <f>SUMIF(Feb!$A:$A,TB!$A91,Feb!$H:$H)</f>
        <v>30000</v>
      </c>
      <c r="E91" s="47">
        <f>SUMIF(Mar!$A:$A,TB!$A91,Mar!$H:$H)</f>
        <v>30000</v>
      </c>
      <c r="F91" s="47">
        <f>SUMIF(Apr!$A:$A,TB!$A91,Apr!$H:$H)</f>
        <v>27057.5</v>
      </c>
      <c r="G91" s="47">
        <f>SUMIF(May!$A:$A,TB!$A91,May!$H:$H)</f>
        <v>30000</v>
      </c>
      <c r="H91" s="47">
        <f>SUMIF(Jun!$A:$A,TB!$A91,Jun!$H:$H)</f>
        <v>30000</v>
      </c>
      <c r="I91" s="47">
        <f>SUMIF(Jul!$A:$A,TB!$A91,Jul!$H:$H)</f>
        <v>30000</v>
      </c>
      <c r="J91" s="47">
        <f>SUMIF(Aug!$A:$A,TB!$A91,Aug!$H:$H)</f>
        <v>30000</v>
      </c>
      <c r="K91" s="47">
        <f>SUMIF(Sep!$A:$A,TB!$A91,Sep!$H:$H)</f>
        <v>30000</v>
      </c>
      <c r="L91" s="47">
        <f>SUMIF(Oct!$A:$A,TB!$A91,Oct!$H:$H)</f>
        <v>30000</v>
      </c>
      <c r="M91" s="47">
        <f>SUMIF(Nov!$A:$A,TB!$A91,Nov!$H:$H)</f>
        <v>30000</v>
      </c>
      <c r="N91" s="47">
        <f>SUMIF(Dec!$A:$A,TB!$A91,Dec!$H:$H)</f>
        <v>30000</v>
      </c>
      <c r="O91" s="260"/>
      <c r="P91" s="260"/>
      <c r="Q91" s="47">
        <v>30000</v>
      </c>
      <c r="R91" s="47">
        <v>30000</v>
      </c>
      <c r="S91" s="47">
        <v>30000</v>
      </c>
      <c r="T91" s="47">
        <v>458558.51</v>
      </c>
      <c r="U91" s="47">
        <v>765302.78</v>
      </c>
      <c r="V91" s="47">
        <v>9259.52</v>
      </c>
      <c r="W91" s="47">
        <v>8190.36</v>
      </c>
      <c r="X91" s="47">
        <v>8239.4599999999991</v>
      </c>
      <c r="Y91" s="47">
        <v>-215926.94</v>
      </c>
      <c r="Z91" s="47">
        <v>-7337.11</v>
      </c>
      <c r="AA91" s="47">
        <v>30301.53</v>
      </c>
      <c r="AB91" s="47">
        <v>5092</v>
      </c>
      <c r="AC91" s="260"/>
      <c r="AD91" s="47">
        <f t="shared" si="39"/>
        <v>22796.76</v>
      </c>
      <c r="AE91" s="47">
        <f t="shared" si="40"/>
        <v>30000</v>
      </c>
      <c r="AF91" s="47">
        <f t="shared" si="41"/>
        <v>30000</v>
      </c>
      <c r="AG91" s="47">
        <f t="shared" si="42"/>
        <v>27057.5</v>
      </c>
      <c r="AH91" s="47">
        <f t="shared" si="43"/>
        <v>30000</v>
      </c>
      <c r="AI91" s="47">
        <f t="shared" si="44"/>
        <v>30000</v>
      </c>
      <c r="AJ91" s="47">
        <f t="shared" si="45"/>
        <v>30000</v>
      </c>
      <c r="AK91" s="47">
        <f t="shared" si="46"/>
        <v>30000</v>
      </c>
      <c r="AL91" s="47">
        <f t="shared" si="47"/>
        <v>30000</v>
      </c>
      <c r="AM91" s="47">
        <f t="shared" si="48"/>
        <v>30000</v>
      </c>
      <c r="AN91" s="47">
        <f t="shared" si="49"/>
        <v>30000</v>
      </c>
      <c r="AO91" s="47">
        <f t="shared" si="50"/>
        <v>30000</v>
      </c>
    </row>
    <row r="92" spans="1:41" ht="16.399999999999999" customHeight="1">
      <c r="A92" s="14">
        <v>13302</v>
      </c>
      <c r="B92" s="15" t="s">
        <v>511</v>
      </c>
      <c r="C92" s="47">
        <f>SUMIF(Jan!$A:$A,TB!$A92,Jan!$H:$H)</f>
        <v>11312239.960000001</v>
      </c>
      <c r="D92" s="47">
        <f>SUMIF(Feb!$A:$A,TB!$A92,Feb!$H:$H)</f>
        <v>8101805.8799999999</v>
      </c>
      <c r="E92" s="47">
        <f>SUMIF(Mar!$A:$A,TB!$A92,Mar!$H:$H)</f>
        <v>11515199.300000001</v>
      </c>
      <c r="F92" s="47">
        <f>SUMIF(Apr!$A:$A,TB!$A92,Apr!$H:$H)</f>
        <v>6296450.71</v>
      </c>
      <c r="G92" s="47">
        <f>SUMIF(May!$A:$A,TB!$A92,May!$H:$H)</f>
        <v>9660820.0999999996</v>
      </c>
      <c r="H92" s="47">
        <f>SUMIF(Jun!$A:$A,TB!$A92,Jun!$H:$H)</f>
        <v>11220008.73</v>
      </c>
      <c r="I92" s="47">
        <f>SUMIF(Jul!$A:$A,TB!$A92,Jul!$H:$H)</f>
        <v>11220008.73</v>
      </c>
      <c r="J92" s="47">
        <f>SUMIF(Aug!$A:$A,TB!$A92,Aug!$H:$H)</f>
        <v>11220008.73</v>
      </c>
      <c r="K92" s="47">
        <f>SUMIF(Sep!$A:$A,TB!$A92,Sep!$H:$H)</f>
        <v>11220008.73</v>
      </c>
      <c r="L92" s="47">
        <f>SUMIF(Oct!$A:$A,TB!$A92,Oct!$H:$H)</f>
        <v>11220008.73</v>
      </c>
      <c r="M92" s="47">
        <f>SUMIF(Nov!$A:$A,TB!$A92,Nov!$H:$H)</f>
        <v>11220008.73</v>
      </c>
      <c r="N92" s="47">
        <f>SUMIF(Dec!$A:$A,TB!$A92,Dec!$H:$H)</f>
        <v>11220008.73</v>
      </c>
      <c r="O92" s="260"/>
      <c r="P92" s="260"/>
      <c r="Q92" s="47">
        <v>4320841.26</v>
      </c>
      <c r="R92" s="47">
        <v>6195716.4299999997</v>
      </c>
      <c r="S92" s="47">
        <v>5518460.5499999998</v>
      </c>
      <c r="T92" s="47">
        <v>5786487.7699999996</v>
      </c>
      <c r="U92" s="47">
        <v>7048394.2699999996</v>
      </c>
      <c r="V92" s="47">
        <v>8139561.0499999998</v>
      </c>
      <c r="W92" s="47">
        <v>4690335.6100000003</v>
      </c>
      <c r="X92" s="47">
        <v>4702826.8</v>
      </c>
      <c r="Y92" s="47">
        <v>5945898.21</v>
      </c>
      <c r="Z92" s="47">
        <v>7384684.71</v>
      </c>
      <c r="AA92" s="47">
        <v>11650638.869999999</v>
      </c>
      <c r="AB92" s="47">
        <v>12846383.880000001</v>
      </c>
      <c r="AC92" s="260"/>
      <c r="AD92" s="47">
        <f t="shared" si="39"/>
        <v>11312239.960000001</v>
      </c>
      <c r="AE92" s="47">
        <f t="shared" si="40"/>
        <v>8101805.8799999999</v>
      </c>
      <c r="AF92" s="47">
        <f t="shared" si="41"/>
        <v>11515199.300000001</v>
      </c>
      <c r="AG92" s="47">
        <f t="shared" si="42"/>
        <v>6296450.71</v>
      </c>
      <c r="AH92" s="47">
        <f t="shared" si="43"/>
        <v>9660820.0999999996</v>
      </c>
      <c r="AI92" s="47">
        <f t="shared" si="44"/>
        <v>11220008.73</v>
      </c>
      <c r="AJ92" s="47">
        <f t="shared" si="45"/>
        <v>11220008.73</v>
      </c>
      <c r="AK92" s="47">
        <f t="shared" si="46"/>
        <v>11220008.73</v>
      </c>
      <c r="AL92" s="47">
        <f t="shared" si="47"/>
        <v>11220008.73</v>
      </c>
      <c r="AM92" s="47">
        <f t="shared" si="48"/>
        <v>11220008.73</v>
      </c>
      <c r="AN92" s="47">
        <f t="shared" si="49"/>
        <v>11220008.73</v>
      </c>
      <c r="AO92" s="47">
        <f t="shared" si="50"/>
        <v>11220008.73</v>
      </c>
    </row>
    <row r="93" spans="1:41" ht="16.399999999999999" customHeight="1">
      <c r="A93" s="14">
        <v>13303</v>
      </c>
      <c r="B93" s="15" t="s">
        <v>517</v>
      </c>
      <c r="C93" s="47">
        <f>SUMIF(Jan!$A:$A,TB!$A93,Jan!$H:$H)</f>
        <v>7816.18</v>
      </c>
      <c r="D93" s="47">
        <f>SUMIF(Feb!$A:$A,TB!$A93,Feb!$H:$H)</f>
        <v>7816.18</v>
      </c>
      <c r="E93" s="47">
        <f>SUMIF(Mar!$A:$A,TB!$A93,Mar!$H:$H)</f>
        <v>7816.18</v>
      </c>
      <c r="F93" s="47">
        <f>SUMIF(Apr!$A:$A,TB!$A93,Apr!$H:$H)</f>
        <v>7816.18</v>
      </c>
      <c r="G93" s="47">
        <f>SUMIF(May!$A:$A,TB!$A93,May!$H:$H)</f>
        <v>7816.18</v>
      </c>
      <c r="H93" s="47">
        <f>SUMIF(Jun!$A:$A,TB!$A93,Jun!$H:$H)</f>
        <v>7816.18</v>
      </c>
      <c r="I93" s="47">
        <f>SUMIF(Jul!$A:$A,TB!$A93,Jul!$H:$H)</f>
        <v>7816.18</v>
      </c>
      <c r="J93" s="47">
        <f>SUMIF(Aug!$A:$A,TB!$A93,Aug!$H:$H)</f>
        <v>7816.18</v>
      </c>
      <c r="K93" s="47">
        <f>SUMIF(Sep!$A:$A,TB!$A93,Sep!$H:$H)</f>
        <v>7816.18</v>
      </c>
      <c r="L93" s="47">
        <f>SUMIF(Oct!$A:$A,TB!$A93,Oct!$H:$H)</f>
        <v>7816.18</v>
      </c>
      <c r="M93" s="47">
        <f>SUMIF(Nov!$A:$A,TB!$A93,Nov!$H:$H)</f>
        <v>7816.18</v>
      </c>
      <c r="N93" s="47">
        <f>SUMIF(Dec!$A:$A,TB!$A93,Dec!$H:$H)</f>
        <v>7816.18</v>
      </c>
      <c r="O93" s="260"/>
      <c r="P93" s="260"/>
      <c r="Q93" s="47">
        <v>143266.18</v>
      </c>
      <c r="R93" s="47">
        <v>7816.18</v>
      </c>
      <c r="S93" s="47">
        <v>7816.18</v>
      </c>
      <c r="T93" s="47">
        <v>7816.18</v>
      </c>
      <c r="U93" s="47">
        <v>7816.18</v>
      </c>
      <c r="V93" s="47">
        <v>7816.18</v>
      </c>
      <c r="W93" s="47">
        <v>7816.18</v>
      </c>
      <c r="X93" s="47">
        <v>7816.18</v>
      </c>
      <c r="Y93" s="47">
        <v>7816.18</v>
      </c>
      <c r="Z93" s="47">
        <v>7816.18</v>
      </c>
      <c r="AA93" s="47">
        <v>7816.18</v>
      </c>
      <c r="AB93" s="47">
        <v>7816.18</v>
      </c>
      <c r="AC93" s="260"/>
      <c r="AD93" s="47">
        <f t="shared" si="39"/>
        <v>7816.18</v>
      </c>
      <c r="AE93" s="47">
        <f t="shared" si="40"/>
        <v>7816.18</v>
      </c>
      <c r="AF93" s="47">
        <f t="shared" si="41"/>
        <v>7816.18</v>
      </c>
      <c r="AG93" s="47">
        <f t="shared" si="42"/>
        <v>7816.18</v>
      </c>
      <c r="AH93" s="47">
        <f t="shared" si="43"/>
        <v>7816.18</v>
      </c>
      <c r="AI93" s="47">
        <f t="shared" si="44"/>
        <v>7816.18</v>
      </c>
      <c r="AJ93" s="47">
        <f t="shared" si="45"/>
        <v>7816.18</v>
      </c>
      <c r="AK93" s="47">
        <f t="shared" si="46"/>
        <v>7816.18</v>
      </c>
      <c r="AL93" s="47">
        <f t="shared" si="47"/>
        <v>7816.18</v>
      </c>
      <c r="AM93" s="47">
        <f t="shared" si="48"/>
        <v>7816.18</v>
      </c>
      <c r="AN93" s="47">
        <f t="shared" si="49"/>
        <v>7816.18</v>
      </c>
      <c r="AO93" s="47">
        <f t="shared" si="50"/>
        <v>7816.18</v>
      </c>
    </row>
    <row r="94" spans="1:41" ht="16.399999999999999" customHeight="1">
      <c r="A94" s="14">
        <v>13304</v>
      </c>
      <c r="B94" s="15" t="s">
        <v>512</v>
      </c>
      <c r="C94" s="47">
        <f>SUMIF(Jan!$A:$A,TB!$A94,Jan!$H:$H)</f>
        <v>8159.98</v>
      </c>
      <c r="D94" s="47">
        <f>SUMIF(Feb!$A:$A,TB!$A94,Feb!$H:$H)</f>
        <v>8159.98</v>
      </c>
      <c r="E94" s="47">
        <f>SUMIF(Mar!$A:$A,TB!$A94,Mar!$H:$H)</f>
        <v>8159.98</v>
      </c>
      <c r="F94" s="47">
        <f>SUMIF(Apr!$A:$A,TB!$A94,Apr!$H:$H)</f>
        <v>8159.98</v>
      </c>
      <c r="G94" s="47">
        <f>SUMIF(May!$A:$A,TB!$A94,May!$H:$H)</f>
        <v>8159.98</v>
      </c>
      <c r="H94" s="47">
        <f>SUMIF(Jun!$A:$A,TB!$A94,Jun!$H:$H)</f>
        <v>8174.3</v>
      </c>
      <c r="I94" s="47">
        <f>SUMIF(Jul!$A:$A,TB!$A94,Jul!$H:$H)</f>
        <v>8174.3</v>
      </c>
      <c r="J94" s="47">
        <f>SUMIF(Aug!$A:$A,TB!$A94,Aug!$H:$H)</f>
        <v>8174.3</v>
      </c>
      <c r="K94" s="47">
        <f>SUMIF(Sep!$A:$A,TB!$A94,Sep!$H:$H)</f>
        <v>8174.3</v>
      </c>
      <c r="L94" s="47">
        <f>SUMIF(Oct!$A:$A,TB!$A94,Oct!$H:$H)</f>
        <v>8174.3</v>
      </c>
      <c r="M94" s="47">
        <f>SUMIF(Nov!$A:$A,TB!$A94,Nov!$H:$H)</f>
        <v>8174.3</v>
      </c>
      <c r="N94" s="47">
        <f>SUMIF(Dec!$A:$A,TB!$A94,Dec!$H:$H)</f>
        <v>8174.3</v>
      </c>
      <c r="O94" s="261"/>
      <c r="P94" s="261"/>
      <c r="Q94" s="47">
        <v>7987.95</v>
      </c>
      <c r="R94" s="47">
        <v>7987.95</v>
      </c>
      <c r="S94" s="47">
        <v>7987.95</v>
      </c>
      <c r="T94" s="47">
        <v>7987.95</v>
      </c>
      <c r="U94" s="47">
        <v>7987.95</v>
      </c>
      <c r="V94" s="47">
        <v>8140.68</v>
      </c>
      <c r="W94" s="47">
        <v>8140.68</v>
      </c>
      <c r="X94" s="47">
        <v>8140.68</v>
      </c>
      <c r="Y94" s="47">
        <v>8140.68</v>
      </c>
      <c r="Z94" s="47">
        <v>8140.68</v>
      </c>
      <c r="AA94" s="47">
        <v>8140.68</v>
      </c>
      <c r="AB94" s="47">
        <v>8159.98</v>
      </c>
      <c r="AC94" s="261"/>
      <c r="AD94" s="47">
        <f t="shared" si="39"/>
        <v>8159.98</v>
      </c>
      <c r="AE94" s="47">
        <f t="shared" si="40"/>
        <v>8159.98</v>
      </c>
      <c r="AF94" s="47">
        <f t="shared" si="41"/>
        <v>8159.98</v>
      </c>
      <c r="AG94" s="47">
        <f t="shared" si="42"/>
        <v>8159.98</v>
      </c>
      <c r="AH94" s="47">
        <f t="shared" si="43"/>
        <v>8159.98</v>
      </c>
      <c r="AI94" s="47">
        <f t="shared" si="44"/>
        <v>8174.3</v>
      </c>
      <c r="AJ94" s="47">
        <f t="shared" si="45"/>
        <v>8174.3</v>
      </c>
      <c r="AK94" s="47">
        <f t="shared" si="46"/>
        <v>8174.3</v>
      </c>
      <c r="AL94" s="47">
        <f t="shared" si="47"/>
        <v>8174.3</v>
      </c>
      <c r="AM94" s="47">
        <f t="shared" si="48"/>
        <v>8174.3</v>
      </c>
      <c r="AN94" s="47">
        <f t="shared" si="49"/>
        <v>8174.3</v>
      </c>
      <c r="AO94" s="47">
        <f t="shared" si="50"/>
        <v>8174.3</v>
      </c>
    </row>
    <row r="95" spans="1:41" ht="16.399999999999999" customHeight="1">
      <c r="A95" s="14">
        <v>13305</v>
      </c>
      <c r="B95" s="15" t="s">
        <v>516</v>
      </c>
      <c r="C95" s="47">
        <f>SUMIF(Jan!$A:$A,TB!$A95,Jan!$H:$H)</f>
        <v>7076.89</v>
      </c>
      <c r="D95" s="47">
        <f>SUMIF(Feb!$A:$A,TB!$A95,Feb!$H:$H)</f>
        <v>7076.89</v>
      </c>
      <c r="E95" s="47">
        <f>SUMIF(Mar!$A:$A,TB!$A95,Mar!$H:$H)</f>
        <v>7076.89</v>
      </c>
      <c r="F95" s="47">
        <f>SUMIF(Apr!$A:$A,TB!$A95,Apr!$H:$H)</f>
        <v>7076.89</v>
      </c>
      <c r="G95" s="47">
        <f>SUMIF(May!$A:$A,TB!$A95,May!$H:$H)</f>
        <v>7076.89</v>
      </c>
      <c r="H95" s="47">
        <f>SUMIF(Jun!$A:$A,TB!$A95,Jun!$H:$H)</f>
        <v>7076.89</v>
      </c>
      <c r="I95" s="47">
        <f>SUMIF(Jul!$A:$A,TB!$A95,Jul!$H:$H)</f>
        <v>7076.89</v>
      </c>
      <c r="J95" s="47">
        <f>SUMIF(Aug!$A:$A,TB!$A95,Aug!$H:$H)</f>
        <v>7076.89</v>
      </c>
      <c r="K95" s="47">
        <f>SUMIF(Sep!$A:$A,TB!$A95,Sep!$H:$H)</f>
        <v>7076.89</v>
      </c>
      <c r="L95" s="47">
        <f>SUMIF(Oct!$A:$A,TB!$A95,Oct!$H:$H)</f>
        <v>7076.89</v>
      </c>
      <c r="M95" s="47">
        <f>SUMIF(Nov!$A:$A,TB!$A95,Nov!$H:$H)</f>
        <v>7076.89</v>
      </c>
      <c r="N95" s="47">
        <f>SUMIF(Dec!$A:$A,TB!$A95,Dec!$H:$H)</f>
        <v>7076.89</v>
      </c>
      <c r="O95" s="261"/>
      <c r="P95" s="261"/>
      <c r="Q95" s="47">
        <v>7276.89</v>
      </c>
      <c r="R95" s="47">
        <v>7076.89</v>
      </c>
      <c r="S95" s="47">
        <v>7076.89</v>
      </c>
      <c r="T95" s="47">
        <v>7076.89</v>
      </c>
      <c r="U95" s="47">
        <v>7076.89</v>
      </c>
      <c r="V95" s="47">
        <v>7076.89</v>
      </c>
      <c r="W95" s="47">
        <v>7076.89</v>
      </c>
      <c r="X95" s="47">
        <v>7076.89</v>
      </c>
      <c r="Y95" s="47">
        <v>7076.89</v>
      </c>
      <c r="Z95" s="47">
        <v>7076.89</v>
      </c>
      <c r="AA95" s="47">
        <v>7076.89</v>
      </c>
      <c r="AB95" s="47">
        <v>7076.89</v>
      </c>
      <c r="AC95" s="261"/>
      <c r="AD95" s="47">
        <f t="shared" si="39"/>
        <v>7076.89</v>
      </c>
      <c r="AE95" s="47">
        <f t="shared" si="40"/>
        <v>7076.89</v>
      </c>
      <c r="AF95" s="47">
        <f t="shared" si="41"/>
        <v>7076.89</v>
      </c>
      <c r="AG95" s="47">
        <f t="shared" si="42"/>
        <v>7076.89</v>
      </c>
      <c r="AH95" s="47">
        <f t="shared" si="43"/>
        <v>7076.89</v>
      </c>
      <c r="AI95" s="47">
        <f t="shared" si="44"/>
        <v>7076.89</v>
      </c>
      <c r="AJ95" s="47">
        <f t="shared" si="45"/>
        <v>7076.89</v>
      </c>
      <c r="AK95" s="47">
        <f t="shared" si="46"/>
        <v>7076.89</v>
      </c>
      <c r="AL95" s="47">
        <f t="shared" si="47"/>
        <v>7076.89</v>
      </c>
      <c r="AM95" s="47">
        <f t="shared" si="48"/>
        <v>7076.89</v>
      </c>
      <c r="AN95" s="47">
        <f t="shared" si="49"/>
        <v>7076.89</v>
      </c>
      <c r="AO95" s="47">
        <f t="shared" si="50"/>
        <v>7076.89</v>
      </c>
    </row>
    <row r="96" spans="1:41" ht="16.399999999999999" customHeight="1">
      <c r="A96" s="14">
        <v>13306</v>
      </c>
      <c r="B96" s="15" t="s">
        <v>515</v>
      </c>
      <c r="C96" s="47">
        <f>SUMIF(Jan!$A:$A,TB!$A96,Jan!$H:$H)</f>
        <v>173.54</v>
      </c>
      <c r="D96" s="47">
        <f>SUMIF(Feb!$A:$A,TB!$A96,Feb!$H:$H)</f>
        <v>173.54</v>
      </c>
      <c r="E96" s="47">
        <f>SUMIF(Mar!$A:$A,TB!$A96,Mar!$H:$H)</f>
        <v>158.46</v>
      </c>
      <c r="F96" s="47">
        <f>SUMIF(Apr!$A:$A,TB!$A96,Apr!$H:$H)</f>
        <v>158.46</v>
      </c>
      <c r="G96" s="47">
        <f>SUMIF(May!$A:$A,TB!$A96,May!$H:$H)</f>
        <v>158.46</v>
      </c>
      <c r="H96" s="47">
        <f>SUMIF(Jun!$A:$A,TB!$A96,Jun!$H:$H)</f>
        <v>158.46</v>
      </c>
      <c r="I96" s="47">
        <f>SUMIF(Jul!$A:$A,TB!$A96,Jul!$H:$H)</f>
        <v>158.46</v>
      </c>
      <c r="J96" s="47">
        <f>SUMIF(Aug!$A:$A,TB!$A96,Aug!$H:$H)</f>
        <v>158.46</v>
      </c>
      <c r="K96" s="47">
        <f>SUMIF(Sep!$A:$A,TB!$A96,Sep!$H:$H)</f>
        <v>158.46</v>
      </c>
      <c r="L96" s="47">
        <f>SUMIF(Oct!$A:$A,TB!$A96,Oct!$H:$H)</f>
        <v>158.46</v>
      </c>
      <c r="M96" s="47">
        <f>SUMIF(Nov!$A:$A,TB!$A96,Nov!$H:$H)</f>
        <v>158.46</v>
      </c>
      <c r="N96" s="47">
        <f>SUMIF(Dec!$A:$A,TB!$A96,Dec!$H:$H)</f>
        <v>158.46</v>
      </c>
      <c r="O96" s="261"/>
      <c r="P96" s="261"/>
      <c r="Q96" s="47">
        <v>170.56</v>
      </c>
      <c r="R96" s="47">
        <v>170.56</v>
      </c>
      <c r="S96" s="47">
        <v>170.56</v>
      </c>
      <c r="T96" s="47">
        <v>170.56</v>
      </c>
      <c r="U96" s="47">
        <v>170.56</v>
      </c>
      <c r="V96" s="47">
        <v>188.3</v>
      </c>
      <c r="W96" s="47">
        <v>188.3</v>
      </c>
      <c r="X96" s="47">
        <v>188.3</v>
      </c>
      <c r="Y96" s="47">
        <v>188.3</v>
      </c>
      <c r="Z96" s="47">
        <v>188.3</v>
      </c>
      <c r="AA96" s="47">
        <v>188.3</v>
      </c>
      <c r="AB96" s="47">
        <v>173.54</v>
      </c>
      <c r="AC96" s="261"/>
      <c r="AD96" s="47">
        <f t="shared" si="39"/>
        <v>173.54</v>
      </c>
      <c r="AE96" s="47">
        <f t="shared" si="40"/>
        <v>173.54</v>
      </c>
      <c r="AF96" s="47">
        <f t="shared" si="41"/>
        <v>158.46</v>
      </c>
      <c r="AG96" s="47">
        <f t="shared" si="42"/>
        <v>158.46</v>
      </c>
      <c r="AH96" s="47">
        <f t="shared" si="43"/>
        <v>158.46</v>
      </c>
      <c r="AI96" s="47">
        <f t="shared" si="44"/>
        <v>158.46</v>
      </c>
      <c r="AJ96" s="47">
        <f t="shared" si="45"/>
        <v>158.46</v>
      </c>
      <c r="AK96" s="47">
        <f t="shared" si="46"/>
        <v>158.46</v>
      </c>
      <c r="AL96" s="47">
        <f t="shared" si="47"/>
        <v>158.46</v>
      </c>
      <c r="AM96" s="47">
        <f t="shared" si="48"/>
        <v>158.46</v>
      </c>
      <c r="AN96" s="47">
        <f t="shared" si="49"/>
        <v>158.46</v>
      </c>
      <c r="AO96" s="47">
        <f t="shared" si="50"/>
        <v>158.46</v>
      </c>
    </row>
    <row r="97" spans="1:41" ht="16.399999999999999" customHeight="1">
      <c r="A97" s="14">
        <v>13307</v>
      </c>
      <c r="B97" s="15" t="s">
        <v>513</v>
      </c>
      <c r="C97" s="47">
        <f>SUMIF(Jan!$A:$A,TB!$A97,Jan!$H:$H)</f>
        <v>7732.22</v>
      </c>
      <c r="D97" s="47">
        <f>SUMIF(Feb!$A:$A,TB!$A97,Feb!$H:$H)</f>
        <v>7732.22</v>
      </c>
      <c r="E97" s="47">
        <f>SUMIF(Mar!$A:$A,TB!$A97,Mar!$H:$H)</f>
        <v>7732.22</v>
      </c>
      <c r="F97" s="47">
        <f>SUMIF(Apr!$A:$A,TB!$A97,Apr!$H:$H)</f>
        <v>7732.22</v>
      </c>
      <c r="G97" s="47">
        <f>SUMIF(May!$A:$A,TB!$A97,May!$H:$H)</f>
        <v>7732.22</v>
      </c>
      <c r="H97" s="47">
        <f>SUMIF(Jun!$A:$A,TB!$A97,Jun!$H:$H)</f>
        <v>7737.97</v>
      </c>
      <c r="I97" s="47">
        <f>SUMIF(Jul!$A:$A,TB!$A97,Jul!$H:$H)</f>
        <v>7737.97</v>
      </c>
      <c r="J97" s="47">
        <f>SUMIF(Aug!$A:$A,TB!$A97,Aug!$H:$H)</f>
        <v>7737.97</v>
      </c>
      <c r="K97" s="47">
        <f>SUMIF(Sep!$A:$A,TB!$A97,Sep!$H:$H)</f>
        <v>7737.97</v>
      </c>
      <c r="L97" s="47">
        <f>SUMIF(Oct!$A:$A,TB!$A97,Oct!$H:$H)</f>
        <v>7737.97</v>
      </c>
      <c r="M97" s="47">
        <f>SUMIF(Nov!$A:$A,TB!$A97,Nov!$H:$H)</f>
        <v>7737.97</v>
      </c>
      <c r="N97" s="47">
        <f>SUMIF(Dec!$A:$A,TB!$A97,Dec!$H:$H)</f>
        <v>7737.97</v>
      </c>
      <c r="O97" s="260"/>
      <c r="P97" s="260"/>
      <c r="Q97" s="47">
        <v>167700.63</v>
      </c>
      <c r="R97" s="47">
        <v>7700.63</v>
      </c>
      <c r="S97" s="47">
        <v>7700.63</v>
      </c>
      <c r="T97" s="47">
        <v>7700.63</v>
      </c>
      <c r="U97" s="47">
        <v>7700.63</v>
      </c>
      <c r="V97" s="47">
        <v>7700.63</v>
      </c>
      <c r="W97" s="47">
        <v>7700.63</v>
      </c>
      <c r="X97" s="47">
        <v>7700.63</v>
      </c>
      <c r="Y97" s="47">
        <v>7700.63</v>
      </c>
      <c r="Z97" s="47">
        <v>7700.63</v>
      </c>
      <c r="AA97" s="47">
        <v>7700.63</v>
      </c>
      <c r="AB97" s="47">
        <v>7732.22</v>
      </c>
      <c r="AC97" s="260"/>
      <c r="AD97" s="47">
        <f t="shared" si="39"/>
        <v>7732.22</v>
      </c>
      <c r="AE97" s="47">
        <f t="shared" si="40"/>
        <v>7732.22</v>
      </c>
      <c r="AF97" s="47">
        <f t="shared" si="41"/>
        <v>7732.22</v>
      </c>
      <c r="AG97" s="47">
        <f t="shared" si="42"/>
        <v>7732.22</v>
      </c>
      <c r="AH97" s="47">
        <f t="shared" si="43"/>
        <v>7732.22</v>
      </c>
      <c r="AI97" s="47">
        <f t="shared" si="44"/>
        <v>7737.97</v>
      </c>
      <c r="AJ97" s="47">
        <f t="shared" si="45"/>
        <v>7737.97</v>
      </c>
      <c r="AK97" s="47">
        <f t="shared" si="46"/>
        <v>7737.97</v>
      </c>
      <c r="AL97" s="47">
        <f t="shared" si="47"/>
        <v>7737.97</v>
      </c>
      <c r="AM97" s="47">
        <f t="shared" si="48"/>
        <v>7737.97</v>
      </c>
      <c r="AN97" s="47">
        <f t="shared" si="49"/>
        <v>7737.97</v>
      </c>
      <c r="AO97" s="47">
        <f t="shared" si="50"/>
        <v>7737.97</v>
      </c>
    </row>
    <row r="98" spans="1:41" ht="16.399999999999999" customHeight="1">
      <c r="A98" s="14">
        <v>13601</v>
      </c>
      <c r="B98" s="15" t="s">
        <v>175</v>
      </c>
      <c r="C98" s="47">
        <f>SUMIF(Jan!$A:$A,TB!$A98,Jan!$H:$H)</f>
        <v>0</v>
      </c>
      <c r="D98" s="47">
        <f>SUMIF(Feb!$A:$A,TB!$A98,Feb!$H:$H)</f>
        <v>0</v>
      </c>
      <c r="E98" s="47">
        <f>SUMIF(Mar!$A:$A,TB!$A98,Mar!$H:$H)</f>
        <v>0</v>
      </c>
      <c r="F98" s="47">
        <f>SUMIF(Apr!$A:$A,TB!$A98,Apr!$H:$H)</f>
        <v>0</v>
      </c>
      <c r="G98" s="47">
        <f>SUMIF(May!$A:$A,TB!$A98,May!$H:$H)</f>
        <v>0</v>
      </c>
      <c r="H98" s="47">
        <f>SUMIF(Jun!$A:$A,TB!$A98,Jun!$H:$H)</f>
        <v>0</v>
      </c>
      <c r="I98" s="47">
        <f>SUMIF(Jul!$A:$A,TB!$A98,Jul!$H:$H)</f>
        <v>0</v>
      </c>
      <c r="J98" s="47">
        <f>SUMIF(Aug!$A:$A,TB!$A98,Aug!$H:$H)</f>
        <v>0</v>
      </c>
      <c r="K98" s="47">
        <f>SUMIF(Sep!$A:$A,TB!$A98,Sep!$H:$H)</f>
        <v>0</v>
      </c>
      <c r="L98" s="47">
        <f>SUMIF(Oct!$A:$A,TB!$A98,Oct!$H:$H)</f>
        <v>0</v>
      </c>
      <c r="M98" s="47">
        <f>SUMIF(Nov!$A:$A,TB!$A98,Nov!$H:$H)</f>
        <v>0</v>
      </c>
      <c r="N98" s="47">
        <f>SUMIF(Dec!$A:$A,TB!$A98,Dec!$H:$H)</f>
        <v>0</v>
      </c>
      <c r="O98" s="260"/>
      <c r="P98" s="260"/>
      <c r="Q98" s="47">
        <v>160753.06</v>
      </c>
      <c r="R98" s="47">
        <v>0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-41.4</v>
      </c>
      <c r="Y98" s="47">
        <v>-41.4</v>
      </c>
      <c r="Z98" s="47">
        <v>0</v>
      </c>
      <c r="AA98" s="47">
        <v>0</v>
      </c>
      <c r="AB98" s="47">
        <v>0</v>
      </c>
      <c r="AC98" s="260"/>
      <c r="AD98" s="47">
        <f t="shared" si="39"/>
        <v>0</v>
      </c>
      <c r="AE98" s="47">
        <f t="shared" si="40"/>
        <v>0</v>
      </c>
      <c r="AF98" s="47">
        <f t="shared" si="41"/>
        <v>0</v>
      </c>
      <c r="AG98" s="47">
        <f t="shared" si="42"/>
        <v>0</v>
      </c>
      <c r="AH98" s="47">
        <f t="shared" si="43"/>
        <v>0</v>
      </c>
      <c r="AI98" s="47">
        <f t="shared" si="44"/>
        <v>0</v>
      </c>
      <c r="AJ98" s="47">
        <f t="shared" si="45"/>
        <v>0</v>
      </c>
      <c r="AK98" s="47">
        <f t="shared" si="46"/>
        <v>0</v>
      </c>
      <c r="AL98" s="47">
        <f t="shared" si="47"/>
        <v>0</v>
      </c>
      <c r="AM98" s="47">
        <f t="shared" si="48"/>
        <v>0</v>
      </c>
      <c r="AN98" s="47">
        <f t="shared" si="49"/>
        <v>0</v>
      </c>
      <c r="AO98" s="47">
        <f t="shared" si="50"/>
        <v>0</v>
      </c>
    </row>
    <row r="99" spans="1:41" ht="16.399999999999999" customHeight="1">
      <c r="A99" s="14"/>
      <c r="B99" s="15"/>
      <c r="C99" s="47">
        <f>SUMIF(Jan!$A:$A,TB!$A99,Jan!$H:$H)</f>
        <v>0</v>
      </c>
      <c r="D99" s="47">
        <f>SUMIF(Feb!$A:$A,TB!$A99,Feb!$H:$H)</f>
        <v>0</v>
      </c>
      <c r="E99" s="47">
        <f>SUMIF(Mar!$A:$A,TB!$A99,Mar!$H:$H)</f>
        <v>0</v>
      </c>
      <c r="F99" s="47">
        <f>SUMIF(Apr!$A:$A,TB!$A99,Apr!$H:$H)</f>
        <v>0</v>
      </c>
      <c r="G99" s="47">
        <f>SUMIF(May!$A:$A,TB!$A99,May!$H:$H)</f>
        <v>0</v>
      </c>
      <c r="H99" s="47">
        <f>SUMIF(Jun!$A:$A,TB!$A99,Jun!$H:$H)</f>
        <v>0</v>
      </c>
      <c r="I99" s="47">
        <f>SUMIF(Jul!$A:$A,TB!$A99,Jul!$H:$H)</f>
        <v>0</v>
      </c>
      <c r="J99" s="47">
        <f>SUMIF(Aug!$A:$A,TB!$A99,Aug!$H:$H)</f>
        <v>0</v>
      </c>
      <c r="K99" s="47">
        <f>SUMIF(Sep!$A:$A,TB!$A99,Sep!$H:$H)</f>
        <v>0</v>
      </c>
      <c r="L99" s="47">
        <f>SUMIF(Oct!$A:$A,TB!$A99,Oct!$H:$H)</f>
        <v>0</v>
      </c>
      <c r="M99" s="47">
        <f>SUMIF(Nov!$A:$A,TB!$A99,Nov!$H:$H)</f>
        <v>0</v>
      </c>
      <c r="N99" s="47">
        <f>SUMIF(Dec!$A:$A,TB!$A99,Dec!$H:$H)</f>
        <v>0</v>
      </c>
      <c r="O99" s="260"/>
      <c r="P99" s="260"/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260"/>
      <c r="AD99" s="47">
        <f t="shared" si="39"/>
        <v>0</v>
      </c>
      <c r="AE99" s="47">
        <f t="shared" si="40"/>
        <v>0</v>
      </c>
      <c r="AF99" s="47">
        <f t="shared" si="41"/>
        <v>0</v>
      </c>
      <c r="AG99" s="47">
        <f t="shared" si="42"/>
        <v>0</v>
      </c>
      <c r="AH99" s="47">
        <f t="shared" si="43"/>
        <v>0</v>
      </c>
      <c r="AI99" s="47">
        <f t="shared" si="44"/>
        <v>0</v>
      </c>
      <c r="AJ99" s="47">
        <f t="shared" si="45"/>
        <v>0</v>
      </c>
      <c r="AK99" s="47">
        <f t="shared" si="46"/>
        <v>0</v>
      </c>
      <c r="AL99" s="47">
        <f t="shared" si="47"/>
        <v>0</v>
      </c>
      <c r="AM99" s="47">
        <f t="shared" si="48"/>
        <v>0</v>
      </c>
      <c r="AN99" s="47">
        <f t="shared" si="49"/>
        <v>0</v>
      </c>
      <c r="AO99" s="47">
        <f t="shared" si="50"/>
        <v>0</v>
      </c>
    </row>
    <row r="100" spans="1:41" ht="16.399999999999999" customHeight="1">
      <c r="A100" s="17"/>
      <c r="B100" s="18"/>
      <c r="C100" s="47">
        <f>SUMIF(Jan!$A:$A,TB!$A100,Jan!$H:$H)</f>
        <v>0</v>
      </c>
      <c r="D100" s="47">
        <f>SUMIF(Feb!$A:$A,TB!$A100,Feb!$H:$H)</f>
        <v>0</v>
      </c>
      <c r="E100" s="47">
        <f>SUMIF(Mar!$A:$A,TB!$A100,Mar!$H:$H)</f>
        <v>0</v>
      </c>
      <c r="F100" s="47">
        <f>SUMIF(Apr!$A:$A,TB!$A100,Apr!$H:$H)</f>
        <v>0</v>
      </c>
      <c r="G100" s="47">
        <f>SUMIF(May!$A:$A,TB!$A100,May!$H:$H)</f>
        <v>0</v>
      </c>
      <c r="H100" s="47">
        <f>SUMIF(Jun!$A:$A,TB!$A100,Jun!$H:$H)</f>
        <v>0</v>
      </c>
      <c r="I100" s="47">
        <f>SUMIF(Jul!$A:$A,TB!$A100,Jul!$H:$H)</f>
        <v>0</v>
      </c>
      <c r="J100" s="47">
        <f>SUMIF(Aug!$A:$A,TB!$A100,Aug!$H:$H)</f>
        <v>0</v>
      </c>
      <c r="K100" s="47">
        <f>SUMIF(Sep!$A:$A,TB!$A100,Sep!$H:$H)</f>
        <v>0</v>
      </c>
      <c r="L100" s="47">
        <f>SUMIF(Oct!$A:$A,TB!$A100,Oct!$H:$H)</f>
        <v>0</v>
      </c>
      <c r="M100" s="47">
        <f>SUMIF(Nov!$A:$A,TB!$A100,Nov!$H:$H)</f>
        <v>0</v>
      </c>
      <c r="N100" s="47">
        <f>SUMIF(Dec!$A:$A,TB!$A100,Dec!$H:$H)</f>
        <v>0</v>
      </c>
      <c r="O100" s="261"/>
      <c r="P100" s="261"/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261"/>
      <c r="AD100" s="47">
        <f t="shared" si="39"/>
        <v>0</v>
      </c>
      <c r="AE100" s="47">
        <f t="shared" si="40"/>
        <v>0</v>
      </c>
      <c r="AF100" s="47">
        <f t="shared" si="41"/>
        <v>0</v>
      </c>
      <c r="AG100" s="47">
        <f t="shared" si="42"/>
        <v>0</v>
      </c>
      <c r="AH100" s="47">
        <f t="shared" si="43"/>
        <v>0</v>
      </c>
      <c r="AI100" s="47">
        <f t="shared" si="44"/>
        <v>0</v>
      </c>
      <c r="AJ100" s="47">
        <f t="shared" si="45"/>
        <v>0</v>
      </c>
      <c r="AK100" s="47">
        <f t="shared" si="46"/>
        <v>0</v>
      </c>
      <c r="AL100" s="47">
        <f t="shared" si="47"/>
        <v>0</v>
      </c>
      <c r="AM100" s="47">
        <f t="shared" si="48"/>
        <v>0</v>
      </c>
      <c r="AN100" s="47">
        <f t="shared" si="49"/>
        <v>0</v>
      </c>
      <c r="AO100" s="47">
        <f t="shared" si="50"/>
        <v>0</v>
      </c>
    </row>
    <row r="101" spans="1:41" ht="16.399999999999999" customHeight="1">
      <c r="A101" s="19" t="s">
        <v>6</v>
      </c>
      <c r="B101" s="20"/>
      <c r="C101" s="21">
        <f t="shared" ref="C101:N101" si="51">ROUND(SUM(C6:C100),2)</f>
        <v>11365995.529999999</v>
      </c>
      <c r="D101" s="21">
        <f t="shared" si="51"/>
        <v>8162764.6900000004</v>
      </c>
      <c r="E101" s="21">
        <f t="shared" si="51"/>
        <v>11576143.029999999</v>
      </c>
      <c r="F101" s="21">
        <f t="shared" si="51"/>
        <v>6354451.9400000004</v>
      </c>
      <c r="G101" s="21">
        <f t="shared" si="51"/>
        <v>9721763.8300000001</v>
      </c>
      <c r="H101" s="21">
        <f t="shared" si="51"/>
        <v>11280972.529999999</v>
      </c>
      <c r="I101" s="21">
        <f t="shared" si="51"/>
        <v>11280972.529999999</v>
      </c>
      <c r="J101" s="21">
        <f t="shared" si="51"/>
        <v>11280972.529999999</v>
      </c>
      <c r="K101" s="21">
        <f t="shared" si="51"/>
        <v>11280972.529999999</v>
      </c>
      <c r="L101" s="21">
        <f t="shared" si="51"/>
        <v>11280972.529999999</v>
      </c>
      <c r="M101" s="21">
        <f t="shared" si="51"/>
        <v>11280972.529999999</v>
      </c>
      <c r="N101" s="21">
        <f t="shared" si="51"/>
        <v>11280972.529999999</v>
      </c>
      <c r="O101" s="260"/>
      <c r="P101" s="260"/>
      <c r="Q101" s="21">
        <v>4837996.53</v>
      </c>
      <c r="R101" s="21">
        <v>6256468.6399999997</v>
      </c>
      <c r="S101" s="21">
        <v>5579212.7599999998</v>
      </c>
      <c r="T101" s="21">
        <v>6275798.4900000002</v>
      </c>
      <c r="U101" s="21">
        <v>7844449.2599999998</v>
      </c>
      <c r="V101" s="21">
        <v>8179743.25</v>
      </c>
      <c r="W101" s="21">
        <v>4729448.6500000004</v>
      </c>
      <c r="X101" s="21">
        <v>4741947.54</v>
      </c>
      <c r="Y101" s="21">
        <v>5760852.5499999998</v>
      </c>
      <c r="Z101" s="21">
        <v>7408270.2800000003</v>
      </c>
      <c r="AA101" s="21">
        <v>11711863.08</v>
      </c>
      <c r="AB101" s="21">
        <v>12882434.689999999</v>
      </c>
      <c r="AC101" s="260"/>
      <c r="AD101" s="21">
        <f t="shared" ref="AD101:AO101" si="52">ROUND(SUM(AD6:AD100),2)</f>
        <v>11365995.529999999</v>
      </c>
      <c r="AE101" s="21">
        <f t="shared" si="52"/>
        <v>8162764.6900000004</v>
      </c>
      <c r="AF101" s="21">
        <f t="shared" si="52"/>
        <v>11576143.029999999</v>
      </c>
      <c r="AG101" s="21">
        <f t="shared" si="52"/>
        <v>6354451.9400000004</v>
      </c>
      <c r="AH101" s="21">
        <f t="shared" si="52"/>
        <v>9721763.8300000001</v>
      </c>
      <c r="AI101" s="21">
        <f t="shared" si="52"/>
        <v>11280972.529999999</v>
      </c>
      <c r="AJ101" s="21">
        <f t="shared" si="52"/>
        <v>11280972.529999999</v>
      </c>
      <c r="AK101" s="21">
        <f t="shared" si="52"/>
        <v>11280972.529999999</v>
      </c>
      <c r="AL101" s="21">
        <f t="shared" si="52"/>
        <v>11280972.529999999</v>
      </c>
      <c r="AM101" s="21">
        <f t="shared" si="52"/>
        <v>11280972.529999999</v>
      </c>
      <c r="AN101" s="21">
        <f t="shared" si="52"/>
        <v>11280972.529999999</v>
      </c>
      <c r="AO101" s="21">
        <f t="shared" si="52"/>
        <v>11280972.529999999</v>
      </c>
    </row>
    <row r="102" spans="1:41" ht="16.399999999999999" customHeight="1">
      <c r="A102" s="14"/>
      <c r="B102" s="15"/>
      <c r="C102" s="48">
        <f>SUMIF(Jan!$A:$A,TB!$A102,Jan!$H:$H)</f>
        <v>0</v>
      </c>
      <c r="D102" s="48">
        <f>SUMIF(Feb!$A:$A,TB!$A102,Feb!$H:$H)</f>
        <v>0</v>
      </c>
      <c r="E102" s="48">
        <f>SUMIF(Mar!$A:$A,TB!$A102,Mar!$H:$H)</f>
        <v>0</v>
      </c>
      <c r="F102" s="48">
        <f>SUMIF(Apr!$A:$A,TB!$A102,Apr!$H:$H)</f>
        <v>0</v>
      </c>
      <c r="G102" s="48">
        <f>SUMIF(May!$A:$A,TB!$A102,May!$H:$H)</f>
        <v>0</v>
      </c>
      <c r="H102" s="48">
        <f>SUMIF(Jun!$A:$A,TB!$A102,Jun!$H:$H)</f>
        <v>0</v>
      </c>
      <c r="I102" s="48">
        <f>SUMIF(Jul!$A:$A,TB!$A102,Jul!$H:$H)</f>
        <v>0</v>
      </c>
      <c r="J102" s="48">
        <f>SUMIF(Aug!$A:$A,TB!$A102,Aug!$H:$H)</f>
        <v>0</v>
      </c>
      <c r="K102" s="48">
        <f>SUMIF(Sep!$A:$A,TB!$A102,Sep!$H:$H)</f>
        <v>0</v>
      </c>
      <c r="L102" s="48">
        <f>SUMIF(Oct!$A:$A,TB!$A102,Oct!$H:$H)</f>
        <v>0</v>
      </c>
      <c r="M102" s="48">
        <f>SUMIF(Nov!$A:$A,TB!$A102,Nov!$H:$H)</f>
        <v>0</v>
      </c>
      <c r="N102" s="48">
        <f>SUMIF(Dec!$A:$A,TB!$A102,Dec!$H:$H)</f>
        <v>0</v>
      </c>
      <c r="O102" s="260"/>
      <c r="P102" s="260"/>
      <c r="Q102" s="48">
        <v>0</v>
      </c>
      <c r="R102" s="48">
        <v>0</v>
      </c>
      <c r="S102" s="48">
        <v>0</v>
      </c>
      <c r="T102" s="48">
        <v>0</v>
      </c>
      <c r="U102" s="48">
        <v>0</v>
      </c>
      <c r="V102" s="48">
        <v>0</v>
      </c>
      <c r="W102" s="48">
        <v>0</v>
      </c>
      <c r="X102" s="48">
        <v>0</v>
      </c>
      <c r="Y102" s="48">
        <v>0</v>
      </c>
      <c r="Z102" s="48">
        <v>0</v>
      </c>
      <c r="AA102" s="48">
        <v>0</v>
      </c>
      <c r="AB102" s="48">
        <v>0</v>
      </c>
      <c r="AC102" s="260"/>
      <c r="AD102" s="48">
        <f t="shared" ref="AD102:AO106" si="53">ROUND(C102*AD$2,2)</f>
        <v>0</v>
      </c>
      <c r="AE102" s="48">
        <f t="shared" si="53"/>
        <v>0</v>
      </c>
      <c r="AF102" s="48">
        <f t="shared" si="53"/>
        <v>0</v>
      </c>
      <c r="AG102" s="48">
        <f t="shared" si="53"/>
        <v>0</v>
      </c>
      <c r="AH102" s="48">
        <f t="shared" si="53"/>
        <v>0</v>
      </c>
      <c r="AI102" s="48">
        <f t="shared" si="53"/>
        <v>0</v>
      </c>
      <c r="AJ102" s="48">
        <f t="shared" si="53"/>
        <v>0</v>
      </c>
      <c r="AK102" s="48">
        <f t="shared" si="53"/>
        <v>0</v>
      </c>
      <c r="AL102" s="48">
        <f t="shared" si="53"/>
        <v>0</v>
      </c>
      <c r="AM102" s="48">
        <f t="shared" si="53"/>
        <v>0</v>
      </c>
      <c r="AN102" s="48">
        <f t="shared" si="53"/>
        <v>0</v>
      </c>
      <c r="AO102" s="48">
        <f t="shared" si="53"/>
        <v>0</v>
      </c>
    </row>
    <row r="103" spans="1:41" ht="16.399999999999999" customHeight="1">
      <c r="A103" s="14">
        <v>13501</v>
      </c>
      <c r="B103" s="15" t="s">
        <v>176</v>
      </c>
      <c r="C103" s="48">
        <f>SUMIF(Jan!$A:$A,TB!$A103,Jan!$H:$H)</f>
        <v>0</v>
      </c>
      <c r="D103" s="48">
        <f>SUMIF(Feb!$A:$A,TB!$A103,Feb!$H:$H)</f>
        <v>0</v>
      </c>
      <c r="E103" s="48">
        <f>SUMIF(Mar!$A:$A,TB!$A103,Mar!$H:$H)</f>
        <v>0</v>
      </c>
      <c r="F103" s="48">
        <f>SUMIF(Apr!$A:$A,TB!$A103,Apr!$H:$H)</f>
        <v>0</v>
      </c>
      <c r="G103" s="48">
        <f>SUMIF(May!$A:$A,TB!$A103,May!$H:$H)</f>
        <v>0</v>
      </c>
      <c r="H103" s="48">
        <f>SUMIF(Jun!$A:$A,TB!$A103,Jun!$H:$H)</f>
        <v>0</v>
      </c>
      <c r="I103" s="48">
        <f>SUMIF(Jul!$A:$A,TB!$A103,Jul!$H:$H)</f>
        <v>0</v>
      </c>
      <c r="J103" s="48">
        <f>SUMIF(Aug!$A:$A,TB!$A103,Aug!$H:$H)</f>
        <v>0</v>
      </c>
      <c r="K103" s="48">
        <f>SUMIF(Sep!$A:$A,TB!$A103,Sep!$H:$H)</f>
        <v>0</v>
      </c>
      <c r="L103" s="48">
        <f>SUMIF(Oct!$A:$A,TB!$A103,Oct!$H:$H)</f>
        <v>0</v>
      </c>
      <c r="M103" s="48">
        <f>SUMIF(Nov!$A:$A,TB!$A103,Nov!$H:$H)</f>
        <v>0</v>
      </c>
      <c r="N103" s="48">
        <f>SUMIF(Dec!$A:$A,TB!$A103,Dec!$H:$H)</f>
        <v>0</v>
      </c>
      <c r="O103" s="260"/>
      <c r="P103" s="260"/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48">
        <v>0</v>
      </c>
      <c r="AA103" s="48">
        <v>0</v>
      </c>
      <c r="AB103" s="48">
        <v>0</v>
      </c>
      <c r="AC103" s="260"/>
      <c r="AD103" s="48">
        <f t="shared" si="53"/>
        <v>0</v>
      </c>
      <c r="AE103" s="48">
        <f t="shared" si="53"/>
        <v>0</v>
      </c>
      <c r="AF103" s="48">
        <f t="shared" si="53"/>
        <v>0</v>
      </c>
      <c r="AG103" s="48">
        <f t="shared" si="53"/>
        <v>0</v>
      </c>
      <c r="AH103" s="48">
        <f t="shared" si="53"/>
        <v>0</v>
      </c>
      <c r="AI103" s="48">
        <f t="shared" si="53"/>
        <v>0</v>
      </c>
      <c r="AJ103" s="48">
        <f t="shared" si="53"/>
        <v>0</v>
      </c>
      <c r="AK103" s="48">
        <f t="shared" si="53"/>
        <v>0</v>
      </c>
      <c r="AL103" s="48">
        <f t="shared" si="53"/>
        <v>0</v>
      </c>
      <c r="AM103" s="48">
        <f t="shared" si="53"/>
        <v>0</v>
      </c>
      <c r="AN103" s="48">
        <f t="shared" si="53"/>
        <v>0</v>
      </c>
      <c r="AO103" s="48">
        <f t="shared" si="53"/>
        <v>0</v>
      </c>
    </row>
    <row r="104" spans="1:41" ht="16.399999999999999" customHeight="1">
      <c r="A104" s="14">
        <v>13502</v>
      </c>
      <c r="B104" s="15" t="s">
        <v>177</v>
      </c>
      <c r="C104" s="47">
        <f>SUMIF(Jan!$A:$A,TB!$A104,Jan!$H:$H)</f>
        <v>0</v>
      </c>
      <c r="D104" s="47">
        <f>SUMIF(Feb!$A:$A,TB!$A104,Feb!$H:$H)</f>
        <v>0</v>
      </c>
      <c r="E104" s="47">
        <f>SUMIF(Mar!$A:$A,TB!$A104,Mar!$H:$H)</f>
        <v>0</v>
      </c>
      <c r="F104" s="47">
        <f>SUMIF(Apr!$A:$A,TB!$A104,Apr!$H:$H)</f>
        <v>0</v>
      </c>
      <c r="G104" s="47">
        <f>SUMIF(May!$A:$A,TB!$A104,May!$H:$H)</f>
        <v>0</v>
      </c>
      <c r="H104" s="47">
        <f>SUMIF(Jun!$A:$A,TB!$A104,Jun!$H:$H)</f>
        <v>0</v>
      </c>
      <c r="I104" s="47">
        <f>SUMIF(Jul!$A:$A,TB!$A104,Jul!$H:$H)</f>
        <v>0</v>
      </c>
      <c r="J104" s="47">
        <f>SUMIF(Aug!$A:$A,TB!$A104,Aug!$H:$H)</f>
        <v>0</v>
      </c>
      <c r="K104" s="47">
        <f>SUMIF(Sep!$A:$A,TB!$A104,Sep!$H:$H)</f>
        <v>0</v>
      </c>
      <c r="L104" s="47">
        <f>SUMIF(Oct!$A:$A,TB!$A104,Oct!$H:$H)</f>
        <v>0</v>
      </c>
      <c r="M104" s="47">
        <f>SUMIF(Nov!$A:$A,TB!$A104,Nov!$H:$H)</f>
        <v>0</v>
      </c>
      <c r="N104" s="47">
        <f>SUMIF(Dec!$A:$A,TB!$A104,Dec!$H:$H)</f>
        <v>0</v>
      </c>
      <c r="O104" s="260"/>
      <c r="P104" s="260"/>
      <c r="Q104" s="47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260"/>
      <c r="AD104" s="47">
        <f t="shared" si="53"/>
        <v>0</v>
      </c>
      <c r="AE104" s="47">
        <f t="shared" si="53"/>
        <v>0</v>
      </c>
      <c r="AF104" s="47">
        <f t="shared" si="53"/>
        <v>0</v>
      </c>
      <c r="AG104" s="47">
        <f t="shared" si="53"/>
        <v>0</v>
      </c>
      <c r="AH104" s="47">
        <f t="shared" si="53"/>
        <v>0</v>
      </c>
      <c r="AI104" s="47">
        <f t="shared" si="53"/>
        <v>0</v>
      </c>
      <c r="AJ104" s="47">
        <f t="shared" si="53"/>
        <v>0</v>
      </c>
      <c r="AK104" s="47">
        <f t="shared" si="53"/>
        <v>0</v>
      </c>
      <c r="AL104" s="47">
        <f t="shared" si="53"/>
        <v>0</v>
      </c>
      <c r="AM104" s="47">
        <f t="shared" si="53"/>
        <v>0</v>
      </c>
      <c r="AN104" s="47">
        <f t="shared" si="53"/>
        <v>0</v>
      </c>
      <c r="AO104" s="47">
        <f t="shared" si="53"/>
        <v>0</v>
      </c>
    </row>
    <row r="105" spans="1:41" ht="16.399999999999999" customHeight="1">
      <c r="A105" s="22">
        <v>13503</v>
      </c>
      <c r="B105" s="15" t="s">
        <v>178</v>
      </c>
      <c r="C105" s="47">
        <f>SUMIF(Jan!$A:$A,TB!$A105,Jan!$H:$H)</f>
        <v>0</v>
      </c>
      <c r="D105" s="47">
        <f>SUMIF(Feb!$A:$A,TB!$A105,Feb!$H:$H)</f>
        <v>0</v>
      </c>
      <c r="E105" s="47">
        <f>SUMIF(Mar!$A:$A,TB!$A105,Mar!$H:$H)</f>
        <v>0</v>
      </c>
      <c r="F105" s="47">
        <f>SUMIF(Apr!$A:$A,TB!$A105,Apr!$H:$H)</f>
        <v>0</v>
      </c>
      <c r="G105" s="47">
        <f>SUMIF(May!$A:$A,TB!$A105,May!$H:$H)</f>
        <v>0</v>
      </c>
      <c r="H105" s="47">
        <f>SUMIF(Jun!$A:$A,TB!$A105,Jun!$H:$H)</f>
        <v>0</v>
      </c>
      <c r="I105" s="47">
        <f>SUMIF(Jul!$A:$A,TB!$A105,Jul!$H:$H)</f>
        <v>0</v>
      </c>
      <c r="J105" s="47">
        <f>SUMIF(Aug!$A:$A,TB!$A105,Aug!$H:$H)</f>
        <v>0</v>
      </c>
      <c r="K105" s="47">
        <f>SUMIF(Sep!$A:$A,TB!$A105,Sep!$H:$H)</f>
        <v>0</v>
      </c>
      <c r="L105" s="47">
        <f>SUMIF(Oct!$A:$A,TB!$A105,Oct!$H:$H)</f>
        <v>0</v>
      </c>
      <c r="M105" s="47">
        <f>SUMIF(Nov!$A:$A,TB!$A105,Nov!$H:$H)</f>
        <v>0</v>
      </c>
      <c r="N105" s="47">
        <f>SUMIF(Dec!$A:$A,TB!$A105,Dec!$H:$H)</f>
        <v>0</v>
      </c>
      <c r="O105" s="260"/>
      <c r="P105" s="260"/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260"/>
      <c r="AD105" s="47">
        <f t="shared" si="53"/>
        <v>0</v>
      </c>
      <c r="AE105" s="47">
        <f t="shared" si="53"/>
        <v>0</v>
      </c>
      <c r="AF105" s="47">
        <f t="shared" si="53"/>
        <v>0</v>
      </c>
      <c r="AG105" s="47">
        <f t="shared" si="53"/>
        <v>0</v>
      </c>
      <c r="AH105" s="47">
        <f t="shared" si="53"/>
        <v>0</v>
      </c>
      <c r="AI105" s="47">
        <f t="shared" si="53"/>
        <v>0</v>
      </c>
      <c r="AJ105" s="47">
        <f t="shared" si="53"/>
        <v>0</v>
      </c>
      <c r="AK105" s="47">
        <f t="shared" si="53"/>
        <v>0</v>
      </c>
      <c r="AL105" s="47">
        <f t="shared" si="53"/>
        <v>0</v>
      </c>
      <c r="AM105" s="47">
        <f t="shared" si="53"/>
        <v>0</v>
      </c>
      <c r="AN105" s="47">
        <f t="shared" si="53"/>
        <v>0</v>
      </c>
      <c r="AO105" s="47">
        <f t="shared" si="53"/>
        <v>0</v>
      </c>
    </row>
    <row r="106" spans="1:41" ht="16.399999999999999" customHeight="1">
      <c r="A106" s="14"/>
      <c r="B106" s="23"/>
      <c r="C106" s="47">
        <f>SUMIF(Jan!$A:$A,TB!$A106,Jan!$H:$H)</f>
        <v>0</v>
      </c>
      <c r="D106" s="47">
        <f>SUMIF(Feb!$A:$A,TB!$A106,Feb!$H:$H)</f>
        <v>0</v>
      </c>
      <c r="E106" s="47">
        <f>SUMIF(Mar!$A:$A,TB!$A106,Mar!$H:$H)</f>
        <v>0</v>
      </c>
      <c r="F106" s="47">
        <f>SUMIF(Apr!$A:$A,TB!$A106,Apr!$H:$H)</f>
        <v>0</v>
      </c>
      <c r="G106" s="47">
        <f>SUMIF(May!$A:$A,TB!$A106,May!$H:$H)</f>
        <v>0</v>
      </c>
      <c r="H106" s="47">
        <f>SUMIF(Jun!$A:$A,TB!$A106,Jun!$H:$H)</f>
        <v>0</v>
      </c>
      <c r="I106" s="47">
        <f>SUMIF(Jul!$A:$A,TB!$A106,Jul!$H:$H)</f>
        <v>0</v>
      </c>
      <c r="J106" s="47">
        <f>SUMIF(Aug!$A:$A,TB!$A106,Aug!$H:$H)</f>
        <v>0</v>
      </c>
      <c r="K106" s="47">
        <f>SUMIF(Sep!$A:$A,TB!$A106,Sep!$H:$H)</f>
        <v>0</v>
      </c>
      <c r="L106" s="47">
        <f>SUMIF(Oct!$A:$A,TB!$A106,Oct!$H:$H)</f>
        <v>0</v>
      </c>
      <c r="M106" s="47">
        <f>SUMIF(Nov!$A:$A,TB!$A106,Nov!$H:$H)</f>
        <v>0</v>
      </c>
      <c r="N106" s="47">
        <f>SUMIF(Dec!$A:$A,TB!$A106,Dec!$H:$H)</f>
        <v>0</v>
      </c>
      <c r="O106" s="260"/>
      <c r="P106" s="260"/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260"/>
      <c r="AD106" s="47">
        <f t="shared" si="53"/>
        <v>0</v>
      </c>
      <c r="AE106" s="47">
        <f t="shared" si="53"/>
        <v>0</v>
      </c>
      <c r="AF106" s="47">
        <f t="shared" si="53"/>
        <v>0</v>
      </c>
      <c r="AG106" s="47">
        <f t="shared" si="53"/>
        <v>0</v>
      </c>
      <c r="AH106" s="47">
        <f t="shared" si="53"/>
        <v>0</v>
      </c>
      <c r="AI106" s="47">
        <f t="shared" si="53"/>
        <v>0</v>
      </c>
      <c r="AJ106" s="47">
        <f t="shared" si="53"/>
        <v>0</v>
      </c>
      <c r="AK106" s="47">
        <f t="shared" si="53"/>
        <v>0</v>
      </c>
      <c r="AL106" s="47">
        <f t="shared" si="53"/>
        <v>0</v>
      </c>
      <c r="AM106" s="47">
        <f t="shared" si="53"/>
        <v>0</v>
      </c>
      <c r="AN106" s="47">
        <f t="shared" si="53"/>
        <v>0</v>
      </c>
      <c r="AO106" s="47">
        <f t="shared" si="53"/>
        <v>0</v>
      </c>
    </row>
    <row r="107" spans="1:41" ht="16.399999999999999" customHeight="1">
      <c r="A107" s="19" t="s">
        <v>7</v>
      </c>
      <c r="B107" s="20"/>
      <c r="C107" s="21">
        <f t="shared" ref="C107" si="54">ROUND(SUM(C102:C106),2)</f>
        <v>0</v>
      </c>
      <c r="D107" s="21">
        <f t="shared" ref="D107:N107" si="55">ROUND(SUM(D102:D106),2)</f>
        <v>0</v>
      </c>
      <c r="E107" s="21">
        <f t="shared" si="55"/>
        <v>0</v>
      </c>
      <c r="F107" s="21">
        <f t="shared" si="55"/>
        <v>0</v>
      </c>
      <c r="G107" s="21">
        <f t="shared" si="55"/>
        <v>0</v>
      </c>
      <c r="H107" s="21">
        <f t="shared" si="55"/>
        <v>0</v>
      </c>
      <c r="I107" s="21">
        <f t="shared" si="55"/>
        <v>0</v>
      </c>
      <c r="J107" s="21">
        <f t="shared" si="55"/>
        <v>0</v>
      </c>
      <c r="K107" s="21">
        <f t="shared" si="55"/>
        <v>0</v>
      </c>
      <c r="L107" s="21">
        <f t="shared" si="55"/>
        <v>0</v>
      </c>
      <c r="M107" s="21">
        <f t="shared" si="55"/>
        <v>0</v>
      </c>
      <c r="N107" s="21">
        <f t="shared" si="55"/>
        <v>0</v>
      </c>
      <c r="O107" s="260"/>
      <c r="P107" s="260"/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60"/>
      <c r="AD107" s="21">
        <f t="shared" ref="AD107:AO107" si="56">ROUND(SUM(AD102:AD106),2)</f>
        <v>0</v>
      </c>
      <c r="AE107" s="21">
        <f t="shared" si="56"/>
        <v>0</v>
      </c>
      <c r="AF107" s="21">
        <f t="shared" si="56"/>
        <v>0</v>
      </c>
      <c r="AG107" s="21">
        <f t="shared" si="56"/>
        <v>0</v>
      </c>
      <c r="AH107" s="21">
        <f t="shared" si="56"/>
        <v>0</v>
      </c>
      <c r="AI107" s="21">
        <f t="shared" si="56"/>
        <v>0</v>
      </c>
      <c r="AJ107" s="21">
        <f t="shared" si="56"/>
        <v>0</v>
      </c>
      <c r="AK107" s="21">
        <f t="shared" si="56"/>
        <v>0</v>
      </c>
      <c r="AL107" s="21">
        <f t="shared" si="56"/>
        <v>0</v>
      </c>
      <c r="AM107" s="21">
        <f t="shared" si="56"/>
        <v>0</v>
      </c>
      <c r="AN107" s="21">
        <f t="shared" si="56"/>
        <v>0</v>
      </c>
      <c r="AO107" s="21">
        <f t="shared" si="56"/>
        <v>0</v>
      </c>
    </row>
    <row r="108" spans="1:41" ht="16.399999999999999" customHeight="1">
      <c r="A108" s="14"/>
      <c r="B108" s="24"/>
      <c r="C108" s="47">
        <f>SUMIF(Jan!$A:$A,TB!$A108,Jan!$H:$H)</f>
        <v>0</v>
      </c>
      <c r="D108" s="47">
        <f>SUMIF(Feb!$A:$A,TB!$A108,Feb!$H:$H)</f>
        <v>0</v>
      </c>
      <c r="E108" s="47">
        <f>SUMIF(Mar!$A:$A,TB!$A108,Mar!$H:$H)</f>
        <v>0</v>
      </c>
      <c r="F108" s="47">
        <f>SUMIF(Apr!$A:$A,TB!$A108,Apr!$H:$H)</f>
        <v>0</v>
      </c>
      <c r="G108" s="47">
        <f>SUMIF(May!$A:$A,TB!$A108,May!$H:$H)</f>
        <v>0</v>
      </c>
      <c r="H108" s="47">
        <f>SUMIF(Jun!$A:$A,TB!$A108,Jun!$H:$H)</f>
        <v>0</v>
      </c>
      <c r="I108" s="47">
        <f>SUMIF(Jul!$A:$A,TB!$A108,Jul!$H:$H)</f>
        <v>0</v>
      </c>
      <c r="J108" s="47">
        <f>SUMIF(Aug!$A:$A,TB!$A108,Aug!$H:$H)</f>
        <v>0</v>
      </c>
      <c r="K108" s="47">
        <f>SUMIF(Sep!$A:$A,TB!$A108,Sep!$H:$H)</f>
        <v>0</v>
      </c>
      <c r="L108" s="47">
        <f>SUMIF(Oct!$A:$A,TB!$A108,Oct!$H:$H)</f>
        <v>0</v>
      </c>
      <c r="M108" s="47">
        <f>SUMIF(Nov!$A:$A,TB!$A108,Nov!$H:$H)</f>
        <v>0</v>
      </c>
      <c r="N108" s="47">
        <f>SUMIF(Dec!$A:$A,TB!$A108,Dec!$H:$H)</f>
        <v>0</v>
      </c>
      <c r="O108" s="260"/>
      <c r="P108" s="260"/>
      <c r="Q108" s="47">
        <v>0</v>
      </c>
      <c r="R108" s="47">
        <v>0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260"/>
      <c r="AD108" s="47">
        <f t="shared" ref="AD108:AD122" si="57">ROUND(C108*AD$2,2)</f>
        <v>0</v>
      </c>
      <c r="AE108" s="47">
        <f t="shared" ref="AE108:AE122" si="58">ROUND(D108*AE$2,2)</f>
        <v>0</v>
      </c>
      <c r="AF108" s="47">
        <f t="shared" ref="AF108:AF122" si="59">ROUND(E108*AF$2,2)</f>
        <v>0</v>
      </c>
      <c r="AG108" s="47">
        <f t="shared" ref="AG108:AG122" si="60">ROUND(F108*AG$2,2)</f>
        <v>0</v>
      </c>
      <c r="AH108" s="47">
        <f t="shared" ref="AH108:AH122" si="61">ROUND(G108*AH$2,2)</f>
        <v>0</v>
      </c>
      <c r="AI108" s="47">
        <f t="shared" ref="AI108:AI122" si="62">ROUND(H108*AI$2,2)</f>
        <v>0</v>
      </c>
      <c r="AJ108" s="47">
        <f t="shared" ref="AJ108:AJ122" si="63">ROUND(I108*AJ$2,2)</f>
        <v>0</v>
      </c>
      <c r="AK108" s="47">
        <f t="shared" ref="AK108:AK122" si="64">ROUND(J108*AK$2,2)</f>
        <v>0</v>
      </c>
      <c r="AL108" s="47">
        <f t="shared" ref="AL108:AL122" si="65">ROUND(K108*AL$2,2)</f>
        <v>0</v>
      </c>
      <c r="AM108" s="47">
        <f t="shared" ref="AM108:AM122" si="66">ROUND(L108*AM$2,2)</f>
        <v>0</v>
      </c>
      <c r="AN108" s="47">
        <f t="shared" ref="AN108:AN122" si="67">ROUND(M108*AN$2,2)</f>
        <v>0</v>
      </c>
      <c r="AO108" s="47">
        <f t="shared" ref="AO108:AO122" si="68">ROUND(N108*AO$2,2)</f>
        <v>0</v>
      </c>
    </row>
    <row r="109" spans="1:41" ht="16.399999999999999" customHeight="1">
      <c r="A109" s="14">
        <v>14101</v>
      </c>
      <c r="B109" s="24" t="s">
        <v>179</v>
      </c>
      <c r="C109" s="47">
        <f>SUMIF(Jan!$A:$A,TB!$A109,Jan!$H:$H)</f>
        <v>0</v>
      </c>
      <c r="D109" s="47">
        <f>SUMIF(Feb!$A:$A,TB!$A109,Feb!$H:$H)</f>
        <v>0</v>
      </c>
      <c r="E109" s="47">
        <f>SUMIF(Mar!$A:$A,TB!$A109,Mar!$H:$H)</f>
        <v>0</v>
      </c>
      <c r="F109" s="47">
        <f>SUMIF(Apr!$A:$A,TB!$A109,Apr!$H:$H)</f>
        <v>0</v>
      </c>
      <c r="G109" s="47">
        <f>SUMIF(May!$A:$A,TB!$A109,May!$H:$H)</f>
        <v>0</v>
      </c>
      <c r="H109" s="47">
        <f>SUMIF(Jun!$A:$A,TB!$A109,Jun!$H:$H)</f>
        <v>0</v>
      </c>
      <c r="I109" s="47">
        <f>SUMIF(Jul!$A:$A,TB!$A109,Jul!$H:$H)</f>
        <v>0</v>
      </c>
      <c r="J109" s="47">
        <f>SUMIF(Aug!$A:$A,TB!$A109,Aug!$H:$H)</f>
        <v>0</v>
      </c>
      <c r="K109" s="47">
        <f>SUMIF(Sep!$A:$A,TB!$A109,Sep!$H:$H)</f>
        <v>0</v>
      </c>
      <c r="L109" s="47">
        <f>SUMIF(Oct!$A:$A,TB!$A109,Oct!$H:$H)</f>
        <v>0</v>
      </c>
      <c r="M109" s="47">
        <f>SUMIF(Nov!$A:$A,TB!$A109,Nov!$H:$H)</f>
        <v>0</v>
      </c>
      <c r="N109" s="47">
        <f>SUMIF(Dec!$A:$A,TB!$A109,Dec!$H:$H)</f>
        <v>0</v>
      </c>
      <c r="O109" s="260"/>
      <c r="P109" s="260"/>
      <c r="Q109" s="47">
        <v>80620.75</v>
      </c>
      <c r="R109" s="47">
        <v>218540.03</v>
      </c>
      <c r="S109" s="47">
        <v>1277778.5</v>
      </c>
      <c r="T109" s="47">
        <v>1849635.5</v>
      </c>
      <c r="U109" s="47">
        <v>315908.5</v>
      </c>
      <c r="V109" s="47">
        <v>5098385.5</v>
      </c>
      <c r="W109" s="47">
        <v>5098385.5</v>
      </c>
      <c r="X109" s="47">
        <v>5098385.5</v>
      </c>
      <c r="Y109" s="47">
        <v>4277914</v>
      </c>
      <c r="Z109" s="47">
        <v>4277914</v>
      </c>
      <c r="AA109" s="47">
        <v>4277914</v>
      </c>
      <c r="AB109" s="47">
        <v>2454341</v>
      </c>
      <c r="AC109" s="260"/>
      <c r="AD109" s="47">
        <f t="shared" si="57"/>
        <v>0</v>
      </c>
      <c r="AE109" s="47">
        <f t="shared" si="58"/>
        <v>0</v>
      </c>
      <c r="AF109" s="47">
        <f t="shared" si="59"/>
        <v>0</v>
      </c>
      <c r="AG109" s="47">
        <f t="shared" si="60"/>
        <v>0</v>
      </c>
      <c r="AH109" s="47">
        <f t="shared" si="61"/>
        <v>0</v>
      </c>
      <c r="AI109" s="47">
        <f t="shared" si="62"/>
        <v>0</v>
      </c>
      <c r="AJ109" s="47">
        <f t="shared" si="63"/>
        <v>0</v>
      </c>
      <c r="AK109" s="47">
        <f t="shared" si="64"/>
        <v>0</v>
      </c>
      <c r="AL109" s="47">
        <f t="shared" si="65"/>
        <v>0</v>
      </c>
      <c r="AM109" s="47">
        <f t="shared" si="66"/>
        <v>0</v>
      </c>
      <c r="AN109" s="47">
        <f t="shared" si="67"/>
        <v>0</v>
      </c>
      <c r="AO109" s="47">
        <f t="shared" si="68"/>
        <v>0</v>
      </c>
    </row>
    <row r="110" spans="1:41" ht="16.399999999999999" customHeight="1">
      <c r="A110" s="14">
        <v>14102</v>
      </c>
      <c r="B110" s="24" t="s">
        <v>180</v>
      </c>
      <c r="C110" s="47">
        <f>SUMIF(Jan!$A:$A,TB!$A110,Jan!$H:$H)</f>
        <v>12578172.789999999</v>
      </c>
      <c r="D110" s="47">
        <f>SUMIF(Feb!$A:$A,TB!$A110,Feb!$H:$H)</f>
        <v>10494457.59</v>
      </c>
      <c r="E110" s="47">
        <f>SUMIF(Mar!$A:$A,TB!$A110,Mar!$H:$H)</f>
        <v>8771695.1500000004</v>
      </c>
      <c r="F110" s="47">
        <f>SUMIF(Apr!$A:$A,TB!$A110,Apr!$H:$H)</f>
        <v>9784547.0999999996</v>
      </c>
      <c r="G110" s="47">
        <f>SUMIF(May!$A:$A,TB!$A110,May!$H:$H)</f>
        <v>11375862.73</v>
      </c>
      <c r="H110" s="47">
        <f>SUMIF(Jun!$A:$A,TB!$A110,Jun!$H:$H)</f>
        <v>11082414</v>
      </c>
      <c r="I110" s="47">
        <f>SUMIF(Jul!$A:$A,TB!$A110,Jul!$H:$H)</f>
        <v>11082414</v>
      </c>
      <c r="J110" s="47">
        <f>SUMIF(Aug!$A:$A,TB!$A110,Aug!$H:$H)</f>
        <v>11082414</v>
      </c>
      <c r="K110" s="47">
        <f>SUMIF(Sep!$A:$A,TB!$A110,Sep!$H:$H)</f>
        <v>11082414</v>
      </c>
      <c r="L110" s="47">
        <f>SUMIF(Oct!$A:$A,TB!$A110,Oct!$H:$H)</f>
        <v>11082414</v>
      </c>
      <c r="M110" s="47">
        <f>SUMIF(Nov!$A:$A,TB!$A110,Nov!$H:$H)</f>
        <v>11082414</v>
      </c>
      <c r="N110" s="47">
        <f>SUMIF(Dec!$A:$A,TB!$A110,Dec!$H:$H)</f>
        <v>11082414</v>
      </c>
      <c r="O110" s="260"/>
      <c r="P110" s="260"/>
      <c r="Q110" s="47">
        <v>2574186.5</v>
      </c>
      <c r="R110" s="47">
        <v>1189219</v>
      </c>
      <c r="S110" s="47">
        <v>3923202.53</v>
      </c>
      <c r="T110" s="47">
        <v>3967560.36</v>
      </c>
      <c r="U110" s="47">
        <v>6857012.2199999997</v>
      </c>
      <c r="V110" s="47">
        <v>3266596.65</v>
      </c>
      <c r="W110" s="47">
        <v>473677.95</v>
      </c>
      <c r="X110" s="47">
        <v>1968228.31</v>
      </c>
      <c r="Y110" s="47">
        <v>7164697.5099999998</v>
      </c>
      <c r="Z110" s="47">
        <v>8172068.7300000004</v>
      </c>
      <c r="AA110" s="47">
        <v>9140809.1699999999</v>
      </c>
      <c r="AB110" s="47">
        <v>10271465.5</v>
      </c>
      <c r="AC110" s="260"/>
      <c r="AD110" s="47">
        <f t="shared" si="57"/>
        <v>12578172.789999999</v>
      </c>
      <c r="AE110" s="47">
        <f t="shared" si="58"/>
        <v>10494457.59</v>
      </c>
      <c r="AF110" s="47">
        <f t="shared" si="59"/>
        <v>8771695.1500000004</v>
      </c>
      <c r="AG110" s="47">
        <f t="shared" si="60"/>
        <v>9784547.0999999996</v>
      </c>
      <c r="AH110" s="47">
        <f t="shared" si="61"/>
        <v>11375862.73</v>
      </c>
      <c r="AI110" s="47">
        <f t="shared" si="62"/>
        <v>11082414</v>
      </c>
      <c r="AJ110" s="47">
        <f t="shared" si="63"/>
        <v>11082414</v>
      </c>
      <c r="AK110" s="47">
        <f t="shared" si="64"/>
        <v>11082414</v>
      </c>
      <c r="AL110" s="47">
        <f t="shared" si="65"/>
        <v>11082414</v>
      </c>
      <c r="AM110" s="47">
        <f t="shared" si="66"/>
        <v>11082414</v>
      </c>
      <c r="AN110" s="47">
        <f t="shared" si="67"/>
        <v>11082414</v>
      </c>
      <c r="AO110" s="47">
        <f t="shared" si="68"/>
        <v>11082414</v>
      </c>
    </row>
    <row r="111" spans="1:41" ht="16.399999999999999" customHeight="1">
      <c r="A111" s="14">
        <v>14103</v>
      </c>
      <c r="B111" s="24" t="s">
        <v>482</v>
      </c>
      <c r="C111" s="47">
        <f>SUMIF(Jan!$A:$A,TB!$A111,Jan!$H:$H)</f>
        <v>-941003.09</v>
      </c>
      <c r="D111" s="47">
        <f>SUMIF(Feb!$A:$A,TB!$A111,Feb!$H:$H)</f>
        <v>-941003.09</v>
      </c>
      <c r="E111" s="47">
        <f>SUMIF(Mar!$A:$A,TB!$A111,Mar!$H:$H)</f>
        <v>0</v>
      </c>
      <c r="F111" s="47">
        <f>SUMIF(Apr!$A:$A,TB!$A111,Apr!$H:$H)</f>
        <v>0</v>
      </c>
      <c r="G111" s="47">
        <f>SUMIF(May!$A:$A,TB!$A111,May!$H:$H)</f>
        <v>0</v>
      </c>
      <c r="H111" s="47">
        <f>SUMIF(Jun!$A:$A,TB!$A111,Jun!$H:$H)</f>
        <v>0</v>
      </c>
      <c r="I111" s="47">
        <f>SUMIF(Jul!$A:$A,TB!$A111,Jul!$H:$H)</f>
        <v>0</v>
      </c>
      <c r="J111" s="47">
        <f>SUMIF(Aug!$A:$A,TB!$A111,Aug!$H:$H)</f>
        <v>0</v>
      </c>
      <c r="K111" s="47">
        <f>SUMIF(Sep!$A:$A,TB!$A111,Sep!$H:$H)</f>
        <v>0</v>
      </c>
      <c r="L111" s="47">
        <f>SUMIF(Oct!$A:$A,TB!$A111,Oct!$H:$H)</f>
        <v>0</v>
      </c>
      <c r="M111" s="47">
        <f>SUMIF(Nov!$A:$A,TB!$A111,Nov!$H:$H)</f>
        <v>0</v>
      </c>
      <c r="N111" s="47">
        <f>SUMIF(Dec!$A:$A,TB!$A111,Dec!$H:$H)</f>
        <v>0</v>
      </c>
      <c r="O111" s="260"/>
      <c r="P111" s="260"/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-319000.86</v>
      </c>
      <c r="W111" s="47">
        <v>-319000.86</v>
      </c>
      <c r="X111" s="47">
        <v>-319000.86</v>
      </c>
      <c r="Y111" s="47">
        <v>-319000.86</v>
      </c>
      <c r="Z111" s="47">
        <v>-319000.86</v>
      </c>
      <c r="AA111" s="47">
        <v>-319000.86</v>
      </c>
      <c r="AB111" s="47">
        <v>-1322232.01</v>
      </c>
      <c r="AC111" s="260"/>
      <c r="AD111" s="47">
        <f t="shared" si="57"/>
        <v>-941003.09</v>
      </c>
      <c r="AE111" s="47">
        <f t="shared" si="58"/>
        <v>-941003.09</v>
      </c>
      <c r="AF111" s="47">
        <f t="shared" si="59"/>
        <v>0</v>
      </c>
      <c r="AG111" s="47">
        <f t="shared" si="60"/>
        <v>0</v>
      </c>
      <c r="AH111" s="47">
        <f t="shared" si="61"/>
        <v>0</v>
      </c>
      <c r="AI111" s="47">
        <f t="shared" si="62"/>
        <v>0</v>
      </c>
      <c r="AJ111" s="47">
        <f t="shared" si="63"/>
        <v>0</v>
      </c>
      <c r="AK111" s="47">
        <f t="shared" si="64"/>
        <v>0</v>
      </c>
      <c r="AL111" s="47">
        <f t="shared" si="65"/>
        <v>0</v>
      </c>
      <c r="AM111" s="47">
        <f t="shared" si="66"/>
        <v>0</v>
      </c>
      <c r="AN111" s="47">
        <f t="shared" si="67"/>
        <v>0</v>
      </c>
      <c r="AO111" s="47">
        <f t="shared" si="68"/>
        <v>0</v>
      </c>
    </row>
    <row r="112" spans="1:41" ht="16.399999999999999" customHeight="1">
      <c r="A112" s="14">
        <v>14201</v>
      </c>
      <c r="B112" s="15" t="s">
        <v>181</v>
      </c>
      <c r="C112" s="47">
        <f>SUMIF(Jan!$A:$A,TB!$A112,Jan!$H:$H)</f>
        <v>0</v>
      </c>
      <c r="D112" s="47">
        <f>SUMIF(Feb!$A:$A,TB!$A112,Feb!$H:$H)</f>
        <v>0</v>
      </c>
      <c r="E112" s="47">
        <f>SUMIF(Mar!$A:$A,TB!$A112,Mar!$H:$H)</f>
        <v>0</v>
      </c>
      <c r="F112" s="47">
        <f>SUMIF(Apr!$A:$A,TB!$A112,Apr!$H:$H)</f>
        <v>0</v>
      </c>
      <c r="G112" s="47">
        <f>SUMIF(May!$A:$A,TB!$A112,May!$H:$H)</f>
        <v>0</v>
      </c>
      <c r="H112" s="47">
        <f>SUMIF(Jun!$A:$A,TB!$A112,Jun!$H:$H)</f>
        <v>0</v>
      </c>
      <c r="I112" s="47">
        <f>SUMIF(Jul!$A:$A,TB!$A112,Jul!$H:$H)</f>
        <v>0</v>
      </c>
      <c r="J112" s="47">
        <f>SUMIF(Aug!$A:$A,TB!$A112,Aug!$H:$H)</f>
        <v>0</v>
      </c>
      <c r="K112" s="47">
        <f>SUMIF(Sep!$A:$A,TB!$A112,Sep!$H:$H)</f>
        <v>0</v>
      </c>
      <c r="L112" s="47">
        <f>SUMIF(Oct!$A:$A,TB!$A112,Oct!$H:$H)</f>
        <v>0</v>
      </c>
      <c r="M112" s="47">
        <f>SUMIF(Nov!$A:$A,TB!$A112,Nov!$H:$H)</f>
        <v>0</v>
      </c>
      <c r="N112" s="47">
        <f>SUMIF(Dec!$A:$A,TB!$A112,Dec!$H:$H)</f>
        <v>0</v>
      </c>
      <c r="O112" s="260"/>
      <c r="P112" s="260"/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0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260"/>
      <c r="AD112" s="47">
        <f t="shared" si="57"/>
        <v>0</v>
      </c>
      <c r="AE112" s="47">
        <f t="shared" si="58"/>
        <v>0</v>
      </c>
      <c r="AF112" s="47">
        <f t="shared" si="59"/>
        <v>0</v>
      </c>
      <c r="AG112" s="47">
        <f t="shared" si="60"/>
        <v>0</v>
      </c>
      <c r="AH112" s="47">
        <f t="shared" si="61"/>
        <v>0</v>
      </c>
      <c r="AI112" s="47">
        <f t="shared" si="62"/>
        <v>0</v>
      </c>
      <c r="AJ112" s="47">
        <f t="shared" si="63"/>
        <v>0</v>
      </c>
      <c r="AK112" s="47">
        <f t="shared" si="64"/>
        <v>0</v>
      </c>
      <c r="AL112" s="47">
        <f t="shared" si="65"/>
        <v>0</v>
      </c>
      <c r="AM112" s="47">
        <f t="shared" si="66"/>
        <v>0</v>
      </c>
      <c r="AN112" s="47">
        <f t="shared" si="67"/>
        <v>0</v>
      </c>
      <c r="AO112" s="47">
        <f t="shared" si="68"/>
        <v>0</v>
      </c>
    </row>
    <row r="113" spans="1:41" ht="16.399999999999999" customHeight="1">
      <c r="A113" s="14">
        <v>15001</v>
      </c>
      <c r="B113" s="15" t="s">
        <v>182</v>
      </c>
      <c r="C113" s="47">
        <f>SUMIF(Jan!$A:$A,TB!$A113,Jan!$H:$H)</f>
        <v>0</v>
      </c>
      <c r="D113" s="47">
        <f>SUMIF(Feb!$A:$A,TB!$A113,Feb!$H:$H)</f>
        <v>0</v>
      </c>
      <c r="E113" s="47">
        <f>SUMIF(Mar!$A:$A,TB!$A113,Mar!$H:$H)</f>
        <v>0</v>
      </c>
      <c r="F113" s="47">
        <f>SUMIF(Apr!$A:$A,TB!$A113,Apr!$H:$H)</f>
        <v>0</v>
      </c>
      <c r="G113" s="47">
        <f>SUMIF(May!$A:$A,TB!$A113,May!$H:$H)</f>
        <v>0</v>
      </c>
      <c r="H113" s="47">
        <f>SUMIF(Jun!$A:$A,TB!$A113,Jun!$H:$H)</f>
        <v>0</v>
      </c>
      <c r="I113" s="47">
        <f>SUMIF(Jul!$A:$A,TB!$A113,Jul!$H:$H)</f>
        <v>0</v>
      </c>
      <c r="J113" s="47">
        <f>SUMIF(Aug!$A:$A,TB!$A113,Aug!$H:$H)</f>
        <v>0</v>
      </c>
      <c r="K113" s="47">
        <f>SUMIF(Sep!$A:$A,TB!$A113,Sep!$H:$H)</f>
        <v>0</v>
      </c>
      <c r="L113" s="47">
        <f>SUMIF(Oct!$A:$A,TB!$A113,Oct!$H:$H)</f>
        <v>0</v>
      </c>
      <c r="M113" s="47">
        <f>SUMIF(Nov!$A:$A,TB!$A113,Nov!$H:$H)</f>
        <v>0</v>
      </c>
      <c r="N113" s="47">
        <f>SUMIF(Dec!$A:$A,TB!$A113,Dec!$H:$H)</f>
        <v>0</v>
      </c>
      <c r="O113" s="260"/>
      <c r="P113" s="260"/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260"/>
      <c r="AD113" s="47">
        <f t="shared" si="57"/>
        <v>0</v>
      </c>
      <c r="AE113" s="47">
        <f t="shared" si="58"/>
        <v>0</v>
      </c>
      <c r="AF113" s="47">
        <f t="shared" si="59"/>
        <v>0</v>
      </c>
      <c r="AG113" s="47">
        <f t="shared" si="60"/>
        <v>0</v>
      </c>
      <c r="AH113" s="47">
        <f t="shared" si="61"/>
        <v>0</v>
      </c>
      <c r="AI113" s="47">
        <f t="shared" si="62"/>
        <v>0</v>
      </c>
      <c r="AJ113" s="47">
        <f t="shared" si="63"/>
        <v>0</v>
      </c>
      <c r="AK113" s="47">
        <f t="shared" si="64"/>
        <v>0</v>
      </c>
      <c r="AL113" s="47">
        <f t="shared" si="65"/>
        <v>0</v>
      </c>
      <c r="AM113" s="47">
        <f t="shared" si="66"/>
        <v>0</v>
      </c>
      <c r="AN113" s="47">
        <f t="shared" si="67"/>
        <v>0</v>
      </c>
      <c r="AO113" s="47">
        <f t="shared" si="68"/>
        <v>0</v>
      </c>
    </row>
    <row r="114" spans="1:41" ht="16.399999999999999" customHeight="1">
      <c r="A114" s="14">
        <v>15002</v>
      </c>
      <c r="B114" s="15" t="s">
        <v>183</v>
      </c>
      <c r="C114" s="47">
        <f>SUMIF(Jan!$A:$A,TB!$A114,Jan!$H:$H)</f>
        <v>0</v>
      </c>
      <c r="D114" s="47">
        <f>SUMIF(Feb!$A:$A,TB!$A114,Feb!$H:$H)</f>
        <v>0</v>
      </c>
      <c r="E114" s="47">
        <f>SUMIF(Mar!$A:$A,TB!$A114,Mar!$H:$H)</f>
        <v>0</v>
      </c>
      <c r="F114" s="47">
        <f>SUMIF(Apr!$A:$A,TB!$A114,Apr!$H:$H)</f>
        <v>0</v>
      </c>
      <c r="G114" s="47">
        <f>SUMIF(May!$A:$A,TB!$A114,May!$H:$H)</f>
        <v>0</v>
      </c>
      <c r="H114" s="47">
        <f>SUMIF(Jun!$A:$A,TB!$A114,Jun!$H:$H)</f>
        <v>0</v>
      </c>
      <c r="I114" s="47">
        <f>SUMIF(Jul!$A:$A,TB!$A114,Jul!$H:$H)</f>
        <v>0</v>
      </c>
      <c r="J114" s="47">
        <f>SUMIF(Aug!$A:$A,TB!$A114,Aug!$H:$H)</f>
        <v>0</v>
      </c>
      <c r="K114" s="47">
        <f>SUMIF(Sep!$A:$A,TB!$A114,Sep!$H:$H)</f>
        <v>0</v>
      </c>
      <c r="L114" s="47">
        <f>SUMIF(Oct!$A:$A,TB!$A114,Oct!$H:$H)</f>
        <v>0</v>
      </c>
      <c r="M114" s="47">
        <f>SUMIF(Nov!$A:$A,TB!$A114,Nov!$H:$H)</f>
        <v>0</v>
      </c>
      <c r="N114" s="47">
        <f>SUMIF(Dec!$A:$A,TB!$A114,Dec!$H:$H)</f>
        <v>0</v>
      </c>
      <c r="O114" s="260"/>
      <c r="P114" s="260"/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260"/>
      <c r="AD114" s="47">
        <f t="shared" si="57"/>
        <v>0</v>
      </c>
      <c r="AE114" s="47">
        <f t="shared" si="58"/>
        <v>0</v>
      </c>
      <c r="AF114" s="47">
        <f t="shared" si="59"/>
        <v>0</v>
      </c>
      <c r="AG114" s="47">
        <f t="shared" si="60"/>
        <v>0</v>
      </c>
      <c r="AH114" s="47">
        <f t="shared" si="61"/>
        <v>0</v>
      </c>
      <c r="AI114" s="47">
        <f t="shared" si="62"/>
        <v>0</v>
      </c>
      <c r="AJ114" s="47">
        <f t="shared" si="63"/>
        <v>0</v>
      </c>
      <c r="AK114" s="47">
        <f t="shared" si="64"/>
        <v>0</v>
      </c>
      <c r="AL114" s="47">
        <f t="shared" si="65"/>
        <v>0</v>
      </c>
      <c r="AM114" s="47">
        <f t="shared" si="66"/>
        <v>0</v>
      </c>
      <c r="AN114" s="47">
        <f t="shared" si="67"/>
        <v>0</v>
      </c>
      <c r="AO114" s="47">
        <f t="shared" si="68"/>
        <v>0</v>
      </c>
    </row>
    <row r="115" spans="1:41" ht="16.399999999999999" customHeight="1">
      <c r="A115" s="14">
        <v>15003</v>
      </c>
      <c r="B115" s="15" t="s">
        <v>184</v>
      </c>
      <c r="C115" s="47">
        <f>SUMIF(Jan!$A:$A,TB!$A115,Jan!$H:$H)</f>
        <v>0</v>
      </c>
      <c r="D115" s="47">
        <f>SUMIF(Feb!$A:$A,TB!$A115,Feb!$H:$H)</f>
        <v>269832</v>
      </c>
      <c r="E115" s="47">
        <f>SUMIF(Mar!$A:$A,TB!$A115,Mar!$H:$H)</f>
        <v>0</v>
      </c>
      <c r="F115" s="47">
        <f>SUMIF(Apr!$A:$A,TB!$A115,Apr!$H:$H)</f>
        <v>0</v>
      </c>
      <c r="G115" s="47">
        <f>SUMIF(May!$A:$A,TB!$A115,May!$H:$H)</f>
        <v>0</v>
      </c>
      <c r="H115" s="47">
        <f>SUMIF(Jun!$A:$A,TB!$A115,Jun!$H:$H)</f>
        <v>0</v>
      </c>
      <c r="I115" s="47">
        <f>SUMIF(Jul!$A:$A,TB!$A115,Jul!$H:$H)</f>
        <v>0</v>
      </c>
      <c r="J115" s="47">
        <f>SUMIF(Aug!$A:$A,TB!$A115,Aug!$H:$H)</f>
        <v>0</v>
      </c>
      <c r="K115" s="47">
        <f>SUMIF(Sep!$A:$A,TB!$A115,Sep!$H:$H)</f>
        <v>0</v>
      </c>
      <c r="L115" s="47">
        <f>SUMIF(Oct!$A:$A,TB!$A115,Oct!$H:$H)</f>
        <v>0</v>
      </c>
      <c r="M115" s="47">
        <f>SUMIF(Nov!$A:$A,TB!$A115,Nov!$H:$H)</f>
        <v>0</v>
      </c>
      <c r="N115" s="47">
        <f>SUMIF(Dec!$A:$A,TB!$A115,Dec!$H:$H)</f>
        <v>0</v>
      </c>
      <c r="O115" s="261"/>
      <c r="P115" s="261"/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261"/>
      <c r="AD115" s="47">
        <f t="shared" si="57"/>
        <v>0</v>
      </c>
      <c r="AE115" s="47">
        <f t="shared" si="58"/>
        <v>269832</v>
      </c>
      <c r="AF115" s="47">
        <f t="shared" si="59"/>
        <v>0</v>
      </c>
      <c r="AG115" s="47">
        <f t="shared" si="60"/>
        <v>0</v>
      </c>
      <c r="AH115" s="47">
        <f t="shared" si="61"/>
        <v>0</v>
      </c>
      <c r="AI115" s="47">
        <f t="shared" si="62"/>
        <v>0</v>
      </c>
      <c r="AJ115" s="47">
        <f t="shared" si="63"/>
        <v>0</v>
      </c>
      <c r="AK115" s="47">
        <f t="shared" si="64"/>
        <v>0</v>
      </c>
      <c r="AL115" s="47">
        <f t="shared" si="65"/>
        <v>0</v>
      </c>
      <c r="AM115" s="47">
        <f t="shared" si="66"/>
        <v>0</v>
      </c>
      <c r="AN115" s="47">
        <f t="shared" si="67"/>
        <v>0</v>
      </c>
      <c r="AO115" s="47">
        <f t="shared" si="68"/>
        <v>0</v>
      </c>
    </row>
    <row r="116" spans="1:41" ht="16.399999999999999" customHeight="1">
      <c r="A116" s="14">
        <v>15005</v>
      </c>
      <c r="B116" s="15" t="s">
        <v>185</v>
      </c>
      <c r="C116" s="47">
        <f>SUMIF(Jan!$A:$A,TB!$A116,Jan!$H:$H)</f>
        <v>549525.06000000006</v>
      </c>
      <c r="D116" s="47">
        <f>SUMIF(Feb!$A:$A,TB!$A116,Feb!$H:$H)</f>
        <v>882745.37</v>
      </c>
      <c r="E116" s="47">
        <f>SUMIF(Mar!$A:$A,TB!$A116,Mar!$H:$H)</f>
        <v>472708.21</v>
      </c>
      <c r="F116" s="47">
        <f>SUMIF(Apr!$A:$A,TB!$A116,Apr!$H:$H)</f>
        <v>467277.8</v>
      </c>
      <c r="G116" s="47">
        <f>SUMIF(May!$A:$A,TB!$A116,May!$H:$H)</f>
        <v>213683.21</v>
      </c>
      <c r="H116" s="47">
        <f>SUMIF(Jun!$A:$A,TB!$A116,Jun!$H:$H)</f>
        <v>208252.79999999999</v>
      </c>
      <c r="I116" s="47">
        <f>SUMIF(Jul!$A:$A,TB!$A116,Jul!$H:$H)</f>
        <v>208252.79999999999</v>
      </c>
      <c r="J116" s="47">
        <f>SUMIF(Aug!$A:$A,TB!$A116,Aug!$H:$H)</f>
        <v>208252.79999999999</v>
      </c>
      <c r="K116" s="47">
        <f>SUMIF(Sep!$A:$A,TB!$A116,Sep!$H:$H)</f>
        <v>208252.79999999999</v>
      </c>
      <c r="L116" s="47">
        <f>SUMIF(Oct!$A:$A,TB!$A116,Oct!$H:$H)</f>
        <v>208252.79999999999</v>
      </c>
      <c r="M116" s="47">
        <f>SUMIF(Nov!$A:$A,TB!$A116,Nov!$H:$H)</f>
        <v>208252.79999999999</v>
      </c>
      <c r="N116" s="47">
        <f>SUMIF(Dec!$A:$A,TB!$A116,Dec!$H:$H)</f>
        <v>208252.79999999999</v>
      </c>
      <c r="O116" s="260"/>
      <c r="P116" s="260"/>
      <c r="Q116" s="47">
        <v>70179.399999999994</v>
      </c>
      <c r="R116" s="47">
        <v>61233.39</v>
      </c>
      <c r="S116" s="47">
        <v>52287.38</v>
      </c>
      <c r="T116" s="47">
        <v>43341.37</v>
      </c>
      <c r="U116" s="47">
        <v>40284.49</v>
      </c>
      <c r="V116" s="47">
        <v>18744.36</v>
      </c>
      <c r="W116" s="47">
        <v>6244.24</v>
      </c>
      <c r="X116" s="47">
        <v>8640.94</v>
      </c>
      <c r="Y116" s="47">
        <v>5682.67</v>
      </c>
      <c r="Z116" s="47">
        <v>53712.78</v>
      </c>
      <c r="AA116" s="47">
        <v>246295.2</v>
      </c>
      <c r="AB116" s="47">
        <v>527119.93000000005</v>
      </c>
      <c r="AC116" s="260"/>
      <c r="AD116" s="47">
        <f t="shared" si="57"/>
        <v>549525.06000000006</v>
      </c>
      <c r="AE116" s="47">
        <f t="shared" si="58"/>
        <v>882745.37</v>
      </c>
      <c r="AF116" s="47">
        <f t="shared" si="59"/>
        <v>472708.21</v>
      </c>
      <c r="AG116" s="47">
        <f t="shared" si="60"/>
        <v>467277.8</v>
      </c>
      <c r="AH116" s="47">
        <f t="shared" si="61"/>
        <v>213683.21</v>
      </c>
      <c r="AI116" s="47">
        <f t="shared" si="62"/>
        <v>208252.79999999999</v>
      </c>
      <c r="AJ116" s="47">
        <f t="shared" si="63"/>
        <v>208252.79999999999</v>
      </c>
      <c r="AK116" s="47">
        <f t="shared" si="64"/>
        <v>208252.79999999999</v>
      </c>
      <c r="AL116" s="47">
        <f t="shared" si="65"/>
        <v>208252.79999999999</v>
      </c>
      <c r="AM116" s="47">
        <f t="shared" si="66"/>
        <v>208252.79999999999</v>
      </c>
      <c r="AN116" s="47">
        <f t="shared" si="67"/>
        <v>208252.79999999999</v>
      </c>
      <c r="AO116" s="47">
        <f t="shared" si="68"/>
        <v>208252.79999999999</v>
      </c>
    </row>
    <row r="117" spans="1:41" ht="16.399999999999999" customHeight="1">
      <c r="A117" s="14">
        <v>15007</v>
      </c>
      <c r="B117" s="15" t="s">
        <v>186</v>
      </c>
      <c r="C117" s="47">
        <f>SUMIF(Jan!$A:$A,TB!$A117,Jan!$H:$H)</f>
        <v>133212.5</v>
      </c>
      <c r="D117" s="47">
        <f>SUMIF(Feb!$A:$A,TB!$A117,Feb!$H:$H)</f>
        <v>-204824.74</v>
      </c>
      <c r="E117" s="47">
        <f>SUMIF(Mar!$A:$A,TB!$A117,Mar!$H:$H)</f>
        <v>133212.5</v>
      </c>
      <c r="F117" s="47">
        <f>SUMIF(Apr!$A:$A,TB!$A117,Apr!$H:$H)</f>
        <v>383651.3</v>
      </c>
      <c r="G117" s="47">
        <f>SUMIF(May!$A:$A,TB!$A117,May!$H:$H)</f>
        <v>380109.07</v>
      </c>
      <c r="H117" s="47">
        <f>SUMIF(Jun!$A:$A,TB!$A117,Jun!$H:$H)</f>
        <v>134582.53</v>
      </c>
      <c r="I117" s="47">
        <f>SUMIF(Jul!$A:$A,TB!$A117,Jul!$H:$H)</f>
        <v>134582.53</v>
      </c>
      <c r="J117" s="47">
        <f>SUMIF(Aug!$A:$A,TB!$A117,Aug!$H:$H)</f>
        <v>134582.53</v>
      </c>
      <c r="K117" s="47">
        <f>SUMIF(Sep!$A:$A,TB!$A117,Sep!$H:$H)</f>
        <v>134582.53</v>
      </c>
      <c r="L117" s="47">
        <f>SUMIF(Oct!$A:$A,TB!$A117,Oct!$H:$H)</f>
        <v>134582.53</v>
      </c>
      <c r="M117" s="47">
        <f>SUMIF(Nov!$A:$A,TB!$A117,Nov!$H:$H)</f>
        <v>134582.53</v>
      </c>
      <c r="N117" s="47">
        <f>SUMIF(Dec!$A:$A,TB!$A117,Dec!$H:$H)</f>
        <v>134582.53</v>
      </c>
      <c r="O117" s="260"/>
      <c r="P117" s="260"/>
      <c r="Q117" s="47">
        <v>706768.71</v>
      </c>
      <c r="R117" s="47">
        <v>347313.04</v>
      </c>
      <c r="S117" s="47">
        <v>854933.16</v>
      </c>
      <c r="T117" s="47">
        <v>427811.89</v>
      </c>
      <c r="U117" s="47">
        <v>418290.17</v>
      </c>
      <c r="V117" s="47">
        <v>766185.09</v>
      </c>
      <c r="W117" s="47">
        <v>928233.46</v>
      </c>
      <c r="X117" s="47">
        <v>627406.77</v>
      </c>
      <c r="Y117" s="47">
        <v>239741.68</v>
      </c>
      <c r="Z117" s="47">
        <v>374292.88</v>
      </c>
      <c r="AA117" s="47">
        <v>347484.88</v>
      </c>
      <c r="AB117" s="47">
        <v>48299.98</v>
      </c>
      <c r="AC117" s="260"/>
      <c r="AD117" s="47">
        <f t="shared" si="57"/>
        <v>133212.5</v>
      </c>
      <c r="AE117" s="47">
        <f t="shared" si="58"/>
        <v>-204824.74</v>
      </c>
      <c r="AF117" s="47">
        <f t="shared" si="59"/>
        <v>133212.5</v>
      </c>
      <c r="AG117" s="47">
        <f t="shared" si="60"/>
        <v>383651.3</v>
      </c>
      <c r="AH117" s="47">
        <f t="shared" si="61"/>
        <v>380109.07</v>
      </c>
      <c r="AI117" s="47">
        <f t="shared" si="62"/>
        <v>134582.53</v>
      </c>
      <c r="AJ117" s="47">
        <f t="shared" si="63"/>
        <v>134582.53</v>
      </c>
      <c r="AK117" s="47">
        <f t="shared" si="64"/>
        <v>134582.53</v>
      </c>
      <c r="AL117" s="47">
        <f t="shared" si="65"/>
        <v>134582.53</v>
      </c>
      <c r="AM117" s="47">
        <f t="shared" si="66"/>
        <v>134582.53</v>
      </c>
      <c r="AN117" s="47">
        <f t="shared" si="67"/>
        <v>134582.53</v>
      </c>
      <c r="AO117" s="47">
        <f t="shared" si="68"/>
        <v>134582.53</v>
      </c>
    </row>
    <row r="118" spans="1:41" ht="16.399999999999999" customHeight="1">
      <c r="A118" s="14">
        <v>15008</v>
      </c>
      <c r="B118" s="15" t="s">
        <v>187</v>
      </c>
      <c r="C118" s="47">
        <f>SUMIF(Jan!$A:$A,TB!$A118,Jan!$H:$H)</f>
        <v>0</v>
      </c>
      <c r="D118" s="47">
        <f>SUMIF(Feb!$A:$A,TB!$A118,Feb!$H:$H)</f>
        <v>0</v>
      </c>
      <c r="E118" s="47">
        <f>SUMIF(Mar!$A:$A,TB!$A118,Mar!$H:$H)</f>
        <v>0</v>
      </c>
      <c r="F118" s="47">
        <f>SUMIF(Apr!$A:$A,TB!$A118,Apr!$H:$H)</f>
        <v>0</v>
      </c>
      <c r="G118" s="47">
        <f>SUMIF(May!$A:$A,TB!$A118,May!$H:$H)</f>
        <v>0</v>
      </c>
      <c r="H118" s="47">
        <f>SUMIF(Jun!$A:$A,TB!$A118,Jun!$H:$H)</f>
        <v>0</v>
      </c>
      <c r="I118" s="47">
        <f>SUMIF(Jul!$A:$A,TB!$A118,Jul!$H:$H)</f>
        <v>0</v>
      </c>
      <c r="J118" s="47">
        <f>SUMIF(Aug!$A:$A,TB!$A118,Aug!$H:$H)</f>
        <v>0</v>
      </c>
      <c r="K118" s="47">
        <f>SUMIF(Sep!$A:$A,TB!$A118,Sep!$H:$H)</f>
        <v>0</v>
      </c>
      <c r="L118" s="47">
        <f>SUMIF(Oct!$A:$A,TB!$A118,Oct!$H:$H)</f>
        <v>0</v>
      </c>
      <c r="M118" s="47">
        <f>SUMIF(Nov!$A:$A,TB!$A118,Nov!$H:$H)</f>
        <v>0</v>
      </c>
      <c r="N118" s="47">
        <f>SUMIF(Dec!$A:$A,TB!$A118,Dec!$H:$H)</f>
        <v>0</v>
      </c>
      <c r="O118" s="260"/>
      <c r="P118" s="260"/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260"/>
      <c r="AD118" s="47">
        <f t="shared" si="57"/>
        <v>0</v>
      </c>
      <c r="AE118" s="47">
        <f t="shared" si="58"/>
        <v>0</v>
      </c>
      <c r="AF118" s="47">
        <f t="shared" si="59"/>
        <v>0</v>
      </c>
      <c r="AG118" s="47">
        <f t="shared" si="60"/>
        <v>0</v>
      </c>
      <c r="AH118" s="47">
        <f t="shared" si="61"/>
        <v>0</v>
      </c>
      <c r="AI118" s="47">
        <f t="shared" si="62"/>
        <v>0</v>
      </c>
      <c r="AJ118" s="47">
        <f t="shared" si="63"/>
        <v>0</v>
      </c>
      <c r="AK118" s="47">
        <f t="shared" si="64"/>
        <v>0</v>
      </c>
      <c r="AL118" s="47">
        <f t="shared" si="65"/>
        <v>0</v>
      </c>
      <c r="AM118" s="47">
        <f t="shared" si="66"/>
        <v>0</v>
      </c>
      <c r="AN118" s="47">
        <f t="shared" si="67"/>
        <v>0</v>
      </c>
      <c r="AO118" s="47">
        <f t="shared" si="68"/>
        <v>0</v>
      </c>
    </row>
    <row r="119" spans="1:41" ht="16.399999999999999" customHeight="1">
      <c r="A119" s="14">
        <v>15014</v>
      </c>
      <c r="B119" s="15" t="s">
        <v>188</v>
      </c>
      <c r="C119" s="47">
        <f>SUMIF(Jan!$A:$A,TB!$A119,Jan!$H:$H)</f>
        <v>120000</v>
      </c>
      <c r="D119" s="47">
        <f>SUMIF(Feb!$A:$A,TB!$A119,Feb!$H:$H)</f>
        <v>120000</v>
      </c>
      <c r="E119" s="47">
        <f>SUMIF(Mar!$A:$A,TB!$A119,Mar!$H:$H)</f>
        <v>160000</v>
      </c>
      <c r="F119" s="47">
        <f>SUMIF(Apr!$A:$A,TB!$A119,Apr!$H:$H)</f>
        <v>2407883.5</v>
      </c>
      <c r="G119" s="47">
        <f>SUMIF(May!$A:$A,TB!$A119,May!$H:$H)</f>
        <v>180000</v>
      </c>
      <c r="H119" s="47">
        <f>SUMIF(Jun!$A:$A,TB!$A119,Jun!$H:$H)</f>
        <v>200000</v>
      </c>
      <c r="I119" s="47">
        <f>SUMIF(Jul!$A:$A,TB!$A119,Jul!$H:$H)</f>
        <v>200000</v>
      </c>
      <c r="J119" s="47">
        <f>SUMIF(Aug!$A:$A,TB!$A119,Aug!$H:$H)</f>
        <v>200000</v>
      </c>
      <c r="K119" s="47">
        <f>SUMIF(Sep!$A:$A,TB!$A119,Sep!$H:$H)</f>
        <v>200000</v>
      </c>
      <c r="L119" s="47">
        <f>SUMIF(Oct!$A:$A,TB!$A119,Oct!$H:$H)</f>
        <v>200000</v>
      </c>
      <c r="M119" s="47">
        <f>SUMIF(Nov!$A:$A,TB!$A119,Nov!$H:$H)</f>
        <v>200000</v>
      </c>
      <c r="N119" s="47">
        <f>SUMIF(Dec!$A:$A,TB!$A119,Dec!$H:$H)</f>
        <v>200000</v>
      </c>
      <c r="O119" s="260"/>
      <c r="P119" s="260"/>
      <c r="Q119" s="47">
        <v>0</v>
      </c>
      <c r="R119" s="47">
        <v>0</v>
      </c>
      <c r="S119" s="47">
        <v>350000</v>
      </c>
      <c r="T119" s="47">
        <v>195000</v>
      </c>
      <c r="U119" s="47">
        <v>195000</v>
      </c>
      <c r="V119" s="47">
        <v>21000</v>
      </c>
      <c r="W119" s="47">
        <v>160000</v>
      </c>
      <c r="X119" s="47">
        <v>4517532</v>
      </c>
      <c r="Y119" s="47">
        <v>1835488.5</v>
      </c>
      <c r="Z119" s="47">
        <v>1835488.5</v>
      </c>
      <c r="AA119" s="47">
        <v>1835488.5</v>
      </c>
      <c r="AB119" s="47">
        <v>120000</v>
      </c>
      <c r="AC119" s="260"/>
      <c r="AD119" s="47">
        <f t="shared" si="57"/>
        <v>120000</v>
      </c>
      <c r="AE119" s="47">
        <f t="shared" si="58"/>
        <v>120000</v>
      </c>
      <c r="AF119" s="47">
        <f t="shared" si="59"/>
        <v>160000</v>
      </c>
      <c r="AG119" s="47">
        <f t="shared" si="60"/>
        <v>2407883.5</v>
      </c>
      <c r="AH119" s="47">
        <f t="shared" si="61"/>
        <v>180000</v>
      </c>
      <c r="AI119" s="47">
        <f t="shared" si="62"/>
        <v>200000</v>
      </c>
      <c r="AJ119" s="47">
        <f t="shared" si="63"/>
        <v>200000</v>
      </c>
      <c r="AK119" s="47">
        <f t="shared" si="64"/>
        <v>200000</v>
      </c>
      <c r="AL119" s="47">
        <f t="shared" si="65"/>
        <v>200000</v>
      </c>
      <c r="AM119" s="47">
        <f t="shared" si="66"/>
        <v>200000</v>
      </c>
      <c r="AN119" s="47">
        <f t="shared" si="67"/>
        <v>200000</v>
      </c>
      <c r="AO119" s="47">
        <f t="shared" si="68"/>
        <v>200000</v>
      </c>
    </row>
    <row r="120" spans="1:41" ht="16.399999999999999" customHeight="1">
      <c r="A120" s="14">
        <v>15015</v>
      </c>
      <c r="B120" s="15" t="s">
        <v>189</v>
      </c>
      <c r="C120" s="47">
        <f>SUMIF(Jan!$A:$A,TB!$A120,Jan!$H:$H)</f>
        <v>0</v>
      </c>
      <c r="D120" s="47">
        <f>SUMIF(Feb!$A:$A,TB!$A120,Feb!$H:$H)</f>
        <v>0</v>
      </c>
      <c r="E120" s="47">
        <f>SUMIF(Mar!$A:$A,TB!$A120,Mar!$H:$H)</f>
        <v>0</v>
      </c>
      <c r="F120" s="47">
        <f>SUMIF(Apr!$A:$A,TB!$A120,Apr!$H:$H)</f>
        <v>0</v>
      </c>
      <c r="G120" s="47">
        <f>SUMIF(May!$A:$A,TB!$A120,May!$H:$H)</f>
        <v>0</v>
      </c>
      <c r="H120" s="47">
        <f>SUMIF(Jun!$A:$A,TB!$A120,Jun!$H:$H)</f>
        <v>0</v>
      </c>
      <c r="I120" s="47">
        <f>SUMIF(Jul!$A:$A,TB!$A120,Jul!$H:$H)</f>
        <v>0</v>
      </c>
      <c r="J120" s="47">
        <f>SUMIF(Aug!$A:$A,TB!$A120,Aug!$H:$H)</f>
        <v>0</v>
      </c>
      <c r="K120" s="47">
        <f>SUMIF(Sep!$A:$A,TB!$A120,Sep!$H:$H)</f>
        <v>0</v>
      </c>
      <c r="L120" s="47">
        <f>SUMIF(Oct!$A:$A,TB!$A120,Oct!$H:$H)</f>
        <v>0</v>
      </c>
      <c r="M120" s="47">
        <f>SUMIF(Nov!$A:$A,TB!$A120,Nov!$H:$H)</f>
        <v>0</v>
      </c>
      <c r="N120" s="47">
        <f>SUMIF(Dec!$A:$A,TB!$A120,Dec!$H:$H)</f>
        <v>0</v>
      </c>
      <c r="O120" s="260"/>
      <c r="P120" s="260"/>
      <c r="Q120" s="47">
        <v>0</v>
      </c>
      <c r="R120" s="47">
        <v>0</v>
      </c>
      <c r="S120" s="47">
        <v>0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260"/>
      <c r="AD120" s="47">
        <f t="shared" si="57"/>
        <v>0</v>
      </c>
      <c r="AE120" s="47">
        <f t="shared" si="58"/>
        <v>0</v>
      </c>
      <c r="AF120" s="47">
        <f t="shared" si="59"/>
        <v>0</v>
      </c>
      <c r="AG120" s="47">
        <f t="shared" si="60"/>
        <v>0</v>
      </c>
      <c r="AH120" s="47">
        <f t="shared" si="61"/>
        <v>0</v>
      </c>
      <c r="AI120" s="47">
        <f t="shared" si="62"/>
        <v>0</v>
      </c>
      <c r="AJ120" s="47">
        <f t="shared" si="63"/>
        <v>0</v>
      </c>
      <c r="AK120" s="47">
        <f t="shared" si="64"/>
        <v>0</v>
      </c>
      <c r="AL120" s="47">
        <f t="shared" si="65"/>
        <v>0</v>
      </c>
      <c r="AM120" s="47">
        <f t="shared" si="66"/>
        <v>0</v>
      </c>
      <c r="AN120" s="47">
        <f t="shared" si="67"/>
        <v>0</v>
      </c>
      <c r="AO120" s="47">
        <f t="shared" si="68"/>
        <v>0</v>
      </c>
    </row>
    <row r="121" spans="1:41" ht="16.399999999999999" customHeight="1">
      <c r="A121" s="14"/>
      <c r="B121" s="23"/>
      <c r="C121" s="47">
        <f>SUMIF(Jan!$A:$A,TB!$A121,Jan!$H:$H)</f>
        <v>0</v>
      </c>
      <c r="D121" s="47">
        <f>SUMIF(Feb!$A:$A,TB!$A121,Feb!$H:$H)</f>
        <v>0</v>
      </c>
      <c r="E121" s="47">
        <f>SUMIF(Mar!$A:$A,TB!$A121,Mar!$H:$H)</f>
        <v>0</v>
      </c>
      <c r="F121" s="47">
        <f>SUMIF(Apr!$A:$A,TB!$A121,Apr!$H:$H)</f>
        <v>0</v>
      </c>
      <c r="G121" s="47">
        <f>SUMIF(May!$A:$A,TB!$A121,May!$H:$H)</f>
        <v>0</v>
      </c>
      <c r="H121" s="47">
        <f>SUMIF(Jun!$A:$A,TB!$A121,Jun!$H:$H)</f>
        <v>0</v>
      </c>
      <c r="I121" s="47">
        <f>SUMIF(Jul!$A:$A,TB!$A121,Jul!$H:$H)</f>
        <v>0</v>
      </c>
      <c r="J121" s="47">
        <f>SUMIF(Aug!$A:$A,TB!$A121,Aug!$H:$H)</f>
        <v>0</v>
      </c>
      <c r="K121" s="47">
        <f>SUMIF(Sep!$A:$A,TB!$A121,Sep!$H:$H)</f>
        <v>0</v>
      </c>
      <c r="L121" s="47">
        <f>SUMIF(Oct!$A:$A,TB!$A121,Oct!$H:$H)</f>
        <v>0</v>
      </c>
      <c r="M121" s="47">
        <f>SUMIF(Nov!$A:$A,TB!$A121,Nov!$H:$H)</f>
        <v>0</v>
      </c>
      <c r="N121" s="47">
        <f>SUMIF(Dec!$A:$A,TB!$A121,Dec!$H:$H)</f>
        <v>0</v>
      </c>
      <c r="O121" s="260"/>
      <c r="P121" s="260"/>
      <c r="Q121" s="47">
        <v>0</v>
      </c>
      <c r="R121" s="47">
        <v>0</v>
      </c>
      <c r="S121" s="47">
        <v>0</v>
      </c>
      <c r="T121" s="47">
        <v>0</v>
      </c>
      <c r="U121" s="47">
        <v>0</v>
      </c>
      <c r="V121" s="47">
        <v>0</v>
      </c>
      <c r="W121" s="47">
        <v>0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260"/>
      <c r="AD121" s="47">
        <f t="shared" si="57"/>
        <v>0</v>
      </c>
      <c r="AE121" s="47">
        <f t="shared" si="58"/>
        <v>0</v>
      </c>
      <c r="AF121" s="47">
        <f t="shared" si="59"/>
        <v>0</v>
      </c>
      <c r="AG121" s="47">
        <f t="shared" si="60"/>
        <v>0</v>
      </c>
      <c r="AH121" s="47">
        <f t="shared" si="61"/>
        <v>0</v>
      </c>
      <c r="AI121" s="47">
        <f t="shared" si="62"/>
        <v>0</v>
      </c>
      <c r="AJ121" s="47">
        <f t="shared" si="63"/>
        <v>0</v>
      </c>
      <c r="AK121" s="47">
        <f t="shared" si="64"/>
        <v>0</v>
      </c>
      <c r="AL121" s="47">
        <f t="shared" si="65"/>
        <v>0</v>
      </c>
      <c r="AM121" s="47">
        <f t="shared" si="66"/>
        <v>0</v>
      </c>
      <c r="AN121" s="47">
        <f t="shared" si="67"/>
        <v>0</v>
      </c>
      <c r="AO121" s="47">
        <f t="shared" si="68"/>
        <v>0</v>
      </c>
    </row>
    <row r="122" spans="1:41" ht="16.399999999999999" customHeight="1">
      <c r="A122" s="14"/>
      <c r="B122" s="23"/>
      <c r="C122" s="47">
        <f>SUMIF(Jan!$A:$A,TB!$A122,Jan!$H:$H)</f>
        <v>0</v>
      </c>
      <c r="D122" s="47">
        <f>SUMIF(Feb!$A:$A,TB!$A122,Feb!$H:$H)</f>
        <v>0</v>
      </c>
      <c r="E122" s="47">
        <f>SUMIF(Mar!$A:$A,TB!$A122,Mar!$H:$H)</f>
        <v>0</v>
      </c>
      <c r="F122" s="47">
        <f>SUMIF(Apr!$A:$A,TB!$A122,Apr!$H:$H)</f>
        <v>0</v>
      </c>
      <c r="G122" s="47">
        <f>SUMIF(May!$A:$A,TB!$A122,May!$H:$H)</f>
        <v>0</v>
      </c>
      <c r="H122" s="47">
        <f>SUMIF(Jun!$A:$A,TB!$A122,Jun!$H:$H)</f>
        <v>0</v>
      </c>
      <c r="I122" s="47">
        <f>SUMIF(Jul!$A:$A,TB!$A122,Jul!$H:$H)</f>
        <v>0</v>
      </c>
      <c r="J122" s="47">
        <f>SUMIF(Aug!$A:$A,TB!$A122,Aug!$H:$H)</f>
        <v>0</v>
      </c>
      <c r="K122" s="47">
        <f>SUMIF(Sep!$A:$A,TB!$A122,Sep!$H:$H)</f>
        <v>0</v>
      </c>
      <c r="L122" s="47">
        <f>SUMIF(Oct!$A:$A,TB!$A122,Oct!$H:$H)</f>
        <v>0</v>
      </c>
      <c r="M122" s="47">
        <f>SUMIF(Nov!$A:$A,TB!$A122,Nov!$H:$H)</f>
        <v>0</v>
      </c>
      <c r="N122" s="47">
        <f>SUMIF(Dec!$A:$A,TB!$A122,Dec!$H:$H)</f>
        <v>0</v>
      </c>
      <c r="O122" s="260"/>
      <c r="P122" s="260"/>
      <c r="Q122" s="47">
        <v>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260"/>
      <c r="AD122" s="47">
        <f t="shared" si="57"/>
        <v>0</v>
      </c>
      <c r="AE122" s="47">
        <f t="shared" si="58"/>
        <v>0</v>
      </c>
      <c r="AF122" s="47">
        <f t="shared" si="59"/>
        <v>0</v>
      </c>
      <c r="AG122" s="47">
        <f t="shared" si="60"/>
        <v>0</v>
      </c>
      <c r="AH122" s="47">
        <f t="shared" si="61"/>
        <v>0</v>
      </c>
      <c r="AI122" s="47">
        <f t="shared" si="62"/>
        <v>0</v>
      </c>
      <c r="AJ122" s="47">
        <f t="shared" si="63"/>
        <v>0</v>
      </c>
      <c r="AK122" s="47">
        <f t="shared" si="64"/>
        <v>0</v>
      </c>
      <c r="AL122" s="47">
        <f t="shared" si="65"/>
        <v>0</v>
      </c>
      <c r="AM122" s="47">
        <f t="shared" si="66"/>
        <v>0</v>
      </c>
      <c r="AN122" s="47">
        <f t="shared" si="67"/>
        <v>0</v>
      </c>
      <c r="AO122" s="47">
        <f t="shared" si="68"/>
        <v>0</v>
      </c>
    </row>
    <row r="123" spans="1:41" ht="16.399999999999999" customHeight="1">
      <c r="A123" s="19" t="s">
        <v>8</v>
      </c>
      <c r="B123" s="20"/>
      <c r="C123" s="21">
        <f t="shared" ref="C123" si="69">ROUND(SUM(C108:C122),2)</f>
        <v>12439907.26</v>
      </c>
      <c r="D123" s="21">
        <f t="shared" ref="D123:N123" si="70">ROUND(SUM(D108:D122),2)</f>
        <v>10621207.130000001</v>
      </c>
      <c r="E123" s="21">
        <f t="shared" si="70"/>
        <v>9537615.8599999994</v>
      </c>
      <c r="F123" s="21">
        <f t="shared" si="70"/>
        <v>13043359.699999999</v>
      </c>
      <c r="G123" s="21">
        <f t="shared" si="70"/>
        <v>12149655.01</v>
      </c>
      <c r="H123" s="21">
        <f t="shared" si="70"/>
        <v>11625249.33</v>
      </c>
      <c r="I123" s="21">
        <f t="shared" si="70"/>
        <v>11625249.33</v>
      </c>
      <c r="J123" s="21">
        <f t="shared" si="70"/>
        <v>11625249.33</v>
      </c>
      <c r="K123" s="21">
        <f t="shared" si="70"/>
        <v>11625249.33</v>
      </c>
      <c r="L123" s="21">
        <f t="shared" si="70"/>
        <v>11625249.33</v>
      </c>
      <c r="M123" s="21">
        <f t="shared" si="70"/>
        <v>11625249.33</v>
      </c>
      <c r="N123" s="21">
        <f t="shared" si="70"/>
        <v>11625249.33</v>
      </c>
      <c r="O123" s="260"/>
      <c r="P123" s="260"/>
      <c r="Q123" s="21">
        <v>3431755.36</v>
      </c>
      <c r="R123" s="21">
        <v>1816305.46</v>
      </c>
      <c r="S123" s="21">
        <v>6458201.5700000003</v>
      </c>
      <c r="T123" s="21">
        <v>6483349.1200000001</v>
      </c>
      <c r="U123" s="21">
        <v>7826495.3799999999</v>
      </c>
      <c r="V123" s="21">
        <v>8851910.7400000002</v>
      </c>
      <c r="W123" s="21">
        <v>6347540.29</v>
      </c>
      <c r="X123" s="21">
        <v>11901192.66</v>
      </c>
      <c r="Y123" s="21">
        <v>13204523.5</v>
      </c>
      <c r="Z123" s="21">
        <v>14394476.029999999</v>
      </c>
      <c r="AA123" s="21">
        <v>15528990.890000001</v>
      </c>
      <c r="AB123" s="21">
        <v>12098994.4</v>
      </c>
      <c r="AC123" s="260"/>
      <c r="AD123" s="21">
        <f t="shared" ref="AD123:AO123" si="71">ROUND(SUM(AD108:AD122),2)</f>
        <v>12439907.26</v>
      </c>
      <c r="AE123" s="21">
        <f t="shared" si="71"/>
        <v>10621207.130000001</v>
      </c>
      <c r="AF123" s="21">
        <f t="shared" si="71"/>
        <v>9537615.8599999994</v>
      </c>
      <c r="AG123" s="21">
        <f t="shared" si="71"/>
        <v>13043359.699999999</v>
      </c>
      <c r="AH123" s="21">
        <f t="shared" si="71"/>
        <v>12149655.01</v>
      </c>
      <c r="AI123" s="21">
        <f t="shared" si="71"/>
        <v>11625249.33</v>
      </c>
      <c r="AJ123" s="21">
        <f t="shared" si="71"/>
        <v>11625249.33</v>
      </c>
      <c r="AK123" s="21">
        <f t="shared" si="71"/>
        <v>11625249.33</v>
      </c>
      <c r="AL123" s="21">
        <f t="shared" si="71"/>
        <v>11625249.33</v>
      </c>
      <c r="AM123" s="21">
        <f t="shared" si="71"/>
        <v>11625249.33</v>
      </c>
      <c r="AN123" s="21">
        <f t="shared" si="71"/>
        <v>11625249.33</v>
      </c>
      <c r="AO123" s="21">
        <f t="shared" si="71"/>
        <v>11625249.33</v>
      </c>
    </row>
    <row r="124" spans="1:41" ht="16.399999999999999" customHeight="1">
      <c r="A124" s="22"/>
      <c r="B124" s="15"/>
      <c r="C124" s="47">
        <f>SUMIF(Jan!$A:$A,TB!$A124,Jan!$H:$H)</f>
        <v>0</v>
      </c>
      <c r="D124" s="47">
        <f>SUMIF(Feb!$A:$A,TB!$A124,Feb!$H:$H)</f>
        <v>0</v>
      </c>
      <c r="E124" s="47">
        <f>SUMIF(Mar!$A:$A,TB!$A124,Mar!$H:$H)</f>
        <v>0</v>
      </c>
      <c r="F124" s="47">
        <f>SUMIF(Apr!$A:$A,TB!$A124,Apr!$H:$H)</f>
        <v>0</v>
      </c>
      <c r="G124" s="47">
        <f>SUMIF(May!$A:$A,TB!$A124,May!$H:$H)</f>
        <v>0</v>
      </c>
      <c r="H124" s="47">
        <f>SUMIF(Jun!$A:$A,TB!$A124,Jun!$H:$H)</f>
        <v>0</v>
      </c>
      <c r="I124" s="47">
        <f>SUMIF(Jul!$A:$A,TB!$A124,Jul!$H:$H)</f>
        <v>0</v>
      </c>
      <c r="J124" s="47">
        <f>SUMIF(Aug!$A:$A,TB!$A124,Aug!$H:$H)</f>
        <v>0</v>
      </c>
      <c r="K124" s="47">
        <f>SUMIF(Sep!$A:$A,TB!$A124,Sep!$H:$H)</f>
        <v>0</v>
      </c>
      <c r="L124" s="47">
        <f>SUMIF(Oct!$A:$A,TB!$A124,Oct!$H:$H)</f>
        <v>0</v>
      </c>
      <c r="M124" s="47">
        <f>SUMIF(Nov!$A:$A,TB!$A124,Nov!$H:$H)</f>
        <v>0</v>
      </c>
      <c r="N124" s="47">
        <f>SUMIF(Dec!$A:$A,TB!$A124,Dec!$H:$H)</f>
        <v>0</v>
      </c>
      <c r="O124" s="260"/>
      <c r="P124" s="260"/>
      <c r="Q124" s="47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260"/>
      <c r="AD124" s="47">
        <f t="shared" ref="AD124:AD155" si="72">ROUND(C124*AD$2,2)</f>
        <v>0</v>
      </c>
      <c r="AE124" s="47">
        <f t="shared" ref="AE124:AE155" si="73">ROUND(D124*AE$2,2)</f>
        <v>0</v>
      </c>
      <c r="AF124" s="47">
        <f t="shared" ref="AF124:AF155" si="74">ROUND(E124*AF$2,2)</f>
        <v>0</v>
      </c>
      <c r="AG124" s="47">
        <f t="shared" ref="AG124:AG155" si="75">ROUND(F124*AG$2,2)</f>
        <v>0</v>
      </c>
      <c r="AH124" s="47">
        <f t="shared" ref="AH124:AH155" si="76">ROUND(G124*AH$2,2)</f>
        <v>0</v>
      </c>
      <c r="AI124" s="47">
        <f t="shared" ref="AI124:AI155" si="77">ROUND(H124*AI$2,2)</f>
        <v>0</v>
      </c>
      <c r="AJ124" s="47">
        <f t="shared" ref="AJ124:AJ155" si="78">ROUND(I124*AJ$2,2)</f>
        <v>0</v>
      </c>
      <c r="AK124" s="47">
        <f t="shared" ref="AK124:AK155" si="79">ROUND(J124*AK$2,2)</f>
        <v>0</v>
      </c>
      <c r="AL124" s="47">
        <f t="shared" ref="AL124:AL155" si="80">ROUND(K124*AL$2,2)</f>
        <v>0</v>
      </c>
      <c r="AM124" s="47">
        <f t="shared" ref="AM124:AM155" si="81">ROUND(L124*AM$2,2)</f>
        <v>0</v>
      </c>
      <c r="AN124" s="47">
        <f t="shared" ref="AN124:AN155" si="82">ROUND(M124*AN$2,2)</f>
        <v>0</v>
      </c>
      <c r="AO124" s="47">
        <f t="shared" ref="AO124:AO155" si="83">ROUND(N124*AO$2,2)</f>
        <v>0</v>
      </c>
    </row>
    <row r="125" spans="1:41" ht="16.399999999999999" customHeight="1">
      <c r="A125" s="22">
        <v>15110</v>
      </c>
      <c r="B125" s="15" t="s">
        <v>190</v>
      </c>
      <c r="C125" s="47">
        <f>SUMIF(Jan!$A:$A,TB!$A125,Jan!$H:$H)</f>
        <v>0</v>
      </c>
      <c r="D125" s="47">
        <f>SUMIF(Feb!$A:$A,TB!$A125,Feb!$H:$H)</f>
        <v>0</v>
      </c>
      <c r="E125" s="47">
        <f>SUMIF(Mar!$A:$A,TB!$A125,Mar!$H:$H)</f>
        <v>0</v>
      </c>
      <c r="F125" s="47">
        <f>SUMIF(Apr!$A:$A,TB!$A125,Apr!$H:$H)</f>
        <v>0</v>
      </c>
      <c r="G125" s="47">
        <f>SUMIF(May!$A:$A,TB!$A125,May!$H:$H)</f>
        <v>0</v>
      </c>
      <c r="H125" s="47">
        <f>SUMIF(Jun!$A:$A,TB!$A125,Jun!$H:$H)</f>
        <v>0</v>
      </c>
      <c r="I125" s="47">
        <f>SUMIF(Jul!$A:$A,TB!$A125,Jul!$H:$H)</f>
        <v>0</v>
      </c>
      <c r="J125" s="47">
        <f>SUMIF(Aug!$A:$A,TB!$A125,Aug!$H:$H)</f>
        <v>0</v>
      </c>
      <c r="K125" s="47">
        <f>SUMIF(Sep!$A:$A,TB!$A125,Sep!$H:$H)</f>
        <v>0</v>
      </c>
      <c r="L125" s="47">
        <f>SUMIF(Oct!$A:$A,TB!$A125,Oct!$H:$H)</f>
        <v>0</v>
      </c>
      <c r="M125" s="47">
        <f>SUMIF(Nov!$A:$A,TB!$A125,Nov!$H:$H)</f>
        <v>0</v>
      </c>
      <c r="N125" s="47">
        <f>SUMIF(Dec!$A:$A,TB!$A125,Dec!$H:$H)</f>
        <v>0</v>
      </c>
      <c r="O125" s="260"/>
      <c r="P125" s="260"/>
      <c r="Q125" s="47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260"/>
      <c r="AD125" s="47">
        <f t="shared" si="72"/>
        <v>0</v>
      </c>
      <c r="AE125" s="47">
        <f t="shared" si="73"/>
        <v>0</v>
      </c>
      <c r="AF125" s="47">
        <f t="shared" si="74"/>
        <v>0</v>
      </c>
      <c r="AG125" s="47">
        <f t="shared" si="75"/>
        <v>0</v>
      </c>
      <c r="AH125" s="47">
        <f t="shared" si="76"/>
        <v>0</v>
      </c>
      <c r="AI125" s="47">
        <f t="shared" si="77"/>
        <v>0</v>
      </c>
      <c r="AJ125" s="47">
        <f t="shared" si="78"/>
        <v>0</v>
      </c>
      <c r="AK125" s="47">
        <f t="shared" si="79"/>
        <v>0</v>
      </c>
      <c r="AL125" s="47">
        <f t="shared" si="80"/>
        <v>0</v>
      </c>
      <c r="AM125" s="47">
        <f t="shared" si="81"/>
        <v>0</v>
      </c>
      <c r="AN125" s="47">
        <f t="shared" si="82"/>
        <v>0</v>
      </c>
      <c r="AO125" s="47">
        <f t="shared" si="83"/>
        <v>0</v>
      </c>
    </row>
    <row r="126" spans="1:41" ht="16.399999999999999" customHeight="1">
      <c r="A126" s="22">
        <v>15111</v>
      </c>
      <c r="B126" s="15" t="s">
        <v>191</v>
      </c>
      <c r="C126" s="47">
        <f>SUMIF(Jan!$A:$A,TB!$A126,Jan!$H:$H)</f>
        <v>0</v>
      </c>
      <c r="D126" s="47">
        <f>SUMIF(Feb!$A:$A,TB!$A126,Feb!$H:$H)</f>
        <v>0</v>
      </c>
      <c r="E126" s="47">
        <f>SUMIF(Mar!$A:$A,TB!$A126,Mar!$H:$H)</f>
        <v>0</v>
      </c>
      <c r="F126" s="47">
        <f>SUMIF(Apr!$A:$A,TB!$A126,Apr!$H:$H)</f>
        <v>0</v>
      </c>
      <c r="G126" s="47">
        <f>SUMIF(May!$A:$A,TB!$A126,May!$H:$H)</f>
        <v>0</v>
      </c>
      <c r="H126" s="47">
        <f>SUMIF(Jun!$A:$A,TB!$A126,Jun!$H:$H)</f>
        <v>0</v>
      </c>
      <c r="I126" s="47">
        <f>SUMIF(Jul!$A:$A,TB!$A126,Jul!$H:$H)</f>
        <v>0</v>
      </c>
      <c r="J126" s="47">
        <f>SUMIF(Aug!$A:$A,TB!$A126,Aug!$H:$H)</f>
        <v>0</v>
      </c>
      <c r="K126" s="47">
        <f>SUMIF(Sep!$A:$A,TB!$A126,Sep!$H:$H)</f>
        <v>0</v>
      </c>
      <c r="L126" s="47">
        <f>SUMIF(Oct!$A:$A,TB!$A126,Oct!$H:$H)</f>
        <v>0</v>
      </c>
      <c r="M126" s="47">
        <f>SUMIF(Nov!$A:$A,TB!$A126,Nov!$H:$H)</f>
        <v>0</v>
      </c>
      <c r="N126" s="47">
        <f>SUMIF(Dec!$A:$A,TB!$A126,Dec!$H:$H)</f>
        <v>0</v>
      </c>
      <c r="O126" s="260"/>
      <c r="P126" s="260"/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260"/>
      <c r="AD126" s="47">
        <f t="shared" si="72"/>
        <v>0</v>
      </c>
      <c r="AE126" s="47">
        <f t="shared" si="73"/>
        <v>0</v>
      </c>
      <c r="AF126" s="47">
        <f t="shared" si="74"/>
        <v>0</v>
      </c>
      <c r="AG126" s="47">
        <f t="shared" si="75"/>
        <v>0</v>
      </c>
      <c r="AH126" s="47">
        <f t="shared" si="76"/>
        <v>0</v>
      </c>
      <c r="AI126" s="47">
        <f t="shared" si="77"/>
        <v>0</v>
      </c>
      <c r="AJ126" s="47">
        <f t="shared" si="78"/>
        <v>0</v>
      </c>
      <c r="AK126" s="47">
        <f t="shared" si="79"/>
        <v>0</v>
      </c>
      <c r="AL126" s="47">
        <f t="shared" si="80"/>
        <v>0</v>
      </c>
      <c r="AM126" s="47">
        <f t="shared" si="81"/>
        <v>0</v>
      </c>
      <c r="AN126" s="47">
        <f t="shared" si="82"/>
        <v>0</v>
      </c>
      <c r="AO126" s="47">
        <f t="shared" si="83"/>
        <v>0</v>
      </c>
    </row>
    <row r="127" spans="1:41" ht="16.399999999999999" customHeight="1">
      <c r="A127" s="22">
        <v>15112</v>
      </c>
      <c r="B127" s="15" t="s">
        <v>192</v>
      </c>
      <c r="C127" s="47">
        <f>SUMIF(Jan!$A:$A,TB!$A127,Jan!$H:$H)</f>
        <v>0</v>
      </c>
      <c r="D127" s="47">
        <f>SUMIF(Feb!$A:$A,TB!$A127,Feb!$H:$H)</f>
        <v>0</v>
      </c>
      <c r="E127" s="47">
        <f>SUMIF(Mar!$A:$A,TB!$A127,Mar!$H:$H)</f>
        <v>0</v>
      </c>
      <c r="F127" s="47">
        <f>SUMIF(Apr!$A:$A,TB!$A127,Apr!$H:$H)</f>
        <v>0</v>
      </c>
      <c r="G127" s="47">
        <f>SUMIF(May!$A:$A,TB!$A127,May!$H:$H)</f>
        <v>0</v>
      </c>
      <c r="H127" s="47">
        <f>SUMIF(Jun!$A:$A,TB!$A127,Jun!$H:$H)</f>
        <v>0</v>
      </c>
      <c r="I127" s="47">
        <f>SUMIF(Jul!$A:$A,TB!$A127,Jul!$H:$H)</f>
        <v>0</v>
      </c>
      <c r="J127" s="47">
        <f>SUMIF(Aug!$A:$A,TB!$A127,Aug!$H:$H)</f>
        <v>0</v>
      </c>
      <c r="K127" s="47">
        <f>SUMIF(Sep!$A:$A,TB!$A127,Sep!$H:$H)</f>
        <v>0</v>
      </c>
      <c r="L127" s="47">
        <f>SUMIF(Oct!$A:$A,TB!$A127,Oct!$H:$H)</f>
        <v>0</v>
      </c>
      <c r="M127" s="47">
        <f>SUMIF(Nov!$A:$A,TB!$A127,Nov!$H:$H)</f>
        <v>0</v>
      </c>
      <c r="N127" s="47">
        <f>SUMIF(Dec!$A:$A,TB!$A127,Dec!$H:$H)</f>
        <v>0</v>
      </c>
      <c r="O127" s="260"/>
      <c r="P127" s="260"/>
      <c r="Q127" s="47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260"/>
      <c r="AD127" s="47">
        <f t="shared" si="72"/>
        <v>0</v>
      </c>
      <c r="AE127" s="47">
        <f t="shared" si="73"/>
        <v>0</v>
      </c>
      <c r="AF127" s="47">
        <f t="shared" si="74"/>
        <v>0</v>
      </c>
      <c r="AG127" s="47">
        <f t="shared" si="75"/>
        <v>0</v>
      </c>
      <c r="AH127" s="47">
        <f t="shared" si="76"/>
        <v>0</v>
      </c>
      <c r="AI127" s="47">
        <f t="shared" si="77"/>
        <v>0</v>
      </c>
      <c r="AJ127" s="47">
        <f t="shared" si="78"/>
        <v>0</v>
      </c>
      <c r="AK127" s="47">
        <f t="shared" si="79"/>
        <v>0</v>
      </c>
      <c r="AL127" s="47">
        <f t="shared" si="80"/>
        <v>0</v>
      </c>
      <c r="AM127" s="47">
        <f t="shared" si="81"/>
        <v>0</v>
      </c>
      <c r="AN127" s="47">
        <f t="shared" si="82"/>
        <v>0</v>
      </c>
      <c r="AO127" s="47">
        <f t="shared" si="83"/>
        <v>0</v>
      </c>
    </row>
    <row r="128" spans="1:41" ht="16.399999999999999" customHeight="1">
      <c r="A128" s="22">
        <v>15113</v>
      </c>
      <c r="B128" s="15" t="s">
        <v>193</v>
      </c>
      <c r="C128" s="47">
        <f>SUMIF(Jan!$A:$A,TB!$A128,Jan!$H:$H)</f>
        <v>0</v>
      </c>
      <c r="D128" s="47">
        <f>SUMIF(Feb!$A:$A,TB!$A128,Feb!$H:$H)</f>
        <v>0</v>
      </c>
      <c r="E128" s="47">
        <f>SUMIF(Mar!$A:$A,TB!$A128,Mar!$H:$H)</f>
        <v>0</v>
      </c>
      <c r="F128" s="47">
        <f>SUMIF(Apr!$A:$A,TB!$A128,Apr!$H:$H)</f>
        <v>0</v>
      </c>
      <c r="G128" s="47">
        <f>SUMIF(May!$A:$A,TB!$A128,May!$H:$H)</f>
        <v>0</v>
      </c>
      <c r="H128" s="47">
        <f>SUMIF(Jun!$A:$A,TB!$A128,Jun!$H:$H)</f>
        <v>0</v>
      </c>
      <c r="I128" s="47">
        <f>SUMIF(Jul!$A:$A,TB!$A128,Jul!$H:$H)</f>
        <v>0</v>
      </c>
      <c r="J128" s="47">
        <f>SUMIF(Aug!$A:$A,TB!$A128,Aug!$H:$H)</f>
        <v>0</v>
      </c>
      <c r="K128" s="47">
        <f>SUMIF(Sep!$A:$A,TB!$A128,Sep!$H:$H)</f>
        <v>0</v>
      </c>
      <c r="L128" s="47">
        <f>SUMIF(Oct!$A:$A,TB!$A128,Oct!$H:$H)</f>
        <v>0</v>
      </c>
      <c r="M128" s="47">
        <f>SUMIF(Nov!$A:$A,TB!$A128,Nov!$H:$H)</f>
        <v>0</v>
      </c>
      <c r="N128" s="47">
        <f>SUMIF(Dec!$A:$A,TB!$A128,Dec!$H:$H)</f>
        <v>0</v>
      </c>
      <c r="O128" s="260"/>
      <c r="P128" s="260"/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260"/>
      <c r="AD128" s="47">
        <f t="shared" si="72"/>
        <v>0</v>
      </c>
      <c r="AE128" s="47">
        <f t="shared" si="73"/>
        <v>0</v>
      </c>
      <c r="AF128" s="47">
        <f t="shared" si="74"/>
        <v>0</v>
      </c>
      <c r="AG128" s="47">
        <f t="shared" si="75"/>
        <v>0</v>
      </c>
      <c r="AH128" s="47">
        <f t="shared" si="76"/>
        <v>0</v>
      </c>
      <c r="AI128" s="47">
        <f t="shared" si="77"/>
        <v>0</v>
      </c>
      <c r="AJ128" s="47">
        <f t="shared" si="78"/>
        <v>0</v>
      </c>
      <c r="AK128" s="47">
        <f t="shared" si="79"/>
        <v>0</v>
      </c>
      <c r="AL128" s="47">
        <f t="shared" si="80"/>
        <v>0</v>
      </c>
      <c r="AM128" s="47">
        <f t="shared" si="81"/>
        <v>0</v>
      </c>
      <c r="AN128" s="47">
        <f t="shared" si="82"/>
        <v>0</v>
      </c>
      <c r="AO128" s="47">
        <f t="shared" si="83"/>
        <v>0</v>
      </c>
    </row>
    <row r="129" spans="1:41" ht="16.399999999999999" customHeight="1">
      <c r="A129" s="22">
        <v>15115</v>
      </c>
      <c r="B129" s="15" t="s">
        <v>194</v>
      </c>
      <c r="C129" s="47">
        <f>SUMIF(Jan!$A:$A,TB!$A129,Jan!$H:$H)</f>
        <v>0</v>
      </c>
      <c r="D129" s="47">
        <f>SUMIF(Feb!$A:$A,TB!$A129,Feb!$H:$H)</f>
        <v>0</v>
      </c>
      <c r="E129" s="47">
        <f>SUMIF(Mar!$A:$A,TB!$A129,Mar!$H:$H)</f>
        <v>0</v>
      </c>
      <c r="F129" s="47">
        <f>SUMIF(Apr!$A:$A,TB!$A129,Apr!$H:$H)</f>
        <v>0</v>
      </c>
      <c r="G129" s="47">
        <f>SUMIF(May!$A:$A,TB!$A129,May!$H:$H)</f>
        <v>0</v>
      </c>
      <c r="H129" s="47">
        <f>SUMIF(Jun!$A:$A,TB!$A129,Jun!$H:$H)</f>
        <v>0</v>
      </c>
      <c r="I129" s="47">
        <f>SUMIF(Jul!$A:$A,TB!$A129,Jul!$H:$H)</f>
        <v>0</v>
      </c>
      <c r="J129" s="47">
        <f>SUMIF(Aug!$A:$A,TB!$A129,Aug!$H:$H)</f>
        <v>0</v>
      </c>
      <c r="K129" s="47">
        <f>SUMIF(Sep!$A:$A,TB!$A129,Sep!$H:$H)</f>
        <v>0</v>
      </c>
      <c r="L129" s="47">
        <f>SUMIF(Oct!$A:$A,TB!$A129,Oct!$H:$H)</f>
        <v>0</v>
      </c>
      <c r="M129" s="47">
        <f>SUMIF(Nov!$A:$A,TB!$A129,Nov!$H:$H)</f>
        <v>0</v>
      </c>
      <c r="N129" s="47">
        <f>SUMIF(Dec!$A:$A,TB!$A129,Dec!$H:$H)</f>
        <v>0</v>
      </c>
      <c r="O129" s="260"/>
      <c r="P129" s="260"/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260"/>
      <c r="AD129" s="47">
        <f t="shared" si="72"/>
        <v>0</v>
      </c>
      <c r="AE129" s="47">
        <f t="shared" si="73"/>
        <v>0</v>
      </c>
      <c r="AF129" s="47">
        <f t="shared" si="74"/>
        <v>0</v>
      </c>
      <c r="AG129" s="47">
        <f t="shared" si="75"/>
        <v>0</v>
      </c>
      <c r="AH129" s="47">
        <f t="shared" si="76"/>
        <v>0</v>
      </c>
      <c r="AI129" s="47">
        <f t="shared" si="77"/>
        <v>0</v>
      </c>
      <c r="AJ129" s="47">
        <f t="shared" si="78"/>
        <v>0</v>
      </c>
      <c r="AK129" s="47">
        <f t="shared" si="79"/>
        <v>0</v>
      </c>
      <c r="AL129" s="47">
        <f t="shared" si="80"/>
        <v>0</v>
      </c>
      <c r="AM129" s="47">
        <f t="shared" si="81"/>
        <v>0</v>
      </c>
      <c r="AN129" s="47">
        <f t="shared" si="82"/>
        <v>0</v>
      </c>
      <c r="AO129" s="47">
        <f t="shared" si="83"/>
        <v>0</v>
      </c>
    </row>
    <row r="130" spans="1:41" ht="16.399999999999999" customHeight="1">
      <c r="A130" s="22">
        <v>15116</v>
      </c>
      <c r="B130" s="15" t="s">
        <v>195</v>
      </c>
      <c r="C130" s="47">
        <f>SUMIF(Jan!$A:$A,TB!$A130,Jan!$H:$H)</f>
        <v>0</v>
      </c>
      <c r="D130" s="47">
        <f>SUMIF(Feb!$A:$A,TB!$A130,Feb!$H:$H)</f>
        <v>0</v>
      </c>
      <c r="E130" s="47">
        <f>SUMIF(Mar!$A:$A,TB!$A130,Mar!$H:$H)</f>
        <v>0</v>
      </c>
      <c r="F130" s="47">
        <f>SUMIF(Apr!$A:$A,TB!$A130,Apr!$H:$H)</f>
        <v>0</v>
      </c>
      <c r="G130" s="47">
        <f>SUMIF(May!$A:$A,TB!$A130,May!$H:$H)</f>
        <v>0</v>
      </c>
      <c r="H130" s="47">
        <f>SUMIF(Jun!$A:$A,TB!$A130,Jun!$H:$H)</f>
        <v>0</v>
      </c>
      <c r="I130" s="47">
        <f>SUMIF(Jul!$A:$A,TB!$A130,Jul!$H:$H)</f>
        <v>0</v>
      </c>
      <c r="J130" s="47">
        <f>SUMIF(Aug!$A:$A,TB!$A130,Aug!$H:$H)</f>
        <v>0</v>
      </c>
      <c r="K130" s="47">
        <f>SUMIF(Sep!$A:$A,TB!$A130,Sep!$H:$H)</f>
        <v>0</v>
      </c>
      <c r="L130" s="47">
        <f>SUMIF(Oct!$A:$A,TB!$A130,Oct!$H:$H)</f>
        <v>0</v>
      </c>
      <c r="M130" s="47">
        <f>SUMIF(Nov!$A:$A,TB!$A130,Nov!$H:$H)</f>
        <v>0</v>
      </c>
      <c r="N130" s="47">
        <f>SUMIF(Dec!$A:$A,TB!$A130,Dec!$H:$H)</f>
        <v>0</v>
      </c>
      <c r="O130" s="260"/>
      <c r="P130" s="260"/>
      <c r="Q130" s="47">
        <v>0</v>
      </c>
      <c r="R130" s="47">
        <v>0</v>
      </c>
      <c r="S130" s="47">
        <v>0</v>
      </c>
      <c r="T130" s="47">
        <v>0</v>
      </c>
      <c r="U130" s="47">
        <v>0</v>
      </c>
      <c r="V130" s="47">
        <v>0</v>
      </c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B130" s="47">
        <v>0</v>
      </c>
      <c r="AC130" s="260"/>
      <c r="AD130" s="47">
        <f t="shared" si="72"/>
        <v>0</v>
      </c>
      <c r="AE130" s="47">
        <f t="shared" si="73"/>
        <v>0</v>
      </c>
      <c r="AF130" s="47">
        <f t="shared" si="74"/>
        <v>0</v>
      </c>
      <c r="AG130" s="47">
        <f t="shared" si="75"/>
        <v>0</v>
      </c>
      <c r="AH130" s="47">
        <f t="shared" si="76"/>
        <v>0</v>
      </c>
      <c r="AI130" s="47">
        <f t="shared" si="77"/>
        <v>0</v>
      </c>
      <c r="AJ130" s="47">
        <f t="shared" si="78"/>
        <v>0</v>
      </c>
      <c r="AK130" s="47">
        <f t="shared" si="79"/>
        <v>0</v>
      </c>
      <c r="AL130" s="47">
        <f t="shared" si="80"/>
        <v>0</v>
      </c>
      <c r="AM130" s="47">
        <f t="shared" si="81"/>
        <v>0</v>
      </c>
      <c r="AN130" s="47">
        <f t="shared" si="82"/>
        <v>0</v>
      </c>
      <c r="AO130" s="47">
        <f t="shared" si="83"/>
        <v>0</v>
      </c>
    </row>
    <row r="131" spans="1:41" ht="16.399999999999999" customHeight="1">
      <c r="A131" s="22">
        <v>15117</v>
      </c>
      <c r="B131" s="15" t="s">
        <v>196</v>
      </c>
      <c r="C131" s="47">
        <f>SUMIF(Jan!$A:$A,TB!$A131,Jan!$H:$H)</f>
        <v>0</v>
      </c>
      <c r="D131" s="47">
        <f>SUMIF(Feb!$A:$A,TB!$A131,Feb!$H:$H)</f>
        <v>0</v>
      </c>
      <c r="E131" s="47">
        <f>SUMIF(Mar!$A:$A,TB!$A131,Mar!$H:$H)</f>
        <v>0</v>
      </c>
      <c r="F131" s="47">
        <f>SUMIF(Apr!$A:$A,TB!$A131,Apr!$H:$H)</f>
        <v>0</v>
      </c>
      <c r="G131" s="47">
        <f>SUMIF(May!$A:$A,TB!$A131,May!$H:$H)</f>
        <v>0</v>
      </c>
      <c r="H131" s="47">
        <f>SUMIF(Jun!$A:$A,TB!$A131,Jun!$H:$H)</f>
        <v>0</v>
      </c>
      <c r="I131" s="47">
        <f>SUMIF(Jul!$A:$A,TB!$A131,Jul!$H:$H)</f>
        <v>0</v>
      </c>
      <c r="J131" s="47">
        <f>SUMIF(Aug!$A:$A,TB!$A131,Aug!$H:$H)</f>
        <v>0</v>
      </c>
      <c r="K131" s="47">
        <f>SUMIF(Sep!$A:$A,TB!$A131,Sep!$H:$H)</f>
        <v>0</v>
      </c>
      <c r="L131" s="47">
        <f>SUMIF(Oct!$A:$A,TB!$A131,Oct!$H:$H)</f>
        <v>0</v>
      </c>
      <c r="M131" s="47">
        <f>SUMIF(Nov!$A:$A,TB!$A131,Nov!$H:$H)</f>
        <v>0</v>
      </c>
      <c r="N131" s="47">
        <f>SUMIF(Dec!$A:$A,TB!$A131,Dec!$H:$H)</f>
        <v>0</v>
      </c>
      <c r="O131" s="260"/>
      <c r="P131" s="260"/>
      <c r="Q131" s="47">
        <v>0</v>
      </c>
      <c r="R131" s="47">
        <v>0</v>
      </c>
      <c r="S131" s="47">
        <v>0</v>
      </c>
      <c r="T131" s="47">
        <v>0</v>
      </c>
      <c r="U131" s="47">
        <v>0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260"/>
      <c r="AD131" s="47">
        <f t="shared" si="72"/>
        <v>0</v>
      </c>
      <c r="AE131" s="47">
        <f t="shared" si="73"/>
        <v>0</v>
      </c>
      <c r="AF131" s="47">
        <f t="shared" si="74"/>
        <v>0</v>
      </c>
      <c r="AG131" s="47">
        <f t="shared" si="75"/>
        <v>0</v>
      </c>
      <c r="AH131" s="47">
        <f t="shared" si="76"/>
        <v>0</v>
      </c>
      <c r="AI131" s="47">
        <f t="shared" si="77"/>
        <v>0</v>
      </c>
      <c r="AJ131" s="47">
        <f t="shared" si="78"/>
        <v>0</v>
      </c>
      <c r="AK131" s="47">
        <f t="shared" si="79"/>
        <v>0</v>
      </c>
      <c r="AL131" s="47">
        <f t="shared" si="80"/>
        <v>0</v>
      </c>
      <c r="AM131" s="47">
        <f t="shared" si="81"/>
        <v>0</v>
      </c>
      <c r="AN131" s="47">
        <f t="shared" si="82"/>
        <v>0</v>
      </c>
      <c r="AO131" s="47">
        <f t="shared" si="83"/>
        <v>0</v>
      </c>
    </row>
    <row r="132" spans="1:41" ht="16.399999999999999" customHeight="1">
      <c r="A132" s="22">
        <v>15118</v>
      </c>
      <c r="B132" s="15" t="s">
        <v>197</v>
      </c>
      <c r="C132" s="47">
        <f>SUMIF(Jan!$A:$A,TB!$A132,Jan!$H:$H)</f>
        <v>0</v>
      </c>
      <c r="D132" s="47">
        <f>SUMIF(Feb!$A:$A,TB!$A132,Feb!$H:$H)</f>
        <v>0</v>
      </c>
      <c r="E132" s="47">
        <f>SUMIF(Mar!$A:$A,TB!$A132,Mar!$H:$H)</f>
        <v>0</v>
      </c>
      <c r="F132" s="47">
        <f>SUMIF(Apr!$A:$A,TB!$A132,Apr!$H:$H)</f>
        <v>0</v>
      </c>
      <c r="G132" s="47">
        <f>SUMIF(May!$A:$A,TB!$A132,May!$H:$H)</f>
        <v>0</v>
      </c>
      <c r="H132" s="47">
        <f>SUMIF(Jun!$A:$A,TB!$A132,Jun!$H:$H)</f>
        <v>0</v>
      </c>
      <c r="I132" s="47">
        <f>SUMIF(Jul!$A:$A,TB!$A132,Jul!$H:$H)</f>
        <v>0</v>
      </c>
      <c r="J132" s="47">
        <f>SUMIF(Aug!$A:$A,TB!$A132,Aug!$H:$H)</f>
        <v>0</v>
      </c>
      <c r="K132" s="47">
        <f>SUMIF(Sep!$A:$A,TB!$A132,Sep!$H:$H)</f>
        <v>0</v>
      </c>
      <c r="L132" s="47">
        <f>SUMIF(Oct!$A:$A,TB!$A132,Oct!$H:$H)</f>
        <v>0</v>
      </c>
      <c r="M132" s="47">
        <f>SUMIF(Nov!$A:$A,TB!$A132,Nov!$H:$H)</f>
        <v>0</v>
      </c>
      <c r="N132" s="47">
        <f>SUMIF(Dec!$A:$A,TB!$A132,Dec!$H:$H)</f>
        <v>0</v>
      </c>
      <c r="O132" s="260"/>
      <c r="P132" s="260"/>
      <c r="Q132" s="47">
        <v>0</v>
      </c>
      <c r="R132" s="47">
        <v>0</v>
      </c>
      <c r="S132" s="47">
        <v>0</v>
      </c>
      <c r="T132" s="47">
        <v>0</v>
      </c>
      <c r="U132" s="47">
        <v>0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260"/>
      <c r="AD132" s="47">
        <f t="shared" si="72"/>
        <v>0</v>
      </c>
      <c r="AE132" s="47">
        <f t="shared" si="73"/>
        <v>0</v>
      </c>
      <c r="AF132" s="47">
        <f t="shared" si="74"/>
        <v>0</v>
      </c>
      <c r="AG132" s="47">
        <f t="shared" si="75"/>
        <v>0</v>
      </c>
      <c r="AH132" s="47">
        <f t="shared" si="76"/>
        <v>0</v>
      </c>
      <c r="AI132" s="47">
        <f t="shared" si="77"/>
        <v>0</v>
      </c>
      <c r="AJ132" s="47">
        <f t="shared" si="78"/>
        <v>0</v>
      </c>
      <c r="AK132" s="47">
        <f t="shared" si="79"/>
        <v>0</v>
      </c>
      <c r="AL132" s="47">
        <f t="shared" si="80"/>
        <v>0</v>
      </c>
      <c r="AM132" s="47">
        <f t="shared" si="81"/>
        <v>0</v>
      </c>
      <c r="AN132" s="47">
        <f t="shared" si="82"/>
        <v>0</v>
      </c>
      <c r="AO132" s="47">
        <f t="shared" si="83"/>
        <v>0</v>
      </c>
    </row>
    <row r="133" spans="1:41" ht="16.399999999999999" customHeight="1">
      <c r="A133" s="22">
        <v>15119</v>
      </c>
      <c r="B133" s="15" t="s">
        <v>198</v>
      </c>
      <c r="C133" s="47">
        <f>SUMIF(Jan!$A:$A,TB!$A133,Jan!$H:$H)</f>
        <v>0</v>
      </c>
      <c r="D133" s="47">
        <f>SUMIF(Feb!$A:$A,TB!$A133,Feb!$H:$H)</f>
        <v>0</v>
      </c>
      <c r="E133" s="47">
        <f>SUMIF(Mar!$A:$A,TB!$A133,Mar!$H:$H)</f>
        <v>0</v>
      </c>
      <c r="F133" s="47">
        <f>SUMIF(Apr!$A:$A,TB!$A133,Apr!$H:$H)</f>
        <v>0</v>
      </c>
      <c r="G133" s="47">
        <f>SUMIF(May!$A:$A,TB!$A133,May!$H:$H)</f>
        <v>0</v>
      </c>
      <c r="H133" s="47">
        <f>SUMIF(Jun!$A:$A,TB!$A133,Jun!$H:$H)</f>
        <v>0</v>
      </c>
      <c r="I133" s="47">
        <f>SUMIF(Jul!$A:$A,TB!$A133,Jul!$H:$H)</f>
        <v>0</v>
      </c>
      <c r="J133" s="47">
        <f>SUMIF(Aug!$A:$A,TB!$A133,Aug!$H:$H)</f>
        <v>0</v>
      </c>
      <c r="K133" s="47">
        <f>SUMIF(Sep!$A:$A,TB!$A133,Sep!$H:$H)</f>
        <v>0</v>
      </c>
      <c r="L133" s="47">
        <f>SUMIF(Oct!$A:$A,TB!$A133,Oct!$H:$H)</f>
        <v>0</v>
      </c>
      <c r="M133" s="47">
        <f>SUMIF(Nov!$A:$A,TB!$A133,Nov!$H:$H)</f>
        <v>0</v>
      </c>
      <c r="N133" s="47">
        <f>SUMIF(Dec!$A:$A,TB!$A133,Dec!$H:$H)</f>
        <v>0</v>
      </c>
      <c r="O133" s="260"/>
      <c r="P133" s="260"/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260"/>
      <c r="AD133" s="47">
        <f t="shared" si="72"/>
        <v>0</v>
      </c>
      <c r="AE133" s="47">
        <f t="shared" si="73"/>
        <v>0</v>
      </c>
      <c r="AF133" s="47">
        <f t="shared" si="74"/>
        <v>0</v>
      </c>
      <c r="AG133" s="47">
        <f t="shared" si="75"/>
        <v>0</v>
      </c>
      <c r="AH133" s="47">
        <f t="shared" si="76"/>
        <v>0</v>
      </c>
      <c r="AI133" s="47">
        <f t="shared" si="77"/>
        <v>0</v>
      </c>
      <c r="AJ133" s="47">
        <f t="shared" si="78"/>
        <v>0</v>
      </c>
      <c r="AK133" s="47">
        <f t="shared" si="79"/>
        <v>0</v>
      </c>
      <c r="AL133" s="47">
        <f t="shared" si="80"/>
        <v>0</v>
      </c>
      <c r="AM133" s="47">
        <f t="shared" si="81"/>
        <v>0</v>
      </c>
      <c r="AN133" s="47">
        <f t="shared" si="82"/>
        <v>0</v>
      </c>
      <c r="AO133" s="47">
        <f t="shared" si="83"/>
        <v>0</v>
      </c>
    </row>
    <row r="134" spans="1:41" ht="16.399999999999999" customHeight="1">
      <c r="A134" s="22">
        <v>15120</v>
      </c>
      <c r="B134" s="15" t="s">
        <v>199</v>
      </c>
      <c r="C134" s="47">
        <f>SUMIF(Jan!$A:$A,TB!$A134,Jan!$H:$H)</f>
        <v>0</v>
      </c>
      <c r="D134" s="47">
        <f>SUMIF(Feb!$A:$A,TB!$A134,Feb!$H:$H)</f>
        <v>0</v>
      </c>
      <c r="E134" s="47">
        <f>SUMIF(Mar!$A:$A,TB!$A134,Mar!$H:$H)</f>
        <v>0</v>
      </c>
      <c r="F134" s="47">
        <f>SUMIF(Apr!$A:$A,TB!$A134,Apr!$H:$H)</f>
        <v>0</v>
      </c>
      <c r="G134" s="47">
        <f>SUMIF(May!$A:$A,TB!$A134,May!$H:$H)</f>
        <v>0</v>
      </c>
      <c r="H134" s="47">
        <f>SUMIF(Jun!$A:$A,TB!$A134,Jun!$H:$H)</f>
        <v>0</v>
      </c>
      <c r="I134" s="47">
        <f>SUMIF(Jul!$A:$A,TB!$A134,Jul!$H:$H)</f>
        <v>0</v>
      </c>
      <c r="J134" s="47">
        <f>SUMIF(Aug!$A:$A,TB!$A134,Aug!$H:$H)</f>
        <v>0</v>
      </c>
      <c r="K134" s="47">
        <f>SUMIF(Sep!$A:$A,TB!$A134,Sep!$H:$H)</f>
        <v>0</v>
      </c>
      <c r="L134" s="47">
        <f>SUMIF(Oct!$A:$A,TB!$A134,Oct!$H:$H)</f>
        <v>0</v>
      </c>
      <c r="M134" s="47">
        <f>SUMIF(Nov!$A:$A,TB!$A134,Nov!$H:$H)</f>
        <v>0</v>
      </c>
      <c r="N134" s="47">
        <f>SUMIF(Dec!$A:$A,TB!$A134,Dec!$H:$H)</f>
        <v>0</v>
      </c>
      <c r="O134" s="260"/>
      <c r="P134" s="260"/>
      <c r="Q134" s="47">
        <v>0</v>
      </c>
      <c r="R134" s="47">
        <v>0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260"/>
      <c r="AD134" s="47">
        <f t="shared" si="72"/>
        <v>0</v>
      </c>
      <c r="AE134" s="47">
        <f t="shared" si="73"/>
        <v>0</v>
      </c>
      <c r="AF134" s="47">
        <f t="shared" si="74"/>
        <v>0</v>
      </c>
      <c r="AG134" s="47">
        <f t="shared" si="75"/>
        <v>0</v>
      </c>
      <c r="AH134" s="47">
        <f t="shared" si="76"/>
        <v>0</v>
      </c>
      <c r="AI134" s="47">
        <f t="shared" si="77"/>
        <v>0</v>
      </c>
      <c r="AJ134" s="47">
        <f t="shared" si="78"/>
        <v>0</v>
      </c>
      <c r="AK134" s="47">
        <f t="shared" si="79"/>
        <v>0</v>
      </c>
      <c r="AL134" s="47">
        <f t="shared" si="80"/>
        <v>0</v>
      </c>
      <c r="AM134" s="47">
        <f t="shared" si="81"/>
        <v>0</v>
      </c>
      <c r="AN134" s="47">
        <f t="shared" si="82"/>
        <v>0</v>
      </c>
      <c r="AO134" s="47">
        <f t="shared" si="83"/>
        <v>0</v>
      </c>
    </row>
    <row r="135" spans="1:41" ht="16.399999999999999" customHeight="1">
      <c r="A135" s="22">
        <v>15121</v>
      </c>
      <c r="B135" s="15" t="s">
        <v>200</v>
      </c>
      <c r="C135" s="47">
        <f>SUMIF(Jan!$A:$A,TB!$A135,Jan!$H:$H)</f>
        <v>0</v>
      </c>
      <c r="D135" s="47">
        <f>SUMIF(Feb!$A:$A,TB!$A135,Feb!$H:$H)</f>
        <v>0</v>
      </c>
      <c r="E135" s="47">
        <f>SUMIF(Mar!$A:$A,TB!$A135,Mar!$H:$H)</f>
        <v>0</v>
      </c>
      <c r="F135" s="47">
        <f>SUMIF(Apr!$A:$A,TB!$A135,Apr!$H:$H)</f>
        <v>0</v>
      </c>
      <c r="G135" s="47">
        <f>SUMIF(May!$A:$A,TB!$A135,May!$H:$H)</f>
        <v>0</v>
      </c>
      <c r="H135" s="47">
        <f>SUMIF(Jun!$A:$A,TB!$A135,Jun!$H:$H)</f>
        <v>0</v>
      </c>
      <c r="I135" s="47">
        <f>SUMIF(Jul!$A:$A,TB!$A135,Jul!$H:$H)</f>
        <v>0</v>
      </c>
      <c r="J135" s="47">
        <f>SUMIF(Aug!$A:$A,TB!$A135,Aug!$H:$H)</f>
        <v>0</v>
      </c>
      <c r="K135" s="47">
        <f>SUMIF(Sep!$A:$A,TB!$A135,Sep!$H:$H)</f>
        <v>0</v>
      </c>
      <c r="L135" s="47">
        <f>SUMIF(Oct!$A:$A,TB!$A135,Oct!$H:$H)</f>
        <v>0</v>
      </c>
      <c r="M135" s="47">
        <f>SUMIF(Nov!$A:$A,TB!$A135,Nov!$H:$H)</f>
        <v>0</v>
      </c>
      <c r="N135" s="47">
        <f>SUMIF(Dec!$A:$A,TB!$A135,Dec!$H:$H)</f>
        <v>0</v>
      </c>
      <c r="O135" s="260"/>
      <c r="P135" s="260"/>
      <c r="Q135" s="47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260"/>
      <c r="AD135" s="47">
        <f t="shared" si="72"/>
        <v>0</v>
      </c>
      <c r="AE135" s="47">
        <f t="shared" si="73"/>
        <v>0</v>
      </c>
      <c r="AF135" s="47">
        <f t="shared" si="74"/>
        <v>0</v>
      </c>
      <c r="AG135" s="47">
        <f t="shared" si="75"/>
        <v>0</v>
      </c>
      <c r="AH135" s="47">
        <f t="shared" si="76"/>
        <v>0</v>
      </c>
      <c r="AI135" s="47">
        <f t="shared" si="77"/>
        <v>0</v>
      </c>
      <c r="AJ135" s="47">
        <f t="shared" si="78"/>
        <v>0</v>
      </c>
      <c r="AK135" s="47">
        <f t="shared" si="79"/>
        <v>0</v>
      </c>
      <c r="AL135" s="47">
        <f t="shared" si="80"/>
        <v>0</v>
      </c>
      <c r="AM135" s="47">
        <f t="shared" si="81"/>
        <v>0</v>
      </c>
      <c r="AN135" s="47">
        <f t="shared" si="82"/>
        <v>0</v>
      </c>
      <c r="AO135" s="47">
        <f t="shared" si="83"/>
        <v>0</v>
      </c>
    </row>
    <row r="136" spans="1:41" ht="16.399999999999999" customHeight="1">
      <c r="A136" s="22">
        <v>15122</v>
      </c>
      <c r="B136" s="15" t="s">
        <v>201</v>
      </c>
      <c r="C136" s="47">
        <f>SUMIF(Jan!$A:$A,TB!$A136,Jan!$H:$H)</f>
        <v>0</v>
      </c>
      <c r="D136" s="47">
        <f>SUMIF(Feb!$A:$A,TB!$A136,Feb!$H:$H)</f>
        <v>0</v>
      </c>
      <c r="E136" s="47">
        <f>SUMIF(Mar!$A:$A,TB!$A136,Mar!$H:$H)</f>
        <v>0</v>
      </c>
      <c r="F136" s="47">
        <f>SUMIF(Apr!$A:$A,TB!$A136,Apr!$H:$H)</f>
        <v>0</v>
      </c>
      <c r="G136" s="47">
        <f>SUMIF(May!$A:$A,TB!$A136,May!$H:$H)</f>
        <v>0</v>
      </c>
      <c r="H136" s="47">
        <f>SUMIF(Jun!$A:$A,TB!$A136,Jun!$H:$H)</f>
        <v>0</v>
      </c>
      <c r="I136" s="47">
        <f>SUMIF(Jul!$A:$A,TB!$A136,Jul!$H:$H)</f>
        <v>0</v>
      </c>
      <c r="J136" s="47">
        <f>SUMIF(Aug!$A:$A,TB!$A136,Aug!$H:$H)</f>
        <v>0</v>
      </c>
      <c r="K136" s="47">
        <f>SUMIF(Sep!$A:$A,TB!$A136,Sep!$H:$H)</f>
        <v>0</v>
      </c>
      <c r="L136" s="47">
        <f>SUMIF(Oct!$A:$A,TB!$A136,Oct!$H:$H)</f>
        <v>0</v>
      </c>
      <c r="M136" s="47">
        <f>SUMIF(Nov!$A:$A,TB!$A136,Nov!$H:$H)</f>
        <v>0</v>
      </c>
      <c r="N136" s="47">
        <f>SUMIF(Dec!$A:$A,TB!$A136,Dec!$H:$H)</f>
        <v>0</v>
      </c>
      <c r="O136" s="260"/>
      <c r="P136" s="260"/>
      <c r="Q136" s="47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260"/>
      <c r="AD136" s="47">
        <f t="shared" si="72"/>
        <v>0</v>
      </c>
      <c r="AE136" s="47">
        <f t="shared" si="73"/>
        <v>0</v>
      </c>
      <c r="AF136" s="47">
        <f t="shared" si="74"/>
        <v>0</v>
      </c>
      <c r="AG136" s="47">
        <f t="shared" si="75"/>
        <v>0</v>
      </c>
      <c r="AH136" s="47">
        <f t="shared" si="76"/>
        <v>0</v>
      </c>
      <c r="AI136" s="47">
        <f t="shared" si="77"/>
        <v>0</v>
      </c>
      <c r="AJ136" s="47">
        <f t="shared" si="78"/>
        <v>0</v>
      </c>
      <c r="AK136" s="47">
        <f t="shared" si="79"/>
        <v>0</v>
      </c>
      <c r="AL136" s="47">
        <f t="shared" si="80"/>
        <v>0</v>
      </c>
      <c r="AM136" s="47">
        <f t="shared" si="81"/>
        <v>0</v>
      </c>
      <c r="AN136" s="47">
        <f t="shared" si="82"/>
        <v>0</v>
      </c>
      <c r="AO136" s="47">
        <f t="shared" si="83"/>
        <v>0</v>
      </c>
    </row>
    <row r="137" spans="1:41" ht="16.399999999999999" customHeight="1">
      <c r="A137" s="22">
        <v>15123</v>
      </c>
      <c r="B137" s="15" t="s">
        <v>202</v>
      </c>
      <c r="C137" s="47">
        <f>SUMIF(Jan!$A:$A,TB!$A137,Jan!$H:$H)</f>
        <v>0</v>
      </c>
      <c r="D137" s="47">
        <f>SUMIF(Feb!$A:$A,TB!$A137,Feb!$H:$H)</f>
        <v>0</v>
      </c>
      <c r="E137" s="47">
        <f>SUMIF(Mar!$A:$A,TB!$A137,Mar!$H:$H)</f>
        <v>0</v>
      </c>
      <c r="F137" s="47">
        <f>SUMIF(Apr!$A:$A,TB!$A137,Apr!$H:$H)</f>
        <v>0</v>
      </c>
      <c r="G137" s="47">
        <f>SUMIF(May!$A:$A,TB!$A137,May!$H:$H)</f>
        <v>0</v>
      </c>
      <c r="H137" s="47">
        <f>SUMIF(Jun!$A:$A,TB!$A137,Jun!$H:$H)</f>
        <v>0</v>
      </c>
      <c r="I137" s="47">
        <f>SUMIF(Jul!$A:$A,TB!$A137,Jul!$H:$H)</f>
        <v>0</v>
      </c>
      <c r="J137" s="47">
        <f>SUMIF(Aug!$A:$A,TB!$A137,Aug!$H:$H)</f>
        <v>0</v>
      </c>
      <c r="K137" s="47">
        <f>SUMIF(Sep!$A:$A,TB!$A137,Sep!$H:$H)</f>
        <v>0</v>
      </c>
      <c r="L137" s="47">
        <f>SUMIF(Oct!$A:$A,TB!$A137,Oct!$H:$H)</f>
        <v>0</v>
      </c>
      <c r="M137" s="47">
        <f>SUMIF(Nov!$A:$A,TB!$A137,Nov!$H:$H)</f>
        <v>0</v>
      </c>
      <c r="N137" s="47">
        <f>SUMIF(Dec!$A:$A,TB!$A137,Dec!$H:$H)</f>
        <v>0</v>
      </c>
      <c r="O137" s="260"/>
      <c r="P137" s="260"/>
      <c r="Q137" s="47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260"/>
      <c r="AD137" s="47">
        <f t="shared" si="72"/>
        <v>0</v>
      </c>
      <c r="AE137" s="47">
        <f t="shared" si="73"/>
        <v>0</v>
      </c>
      <c r="AF137" s="47">
        <f t="shared" si="74"/>
        <v>0</v>
      </c>
      <c r="AG137" s="47">
        <f t="shared" si="75"/>
        <v>0</v>
      </c>
      <c r="AH137" s="47">
        <f t="shared" si="76"/>
        <v>0</v>
      </c>
      <c r="AI137" s="47">
        <f t="shared" si="77"/>
        <v>0</v>
      </c>
      <c r="AJ137" s="47">
        <f t="shared" si="78"/>
        <v>0</v>
      </c>
      <c r="AK137" s="47">
        <f t="shared" si="79"/>
        <v>0</v>
      </c>
      <c r="AL137" s="47">
        <f t="shared" si="80"/>
        <v>0</v>
      </c>
      <c r="AM137" s="47">
        <f t="shared" si="81"/>
        <v>0</v>
      </c>
      <c r="AN137" s="47">
        <f t="shared" si="82"/>
        <v>0</v>
      </c>
      <c r="AO137" s="47">
        <f t="shared" si="83"/>
        <v>0</v>
      </c>
    </row>
    <row r="138" spans="1:41" ht="16.399999999999999" customHeight="1">
      <c r="A138" s="22">
        <v>15124</v>
      </c>
      <c r="B138" s="15" t="s">
        <v>203</v>
      </c>
      <c r="C138" s="47">
        <f>SUMIF(Jan!$A:$A,TB!$A138,Jan!$H:$H)</f>
        <v>0</v>
      </c>
      <c r="D138" s="47">
        <f>SUMIF(Feb!$A:$A,TB!$A138,Feb!$H:$H)</f>
        <v>0</v>
      </c>
      <c r="E138" s="47">
        <f>SUMIF(Mar!$A:$A,TB!$A138,Mar!$H:$H)</f>
        <v>0</v>
      </c>
      <c r="F138" s="47">
        <f>SUMIF(Apr!$A:$A,TB!$A138,Apr!$H:$H)</f>
        <v>0</v>
      </c>
      <c r="G138" s="47">
        <f>SUMIF(May!$A:$A,TB!$A138,May!$H:$H)</f>
        <v>0</v>
      </c>
      <c r="H138" s="47">
        <f>SUMIF(Jun!$A:$A,TB!$A138,Jun!$H:$H)</f>
        <v>0</v>
      </c>
      <c r="I138" s="47">
        <f>SUMIF(Jul!$A:$A,TB!$A138,Jul!$H:$H)</f>
        <v>0</v>
      </c>
      <c r="J138" s="47">
        <f>SUMIF(Aug!$A:$A,TB!$A138,Aug!$H:$H)</f>
        <v>0</v>
      </c>
      <c r="K138" s="47">
        <f>SUMIF(Sep!$A:$A,TB!$A138,Sep!$H:$H)</f>
        <v>0</v>
      </c>
      <c r="L138" s="47">
        <f>SUMIF(Oct!$A:$A,TB!$A138,Oct!$H:$H)</f>
        <v>0</v>
      </c>
      <c r="M138" s="47">
        <f>SUMIF(Nov!$A:$A,TB!$A138,Nov!$H:$H)</f>
        <v>0</v>
      </c>
      <c r="N138" s="47">
        <f>SUMIF(Dec!$A:$A,TB!$A138,Dec!$H:$H)</f>
        <v>0</v>
      </c>
      <c r="O138" s="260"/>
      <c r="P138" s="260"/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260"/>
      <c r="AD138" s="47">
        <f t="shared" si="72"/>
        <v>0</v>
      </c>
      <c r="AE138" s="47">
        <f t="shared" si="73"/>
        <v>0</v>
      </c>
      <c r="AF138" s="47">
        <f t="shared" si="74"/>
        <v>0</v>
      </c>
      <c r="AG138" s="47">
        <f t="shared" si="75"/>
        <v>0</v>
      </c>
      <c r="AH138" s="47">
        <f t="shared" si="76"/>
        <v>0</v>
      </c>
      <c r="AI138" s="47">
        <f t="shared" si="77"/>
        <v>0</v>
      </c>
      <c r="AJ138" s="47">
        <f t="shared" si="78"/>
        <v>0</v>
      </c>
      <c r="AK138" s="47">
        <f t="shared" si="79"/>
        <v>0</v>
      </c>
      <c r="AL138" s="47">
        <f t="shared" si="80"/>
        <v>0</v>
      </c>
      <c r="AM138" s="47">
        <f t="shared" si="81"/>
        <v>0</v>
      </c>
      <c r="AN138" s="47">
        <f t="shared" si="82"/>
        <v>0</v>
      </c>
      <c r="AO138" s="47">
        <f t="shared" si="83"/>
        <v>0</v>
      </c>
    </row>
    <row r="139" spans="1:41" ht="16.399999999999999" customHeight="1">
      <c r="A139" s="22">
        <v>15125</v>
      </c>
      <c r="B139" s="15" t="s">
        <v>204</v>
      </c>
      <c r="C139" s="47">
        <f>SUMIF(Jan!$A:$A,TB!$A139,Jan!$H:$H)</f>
        <v>0</v>
      </c>
      <c r="D139" s="47">
        <f>SUMIF(Feb!$A:$A,TB!$A139,Feb!$H:$H)</f>
        <v>0</v>
      </c>
      <c r="E139" s="47">
        <f>SUMIF(Mar!$A:$A,TB!$A139,Mar!$H:$H)</f>
        <v>0</v>
      </c>
      <c r="F139" s="47">
        <f>SUMIF(Apr!$A:$A,TB!$A139,Apr!$H:$H)</f>
        <v>0</v>
      </c>
      <c r="G139" s="47">
        <f>SUMIF(May!$A:$A,TB!$A139,May!$H:$H)</f>
        <v>0</v>
      </c>
      <c r="H139" s="47">
        <f>SUMIF(Jun!$A:$A,TB!$A139,Jun!$H:$H)</f>
        <v>0</v>
      </c>
      <c r="I139" s="47">
        <f>SUMIF(Jul!$A:$A,TB!$A139,Jul!$H:$H)</f>
        <v>0</v>
      </c>
      <c r="J139" s="47">
        <f>SUMIF(Aug!$A:$A,TB!$A139,Aug!$H:$H)</f>
        <v>0</v>
      </c>
      <c r="K139" s="47">
        <f>SUMIF(Sep!$A:$A,TB!$A139,Sep!$H:$H)</f>
        <v>0</v>
      </c>
      <c r="L139" s="47">
        <f>SUMIF(Oct!$A:$A,TB!$A139,Oct!$H:$H)</f>
        <v>0</v>
      </c>
      <c r="M139" s="47">
        <f>SUMIF(Nov!$A:$A,TB!$A139,Nov!$H:$H)</f>
        <v>0</v>
      </c>
      <c r="N139" s="47">
        <f>SUMIF(Dec!$A:$A,TB!$A139,Dec!$H:$H)</f>
        <v>0</v>
      </c>
      <c r="O139" s="260"/>
      <c r="P139" s="260"/>
      <c r="Q139" s="47">
        <v>0</v>
      </c>
      <c r="R139" s="47">
        <v>0</v>
      </c>
      <c r="S139" s="47">
        <v>0</v>
      </c>
      <c r="T139" s="47">
        <v>0</v>
      </c>
      <c r="U139" s="47">
        <v>0</v>
      </c>
      <c r="V139" s="47">
        <v>0</v>
      </c>
      <c r="W139" s="47">
        <v>0</v>
      </c>
      <c r="X139" s="47">
        <v>0</v>
      </c>
      <c r="Y139" s="47">
        <v>0</v>
      </c>
      <c r="Z139" s="47">
        <v>0</v>
      </c>
      <c r="AA139" s="47">
        <v>0</v>
      </c>
      <c r="AB139" s="47">
        <v>0</v>
      </c>
      <c r="AC139" s="260"/>
      <c r="AD139" s="47">
        <f t="shared" si="72"/>
        <v>0</v>
      </c>
      <c r="AE139" s="47">
        <f t="shared" si="73"/>
        <v>0</v>
      </c>
      <c r="AF139" s="47">
        <f t="shared" si="74"/>
        <v>0</v>
      </c>
      <c r="AG139" s="47">
        <f t="shared" si="75"/>
        <v>0</v>
      </c>
      <c r="AH139" s="47">
        <f t="shared" si="76"/>
        <v>0</v>
      </c>
      <c r="AI139" s="47">
        <f t="shared" si="77"/>
        <v>0</v>
      </c>
      <c r="AJ139" s="47">
        <f t="shared" si="78"/>
        <v>0</v>
      </c>
      <c r="AK139" s="47">
        <f t="shared" si="79"/>
        <v>0</v>
      </c>
      <c r="AL139" s="47">
        <f t="shared" si="80"/>
        <v>0</v>
      </c>
      <c r="AM139" s="47">
        <f t="shared" si="81"/>
        <v>0</v>
      </c>
      <c r="AN139" s="47">
        <f t="shared" si="82"/>
        <v>0</v>
      </c>
      <c r="AO139" s="47">
        <f t="shared" si="83"/>
        <v>0</v>
      </c>
    </row>
    <row r="140" spans="1:41" ht="16.399999999999999" customHeight="1">
      <c r="A140" s="22">
        <v>15126</v>
      </c>
      <c r="B140" s="15" t="s">
        <v>205</v>
      </c>
      <c r="C140" s="47">
        <f>SUMIF(Jan!$A:$A,TB!$A140,Jan!$H:$H)</f>
        <v>0</v>
      </c>
      <c r="D140" s="47">
        <f>SUMIF(Feb!$A:$A,TB!$A140,Feb!$H:$H)</f>
        <v>0</v>
      </c>
      <c r="E140" s="47">
        <f>SUMIF(Mar!$A:$A,TB!$A140,Mar!$H:$H)</f>
        <v>0</v>
      </c>
      <c r="F140" s="47">
        <f>SUMIF(Apr!$A:$A,TB!$A140,Apr!$H:$H)</f>
        <v>0</v>
      </c>
      <c r="G140" s="47">
        <f>SUMIF(May!$A:$A,TB!$A140,May!$H:$H)</f>
        <v>0</v>
      </c>
      <c r="H140" s="47">
        <f>SUMIF(Jun!$A:$A,TB!$A140,Jun!$H:$H)</f>
        <v>0</v>
      </c>
      <c r="I140" s="47">
        <f>SUMIF(Jul!$A:$A,TB!$A140,Jul!$H:$H)</f>
        <v>0</v>
      </c>
      <c r="J140" s="47">
        <f>SUMIF(Aug!$A:$A,TB!$A140,Aug!$H:$H)</f>
        <v>0</v>
      </c>
      <c r="K140" s="47">
        <f>SUMIF(Sep!$A:$A,TB!$A140,Sep!$H:$H)</f>
        <v>0</v>
      </c>
      <c r="L140" s="47">
        <f>SUMIF(Oct!$A:$A,TB!$A140,Oct!$H:$H)</f>
        <v>0</v>
      </c>
      <c r="M140" s="47">
        <f>SUMIF(Nov!$A:$A,TB!$A140,Nov!$H:$H)</f>
        <v>0</v>
      </c>
      <c r="N140" s="47">
        <f>SUMIF(Dec!$A:$A,TB!$A140,Dec!$H:$H)</f>
        <v>0</v>
      </c>
      <c r="O140" s="260"/>
      <c r="P140" s="260"/>
      <c r="Q140" s="47">
        <v>0</v>
      </c>
      <c r="R140" s="47">
        <v>0</v>
      </c>
      <c r="S140" s="47">
        <v>0</v>
      </c>
      <c r="T140" s="47">
        <v>0</v>
      </c>
      <c r="U140" s="47">
        <v>0</v>
      </c>
      <c r="V140" s="47">
        <v>0</v>
      </c>
      <c r="W140" s="47">
        <v>0</v>
      </c>
      <c r="X140" s="47">
        <v>0</v>
      </c>
      <c r="Y140" s="47">
        <v>0</v>
      </c>
      <c r="Z140" s="47">
        <v>0</v>
      </c>
      <c r="AA140" s="47">
        <v>0</v>
      </c>
      <c r="AB140" s="47">
        <v>0</v>
      </c>
      <c r="AC140" s="260"/>
      <c r="AD140" s="47">
        <f t="shared" si="72"/>
        <v>0</v>
      </c>
      <c r="AE140" s="47">
        <f t="shared" si="73"/>
        <v>0</v>
      </c>
      <c r="AF140" s="47">
        <f t="shared" si="74"/>
        <v>0</v>
      </c>
      <c r="AG140" s="47">
        <f t="shared" si="75"/>
        <v>0</v>
      </c>
      <c r="AH140" s="47">
        <f t="shared" si="76"/>
        <v>0</v>
      </c>
      <c r="AI140" s="47">
        <f t="shared" si="77"/>
        <v>0</v>
      </c>
      <c r="AJ140" s="47">
        <f t="shared" si="78"/>
        <v>0</v>
      </c>
      <c r="AK140" s="47">
        <f t="shared" si="79"/>
        <v>0</v>
      </c>
      <c r="AL140" s="47">
        <f t="shared" si="80"/>
        <v>0</v>
      </c>
      <c r="AM140" s="47">
        <f t="shared" si="81"/>
        <v>0</v>
      </c>
      <c r="AN140" s="47">
        <f t="shared" si="82"/>
        <v>0</v>
      </c>
      <c r="AO140" s="47">
        <f t="shared" si="83"/>
        <v>0</v>
      </c>
    </row>
    <row r="141" spans="1:41" ht="16.399999999999999" customHeight="1">
      <c r="A141" s="22">
        <v>15137</v>
      </c>
      <c r="B141" s="15" t="s">
        <v>206</v>
      </c>
      <c r="C141" s="47">
        <f>SUMIF(Jan!$A:$A,TB!$A141,Jan!$H:$H)</f>
        <v>0</v>
      </c>
      <c r="D141" s="47">
        <f>SUMIF(Feb!$A:$A,TB!$A141,Feb!$H:$H)</f>
        <v>0</v>
      </c>
      <c r="E141" s="47">
        <f>SUMIF(Mar!$A:$A,TB!$A141,Mar!$H:$H)</f>
        <v>0</v>
      </c>
      <c r="F141" s="47">
        <f>SUMIF(Apr!$A:$A,TB!$A141,Apr!$H:$H)</f>
        <v>0</v>
      </c>
      <c r="G141" s="47">
        <f>SUMIF(May!$A:$A,TB!$A141,May!$H:$H)</f>
        <v>0</v>
      </c>
      <c r="H141" s="47">
        <f>SUMIF(Jun!$A:$A,TB!$A141,Jun!$H:$H)</f>
        <v>0</v>
      </c>
      <c r="I141" s="47">
        <f>SUMIF(Jul!$A:$A,TB!$A141,Jul!$H:$H)</f>
        <v>0</v>
      </c>
      <c r="J141" s="47">
        <f>SUMIF(Aug!$A:$A,TB!$A141,Aug!$H:$H)</f>
        <v>0</v>
      </c>
      <c r="K141" s="47">
        <f>SUMIF(Sep!$A:$A,TB!$A141,Sep!$H:$H)</f>
        <v>0</v>
      </c>
      <c r="L141" s="47">
        <f>SUMIF(Oct!$A:$A,TB!$A141,Oct!$H:$H)</f>
        <v>0</v>
      </c>
      <c r="M141" s="47">
        <f>SUMIF(Nov!$A:$A,TB!$A141,Nov!$H:$H)</f>
        <v>0</v>
      </c>
      <c r="N141" s="47">
        <f>SUMIF(Dec!$A:$A,TB!$A141,Dec!$H:$H)</f>
        <v>0</v>
      </c>
      <c r="O141" s="260"/>
      <c r="P141" s="260"/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260"/>
      <c r="AD141" s="47">
        <f t="shared" si="72"/>
        <v>0</v>
      </c>
      <c r="AE141" s="47">
        <f t="shared" si="73"/>
        <v>0</v>
      </c>
      <c r="AF141" s="47">
        <f t="shared" si="74"/>
        <v>0</v>
      </c>
      <c r="AG141" s="47">
        <f t="shared" si="75"/>
        <v>0</v>
      </c>
      <c r="AH141" s="47">
        <f t="shared" si="76"/>
        <v>0</v>
      </c>
      <c r="AI141" s="47">
        <f t="shared" si="77"/>
        <v>0</v>
      </c>
      <c r="AJ141" s="47">
        <f t="shared" si="78"/>
        <v>0</v>
      </c>
      <c r="AK141" s="47">
        <f t="shared" si="79"/>
        <v>0</v>
      </c>
      <c r="AL141" s="47">
        <f t="shared" si="80"/>
        <v>0</v>
      </c>
      <c r="AM141" s="47">
        <f t="shared" si="81"/>
        <v>0</v>
      </c>
      <c r="AN141" s="47">
        <f t="shared" si="82"/>
        <v>0</v>
      </c>
      <c r="AO141" s="47">
        <f t="shared" si="83"/>
        <v>0</v>
      </c>
    </row>
    <row r="142" spans="1:41" ht="16.399999999999999" customHeight="1">
      <c r="A142" s="22">
        <v>15101</v>
      </c>
      <c r="B142" s="15" t="s">
        <v>207</v>
      </c>
      <c r="C142" s="47">
        <f>SUMIF(Jan!$A:$A,TB!$A142,Jan!$H:$H)</f>
        <v>0</v>
      </c>
      <c r="D142" s="47">
        <f>SUMIF(Feb!$A:$A,TB!$A142,Feb!$H:$H)</f>
        <v>0</v>
      </c>
      <c r="E142" s="47">
        <f>SUMIF(Mar!$A:$A,TB!$A142,Mar!$H:$H)</f>
        <v>0</v>
      </c>
      <c r="F142" s="47">
        <f>SUMIF(Apr!$A:$A,TB!$A142,Apr!$H:$H)</f>
        <v>0</v>
      </c>
      <c r="G142" s="47">
        <f>SUMIF(May!$A:$A,TB!$A142,May!$H:$H)</f>
        <v>0</v>
      </c>
      <c r="H142" s="47">
        <f>SUMIF(Jun!$A:$A,TB!$A142,Jun!$H:$H)</f>
        <v>0</v>
      </c>
      <c r="I142" s="47">
        <f>SUMIF(Jul!$A:$A,TB!$A142,Jul!$H:$H)</f>
        <v>0</v>
      </c>
      <c r="J142" s="47">
        <f>SUMIF(Aug!$A:$A,TB!$A142,Aug!$H:$H)</f>
        <v>0</v>
      </c>
      <c r="K142" s="47">
        <f>SUMIF(Sep!$A:$A,TB!$A142,Sep!$H:$H)</f>
        <v>0</v>
      </c>
      <c r="L142" s="47">
        <f>SUMIF(Oct!$A:$A,TB!$A142,Oct!$H:$H)</f>
        <v>0</v>
      </c>
      <c r="M142" s="47">
        <f>SUMIF(Nov!$A:$A,TB!$A142,Nov!$H:$H)</f>
        <v>0</v>
      </c>
      <c r="N142" s="47">
        <f>SUMIF(Dec!$A:$A,TB!$A142,Dec!$H:$H)</f>
        <v>0</v>
      </c>
      <c r="O142" s="260"/>
      <c r="P142" s="260"/>
      <c r="Q142" s="47">
        <v>0</v>
      </c>
      <c r="R142" s="47">
        <v>0</v>
      </c>
      <c r="S142" s="47">
        <v>0</v>
      </c>
      <c r="T142" s="47">
        <v>0</v>
      </c>
      <c r="U142" s="47">
        <v>0</v>
      </c>
      <c r="V142" s="47">
        <v>0</v>
      </c>
      <c r="W142" s="47">
        <v>0</v>
      </c>
      <c r="X142" s="47">
        <v>0</v>
      </c>
      <c r="Y142" s="47">
        <v>0</v>
      </c>
      <c r="Z142" s="47">
        <v>0</v>
      </c>
      <c r="AA142" s="47">
        <v>0</v>
      </c>
      <c r="AB142" s="47">
        <v>0</v>
      </c>
      <c r="AC142" s="260"/>
      <c r="AD142" s="47">
        <f t="shared" si="72"/>
        <v>0</v>
      </c>
      <c r="AE142" s="47">
        <f t="shared" si="73"/>
        <v>0</v>
      </c>
      <c r="AF142" s="47">
        <f t="shared" si="74"/>
        <v>0</v>
      </c>
      <c r="AG142" s="47">
        <f t="shared" si="75"/>
        <v>0</v>
      </c>
      <c r="AH142" s="47">
        <f t="shared" si="76"/>
        <v>0</v>
      </c>
      <c r="AI142" s="47">
        <f t="shared" si="77"/>
        <v>0</v>
      </c>
      <c r="AJ142" s="47">
        <f t="shared" si="78"/>
        <v>0</v>
      </c>
      <c r="AK142" s="47">
        <f t="shared" si="79"/>
        <v>0</v>
      </c>
      <c r="AL142" s="47">
        <f t="shared" si="80"/>
        <v>0</v>
      </c>
      <c r="AM142" s="47">
        <f t="shared" si="81"/>
        <v>0</v>
      </c>
      <c r="AN142" s="47">
        <f t="shared" si="82"/>
        <v>0</v>
      </c>
      <c r="AO142" s="47">
        <f t="shared" si="83"/>
        <v>0</v>
      </c>
    </row>
    <row r="143" spans="1:41" ht="16.399999999999999" customHeight="1">
      <c r="A143" s="22">
        <v>15102</v>
      </c>
      <c r="B143" s="15" t="s">
        <v>208</v>
      </c>
      <c r="C143" s="47">
        <f>SUMIF(Jan!$A:$A,TB!$A143,Jan!$H:$H)</f>
        <v>0</v>
      </c>
      <c r="D143" s="47">
        <f>SUMIF(Feb!$A:$A,TB!$A143,Feb!$H:$H)</f>
        <v>0</v>
      </c>
      <c r="E143" s="47">
        <f>SUMIF(Mar!$A:$A,TB!$A143,Mar!$H:$H)</f>
        <v>0</v>
      </c>
      <c r="F143" s="47">
        <f>SUMIF(Apr!$A:$A,TB!$A143,Apr!$H:$H)</f>
        <v>0</v>
      </c>
      <c r="G143" s="47">
        <f>SUMIF(May!$A:$A,TB!$A143,May!$H:$H)</f>
        <v>0</v>
      </c>
      <c r="H143" s="47">
        <f>SUMIF(Jun!$A:$A,TB!$A143,Jun!$H:$H)</f>
        <v>0</v>
      </c>
      <c r="I143" s="47">
        <f>SUMIF(Jul!$A:$A,TB!$A143,Jul!$H:$H)</f>
        <v>0</v>
      </c>
      <c r="J143" s="47">
        <f>SUMIF(Aug!$A:$A,TB!$A143,Aug!$H:$H)</f>
        <v>0</v>
      </c>
      <c r="K143" s="47">
        <f>SUMIF(Sep!$A:$A,TB!$A143,Sep!$H:$H)</f>
        <v>0</v>
      </c>
      <c r="L143" s="47">
        <f>SUMIF(Oct!$A:$A,TB!$A143,Oct!$H:$H)</f>
        <v>0</v>
      </c>
      <c r="M143" s="47">
        <f>SUMIF(Nov!$A:$A,TB!$A143,Nov!$H:$H)</f>
        <v>0</v>
      </c>
      <c r="N143" s="47">
        <f>SUMIF(Dec!$A:$A,TB!$A143,Dec!$H:$H)</f>
        <v>0</v>
      </c>
      <c r="O143" s="260"/>
      <c r="P143" s="260"/>
      <c r="Q143" s="47">
        <v>0</v>
      </c>
      <c r="R143" s="47">
        <v>0</v>
      </c>
      <c r="S143" s="47">
        <v>0</v>
      </c>
      <c r="T143" s="47">
        <v>0</v>
      </c>
      <c r="U143" s="4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260"/>
      <c r="AD143" s="47">
        <f t="shared" si="72"/>
        <v>0</v>
      </c>
      <c r="AE143" s="47">
        <f t="shared" si="73"/>
        <v>0</v>
      </c>
      <c r="AF143" s="47">
        <f t="shared" si="74"/>
        <v>0</v>
      </c>
      <c r="AG143" s="47">
        <f t="shared" si="75"/>
        <v>0</v>
      </c>
      <c r="AH143" s="47">
        <f t="shared" si="76"/>
        <v>0</v>
      </c>
      <c r="AI143" s="47">
        <f t="shared" si="77"/>
        <v>0</v>
      </c>
      <c r="AJ143" s="47">
        <f t="shared" si="78"/>
        <v>0</v>
      </c>
      <c r="AK143" s="47">
        <f t="shared" si="79"/>
        <v>0</v>
      </c>
      <c r="AL143" s="47">
        <f t="shared" si="80"/>
        <v>0</v>
      </c>
      <c r="AM143" s="47">
        <f t="shared" si="81"/>
        <v>0</v>
      </c>
      <c r="AN143" s="47">
        <f t="shared" si="82"/>
        <v>0</v>
      </c>
      <c r="AO143" s="47">
        <f t="shared" si="83"/>
        <v>0</v>
      </c>
    </row>
    <row r="144" spans="1:41" ht="16.399999999999999" customHeight="1">
      <c r="A144" s="22">
        <v>15103</v>
      </c>
      <c r="B144" s="15" t="s">
        <v>209</v>
      </c>
      <c r="C144" s="47">
        <f>SUMIF(Jan!$A:$A,TB!$A144,Jan!$H:$H)</f>
        <v>0</v>
      </c>
      <c r="D144" s="47">
        <f>SUMIF(Feb!$A:$A,TB!$A144,Feb!$H:$H)</f>
        <v>0</v>
      </c>
      <c r="E144" s="47">
        <f>SUMIF(Mar!$A:$A,TB!$A144,Mar!$H:$H)</f>
        <v>0</v>
      </c>
      <c r="F144" s="47">
        <f>SUMIF(Apr!$A:$A,TB!$A144,Apr!$H:$H)</f>
        <v>0</v>
      </c>
      <c r="G144" s="47">
        <f>SUMIF(May!$A:$A,TB!$A144,May!$H:$H)</f>
        <v>0</v>
      </c>
      <c r="H144" s="47">
        <f>SUMIF(Jun!$A:$A,TB!$A144,Jun!$H:$H)</f>
        <v>0</v>
      </c>
      <c r="I144" s="47">
        <f>SUMIF(Jul!$A:$A,TB!$A144,Jul!$H:$H)</f>
        <v>0</v>
      </c>
      <c r="J144" s="47">
        <f>SUMIF(Aug!$A:$A,TB!$A144,Aug!$H:$H)</f>
        <v>0</v>
      </c>
      <c r="K144" s="47">
        <f>SUMIF(Sep!$A:$A,TB!$A144,Sep!$H:$H)</f>
        <v>0</v>
      </c>
      <c r="L144" s="47">
        <f>SUMIF(Oct!$A:$A,TB!$A144,Oct!$H:$H)</f>
        <v>0</v>
      </c>
      <c r="M144" s="47">
        <f>SUMIF(Nov!$A:$A,TB!$A144,Nov!$H:$H)</f>
        <v>0</v>
      </c>
      <c r="N144" s="47">
        <f>SUMIF(Dec!$A:$A,TB!$A144,Dec!$H:$H)</f>
        <v>0</v>
      </c>
      <c r="O144" s="260"/>
      <c r="P144" s="260"/>
      <c r="Q144" s="47">
        <v>0</v>
      </c>
      <c r="R144" s="47">
        <v>0</v>
      </c>
      <c r="S144" s="47">
        <v>0</v>
      </c>
      <c r="T144" s="47">
        <v>0</v>
      </c>
      <c r="U144" s="47">
        <v>0</v>
      </c>
      <c r="V144" s="47">
        <v>0</v>
      </c>
      <c r="W144" s="47">
        <v>0</v>
      </c>
      <c r="X144" s="47">
        <v>0</v>
      </c>
      <c r="Y144" s="47">
        <v>0</v>
      </c>
      <c r="Z144" s="47">
        <v>0</v>
      </c>
      <c r="AA144" s="47">
        <v>0</v>
      </c>
      <c r="AB144" s="47">
        <v>0</v>
      </c>
      <c r="AC144" s="260"/>
      <c r="AD144" s="47">
        <f t="shared" si="72"/>
        <v>0</v>
      </c>
      <c r="AE144" s="47">
        <f t="shared" si="73"/>
        <v>0</v>
      </c>
      <c r="AF144" s="47">
        <f t="shared" si="74"/>
        <v>0</v>
      </c>
      <c r="AG144" s="47">
        <f t="shared" si="75"/>
        <v>0</v>
      </c>
      <c r="AH144" s="47">
        <f t="shared" si="76"/>
        <v>0</v>
      </c>
      <c r="AI144" s="47">
        <f t="shared" si="77"/>
        <v>0</v>
      </c>
      <c r="AJ144" s="47">
        <f t="shared" si="78"/>
        <v>0</v>
      </c>
      <c r="AK144" s="47">
        <f t="shared" si="79"/>
        <v>0</v>
      </c>
      <c r="AL144" s="47">
        <f t="shared" si="80"/>
        <v>0</v>
      </c>
      <c r="AM144" s="47">
        <f t="shared" si="81"/>
        <v>0</v>
      </c>
      <c r="AN144" s="47">
        <f t="shared" si="82"/>
        <v>0</v>
      </c>
      <c r="AO144" s="47">
        <f t="shared" si="83"/>
        <v>0</v>
      </c>
    </row>
    <row r="145" spans="1:41" ht="16.399999999999999" customHeight="1">
      <c r="A145" s="22">
        <v>15104</v>
      </c>
      <c r="B145" s="15" t="s">
        <v>210</v>
      </c>
      <c r="C145" s="47">
        <f>SUMIF(Jan!$A:$A,TB!$A145,Jan!$H:$H)</f>
        <v>0</v>
      </c>
      <c r="D145" s="47">
        <f>SUMIF(Feb!$A:$A,TB!$A145,Feb!$H:$H)</f>
        <v>0</v>
      </c>
      <c r="E145" s="47">
        <f>SUMIF(Mar!$A:$A,TB!$A145,Mar!$H:$H)</f>
        <v>0</v>
      </c>
      <c r="F145" s="47">
        <f>SUMIF(Apr!$A:$A,TB!$A145,Apr!$H:$H)</f>
        <v>0</v>
      </c>
      <c r="G145" s="47">
        <f>SUMIF(May!$A:$A,TB!$A145,May!$H:$H)</f>
        <v>0</v>
      </c>
      <c r="H145" s="47">
        <f>SUMIF(Jun!$A:$A,TB!$A145,Jun!$H:$H)</f>
        <v>0</v>
      </c>
      <c r="I145" s="47">
        <f>SUMIF(Jul!$A:$A,TB!$A145,Jul!$H:$H)</f>
        <v>0</v>
      </c>
      <c r="J145" s="47">
        <f>SUMIF(Aug!$A:$A,TB!$A145,Aug!$H:$H)</f>
        <v>0</v>
      </c>
      <c r="K145" s="47">
        <f>SUMIF(Sep!$A:$A,TB!$A145,Sep!$H:$H)</f>
        <v>0</v>
      </c>
      <c r="L145" s="47">
        <f>SUMIF(Oct!$A:$A,TB!$A145,Oct!$H:$H)</f>
        <v>0</v>
      </c>
      <c r="M145" s="47">
        <f>SUMIF(Nov!$A:$A,TB!$A145,Nov!$H:$H)</f>
        <v>0</v>
      </c>
      <c r="N145" s="47">
        <f>SUMIF(Dec!$A:$A,TB!$A145,Dec!$H:$H)</f>
        <v>0</v>
      </c>
      <c r="O145" s="260"/>
      <c r="P145" s="260"/>
      <c r="Q145" s="47">
        <v>0</v>
      </c>
      <c r="R145" s="47">
        <v>0</v>
      </c>
      <c r="S145" s="47">
        <v>0</v>
      </c>
      <c r="T145" s="47">
        <v>0</v>
      </c>
      <c r="U145" s="47">
        <v>0</v>
      </c>
      <c r="V145" s="47">
        <v>0</v>
      </c>
      <c r="W145" s="47">
        <v>0</v>
      </c>
      <c r="X145" s="47">
        <v>0</v>
      </c>
      <c r="Y145" s="47">
        <v>0</v>
      </c>
      <c r="Z145" s="47">
        <v>0</v>
      </c>
      <c r="AA145" s="47">
        <v>0</v>
      </c>
      <c r="AB145" s="47">
        <v>0</v>
      </c>
      <c r="AC145" s="260"/>
      <c r="AD145" s="47">
        <f t="shared" si="72"/>
        <v>0</v>
      </c>
      <c r="AE145" s="47">
        <f t="shared" si="73"/>
        <v>0</v>
      </c>
      <c r="AF145" s="47">
        <f t="shared" si="74"/>
        <v>0</v>
      </c>
      <c r="AG145" s="47">
        <f t="shared" si="75"/>
        <v>0</v>
      </c>
      <c r="AH145" s="47">
        <f t="shared" si="76"/>
        <v>0</v>
      </c>
      <c r="AI145" s="47">
        <f t="shared" si="77"/>
        <v>0</v>
      </c>
      <c r="AJ145" s="47">
        <f t="shared" si="78"/>
        <v>0</v>
      </c>
      <c r="AK145" s="47">
        <f t="shared" si="79"/>
        <v>0</v>
      </c>
      <c r="AL145" s="47">
        <f t="shared" si="80"/>
        <v>0</v>
      </c>
      <c r="AM145" s="47">
        <f t="shared" si="81"/>
        <v>0</v>
      </c>
      <c r="AN145" s="47">
        <f t="shared" si="82"/>
        <v>0</v>
      </c>
      <c r="AO145" s="47">
        <f t="shared" si="83"/>
        <v>0</v>
      </c>
    </row>
    <row r="146" spans="1:41" ht="16.399999999999999" customHeight="1">
      <c r="A146" s="22">
        <v>15105</v>
      </c>
      <c r="B146" s="15" t="s">
        <v>211</v>
      </c>
      <c r="C146" s="47">
        <f>SUMIF(Jan!$A:$A,TB!$A146,Jan!$H:$H)</f>
        <v>0</v>
      </c>
      <c r="D146" s="47">
        <f>SUMIF(Feb!$A:$A,TB!$A146,Feb!$H:$H)</f>
        <v>0</v>
      </c>
      <c r="E146" s="47">
        <f>SUMIF(Mar!$A:$A,TB!$A146,Mar!$H:$H)</f>
        <v>0</v>
      </c>
      <c r="F146" s="47">
        <f>SUMIF(Apr!$A:$A,TB!$A146,Apr!$H:$H)</f>
        <v>0</v>
      </c>
      <c r="G146" s="47">
        <f>SUMIF(May!$A:$A,TB!$A146,May!$H:$H)</f>
        <v>0</v>
      </c>
      <c r="H146" s="47">
        <f>SUMIF(Jun!$A:$A,TB!$A146,Jun!$H:$H)</f>
        <v>0</v>
      </c>
      <c r="I146" s="47">
        <f>SUMIF(Jul!$A:$A,TB!$A146,Jul!$H:$H)</f>
        <v>0</v>
      </c>
      <c r="J146" s="47">
        <f>SUMIF(Aug!$A:$A,TB!$A146,Aug!$H:$H)</f>
        <v>0</v>
      </c>
      <c r="K146" s="47">
        <f>SUMIF(Sep!$A:$A,TB!$A146,Sep!$H:$H)</f>
        <v>0</v>
      </c>
      <c r="L146" s="47">
        <f>SUMIF(Oct!$A:$A,TB!$A146,Oct!$H:$H)</f>
        <v>0</v>
      </c>
      <c r="M146" s="47">
        <f>SUMIF(Nov!$A:$A,TB!$A146,Nov!$H:$H)</f>
        <v>0</v>
      </c>
      <c r="N146" s="47">
        <f>SUMIF(Dec!$A:$A,TB!$A146,Dec!$H:$H)</f>
        <v>0</v>
      </c>
      <c r="O146" s="260"/>
      <c r="P146" s="260"/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  <c r="X146" s="47">
        <v>0</v>
      </c>
      <c r="Y146" s="47">
        <v>0</v>
      </c>
      <c r="Z146" s="47">
        <v>0</v>
      </c>
      <c r="AA146" s="47">
        <v>0</v>
      </c>
      <c r="AB146" s="47">
        <v>0</v>
      </c>
      <c r="AC146" s="260"/>
      <c r="AD146" s="47">
        <f t="shared" si="72"/>
        <v>0</v>
      </c>
      <c r="AE146" s="47">
        <f t="shared" si="73"/>
        <v>0</v>
      </c>
      <c r="AF146" s="47">
        <f t="shared" si="74"/>
        <v>0</v>
      </c>
      <c r="AG146" s="47">
        <f t="shared" si="75"/>
        <v>0</v>
      </c>
      <c r="AH146" s="47">
        <f t="shared" si="76"/>
        <v>0</v>
      </c>
      <c r="AI146" s="47">
        <f t="shared" si="77"/>
        <v>0</v>
      </c>
      <c r="AJ146" s="47">
        <f t="shared" si="78"/>
        <v>0</v>
      </c>
      <c r="AK146" s="47">
        <f t="shared" si="79"/>
        <v>0</v>
      </c>
      <c r="AL146" s="47">
        <f t="shared" si="80"/>
        <v>0</v>
      </c>
      <c r="AM146" s="47">
        <f t="shared" si="81"/>
        <v>0</v>
      </c>
      <c r="AN146" s="47">
        <f t="shared" si="82"/>
        <v>0</v>
      </c>
      <c r="AO146" s="47">
        <f t="shared" si="83"/>
        <v>0</v>
      </c>
    </row>
    <row r="147" spans="1:41" ht="16.399999999999999" customHeight="1">
      <c r="A147" s="22">
        <v>15106</v>
      </c>
      <c r="B147" s="15" t="s">
        <v>212</v>
      </c>
      <c r="C147" s="47">
        <f>SUMIF(Jan!$A:$A,TB!$A147,Jan!$H:$H)</f>
        <v>0</v>
      </c>
      <c r="D147" s="47">
        <f>SUMIF(Feb!$A:$A,TB!$A147,Feb!$H:$H)</f>
        <v>0</v>
      </c>
      <c r="E147" s="47">
        <f>SUMIF(Mar!$A:$A,TB!$A147,Mar!$H:$H)</f>
        <v>0</v>
      </c>
      <c r="F147" s="47">
        <f>SUMIF(Apr!$A:$A,TB!$A147,Apr!$H:$H)</f>
        <v>0</v>
      </c>
      <c r="G147" s="47">
        <f>SUMIF(May!$A:$A,TB!$A147,May!$H:$H)</f>
        <v>0</v>
      </c>
      <c r="H147" s="47">
        <f>SUMIF(Jun!$A:$A,TB!$A147,Jun!$H:$H)</f>
        <v>0</v>
      </c>
      <c r="I147" s="47">
        <f>SUMIF(Jul!$A:$A,TB!$A147,Jul!$H:$H)</f>
        <v>0</v>
      </c>
      <c r="J147" s="47">
        <f>SUMIF(Aug!$A:$A,TB!$A147,Aug!$H:$H)</f>
        <v>0</v>
      </c>
      <c r="K147" s="47">
        <f>SUMIF(Sep!$A:$A,TB!$A147,Sep!$H:$H)</f>
        <v>0</v>
      </c>
      <c r="L147" s="47">
        <f>SUMIF(Oct!$A:$A,TB!$A147,Oct!$H:$H)</f>
        <v>0</v>
      </c>
      <c r="M147" s="47">
        <f>SUMIF(Nov!$A:$A,TB!$A147,Nov!$H:$H)</f>
        <v>0</v>
      </c>
      <c r="N147" s="47">
        <f>SUMIF(Dec!$A:$A,TB!$A147,Dec!$H:$H)</f>
        <v>0</v>
      </c>
      <c r="O147" s="260"/>
      <c r="P147" s="260"/>
      <c r="Q147" s="47">
        <v>0</v>
      </c>
      <c r="R147" s="47">
        <v>0</v>
      </c>
      <c r="S147" s="47">
        <v>0</v>
      </c>
      <c r="T147" s="47">
        <v>0</v>
      </c>
      <c r="U147" s="47">
        <v>0</v>
      </c>
      <c r="V147" s="47">
        <v>0</v>
      </c>
      <c r="W147" s="47">
        <v>0</v>
      </c>
      <c r="X147" s="47">
        <v>0</v>
      </c>
      <c r="Y147" s="47">
        <v>0</v>
      </c>
      <c r="Z147" s="47">
        <v>0</v>
      </c>
      <c r="AA147" s="47">
        <v>0</v>
      </c>
      <c r="AB147" s="47">
        <v>0</v>
      </c>
      <c r="AC147" s="260"/>
      <c r="AD147" s="47">
        <f t="shared" si="72"/>
        <v>0</v>
      </c>
      <c r="AE147" s="47">
        <f t="shared" si="73"/>
        <v>0</v>
      </c>
      <c r="AF147" s="47">
        <f t="shared" si="74"/>
        <v>0</v>
      </c>
      <c r="AG147" s="47">
        <f t="shared" si="75"/>
        <v>0</v>
      </c>
      <c r="AH147" s="47">
        <f t="shared" si="76"/>
        <v>0</v>
      </c>
      <c r="AI147" s="47">
        <f t="shared" si="77"/>
        <v>0</v>
      </c>
      <c r="AJ147" s="47">
        <f t="shared" si="78"/>
        <v>0</v>
      </c>
      <c r="AK147" s="47">
        <f t="shared" si="79"/>
        <v>0</v>
      </c>
      <c r="AL147" s="47">
        <f t="shared" si="80"/>
        <v>0</v>
      </c>
      <c r="AM147" s="47">
        <f t="shared" si="81"/>
        <v>0</v>
      </c>
      <c r="AN147" s="47">
        <f t="shared" si="82"/>
        <v>0</v>
      </c>
      <c r="AO147" s="47">
        <f t="shared" si="83"/>
        <v>0</v>
      </c>
    </row>
    <row r="148" spans="1:41" ht="16.399999999999999" customHeight="1">
      <c r="A148" s="22">
        <v>15107</v>
      </c>
      <c r="B148" s="15" t="s">
        <v>213</v>
      </c>
      <c r="C148" s="47">
        <f>SUMIF(Jan!$A:$A,TB!$A148,Jan!$H:$H)</f>
        <v>0</v>
      </c>
      <c r="D148" s="47">
        <f>SUMIF(Feb!$A:$A,TB!$A148,Feb!$H:$H)</f>
        <v>0</v>
      </c>
      <c r="E148" s="47">
        <f>SUMIF(Mar!$A:$A,TB!$A148,Mar!$H:$H)</f>
        <v>0</v>
      </c>
      <c r="F148" s="47">
        <f>SUMIF(Apr!$A:$A,TB!$A148,Apr!$H:$H)</f>
        <v>0</v>
      </c>
      <c r="G148" s="47">
        <f>SUMIF(May!$A:$A,TB!$A148,May!$H:$H)</f>
        <v>0</v>
      </c>
      <c r="H148" s="47">
        <f>SUMIF(Jun!$A:$A,TB!$A148,Jun!$H:$H)</f>
        <v>0</v>
      </c>
      <c r="I148" s="47">
        <f>SUMIF(Jul!$A:$A,TB!$A148,Jul!$H:$H)</f>
        <v>0</v>
      </c>
      <c r="J148" s="47">
        <f>SUMIF(Aug!$A:$A,TB!$A148,Aug!$H:$H)</f>
        <v>0</v>
      </c>
      <c r="K148" s="47">
        <f>SUMIF(Sep!$A:$A,TB!$A148,Sep!$H:$H)</f>
        <v>0</v>
      </c>
      <c r="L148" s="47">
        <f>SUMIF(Oct!$A:$A,TB!$A148,Oct!$H:$H)</f>
        <v>0</v>
      </c>
      <c r="M148" s="47">
        <f>SUMIF(Nov!$A:$A,TB!$A148,Nov!$H:$H)</f>
        <v>0</v>
      </c>
      <c r="N148" s="47">
        <f>SUMIF(Dec!$A:$A,TB!$A148,Dec!$H:$H)</f>
        <v>0</v>
      </c>
      <c r="O148" s="261"/>
      <c r="P148" s="261"/>
      <c r="Q148" s="47">
        <v>0</v>
      </c>
      <c r="R148" s="47">
        <v>0</v>
      </c>
      <c r="S148" s="47">
        <v>0</v>
      </c>
      <c r="T148" s="47">
        <v>0</v>
      </c>
      <c r="U148" s="47">
        <v>0</v>
      </c>
      <c r="V148" s="47">
        <v>0</v>
      </c>
      <c r="W148" s="47">
        <v>0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261"/>
      <c r="AD148" s="47">
        <f t="shared" si="72"/>
        <v>0</v>
      </c>
      <c r="AE148" s="47">
        <f t="shared" si="73"/>
        <v>0</v>
      </c>
      <c r="AF148" s="47">
        <f t="shared" si="74"/>
        <v>0</v>
      </c>
      <c r="AG148" s="47">
        <f t="shared" si="75"/>
        <v>0</v>
      </c>
      <c r="AH148" s="47">
        <f t="shared" si="76"/>
        <v>0</v>
      </c>
      <c r="AI148" s="47">
        <f t="shared" si="77"/>
        <v>0</v>
      </c>
      <c r="AJ148" s="47">
        <f t="shared" si="78"/>
        <v>0</v>
      </c>
      <c r="AK148" s="47">
        <f t="shared" si="79"/>
        <v>0</v>
      </c>
      <c r="AL148" s="47">
        <f t="shared" si="80"/>
        <v>0</v>
      </c>
      <c r="AM148" s="47">
        <f t="shared" si="81"/>
        <v>0</v>
      </c>
      <c r="AN148" s="47">
        <f t="shared" si="82"/>
        <v>0</v>
      </c>
      <c r="AO148" s="47">
        <f t="shared" si="83"/>
        <v>0</v>
      </c>
    </row>
    <row r="149" spans="1:41" ht="16.399999999999999" customHeight="1">
      <c r="A149" s="22">
        <v>15108</v>
      </c>
      <c r="B149" s="15" t="s">
        <v>214</v>
      </c>
      <c r="C149" s="47">
        <f>SUMIF(Jan!$A:$A,TB!$A149,Jan!$H:$H)</f>
        <v>0</v>
      </c>
      <c r="D149" s="47">
        <f>SUMIF(Feb!$A:$A,TB!$A149,Feb!$H:$H)</f>
        <v>0</v>
      </c>
      <c r="E149" s="47">
        <f>SUMIF(Mar!$A:$A,TB!$A149,Mar!$H:$H)</f>
        <v>0</v>
      </c>
      <c r="F149" s="47">
        <f>SUMIF(Apr!$A:$A,TB!$A149,Apr!$H:$H)</f>
        <v>0</v>
      </c>
      <c r="G149" s="47">
        <f>SUMIF(May!$A:$A,TB!$A149,May!$H:$H)</f>
        <v>0</v>
      </c>
      <c r="H149" s="47">
        <f>SUMIF(Jun!$A:$A,TB!$A149,Jun!$H:$H)</f>
        <v>0</v>
      </c>
      <c r="I149" s="47">
        <f>SUMIF(Jul!$A:$A,TB!$A149,Jul!$H:$H)</f>
        <v>0</v>
      </c>
      <c r="J149" s="47">
        <f>SUMIF(Aug!$A:$A,TB!$A149,Aug!$H:$H)</f>
        <v>0</v>
      </c>
      <c r="K149" s="47">
        <f>SUMIF(Sep!$A:$A,TB!$A149,Sep!$H:$H)</f>
        <v>0</v>
      </c>
      <c r="L149" s="47">
        <f>SUMIF(Oct!$A:$A,TB!$A149,Oct!$H:$H)</f>
        <v>0</v>
      </c>
      <c r="M149" s="47">
        <f>SUMIF(Nov!$A:$A,TB!$A149,Nov!$H:$H)</f>
        <v>0</v>
      </c>
      <c r="N149" s="47">
        <f>SUMIF(Dec!$A:$A,TB!$A149,Dec!$H:$H)</f>
        <v>0</v>
      </c>
      <c r="O149" s="260"/>
      <c r="P149" s="260"/>
      <c r="Q149" s="47">
        <v>0</v>
      </c>
      <c r="R149" s="47">
        <v>0</v>
      </c>
      <c r="S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260"/>
      <c r="AD149" s="47">
        <f t="shared" si="72"/>
        <v>0</v>
      </c>
      <c r="AE149" s="47">
        <f t="shared" si="73"/>
        <v>0</v>
      </c>
      <c r="AF149" s="47">
        <f t="shared" si="74"/>
        <v>0</v>
      </c>
      <c r="AG149" s="47">
        <f t="shared" si="75"/>
        <v>0</v>
      </c>
      <c r="AH149" s="47">
        <f t="shared" si="76"/>
        <v>0</v>
      </c>
      <c r="AI149" s="47">
        <f t="shared" si="77"/>
        <v>0</v>
      </c>
      <c r="AJ149" s="47">
        <f t="shared" si="78"/>
        <v>0</v>
      </c>
      <c r="AK149" s="47">
        <f t="shared" si="79"/>
        <v>0</v>
      </c>
      <c r="AL149" s="47">
        <f t="shared" si="80"/>
        <v>0</v>
      </c>
      <c r="AM149" s="47">
        <f t="shared" si="81"/>
        <v>0</v>
      </c>
      <c r="AN149" s="47">
        <f t="shared" si="82"/>
        <v>0</v>
      </c>
      <c r="AO149" s="47">
        <f t="shared" si="83"/>
        <v>0</v>
      </c>
    </row>
    <row r="150" spans="1:41" ht="16.399999999999999" customHeight="1">
      <c r="A150" s="22">
        <v>15109</v>
      </c>
      <c r="B150" s="15" t="s">
        <v>215</v>
      </c>
      <c r="C150" s="47">
        <f>SUMIF(Jan!$A:$A,TB!$A150,Jan!$H:$H)</f>
        <v>0</v>
      </c>
      <c r="D150" s="47">
        <f>SUMIF(Feb!$A:$A,TB!$A150,Feb!$H:$H)</f>
        <v>0</v>
      </c>
      <c r="E150" s="47">
        <f>SUMIF(Mar!$A:$A,TB!$A150,Mar!$H:$H)</f>
        <v>0</v>
      </c>
      <c r="F150" s="47">
        <f>SUMIF(Apr!$A:$A,TB!$A150,Apr!$H:$H)</f>
        <v>0</v>
      </c>
      <c r="G150" s="47">
        <f>SUMIF(May!$A:$A,TB!$A150,May!$H:$H)</f>
        <v>0</v>
      </c>
      <c r="H150" s="47">
        <f>SUMIF(Jun!$A:$A,TB!$A150,Jun!$H:$H)</f>
        <v>0</v>
      </c>
      <c r="I150" s="47">
        <f>SUMIF(Jul!$A:$A,TB!$A150,Jul!$H:$H)</f>
        <v>0</v>
      </c>
      <c r="J150" s="47">
        <f>SUMIF(Aug!$A:$A,TB!$A150,Aug!$H:$H)</f>
        <v>0</v>
      </c>
      <c r="K150" s="47">
        <f>SUMIF(Sep!$A:$A,TB!$A150,Sep!$H:$H)</f>
        <v>0</v>
      </c>
      <c r="L150" s="47">
        <f>SUMIF(Oct!$A:$A,TB!$A150,Oct!$H:$H)</f>
        <v>0</v>
      </c>
      <c r="M150" s="47">
        <f>SUMIF(Nov!$A:$A,TB!$A150,Nov!$H:$H)</f>
        <v>0</v>
      </c>
      <c r="N150" s="47">
        <f>SUMIF(Dec!$A:$A,TB!$A150,Dec!$H:$H)</f>
        <v>0</v>
      </c>
      <c r="O150" s="260"/>
      <c r="P150" s="260"/>
      <c r="Q150" s="47">
        <v>0</v>
      </c>
      <c r="R150" s="47">
        <v>0</v>
      </c>
      <c r="S150" s="47">
        <v>0</v>
      </c>
      <c r="T150" s="47">
        <v>0</v>
      </c>
      <c r="U150" s="47">
        <v>0</v>
      </c>
      <c r="V150" s="47">
        <v>0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260"/>
      <c r="AD150" s="47">
        <f t="shared" si="72"/>
        <v>0</v>
      </c>
      <c r="AE150" s="47">
        <f t="shared" si="73"/>
        <v>0</v>
      </c>
      <c r="AF150" s="47">
        <f t="shared" si="74"/>
        <v>0</v>
      </c>
      <c r="AG150" s="47">
        <f t="shared" si="75"/>
        <v>0</v>
      </c>
      <c r="AH150" s="47">
        <f t="shared" si="76"/>
        <v>0</v>
      </c>
      <c r="AI150" s="47">
        <f t="shared" si="77"/>
        <v>0</v>
      </c>
      <c r="AJ150" s="47">
        <f t="shared" si="78"/>
        <v>0</v>
      </c>
      <c r="AK150" s="47">
        <f t="shared" si="79"/>
        <v>0</v>
      </c>
      <c r="AL150" s="47">
        <f t="shared" si="80"/>
        <v>0</v>
      </c>
      <c r="AM150" s="47">
        <f t="shared" si="81"/>
        <v>0</v>
      </c>
      <c r="AN150" s="47">
        <f t="shared" si="82"/>
        <v>0</v>
      </c>
      <c r="AO150" s="47">
        <f t="shared" si="83"/>
        <v>0</v>
      </c>
    </row>
    <row r="151" spans="1:41" ht="16.399999999999999" customHeight="1">
      <c r="A151" s="22">
        <v>15114</v>
      </c>
      <c r="B151" s="15" t="s">
        <v>216</v>
      </c>
      <c r="C151" s="47">
        <f>SUMIF(Jan!$A:$A,TB!$A151,Jan!$H:$H)</f>
        <v>0</v>
      </c>
      <c r="D151" s="47">
        <f>SUMIF(Feb!$A:$A,TB!$A151,Feb!$H:$H)</f>
        <v>0</v>
      </c>
      <c r="E151" s="47">
        <f>SUMIF(Mar!$A:$A,TB!$A151,Mar!$H:$H)</f>
        <v>0</v>
      </c>
      <c r="F151" s="47">
        <f>SUMIF(Apr!$A:$A,TB!$A151,Apr!$H:$H)</f>
        <v>0</v>
      </c>
      <c r="G151" s="47">
        <f>SUMIF(May!$A:$A,TB!$A151,May!$H:$H)</f>
        <v>0</v>
      </c>
      <c r="H151" s="47">
        <f>SUMIF(Jun!$A:$A,TB!$A151,Jun!$H:$H)</f>
        <v>0</v>
      </c>
      <c r="I151" s="47">
        <f>SUMIF(Jul!$A:$A,TB!$A151,Jul!$H:$H)</f>
        <v>0</v>
      </c>
      <c r="J151" s="47">
        <f>SUMIF(Aug!$A:$A,TB!$A151,Aug!$H:$H)</f>
        <v>0</v>
      </c>
      <c r="K151" s="47">
        <f>SUMIF(Sep!$A:$A,TB!$A151,Sep!$H:$H)</f>
        <v>0</v>
      </c>
      <c r="L151" s="47">
        <f>SUMIF(Oct!$A:$A,TB!$A151,Oct!$H:$H)</f>
        <v>0</v>
      </c>
      <c r="M151" s="47">
        <f>SUMIF(Nov!$A:$A,TB!$A151,Nov!$H:$H)</f>
        <v>0</v>
      </c>
      <c r="N151" s="47">
        <f>SUMIF(Dec!$A:$A,TB!$A151,Dec!$H:$H)</f>
        <v>0</v>
      </c>
      <c r="O151" s="261"/>
      <c r="P151" s="261"/>
      <c r="Q151" s="47">
        <v>0</v>
      </c>
      <c r="R151" s="47">
        <v>0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261"/>
      <c r="AD151" s="47">
        <f t="shared" si="72"/>
        <v>0</v>
      </c>
      <c r="AE151" s="47">
        <f t="shared" si="73"/>
        <v>0</v>
      </c>
      <c r="AF151" s="47">
        <f t="shared" si="74"/>
        <v>0</v>
      </c>
      <c r="AG151" s="47">
        <f t="shared" si="75"/>
        <v>0</v>
      </c>
      <c r="AH151" s="47">
        <f t="shared" si="76"/>
        <v>0</v>
      </c>
      <c r="AI151" s="47">
        <f t="shared" si="77"/>
        <v>0</v>
      </c>
      <c r="AJ151" s="47">
        <f t="shared" si="78"/>
        <v>0</v>
      </c>
      <c r="AK151" s="47">
        <f t="shared" si="79"/>
        <v>0</v>
      </c>
      <c r="AL151" s="47">
        <f t="shared" si="80"/>
        <v>0</v>
      </c>
      <c r="AM151" s="47">
        <f t="shared" si="81"/>
        <v>0</v>
      </c>
      <c r="AN151" s="47">
        <f t="shared" si="82"/>
        <v>0</v>
      </c>
      <c r="AO151" s="47">
        <f t="shared" si="83"/>
        <v>0</v>
      </c>
    </row>
    <row r="152" spans="1:41" ht="16.399999999999999" customHeight="1">
      <c r="A152" s="22">
        <v>15136</v>
      </c>
      <c r="B152" s="15" t="s">
        <v>217</v>
      </c>
      <c r="C152" s="47">
        <f>SUMIF(Jan!$A:$A,TB!$A152,Jan!$H:$H)</f>
        <v>0</v>
      </c>
      <c r="D152" s="47">
        <f>SUMIF(Feb!$A:$A,TB!$A152,Feb!$H:$H)</f>
        <v>0</v>
      </c>
      <c r="E152" s="47">
        <f>SUMIF(Mar!$A:$A,TB!$A152,Mar!$H:$H)</f>
        <v>0</v>
      </c>
      <c r="F152" s="47">
        <f>SUMIF(Apr!$A:$A,TB!$A152,Apr!$H:$H)</f>
        <v>0</v>
      </c>
      <c r="G152" s="47">
        <f>SUMIF(May!$A:$A,TB!$A152,May!$H:$H)</f>
        <v>0</v>
      </c>
      <c r="H152" s="47">
        <f>SUMIF(Jun!$A:$A,TB!$A152,Jun!$H:$H)</f>
        <v>0</v>
      </c>
      <c r="I152" s="47">
        <f>SUMIF(Jul!$A:$A,TB!$A152,Jul!$H:$H)</f>
        <v>0</v>
      </c>
      <c r="J152" s="47">
        <f>SUMIF(Aug!$A:$A,TB!$A152,Aug!$H:$H)</f>
        <v>0</v>
      </c>
      <c r="K152" s="47">
        <f>SUMIF(Sep!$A:$A,TB!$A152,Sep!$H:$H)</f>
        <v>0</v>
      </c>
      <c r="L152" s="47">
        <f>SUMIF(Oct!$A:$A,TB!$A152,Oct!$H:$H)</f>
        <v>0</v>
      </c>
      <c r="M152" s="47">
        <f>SUMIF(Nov!$A:$A,TB!$A152,Nov!$H:$H)</f>
        <v>0</v>
      </c>
      <c r="N152" s="47">
        <f>SUMIF(Dec!$A:$A,TB!$A152,Dec!$H:$H)</f>
        <v>0</v>
      </c>
      <c r="O152" s="260"/>
      <c r="P152" s="260"/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260"/>
      <c r="AD152" s="47">
        <f t="shared" si="72"/>
        <v>0</v>
      </c>
      <c r="AE152" s="47">
        <f t="shared" si="73"/>
        <v>0</v>
      </c>
      <c r="AF152" s="47">
        <f t="shared" si="74"/>
        <v>0</v>
      </c>
      <c r="AG152" s="47">
        <f t="shared" si="75"/>
        <v>0</v>
      </c>
      <c r="AH152" s="47">
        <f t="shared" si="76"/>
        <v>0</v>
      </c>
      <c r="AI152" s="47">
        <f t="shared" si="77"/>
        <v>0</v>
      </c>
      <c r="AJ152" s="47">
        <f t="shared" si="78"/>
        <v>0</v>
      </c>
      <c r="AK152" s="47">
        <f t="shared" si="79"/>
        <v>0</v>
      </c>
      <c r="AL152" s="47">
        <f t="shared" si="80"/>
        <v>0</v>
      </c>
      <c r="AM152" s="47">
        <f t="shared" si="81"/>
        <v>0</v>
      </c>
      <c r="AN152" s="47">
        <f t="shared" si="82"/>
        <v>0</v>
      </c>
      <c r="AO152" s="47">
        <f t="shared" si="83"/>
        <v>0</v>
      </c>
    </row>
    <row r="153" spans="1:41" ht="16.399999999999999" customHeight="1">
      <c r="A153" s="22"/>
      <c r="B153" s="15"/>
      <c r="C153" s="47">
        <f>SUMIF(Jan!$A:$A,TB!$A153,Jan!$H:$H)</f>
        <v>0</v>
      </c>
      <c r="D153" s="47">
        <f>SUMIF(Feb!$A:$A,TB!$A153,Feb!$H:$H)</f>
        <v>0</v>
      </c>
      <c r="E153" s="47">
        <f>SUMIF(Mar!$A:$A,TB!$A153,Mar!$H:$H)</f>
        <v>0</v>
      </c>
      <c r="F153" s="47">
        <f>SUMIF(Apr!$A:$A,TB!$A153,Apr!$H:$H)</f>
        <v>0</v>
      </c>
      <c r="G153" s="47">
        <f>SUMIF(May!$A:$A,TB!$A153,May!$H:$H)</f>
        <v>0</v>
      </c>
      <c r="H153" s="47">
        <f>SUMIF(Jun!$A:$A,TB!$A153,Jun!$H:$H)</f>
        <v>0</v>
      </c>
      <c r="I153" s="47">
        <f>SUMIF(Jul!$A:$A,TB!$A153,Jul!$H:$H)</f>
        <v>0</v>
      </c>
      <c r="J153" s="47">
        <f>SUMIF(Aug!$A:$A,TB!$A153,Aug!$H:$H)</f>
        <v>0</v>
      </c>
      <c r="K153" s="47">
        <f>SUMIF(Sep!$A:$A,TB!$A153,Sep!$H:$H)</f>
        <v>0</v>
      </c>
      <c r="L153" s="47">
        <f>SUMIF(Oct!$A:$A,TB!$A153,Oct!$H:$H)</f>
        <v>0</v>
      </c>
      <c r="M153" s="47">
        <f>SUMIF(Nov!$A:$A,TB!$A153,Nov!$H:$H)</f>
        <v>0</v>
      </c>
      <c r="N153" s="47">
        <f>SUMIF(Dec!$A:$A,TB!$A153,Dec!$H:$H)</f>
        <v>0</v>
      </c>
      <c r="O153" s="260"/>
      <c r="P153" s="260"/>
      <c r="Q153" s="47">
        <v>0</v>
      </c>
      <c r="R153" s="47">
        <v>0</v>
      </c>
      <c r="S153" s="47">
        <v>0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260"/>
      <c r="AD153" s="47">
        <f t="shared" si="72"/>
        <v>0</v>
      </c>
      <c r="AE153" s="47">
        <f t="shared" si="73"/>
        <v>0</v>
      </c>
      <c r="AF153" s="47">
        <f t="shared" si="74"/>
        <v>0</v>
      </c>
      <c r="AG153" s="47">
        <f t="shared" si="75"/>
        <v>0</v>
      </c>
      <c r="AH153" s="47">
        <f t="shared" si="76"/>
        <v>0</v>
      </c>
      <c r="AI153" s="47">
        <f t="shared" si="77"/>
        <v>0</v>
      </c>
      <c r="AJ153" s="47">
        <f t="shared" si="78"/>
        <v>0</v>
      </c>
      <c r="AK153" s="47">
        <f t="shared" si="79"/>
        <v>0</v>
      </c>
      <c r="AL153" s="47">
        <f t="shared" si="80"/>
        <v>0</v>
      </c>
      <c r="AM153" s="47">
        <f t="shared" si="81"/>
        <v>0</v>
      </c>
      <c r="AN153" s="47">
        <f t="shared" si="82"/>
        <v>0</v>
      </c>
      <c r="AO153" s="47">
        <f t="shared" si="83"/>
        <v>0</v>
      </c>
    </row>
    <row r="154" spans="1:41" ht="16.399999999999999" customHeight="1">
      <c r="A154" s="14"/>
      <c r="B154" s="23"/>
      <c r="C154" s="47">
        <f>SUMIF(Jan!$A:$A,TB!$A154,Jan!$H:$H)</f>
        <v>0</v>
      </c>
      <c r="D154" s="47">
        <f>SUMIF(Feb!$A:$A,TB!$A154,Feb!$H:$H)</f>
        <v>0</v>
      </c>
      <c r="E154" s="47">
        <f>SUMIF(Mar!$A:$A,TB!$A154,Mar!$H:$H)</f>
        <v>0</v>
      </c>
      <c r="F154" s="47">
        <f>SUMIF(Apr!$A:$A,TB!$A154,Apr!$H:$H)</f>
        <v>0</v>
      </c>
      <c r="G154" s="47">
        <f>SUMIF(May!$A:$A,TB!$A154,May!$H:$H)</f>
        <v>0</v>
      </c>
      <c r="H154" s="47">
        <f>SUMIF(Jun!$A:$A,TB!$A154,Jun!$H:$H)</f>
        <v>0</v>
      </c>
      <c r="I154" s="47">
        <f>SUMIF(Jul!$A:$A,TB!$A154,Jul!$H:$H)</f>
        <v>0</v>
      </c>
      <c r="J154" s="47">
        <f>SUMIF(Aug!$A:$A,TB!$A154,Aug!$H:$H)</f>
        <v>0</v>
      </c>
      <c r="K154" s="47">
        <f>SUMIF(Sep!$A:$A,TB!$A154,Sep!$H:$H)</f>
        <v>0</v>
      </c>
      <c r="L154" s="47">
        <f>SUMIF(Oct!$A:$A,TB!$A154,Oct!$H:$H)</f>
        <v>0</v>
      </c>
      <c r="M154" s="47">
        <f>SUMIF(Nov!$A:$A,TB!$A154,Nov!$H:$H)</f>
        <v>0</v>
      </c>
      <c r="N154" s="47">
        <f>SUMIF(Dec!$A:$A,TB!$A154,Dec!$H:$H)</f>
        <v>0</v>
      </c>
      <c r="O154" s="260"/>
      <c r="P154" s="260"/>
      <c r="Q154" s="47">
        <v>0</v>
      </c>
      <c r="R154" s="47">
        <v>0</v>
      </c>
      <c r="S154" s="47">
        <v>0</v>
      </c>
      <c r="T154" s="47">
        <v>0</v>
      </c>
      <c r="U154" s="47">
        <v>0</v>
      </c>
      <c r="V154" s="47">
        <v>0</v>
      </c>
      <c r="W154" s="47">
        <v>0</v>
      </c>
      <c r="X154" s="47">
        <v>0</v>
      </c>
      <c r="Y154" s="47">
        <v>0</v>
      </c>
      <c r="Z154" s="47">
        <v>0</v>
      </c>
      <c r="AA154" s="47">
        <v>0</v>
      </c>
      <c r="AB154" s="47">
        <v>0</v>
      </c>
      <c r="AC154" s="260"/>
      <c r="AD154" s="47">
        <f t="shared" si="72"/>
        <v>0</v>
      </c>
      <c r="AE154" s="47">
        <f t="shared" si="73"/>
        <v>0</v>
      </c>
      <c r="AF154" s="47">
        <f t="shared" si="74"/>
        <v>0</v>
      </c>
      <c r="AG154" s="47">
        <f t="shared" si="75"/>
        <v>0</v>
      </c>
      <c r="AH154" s="47">
        <f t="shared" si="76"/>
        <v>0</v>
      </c>
      <c r="AI154" s="47">
        <f t="shared" si="77"/>
        <v>0</v>
      </c>
      <c r="AJ154" s="47">
        <f t="shared" si="78"/>
        <v>0</v>
      </c>
      <c r="AK154" s="47">
        <f t="shared" si="79"/>
        <v>0</v>
      </c>
      <c r="AL154" s="47">
        <f t="shared" si="80"/>
        <v>0</v>
      </c>
      <c r="AM154" s="47">
        <f t="shared" si="81"/>
        <v>0</v>
      </c>
      <c r="AN154" s="47">
        <f t="shared" si="82"/>
        <v>0</v>
      </c>
      <c r="AO154" s="47">
        <f t="shared" si="83"/>
        <v>0</v>
      </c>
    </row>
    <row r="155" spans="1:41" ht="16.399999999999999" customHeight="1">
      <c r="A155" s="14"/>
      <c r="B155" s="23"/>
      <c r="C155" s="47">
        <f>SUMIF(Jan!$A:$A,TB!$A155,Jan!$H:$H)</f>
        <v>0</v>
      </c>
      <c r="D155" s="47">
        <f>SUMIF(Feb!$A:$A,TB!$A155,Feb!$H:$H)</f>
        <v>0</v>
      </c>
      <c r="E155" s="47">
        <f>SUMIF(Mar!$A:$A,TB!$A155,Mar!$H:$H)</f>
        <v>0</v>
      </c>
      <c r="F155" s="47">
        <f>SUMIF(Apr!$A:$A,TB!$A155,Apr!$H:$H)</f>
        <v>0</v>
      </c>
      <c r="G155" s="47">
        <f>SUMIF(May!$A:$A,TB!$A155,May!$H:$H)</f>
        <v>0</v>
      </c>
      <c r="H155" s="47">
        <f>SUMIF(Jun!$A:$A,TB!$A155,Jun!$H:$H)</f>
        <v>0</v>
      </c>
      <c r="I155" s="47">
        <f>SUMIF(Jul!$A:$A,TB!$A155,Jul!$H:$H)</f>
        <v>0</v>
      </c>
      <c r="J155" s="47">
        <f>SUMIF(Aug!$A:$A,TB!$A155,Aug!$H:$H)</f>
        <v>0</v>
      </c>
      <c r="K155" s="47">
        <f>SUMIF(Sep!$A:$A,TB!$A155,Sep!$H:$H)</f>
        <v>0</v>
      </c>
      <c r="L155" s="47">
        <f>SUMIF(Oct!$A:$A,TB!$A155,Oct!$H:$H)</f>
        <v>0</v>
      </c>
      <c r="M155" s="47">
        <f>SUMIF(Nov!$A:$A,TB!$A155,Nov!$H:$H)</f>
        <v>0</v>
      </c>
      <c r="N155" s="47">
        <f>SUMIF(Dec!$A:$A,TB!$A155,Dec!$H:$H)</f>
        <v>0</v>
      </c>
      <c r="O155" s="261"/>
      <c r="P155" s="261"/>
      <c r="Q155" s="47">
        <v>0</v>
      </c>
      <c r="R155" s="47">
        <v>0</v>
      </c>
      <c r="S155" s="47">
        <v>0</v>
      </c>
      <c r="T155" s="47">
        <v>0</v>
      </c>
      <c r="U155" s="47">
        <v>0</v>
      </c>
      <c r="V155" s="47">
        <v>0</v>
      </c>
      <c r="W155" s="47">
        <v>0</v>
      </c>
      <c r="X155" s="47">
        <v>0</v>
      </c>
      <c r="Y155" s="47">
        <v>0</v>
      </c>
      <c r="Z155" s="47">
        <v>0</v>
      </c>
      <c r="AA155" s="47">
        <v>0</v>
      </c>
      <c r="AB155" s="47">
        <v>0</v>
      </c>
      <c r="AC155" s="261"/>
      <c r="AD155" s="47">
        <f t="shared" si="72"/>
        <v>0</v>
      </c>
      <c r="AE155" s="47">
        <f t="shared" si="73"/>
        <v>0</v>
      </c>
      <c r="AF155" s="47">
        <f t="shared" si="74"/>
        <v>0</v>
      </c>
      <c r="AG155" s="47">
        <f t="shared" si="75"/>
        <v>0</v>
      </c>
      <c r="AH155" s="47">
        <f t="shared" si="76"/>
        <v>0</v>
      </c>
      <c r="AI155" s="47">
        <f t="shared" si="77"/>
        <v>0</v>
      </c>
      <c r="AJ155" s="47">
        <f t="shared" si="78"/>
        <v>0</v>
      </c>
      <c r="AK155" s="47">
        <f t="shared" si="79"/>
        <v>0</v>
      </c>
      <c r="AL155" s="47">
        <f t="shared" si="80"/>
        <v>0</v>
      </c>
      <c r="AM155" s="47">
        <f t="shared" si="81"/>
        <v>0</v>
      </c>
      <c r="AN155" s="47">
        <f t="shared" si="82"/>
        <v>0</v>
      </c>
      <c r="AO155" s="47">
        <f t="shared" si="83"/>
        <v>0</v>
      </c>
    </row>
    <row r="156" spans="1:41" ht="16.399999999999999" customHeight="1">
      <c r="A156" s="19" t="s">
        <v>10</v>
      </c>
      <c r="B156" s="20"/>
      <c r="C156" s="21">
        <f t="shared" ref="C156" si="84">ROUND(SUM(C124:C155),2)</f>
        <v>0</v>
      </c>
      <c r="D156" s="21">
        <f t="shared" ref="D156:N156" si="85">ROUND(SUM(D124:D155),2)</f>
        <v>0</v>
      </c>
      <c r="E156" s="21">
        <f t="shared" si="85"/>
        <v>0</v>
      </c>
      <c r="F156" s="21">
        <f t="shared" si="85"/>
        <v>0</v>
      </c>
      <c r="G156" s="21">
        <f t="shared" si="85"/>
        <v>0</v>
      </c>
      <c r="H156" s="21">
        <f t="shared" si="85"/>
        <v>0</v>
      </c>
      <c r="I156" s="21">
        <f t="shared" si="85"/>
        <v>0</v>
      </c>
      <c r="J156" s="21">
        <f t="shared" si="85"/>
        <v>0</v>
      </c>
      <c r="K156" s="21">
        <f t="shared" si="85"/>
        <v>0</v>
      </c>
      <c r="L156" s="21">
        <f t="shared" si="85"/>
        <v>0</v>
      </c>
      <c r="M156" s="21">
        <f t="shared" si="85"/>
        <v>0</v>
      </c>
      <c r="N156" s="21">
        <f t="shared" si="85"/>
        <v>0</v>
      </c>
      <c r="O156" s="260"/>
      <c r="P156" s="260"/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60"/>
      <c r="AD156" s="21">
        <f t="shared" ref="AD156:AO156" si="86">ROUND(SUM(AD124:AD155),2)</f>
        <v>0</v>
      </c>
      <c r="AE156" s="21">
        <f t="shared" si="86"/>
        <v>0</v>
      </c>
      <c r="AF156" s="21">
        <f t="shared" si="86"/>
        <v>0</v>
      </c>
      <c r="AG156" s="21">
        <f t="shared" si="86"/>
        <v>0</v>
      </c>
      <c r="AH156" s="21">
        <f t="shared" si="86"/>
        <v>0</v>
      </c>
      <c r="AI156" s="21">
        <f t="shared" si="86"/>
        <v>0</v>
      </c>
      <c r="AJ156" s="21">
        <f t="shared" si="86"/>
        <v>0</v>
      </c>
      <c r="AK156" s="21">
        <f t="shared" si="86"/>
        <v>0</v>
      </c>
      <c r="AL156" s="21">
        <f t="shared" si="86"/>
        <v>0</v>
      </c>
      <c r="AM156" s="21">
        <f t="shared" si="86"/>
        <v>0</v>
      </c>
      <c r="AN156" s="21">
        <f t="shared" si="86"/>
        <v>0</v>
      </c>
      <c r="AO156" s="21">
        <f t="shared" si="86"/>
        <v>0</v>
      </c>
    </row>
    <row r="157" spans="1:41" ht="16.399999999999999" customHeight="1">
      <c r="A157" s="22"/>
      <c r="B157" s="15"/>
      <c r="C157" s="47">
        <f>SUMIF(Jan!$A:$A,TB!$A157,Jan!$H:$H)</f>
        <v>0</v>
      </c>
      <c r="D157" s="47">
        <f>SUMIF(Feb!$A:$A,TB!$A157,Feb!$H:$H)</f>
        <v>0</v>
      </c>
      <c r="E157" s="47">
        <f>SUMIF(Mar!$A:$A,TB!$A157,Mar!$H:$H)</f>
        <v>0</v>
      </c>
      <c r="F157" s="47">
        <f>SUMIF(Apr!$A:$A,TB!$A157,Apr!$H:$H)</f>
        <v>0</v>
      </c>
      <c r="G157" s="47">
        <f>SUMIF(May!$A:$A,TB!$A157,May!$H:$H)</f>
        <v>0</v>
      </c>
      <c r="H157" s="47">
        <f>SUMIF(Jun!$A:$A,TB!$A157,Jun!$H:$H)</f>
        <v>0</v>
      </c>
      <c r="I157" s="47">
        <f>SUMIF(Jul!$A:$A,TB!$A157,Jul!$H:$H)</f>
        <v>0</v>
      </c>
      <c r="J157" s="47">
        <f>SUMIF(Aug!$A:$A,TB!$A157,Aug!$H:$H)</f>
        <v>0</v>
      </c>
      <c r="K157" s="47">
        <f>SUMIF(Sep!$A:$A,TB!$A157,Sep!$H:$H)</f>
        <v>0</v>
      </c>
      <c r="L157" s="47">
        <f>SUMIF(Oct!$A:$A,TB!$A157,Oct!$H:$H)</f>
        <v>0</v>
      </c>
      <c r="M157" s="47">
        <f>SUMIF(Nov!$A:$A,TB!$A157,Nov!$H:$H)</f>
        <v>0</v>
      </c>
      <c r="N157" s="47">
        <f>SUMIF(Dec!$A:$A,TB!$A157,Dec!$H:$H)</f>
        <v>0</v>
      </c>
      <c r="O157" s="260"/>
      <c r="P157" s="260"/>
      <c r="Q157" s="47">
        <v>0</v>
      </c>
      <c r="R157" s="47">
        <v>0</v>
      </c>
      <c r="S157" s="47">
        <v>0</v>
      </c>
      <c r="T157" s="47">
        <v>0</v>
      </c>
      <c r="U157" s="47">
        <v>0</v>
      </c>
      <c r="V157" s="47">
        <v>0</v>
      </c>
      <c r="W157" s="47">
        <v>0</v>
      </c>
      <c r="X157" s="47">
        <v>0</v>
      </c>
      <c r="Y157" s="47">
        <v>0</v>
      </c>
      <c r="Z157" s="47">
        <v>0</v>
      </c>
      <c r="AA157" s="47">
        <v>0</v>
      </c>
      <c r="AB157" s="47">
        <v>0</v>
      </c>
      <c r="AC157" s="260"/>
      <c r="AD157" s="47">
        <f t="shared" ref="AD157:AO158" si="87">ROUND(C157*AD$2,2)</f>
        <v>0</v>
      </c>
      <c r="AE157" s="47">
        <f t="shared" si="87"/>
        <v>0</v>
      </c>
      <c r="AF157" s="47">
        <f t="shared" si="87"/>
        <v>0</v>
      </c>
      <c r="AG157" s="47">
        <f t="shared" si="87"/>
        <v>0</v>
      </c>
      <c r="AH157" s="47">
        <f t="shared" si="87"/>
        <v>0</v>
      </c>
      <c r="AI157" s="47">
        <f t="shared" si="87"/>
        <v>0</v>
      </c>
      <c r="AJ157" s="47">
        <f t="shared" si="87"/>
        <v>0</v>
      </c>
      <c r="AK157" s="47">
        <f t="shared" si="87"/>
        <v>0</v>
      </c>
      <c r="AL157" s="47">
        <f t="shared" si="87"/>
        <v>0</v>
      </c>
      <c r="AM157" s="47">
        <f t="shared" si="87"/>
        <v>0</v>
      </c>
      <c r="AN157" s="47">
        <f t="shared" si="87"/>
        <v>0</v>
      </c>
      <c r="AO157" s="47">
        <f t="shared" si="87"/>
        <v>0</v>
      </c>
    </row>
    <row r="158" spans="1:41" ht="16.399999999999999" customHeight="1">
      <c r="A158" s="14"/>
      <c r="B158" s="23"/>
      <c r="C158" s="47">
        <f>SUMIF(Jan!$A:$A,TB!$A158,Jan!$H:$H)</f>
        <v>0</v>
      </c>
      <c r="D158" s="47">
        <f>SUMIF(Feb!$A:$A,TB!$A158,Feb!$H:$H)</f>
        <v>0</v>
      </c>
      <c r="E158" s="47">
        <f>SUMIF(Mar!$A:$A,TB!$A158,Mar!$H:$H)</f>
        <v>0</v>
      </c>
      <c r="F158" s="47">
        <f>SUMIF(Apr!$A:$A,TB!$A158,Apr!$H:$H)</f>
        <v>0</v>
      </c>
      <c r="G158" s="47">
        <f>SUMIF(May!$A:$A,TB!$A158,May!$H:$H)</f>
        <v>0</v>
      </c>
      <c r="H158" s="47">
        <f>SUMIF(Jun!$A:$A,TB!$A158,Jun!$H:$H)</f>
        <v>0</v>
      </c>
      <c r="I158" s="47">
        <f>SUMIF(Jul!$A:$A,TB!$A158,Jul!$H:$H)</f>
        <v>0</v>
      </c>
      <c r="J158" s="47">
        <f>SUMIF(Aug!$A:$A,TB!$A158,Aug!$H:$H)</f>
        <v>0</v>
      </c>
      <c r="K158" s="47">
        <f>SUMIF(Sep!$A:$A,TB!$A158,Sep!$H:$H)</f>
        <v>0</v>
      </c>
      <c r="L158" s="47">
        <f>SUMIF(Oct!$A:$A,TB!$A158,Oct!$H:$H)</f>
        <v>0</v>
      </c>
      <c r="M158" s="47">
        <f>SUMIF(Nov!$A:$A,TB!$A158,Nov!$H:$H)</f>
        <v>0</v>
      </c>
      <c r="N158" s="47">
        <f>SUMIF(Dec!$A:$A,TB!$A158,Dec!$H:$H)</f>
        <v>0</v>
      </c>
      <c r="O158" s="260"/>
      <c r="P158" s="260"/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</v>
      </c>
      <c r="W158" s="47">
        <v>0</v>
      </c>
      <c r="X158" s="47">
        <v>0</v>
      </c>
      <c r="Y158" s="47">
        <v>0</v>
      </c>
      <c r="Z158" s="47">
        <v>0</v>
      </c>
      <c r="AA158" s="47">
        <v>0</v>
      </c>
      <c r="AB158" s="47">
        <v>0</v>
      </c>
      <c r="AC158" s="260"/>
      <c r="AD158" s="47">
        <f t="shared" si="87"/>
        <v>0</v>
      </c>
      <c r="AE158" s="47">
        <f t="shared" si="87"/>
        <v>0</v>
      </c>
      <c r="AF158" s="47">
        <f t="shared" si="87"/>
        <v>0</v>
      </c>
      <c r="AG158" s="47">
        <f t="shared" si="87"/>
        <v>0</v>
      </c>
      <c r="AH158" s="47">
        <f t="shared" si="87"/>
        <v>0</v>
      </c>
      <c r="AI158" s="47">
        <f t="shared" si="87"/>
        <v>0</v>
      </c>
      <c r="AJ158" s="47">
        <f t="shared" si="87"/>
        <v>0</v>
      </c>
      <c r="AK158" s="47">
        <f t="shared" si="87"/>
        <v>0</v>
      </c>
      <c r="AL158" s="47">
        <f t="shared" si="87"/>
        <v>0</v>
      </c>
      <c r="AM158" s="47">
        <f t="shared" si="87"/>
        <v>0</v>
      </c>
      <c r="AN158" s="47">
        <f t="shared" si="87"/>
        <v>0</v>
      </c>
      <c r="AO158" s="47">
        <f t="shared" si="87"/>
        <v>0</v>
      </c>
    </row>
    <row r="159" spans="1:41" ht="16.399999999999999" customHeight="1">
      <c r="A159" s="19" t="s">
        <v>11</v>
      </c>
      <c r="B159" s="20"/>
      <c r="C159" s="21">
        <f t="shared" ref="C159" si="88">ROUND(SUM(C157:C158),2)</f>
        <v>0</v>
      </c>
      <c r="D159" s="21">
        <f t="shared" ref="D159:N159" si="89">ROUND(SUM(D157:D158),2)</f>
        <v>0</v>
      </c>
      <c r="E159" s="21">
        <f t="shared" si="89"/>
        <v>0</v>
      </c>
      <c r="F159" s="21">
        <f t="shared" si="89"/>
        <v>0</v>
      </c>
      <c r="G159" s="21">
        <f t="shared" si="89"/>
        <v>0</v>
      </c>
      <c r="H159" s="21">
        <f t="shared" si="89"/>
        <v>0</v>
      </c>
      <c r="I159" s="21">
        <f t="shared" si="89"/>
        <v>0</v>
      </c>
      <c r="J159" s="21">
        <f t="shared" si="89"/>
        <v>0</v>
      </c>
      <c r="K159" s="21">
        <f t="shared" si="89"/>
        <v>0</v>
      </c>
      <c r="L159" s="21">
        <f t="shared" si="89"/>
        <v>0</v>
      </c>
      <c r="M159" s="21">
        <f t="shared" si="89"/>
        <v>0</v>
      </c>
      <c r="N159" s="21">
        <f t="shared" si="89"/>
        <v>0</v>
      </c>
      <c r="O159" s="261"/>
      <c r="P159" s="261"/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61"/>
      <c r="AD159" s="21">
        <f t="shared" ref="AD159:AO159" si="90">ROUND(SUM(AD157:AD158),2)</f>
        <v>0</v>
      </c>
      <c r="AE159" s="21">
        <f t="shared" si="90"/>
        <v>0</v>
      </c>
      <c r="AF159" s="21">
        <f t="shared" si="90"/>
        <v>0</v>
      </c>
      <c r="AG159" s="21">
        <f t="shared" si="90"/>
        <v>0</v>
      </c>
      <c r="AH159" s="21">
        <f t="shared" si="90"/>
        <v>0</v>
      </c>
      <c r="AI159" s="21">
        <f t="shared" si="90"/>
        <v>0</v>
      </c>
      <c r="AJ159" s="21">
        <f t="shared" si="90"/>
        <v>0</v>
      </c>
      <c r="AK159" s="21">
        <f t="shared" si="90"/>
        <v>0</v>
      </c>
      <c r="AL159" s="21">
        <f t="shared" si="90"/>
        <v>0</v>
      </c>
      <c r="AM159" s="21">
        <f t="shared" si="90"/>
        <v>0</v>
      </c>
      <c r="AN159" s="21">
        <f t="shared" si="90"/>
        <v>0</v>
      </c>
      <c r="AO159" s="21">
        <f t="shared" si="90"/>
        <v>0</v>
      </c>
    </row>
    <row r="160" spans="1:41" ht="16.399999999999999" customHeight="1">
      <c r="A160" s="14"/>
      <c r="B160" s="15"/>
      <c r="C160" s="47">
        <f>SUMIF(Jan!$A:$A,TB!$A160,Jan!$H:$H)</f>
        <v>0</v>
      </c>
      <c r="D160" s="47">
        <f>SUMIF(Feb!$A:$A,TB!$A160,Feb!$H:$H)</f>
        <v>0</v>
      </c>
      <c r="E160" s="47">
        <f>SUMIF(Mar!$A:$A,TB!$A160,Mar!$H:$H)</f>
        <v>0</v>
      </c>
      <c r="F160" s="47">
        <f>SUMIF(Apr!$A:$A,TB!$A160,Apr!$H:$H)</f>
        <v>0</v>
      </c>
      <c r="G160" s="47">
        <f>SUMIF(May!$A:$A,TB!$A160,May!$H:$H)</f>
        <v>0</v>
      </c>
      <c r="H160" s="47">
        <f>SUMIF(Jun!$A:$A,TB!$A160,Jun!$H:$H)</f>
        <v>0</v>
      </c>
      <c r="I160" s="47">
        <f>SUMIF(Jul!$A:$A,TB!$A160,Jul!$H:$H)</f>
        <v>0</v>
      </c>
      <c r="J160" s="47">
        <f>SUMIF(Aug!$A:$A,TB!$A160,Aug!$H:$H)</f>
        <v>0</v>
      </c>
      <c r="K160" s="47">
        <f>SUMIF(Sep!$A:$A,TB!$A160,Sep!$H:$H)</f>
        <v>0</v>
      </c>
      <c r="L160" s="47">
        <f>SUMIF(Oct!$A:$A,TB!$A160,Oct!$H:$H)</f>
        <v>0</v>
      </c>
      <c r="M160" s="47">
        <f>SUMIF(Nov!$A:$A,TB!$A160,Nov!$H:$H)</f>
        <v>0</v>
      </c>
      <c r="N160" s="47">
        <f>SUMIF(Dec!$A:$A,TB!$A160,Dec!$H:$H)</f>
        <v>0</v>
      </c>
      <c r="O160" s="260"/>
      <c r="P160" s="260"/>
      <c r="Q160" s="47">
        <v>0</v>
      </c>
      <c r="R160" s="47">
        <v>0</v>
      </c>
      <c r="S160" s="47">
        <v>0</v>
      </c>
      <c r="T160" s="47">
        <v>0</v>
      </c>
      <c r="U160" s="47">
        <v>0</v>
      </c>
      <c r="V160" s="47">
        <v>0</v>
      </c>
      <c r="W160" s="47">
        <v>0</v>
      </c>
      <c r="X160" s="47">
        <v>0</v>
      </c>
      <c r="Y160" s="47">
        <v>0</v>
      </c>
      <c r="Z160" s="47">
        <v>0</v>
      </c>
      <c r="AA160" s="47">
        <v>0</v>
      </c>
      <c r="AB160" s="47">
        <v>0</v>
      </c>
      <c r="AC160" s="260"/>
      <c r="AD160" s="47">
        <f t="shared" ref="AD160:AO162" si="91">ROUND(C160*AD$2,2)</f>
        <v>0</v>
      </c>
      <c r="AE160" s="47">
        <f t="shared" si="91"/>
        <v>0</v>
      </c>
      <c r="AF160" s="47">
        <f t="shared" si="91"/>
        <v>0</v>
      </c>
      <c r="AG160" s="47">
        <f t="shared" si="91"/>
        <v>0</v>
      </c>
      <c r="AH160" s="47">
        <f t="shared" si="91"/>
        <v>0</v>
      </c>
      <c r="AI160" s="47">
        <f t="shared" si="91"/>
        <v>0</v>
      </c>
      <c r="AJ160" s="47">
        <f t="shared" si="91"/>
        <v>0</v>
      </c>
      <c r="AK160" s="47">
        <f t="shared" si="91"/>
        <v>0</v>
      </c>
      <c r="AL160" s="47">
        <f t="shared" si="91"/>
        <v>0</v>
      </c>
      <c r="AM160" s="47">
        <f t="shared" si="91"/>
        <v>0</v>
      </c>
      <c r="AN160" s="47">
        <f t="shared" si="91"/>
        <v>0</v>
      </c>
      <c r="AO160" s="47">
        <f t="shared" si="91"/>
        <v>0</v>
      </c>
    </row>
    <row r="161" spans="1:41" ht="16.399999999999999" customHeight="1">
      <c r="A161" s="14">
        <v>15006</v>
      </c>
      <c r="B161" s="23" t="s">
        <v>218</v>
      </c>
      <c r="C161" s="47">
        <f>SUMIF(Jan!$A:$A,TB!$A161,Jan!$H:$H)</f>
        <v>0</v>
      </c>
      <c r="D161" s="47">
        <f>SUMIF(Feb!$A:$A,TB!$A161,Feb!$H:$H)</f>
        <v>0</v>
      </c>
      <c r="E161" s="47">
        <f>SUMIF(Mar!$A:$A,TB!$A161,Mar!$H:$H)</f>
        <v>0</v>
      </c>
      <c r="F161" s="47">
        <f>SUMIF(Apr!$A:$A,TB!$A161,Apr!$H:$H)</f>
        <v>0</v>
      </c>
      <c r="G161" s="47">
        <f>SUMIF(May!$A:$A,TB!$A161,May!$H:$H)</f>
        <v>0</v>
      </c>
      <c r="H161" s="47">
        <f>SUMIF(Jun!$A:$A,TB!$A161,Jun!$H:$H)</f>
        <v>0</v>
      </c>
      <c r="I161" s="47">
        <f>SUMIF(Jul!$A:$A,TB!$A161,Jul!$H:$H)</f>
        <v>0</v>
      </c>
      <c r="J161" s="47">
        <f>SUMIF(Aug!$A:$A,TB!$A161,Aug!$H:$H)</f>
        <v>0</v>
      </c>
      <c r="K161" s="47">
        <f>SUMIF(Sep!$A:$A,TB!$A161,Sep!$H:$H)</f>
        <v>0</v>
      </c>
      <c r="L161" s="47">
        <f>SUMIF(Oct!$A:$A,TB!$A161,Oct!$H:$H)</f>
        <v>0</v>
      </c>
      <c r="M161" s="47">
        <f>SUMIF(Nov!$A:$A,TB!$A161,Nov!$H:$H)</f>
        <v>0</v>
      </c>
      <c r="N161" s="47">
        <f>SUMIF(Dec!$A:$A,TB!$A161,Dec!$H:$H)</f>
        <v>0</v>
      </c>
      <c r="O161" s="260"/>
      <c r="P161" s="260"/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260"/>
      <c r="AD161" s="47">
        <f t="shared" si="91"/>
        <v>0</v>
      </c>
      <c r="AE161" s="47">
        <f t="shared" si="91"/>
        <v>0</v>
      </c>
      <c r="AF161" s="47">
        <f t="shared" si="91"/>
        <v>0</v>
      </c>
      <c r="AG161" s="47">
        <f t="shared" si="91"/>
        <v>0</v>
      </c>
      <c r="AH161" s="47">
        <f t="shared" si="91"/>
        <v>0</v>
      </c>
      <c r="AI161" s="47">
        <f t="shared" si="91"/>
        <v>0</v>
      </c>
      <c r="AJ161" s="47">
        <f t="shared" si="91"/>
        <v>0</v>
      </c>
      <c r="AK161" s="47">
        <f t="shared" si="91"/>
        <v>0</v>
      </c>
      <c r="AL161" s="47">
        <f t="shared" si="91"/>
        <v>0</v>
      </c>
      <c r="AM161" s="47">
        <f t="shared" si="91"/>
        <v>0</v>
      </c>
      <c r="AN161" s="47">
        <f t="shared" si="91"/>
        <v>0</v>
      </c>
      <c r="AO161" s="47">
        <f t="shared" si="91"/>
        <v>0</v>
      </c>
    </row>
    <row r="162" spans="1:41" ht="16.399999999999999" customHeight="1">
      <c r="A162" s="14"/>
      <c r="B162" s="23"/>
      <c r="C162" s="47">
        <f>SUMIF(Jan!$A:$A,TB!$A162,Jan!$H:$H)</f>
        <v>0</v>
      </c>
      <c r="D162" s="47">
        <f>SUMIF(Feb!$A:$A,TB!$A162,Feb!$H:$H)</f>
        <v>0</v>
      </c>
      <c r="E162" s="47">
        <f>SUMIF(Mar!$A:$A,TB!$A162,Mar!$H:$H)</f>
        <v>0</v>
      </c>
      <c r="F162" s="47">
        <f>SUMIF(Apr!$A:$A,TB!$A162,Apr!$H:$H)</f>
        <v>0</v>
      </c>
      <c r="G162" s="47">
        <f>SUMIF(May!$A:$A,TB!$A162,May!$H:$H)</f>
        <v>0</v>
      </c>
      <c r="H162" s="47">
        <f>SUMIF(Jun!$A:$A,TB!$A162,Jun!$H:$H)</f>
        <v>0</v>
      </c>
      <c r="I162" s="47">
        <f>SUMIF(Jul!$A:$A,TB!$A162,Jul!$H:$H)</f>
        <v>0</v>
      </c>
      <c r="J162" s="47">
        <f>SUMIF(Aug!$A:$A,TB!$A162,Aug!$H:$H)</f>
        <v>0</v>
      </c>
      <c r="K162" s="47">
        <f>SUMIF(Sep!$A:$A,TB!$A162,Sep!$H:$H)</f>
        <v>0</v>
      </c>
      <c r="L162" s="47">
        <f>SUMIF(Oct!$A:$A,TB!$A162,Oct!$H:$H)</f>
        <v>0</v>
      </c>
      <c r="M162" s="47">
        <f>SUMIF(Nov!$A:$A,TB!$A162,Nov!$H:$H)</f>
        <v>0</v>
      </c>
      <c r="N162" s="47">
        <f>SUMIF(Dec!$A:$A,TB!$A162,Dec!$H:$H)</f>
        <v>0</v>
      </c>
      <c r="O162" s="260"/>
      <c r="P162" s="260"/>
      <c r="Q162" s="47">
        <v>0</v>
      </c>
      <c r="R162" s="47">
        <v>0</v>
      </c>
      <c r="S162" s="47">
        <v>0</v>
      </c>
      <c r="T162" s="47">
        <v>0</v>
      </c>
      <c r="U162" s="4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260"/>
      <c r="AD162" s="47">
        <f t="shared" si="91"/>
        <v>0</v>
      </c>
      <c r="AE162" s="47">
        <f t="shared" si="91"/>
        <v>0</v>
      </c>
      <c r="AF162" s="47">
        <f t="shared" si="91"/>
        <v>0</v>
      </c>
      <c r="AG162" s="47">
        <f t="shared" si="91"/>
        <v>0</v>
      </c>
      <c r="AH162" s="47">
        <f t="shared" si="91"/>
        <v>0</v>
      </c>
      <c r="AI162" s="47">
        <f t="shared" si="91"/>
        <v>0</v>
      </c>
      <c r="AJ162" s="47">
        <f t="shared" si="91"/>
        <v>0</v>
      </c>
      <c r="AK162" s="47">
        <f t="shared" si="91"/>
        <v>0</v>
      </c>
      <c r="AL162" s="47">
        <f t="shared" si="91"/>
        <v>0</v>
      </c>
      <c r="AM162" s="47">
        <f t="shared" si="91"/>
        <v>0</v>
      </c>
      <c r="AN162" s="47">
        <f t="shared" si="91"/>
        <v>0</v>
      </c>
      <c r="AO162" s="47">
        <f t="shared" si="91"/>
        <v>0</v>
      </c>
    </row>
    <row r="163" spans="1:41" ht="16.399999999999999" customHeight="1">
      <c r="A163" s="19" t="s">
        <v>12</v>
      </c>
      <c r="B163" s="20"/>
      <c r="C163" s="21">
        <f t="shared" ref="C163" si="92">ROUND(SUM(C160:C162),2)</f>
        <v>0</v>
      </c>
      <c r="D163" s="21">
        <f t="shared" ref="D163:N163" si="93">ROUND(SUM(D160:D162),2)</f>
        <v>0</v>
      </c>
      <c r="E163" s="21">
        <f t="shared" si="93"/>
        <v>0</v>
      </c>
      <c r="F163" s="21">
        <f t="shared" si="93"/>
        <v>0</v>
      </c>
      <c r="G163" s="21">
        <f t="shared" si="93"/>
        <v>0</v>
      </c>
      <c r="H163" s="21">
        <f t="shared" si="93"/>
        <v>0</v>
      </c>
      <c r="I163" s="21">
        <f t="shared" si="93"/>
        <v>0</v>
      </c>
      <c r="J163" s="21">
        <f t="shared" si="93"/>
        <v>0</v>
      </c>
      <c r="K163" s="21">
        <f t="shared" si="93"/>
        <v>0</v>
      </c>
      <c r="L163" s="21">
        <f t="shared" si="93"/>
        <v>0</v>
      </c>
      <c r="M163" s="21">
        <f t="shared" si="93"/>
        <v>0</v>
      </c>
      <c r="N163" s="21">
        <f t="shared" si="93"/>
        <v>0</v>
      </c>
      <c r="O163" s="260"/>
      <c r="P163" s="260"/>
      <c r="Q163" s="21">
        <v>0</v>
      </c>
      <c r="R163" s="21"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0</v>
      </c>
      <c r="Z163" s="21">
        <v>0</v>
      </c>
      <c r="AA163" s="21">
        <v>0</v>
      </c>
      <c r="AB163" s="21">
        <v>0</v>
      </c>
      <c r="AC163" s="260"/>
      <c r="AD163" s="21">
        <f t="shared" ref="AD163:AO163" si="94">ROUND(SUM(AD160:AD162),2)</f>
        <v>0</v>
      </c>
      <c r="AE163" s="21">
        <f t="shared" si="94"/>
        <v>0</v>
      </c>
      <c r="AF163" s="21">
        <f t="shared" si="94"/>
        <v>0</v>
      </c>
      <c r="AG163" s="21">
        <f t="shared" si="94"/>
        <v>0</v>
      </c>
      <c r="AH163" s="21">
        <f t="shared" si="94"/>
        <v>0</v>
      </c>
      <c r="AI163" s="21">
        <f t="shared" si="94"/>
        <v>0</v>
      </c>
      <c r="AJ163" s="21">
        <f t="shared" si="94"/>
        <v>0</v>
      </c>
      <c r="AK163" s="21">
        <f t="shared" si="94"/>
        <v>0</v>
      </c>
      <c r="AL163" s="21">
        <f t="shared" si="94"/>
        <v>0</v>
      </c>
      <c r="AM163" s="21">
        <f t="shared" si="94"/>
        <v>0</v>
      </c>
      <c r="AN163" s="21">
        <f t="shared" si="94"/>
        <v>0</v>
      </c>
      <c r="AO163" s="21">
        <f t="shared" si="94"/>
        <v>0</v>
      </c>
    </row>
    <row r="164" spans="1:41" ht="16.399999999999999" customHeight="1">
      <c r="A164" s="14"/>
      <c r="B164" s="23"/>
      <c r="C164" s="47">
        <f>SUMIF(Jan!$A:$A,TB!$A164,Jan!$H:$H)</f>
        <v>0</v>
      </c>
      <c r="D164" s="47">
        <f>SUMIF(Feb!$A:$A,TB!$A164,Feb!$H:$H)</f>
        <v>0</v>
      </c>
      <c r="E164" s="47">
        <f>SUMIF(Mar!$A:$A,TB!$A164,Mar!$H:$H)</f>
        <v>0</v>
      </c>
      <c r="F164" s="47">
        <f>SUMIF(Apr!$A:$A,TB!$A164,Apr!$H:$H)</f>
        <v>0</v>
      </c>
      <c r="G164" s="47">
        <f>SUMIF(May!$A:$A,TB!$A164,May!$H:$H)</f>
        <v>0</v>
      </c>
      <c r="H164" s="47">
        <f>SUMIF(Jun!$A:$A,TB!$A164,Jun!$H:$H)</f>
        <v>0</v>
      </c>
      <c r="I164" s="47">
        <f>SUMIF(Jul!$A:$A,TB!$A164,Jul!$H:$H)</f>
        <v>0</v>
      </c>
      <c r="J164" s="47">
        <f>SUMIF(Aug!$A:$A,TB!$A164,Aug!$H:$H)</f>
        <v>0</v>
      </c>
      <c r="K164" s="47">
        <f>SUMIF(Sep!$A:$A,TB!$A164,Sep!$H:$H)</f>
        <v>0</v>
      </c>
      <c r="L164" s="47">
        <f>SUMIF(Oct!$A:$A,TB!$A164,Oct!$H:$H)</f>
        <v>0</v>
      </c>
      <c r="M164" s="47">
        <f>SUMIF(Nov!$A:$A,TB!$A164,Nov!$H:$H)</f>
        <v>0</v>
      </c>
      <c r="N164" s="47">
        <f>SUMIF(Dec!$A:$A,TB!$A164,Dec!$H:$H)</f>
        <v>0</v>
      </c>
      <c r="O164" s="260"/>
      <c r="P164" s="260"/>
      <c r="Q164" s="47">
        <v>0</v>
      </c>
      <c r="R164" s="47">
        <v>0</v>
      </c>
      <c r="S164" s="47">
        <v>0</v>
      </c>
      <c r="T164" s="47">
        <v>0</v>
      </c>
      <c r="U164" s="47">
        <v>0</v>
      </c>
      <c r="V164" s="47">
        <v>0</v>
      </c>
      <c r="W164" s="47">
        <v>0</v>
      </c>
      <c r="X164" s="47">
        <v>0</v>
      </c>
      <c r="Y164" s="47">
        <v>0</v>
      </c>
      <c r="Z164" s="47">
        <v>0</v>
      </c>
      <c r="AA164" s="47">
        <v>0</v>
      </c>
      <c r="AB164" s="47">
        <v>0</v>
      </c>
      <c r="AC164" s="260"/>
      <c r="AD164" s="47">
        <f t="shared" ref="AD164:AO166" si="95">ROUND(C164*AD$2,2)</f>
        <v>0</v>
      </c>
      <c r="AE164" s="47">
        <f t="shared" si="95"/>
        <v>0</v>
      </c>
      <c r="AF164" s="47">
        <f t="shared" si="95"/>
        <v>0</v>
      </c>
      <c r="AG164" s="47">
        <f t="shared" si="95"/>
        <v>0</v>
      </c>
      <c r="AH164" s="47">
        <f t="shared" si="95"/>
        <v>0</v>
      </c>
      <c r="AI164" s="47">
        <f t="shared" si="95"/>
        <v>0</v>
      </c>
      <c r="AJ164" s="47">
        <f t="shared" si="95"/>
        <v>0</v>
      </c>
      <c r="AK164" s="47">
        <f t="shared" si="95"/>
        <v>0</v>
      </c>
      <c r="AL164" s="47">
        <f t="shared" si="95"/>
        <v>0</v>
      </c>
      <c r="AM164" s="47">
        <f t="shared" si="95"/>
        <v>0</v>
      </c>
      <c r="AN164" s="47">
        <f t="shared" si="95"/>
        <v>0</v>
      </c>
      <c r="AO164" s="47">
        <f t="shared" si="95"/>
        <v>0</v>
      </c>
    </row>
    <row r="165" spans="1:41" ht="16.399999999999999" customHeight="1">
      <c r="A165" s="14"/>
      <c r="B165" s="23"/>
      <c r="C165" s="47">
        <f>SUMIF(Jan!$A:$A,TB!$A165,Jan!$H:$H)</f>
        <v>0</v>
      </c>
      <c r="D165" s="47">
        <f>SUMIF(Feb!$A:$A,TB!$A165,Feb!$H:$H)</f>
        <v>0</v>
      </c>
      <c r="E165" s="47">
        <f>SUMIF(Mar!$A:$A,TB!$A165,Mar!$H:$H)</f>
        <v>0</v>
      </c>
      <c r="F165" s="47">
        <f>SUMIF(Apr!$A:$A,TB!$A165,Apr!$H:$H)</f>
        <v>0</v>
      </c>
      <c r="G165" s="47">
        <f>SUMIF(May!$A:$A,TB!$A165,May!$H:$H)</f>
        <v>0</v>
      </c>
      <c r="H165" s="47">
        <f>SUMIF(Jun!$A:$A,TB!$A165,Jun!$H:$H)</f>
        <v>0</v>
      </c>
      <c r="I165" s="47">
        <f>SUMIF(Jul!$A:$A,TB!$A165,Jul!$H:$H)</f>
        <v>0</v>
      </c>
      <c r="J165" s="47">
        <f>SUMIF(Aug!$A:$A,TB!$A165,Aug!$H:$H)</f>
        <v>0</v>
      </c>
      <c r="K165" s="47">
        <f>SUMIF(Sep!$A:$A,TB!$A165,Sep!$H:$H)</f>
        <v>0</v>
      </c>
      <c r="L165" s="47">
        <f>SUMIF(Oct!$A:$A,TB!$A165,Oct!$H:$H)</f>
        <v>0</v>
      </c>
      <c r="M165" s="47">
        <f>SUMIF(Nov!$A:$A,TB!$A165,Nov!$H:$H)</f>
        <v>0</v>
      </c>
      <c r="N165" s="47">
        <f>SUMIF(Dec!$A:$A,TB!$A165,Dec!$H:$H)</f>
        <v>0</v>
      </c>
      <c r="O165" s="260"/>
      <c r="P165" s="260"/>
      <c r="Q165" s="47">
        <v>0</v>
      </c>
      <c r="R165" s="47">
        <v>0</v>
      </c>
      <c r="S165" s="47">
        <v>0</v>
      </c>
      <c r="T165" s="47">
        <v>0</v>
      </c>
      <c r="U165" s="47">
        <v>0</v>
      </c>
      <c r="V165" s="4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260"/>
      <c r="AD165" s="47">
        <f t="shared" si="95"/>
        <v>0</v>
      </c>
      <c r="AE165" s="47">
        <f t="shared" si="95"/>
        <v>0</v>
      </c>
      <c r="AF165" s="47">
        <f t="shared" si="95"/>
        <v>0</v>
      </c>
      <c r="AG165" s="47">
        <f t="shared" si="95"/>
        <v>0</v>
      </c>
      <c r="AH165" s="47">
        <f t="shared" si="95"/>
        <v>0</v>
      </c>
      <c r="AI165" s="47">
        <f t="shared" si="95"/>
        <v>0</v>
      </c>
      <c r="AJ165" s="47">
        <f t="shared" si="95"/>
        <v>0</v>
      </c>
      <c r="AK165" s="47">
        <f t="shared" si="95"/>
        <v>0</v>
      </c>
      <c r="AL165" s="47">
        <f t="shared" si="95"/>
        <v>0</v>
      </c>
      <c r="AM165" s="47">
        <f t="shared" si="95"/>
        <v>0</v>
      </c>
      <c r="AN165" s="47">
        <f t="shared" si="95"/>
        <v>0</v>
      </c>
      <c r="AO165" s="47">
        <f t="shared" si="95"/>
        <v>0</v>
      </c>
    </row>
    <row r="166" spans="1:41" ht="16.399999999999999" customHeight="1">
      <c r="A166" s="14"/>
      <c r="B166" s="23"/>
      <c r="C166" s="47">
        <f>SUMIF(Jan!$A:$A,TB!$A166,Jan!$H:$H)</f>
        <v>0</v>
      </c>
      <c r="D166" s="47">
        <f>SUMIF(Feb!$A:$A,TB!$A166,Feb!$H:$H)</f>
        <v>0</v>
      </c>
      <c r="E166" s="47">
        <f>SUMIF(Mar!$A:$A,TB!$A166,Mar!$H:$H)</f>
        <v>0</v>
      </c>
      <c r="F166" s="47">
        <f>SUMIF(Apr!$A:$A,TB!$A166,Apr!$H:$H)</f>
        <v>0</v>
      </c>
      <c r="G166" s="47">
        <f>SUMIF(May!$A:$A,TB!$A166,May!$H:$H)</f>
        <v>0</v>
      </c>
      <c r="H166" s="47">
        <f>SUMIF(Jun!$A:$A,TB!$A166,Jun!$H:$H)</f>
        <v>0</v>
      </c>
      <c r="I166" s="47">
        <f>SUMIF(Jul!$A:$A,TB!$A166,Jul!$H:$H)</f>
        <v>0</v>
      </c>
      <c r="J166" s="47">
        <f>SUMIF(Aug!$A:$A,TB!$A166,Aug!$H:$H)</f>
        <v>0</v>
      </c>
      <c r="K166" s="47">
        <f>SUMIF(Sep!$A:$A,TB!$A166,Sep!$H:$H)</f>
        <v>0</v>
      </c>
      <c r="L166" s="47">
        <f>SUMIF(Oct!$A:$A,TB!$A166,Oct!$H:$H)</f>
        <v>0</v>
      </c>
      <c r="M166" s="47">
        <f>SUMIF(Nov!$A:$A,TB!$A166,Nov!$H:$H)</f>
        <v>0</v>
      </c>
      <c r="N166" s="47">
        <f>SUMIF(Dec!$A:$A,TB!$A166,Dec!$H:$H)</f>
        <v>0</v>
      </c>
      <c r="O166" s="260"/>
      <c r="P166" s="260"/>
      <c r="Q166" s="47">
        <v>0</v>
      </c>
      <c r="R166" s="47">
        <v>0</v>
      </c>
      <c r="S166" s="47">
        <v>0</v>
      </c>
      <c r="T166" s="47">
        <v>0</v>
      </c>
      <c r="U166" s="47">
        <v>0</v>
      </c>
      <c r="V166" s="47">
        <v>0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260"/>
      <c r="AD166" s="47">
        <f t="shared" si="95"/>
        <v>0</v>
      </c>
      <c r="AE166" s="47">
        <f t="shared" si="95"/>
        <v>0</v>
      </c>
      <c r="AF166" s="47">
        <f t="shared" si="95"/>
        <v>0</v>
      </c>
      <c r="AG166" s="47">
        <f t="shared" si="95"/>
        <v>0</v>
      </c>
      <c r="AH166" s="47">
        <f t="shared" si="95"/>
        <v>0</v>
      </c>
      <c r="AI166" s="47">
        <f t="shared" si="95"/>
        <v>0</v>
      </c>
      <c r="AJ166" s="47">
        <f t="shared" si="95"/>
        <v>0</v>
      </c>
      <c r="AK166" s="47">
        <f t="shared" si="95"/>
        <v>0</v>
      </c>
      <c r="AL166" s="47">
        <f t="shared" si="95"/>
        <v>0</v>
      </c>
      <c r="AM166" s="47">
        <f t="shared" si="95"/>
        <v>0</v>
      </c>
      <c r="AN166" s="47">
        <f t="shared" si="95"/>
        <v>0</v>
      </c>
      <c r="AO166" s="47">
        <f t="shared" si="95"/>
        <v>0</v>
      </c>
    </row>
    <row r="167" spans="1:41" ht="16.399999999999999" customHeight="1">
      <c r="A167" s="19" t="s">
        <v>13</v>
      </c>
      <c r="B167" s="20"/>
      <c r="C167" s="21">
        <f t="shared" ref="C167" si="96">ROUND(SUM(C164:C166),2)</f>
        <v>0</v>
      </c>
      <c r="D167" s="21">
        <f t="shared" ref="D167:N167" si="97">ROUND(SUM(D164:D166),2)</f>
        <v>0</v>
      </c>
      <c r="E167" s="21">
        <f t="shared" si="97"/>
        <v>0</v>
      </c>
      <c r="F167" s="21">
        <f t="shared" si="97"/>
        <v>0</v>
      </c>
      <c r="G167" s="21">
        <f t="shared" si="97"/>
        <v>0</v>
      </c>
      <c r="H167" s="21">
        <f t="shared" si="97"/>
        <v>0</v>
      </c>
      <c r="I167" s="21">
        <f t="shared" si="97"/>
        <v>0</v>
      </c>
      <c r="J167" s="21">
        <f t="shared" si="97"/>
        <v>0</v>
      </c>
      <c r="K167" s="21">
        <f t="shared" si="97"/>
        <v>0</v>
      </c>
      <c r="L167" s="21">
        <f t="shared" si="97"/>
        <v>0</v>
      </c>
      <c r="M167" s="21">
        <f t="shared" si="97"/>
        <v>0</v>
      </c>
      <c r="N167" s="21">
        <f t="shared" si="97"/>
        <v>0</v>
      </c>
      <c r="O167" s="260"/>
      <c r="P167" s="260"/>
      <c r="Q167" s="21">
        <v>0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60"/>
      <c r="AD167" s="21">
        <f t="shared" ref="AD167:AO167" si="98">ROUND(SUM(AD164:AD166),2)</f>
        <v>0</v>
      </c>
      <c r="AE167" s="21">
        <f t="shared" si="98"/>
        <v>0</v>
      </c>
      <c r="AF167" s="21">
        <f t="shared" si="98"/>
        <v>0</v>
      </c>
      <c r="AG167" s="21">
        <f t="shared" si="98"/>
        <v>0</v>
      </c>
      <c r="AH167" s="21">
        <f t="shared" si="98"/>
        <v>0</v>
      </c>
      <c r="AI167" s="21">
        <f t="shared" si="98"/>
        <v>0</v>
      </c>
      <c r="AJ167" s="21">
        <f t="shared" si="98"/>
        <v>0</v>
      </c>
      <c r="AK167" s="21">
        <f t="shared" si="98"/>
        <v>0</v>
      </c>
      <c r="AL167" s="21">
        <f t="shared" si="98"/>
        <v>0</v>
      </c>
      <c r="AM167" s="21">
        <f t="shared" si="98"/>
        <v>0</v>
      </c>
      <c r="AN167" s="21">
        <f t="shared" si="98"/>
        <v>0</v>
      </c>
      <c r="AO167" s="21">
        <f t="shared" si="98"/>
        <v>0</v>
      </c>
    </row>
    <row r="168" spans="1:41" ht="16.399999999999999" customHeight="1">
      <c r="A168" s="14"/>
      <c r="B168" s="15"/>
      <c r="C168" s="47">
        <f>SUMIF(Jan!$A:$A,TB!$A168,Jan!$H:$H)</f>
        <v>0</v>
      </c>
      <c r="D168" s="47">
        <f>SUMIF(Feb!$A:$A,TB!$A168,Feb!$H:$H)</f>
        <v>0</v>
      </c>
      <c r="E168" s="47">
        <f>SUMIF(Mar!$A:$A,TB!$A168,Mar!$H:$H)</f>
        <v>0</v>
      </c>
      <c r="F168" s="47">
        <f>SUMIF(Apr!$A:$A,TB!$A168,Apr!$H:$H)</f>
        <v>0</v>
      </c>
      <c r="G168" s="47">
        <f>SUMIF(May!$A:$A,TB!$A168,May!$H:$H)</f>
        <v>0</v>
      </c>
      <c r="H168" s="47">
        <f>SUMIF(Jun!$A:$A,TB!$A168,Jun!$H:$H)</f>
        <v>0</v>
      </c>
      <c r="I168" s="47">
        <f>SUMIF(Jul!$A:$A,TB!$A168,Jul!$H:$H)</f>
        <v>0</v>
      </c>
      <c r="J168" s="47">
        <f>SUMIF(Aug!$A:$A,TB!$A168,Aug!$H:$H)</f>
        <v>0</v>
      </c>
      <c r="K168" s="47">
        <f>SUMIF(Sep!$A:$A,TB!$A168,Sep!$H:$H)</f>
        <v>0</v>
      </c>
      <c r="L168" s="47">
        <f>SUMIF(Oct!$A:$A,TB!$A168,Oct!$H:$H)</f>
        <v>0</v>
      </c>
      <c r="M168" s="47">
        <f>SUMIF(Nov!$A:$A,TB!$A168,Nov!$H:$H)</f>
        <v>0</v>
      </c>
      <c r="N168" s="47">
        <f>SUMIF(Dec!$A:$A,TB!$A168,Dec!$H:$H)</f>
        <v>0</v>
      </c>
      <c r="O168" s="261"/>
      <c r="P168" s="261"/>
      <c r="Q168" s="47">
        <v>0</v>
      </c>
      <c r="R168" s="47">
        <v>0</v>
      </c>
      <c r="S168" s="47">
        <v>0</v>
      </c>
      <c r="T168" s="47">
        <v>0</v>
      </c>
      <c r="U168" s="47">
        <v>0</v>
      </c>
      <c r="V168" s="47">
        <v>0</v>
      </c>
      <c r="W168" s="47">
        <v>0</v>
      </c>
      <c r="X168" s="47">
        <v>0</v>
      </c>
      <c r="Y168" s="47">
        <v>0</v>
      </c>
      <c r="Z168" s="47">
        <v>0</v>
      </c>
      <c r="AA168" s="47">
        <v>0</v>
      </c>
      <c r="AB168" s="47">
        <v>0</v>
      </c>
      <c r="AC168" s="261"/>
      <c r="AD168" s="47">
        <f t="shared" ref="AD168:AD176" si="99">ROUND(C168*AD$2,2)</f>
        <v>0</v>
      </c>
      <c r="AE168" s="47">
        <f t="shared" ref="AE168:AE176" si="100">ROUND(D168*AE$2,2)</f>
        <v>0</v>
      </c>
      <c r="AF168" s="47">
        <f t="shared" ref="AF168:AF176" si="101">ROUND(E168*AF$2,2)</f>
        <v>0</v>
      </c>
      <c r="AG168" s="47">
        <f t="shared" ref="AG168:AG176" si="102">ROUND(F168*AG$2,2)</f>
        <v>0</v>
      </c>
      <c r="AH168" s="47">
        <f t="shared" ref="AH168:AH176" si="103">ROUND(G168*AH$2,2)</f>
        <v>0</v>
      </c>
      <c r="AI168" s="47">
        <f t="shared" ref="AI168:AI176" si="104">ROUND(H168*AI$2,2)</f>
        <v>0</v>
      </c>
      <c r="AJ168" s="47">
        <f t="shared" ref="AJ168:AJ176" si="105">ROUND(I168*AJ$2,2)</f>
        <v>0</v>
      </c>
      <c r="AK168" s="47">
        <f t="shared" ref="AK168:AK176" si="106">ROUND(J168*AK$2,2)</f>
        <v>0</v>
      </c>
      <c r="AL168" s="47">
        <f t="shared" ref="AL168:AL176" si="107">ROUND(K168*AL$2,2)</f>
        <v>0</v>
      </c>
      <c r="AM168" s="47">
        <f t="shared" ref="AM168:AM176" si="108">ROUND(L168*AM$2,2)</f>
        <v>0</v>
      </c>
      <c r="AN168" s="47">
        <f t="shared" ref="AN168:AN176" si="109">ROUND(M168*AN$2,2)</f>
        <v>0</v>
      </c>
      <c r="AO168" s="47">
        <f t="shared" ref="AO168:AO176" si="110">ROUND(N168*AO$2,2)</f>
        <v>0</v>
      </c>
    </row>
    <row r="169" spans="1:41" ht="16.399999999999999" customHeight="1">
      <c r="A169" s="14">
        <v>15010</v>
      </c>
      <c r="B169" s="15" t="s">
        <v>219</v>
      </c>
      <c r="C169" s="47">
        <f>SUMIF(Jan!$A:$A,TB!$A169,Jan!$H:$H)</f>
        <v>237938.38</v>
      </c>
      <c r="D169" s="47">
        <f>SUMIF(Feb!$A:$A,TB!$A169,Feb!$H:$H)</f>
        <v>254355.61</v>
      </c>
      <c r="E169" s="47">
        <f>SUMIF(Mar!$A:$A,TB!$A169,Mar!$H:$H)</f>
        <v>0</v>
      </c>
      <c r="F169" s="47">
        <f>SUMIF(Apr!$A:$A,TB!$A169,Apr!$H:$H)</f>
        <v>678881.16</v>
      </c>
      <c r="G169" s="47">
        <f>SUMIF(May!$A:$A,TB!$A169,May!$H:$H)</f>
        <v>887733.52</v>
      </c>
      <c r="H169" s="47">
        <f>SUMIF(Jun!$A:$A,TB!$A169,Jun!$H:$H)</f>
        <v>0</v>
      </c>
      <c r="I169" s="47">
        <f>SUMIF(Jul!$A:$A,TB!$A169,Jul!$H:$H)</f>
        <v>0</v>
      </c>
      <c r="J169" s="47">
        <f>SUMIF(Aug!$A:$A,TB!$A169,Aug!$H:$H)</f>
        <v>0</v>
      </c>
      <c r="K169" s="47">
        <f>SUMIF(Sep!$A:$A,TB!$A169,Sep!$H:$H)</f>
        <v>0</v>
      </c>
      <c r="L169" s="47">
        <f>SUMIF(Oct!$A:$A,TB!$A169,Oct!$H:$H)</f>
        <v>0</v>
      </c>
      <c r="M169" s="47">
        <f>SUMIF(Nov!$A:$A,TB!$A169,Nov!$H:$H)</f>
        <v>0</v>
      </c>
      <c r="N169" s="47">
        <f>SUMIF(Dec!$A:$A,TB!$A169,Dec!$H:$H)</f>
        <v>0</v>
      </c>
      <c r="O169" s="260"/>
      <c r="P169" s="260"/>
      <c r="Q169" s="47">
        <v>0</v>
      </c>
      <c r="R169" s="47">
        <v>146004.6</v>
      </c>
      <c r="S169" s="47">
        <v>265765.51</v>
      </c>
      <c r="T169" s="47">
        <v>298457.99</v>
      </c>
      <c r="U169" s="47">
        <v>306015.76</v>
      </c>
      <c r="V169" s="47">
        <v>0</v>
      </c>
      <c r="W169" s="47">
        <v>0</v>
      </c>
      <c r="X169" s="47">
        <v>-172371.77</v>
      </c>
      <c r="Y169" s="47">
        <v>0</v>
      </c>
      <c r="Z169" s="47">
        <v>2574.58</v>
      </c>
      <c r="AA169" s="47">
        <v>8635.32</v>
      </c>
      <c r="AB169" s="47">
        <v>0</v>
      </c>
      <c r="AC169" s="260"/>
      <c r="AD169" s="47">
        <f t="shared" si="99"/>
        <v>237938.38</v>
      </c>
      <c r="AE169" s="47">
        <f t="shared" si="100"/>
        <v>254355.61</v>
      </c>
      <c r="AF169" s="47">
        <f t="shared" si="101"/>
        <v>0</v>
      </c>
      <c r="AG169" s="47">
        <f t="shared" si="102"/>
        <v>678881.16</v>
      </c>
      <c r="AH169" s="47">
        <f t="shared" si="103"/>
        <v>887733.52</v>
      </c>
      <c r="AI169" s="47">
        <f t="shared" si="104"/>
        <v>0</v>
      </c>
      <c r="AJ169" s="47">
        <f t="shared" si="105"/>
        <v>0</v>
      </c>
      <c r="AK169" s="47">
        <f t="shared" si="106"/>
        <v>0</v>
      </c>
      <c r="AL169" s="47">
        <f t="shared" si="107"/>
        <v>0</v>
      </c>
      <c r="AM169" s="47">
        <f t="shared" si="108"/>
        <v>0</v>
      </c>
      <c r="AN169" s="47">
        <f t="shared" si="109"/>
        <v>0</v>
      </c>
      <c r="AO169" s="47">
        <f t="shared" si="110"/>
        <v>0</v>
      </c>
    </row>
    <row r="170" spans="1:41" ht="16.399999999999999" customHeight="1">
      <c r="A170" s="14">
        <v>15011</v>
      </c>
      <c r="B170" s="15" t="s">
        <v>220</v>
      </c>
      <c r="C170" s="47">
        <f>SUMIF(Jan!$A:$A,TB!$A170,Jan!$H:$H)</f>
        <v>27820548.02</v>
      </c>
      <c r="D170" s="47">
        <f>SUMIF(Feb!$A:$A,TB!$A170,Feb!$H:$H)</f>
        <v>27820548.02</v>
      </c>
      <c r="E170" s="47">
        <f>SUMIF(Mar!$A:$A,TB!$A170,Mar!$H:$H)</f>
        <v>28059594.579999998</v>
      </c>
      <c r="F170" s="47">
        <f>SUMIF(Apr!$A:$A,TB!$A170,Apr!$H:$H)</f>
        <v>27820548.02</v>
      </c>
      <c r="G170" s="47">
        <f>SUMIF(May!$A:$A,TB!$A170,May!$H:$H)</f>
        <v>27820548.02</v>
      </c>
      <c r="H170" s="47">
        <f>SUMIF(Jun!$A:$A,TB!$A170,Jun!$H:$H)</f>
        <v>28857232.140000001</v>
      </c>
      <c r="I170" s="47">
        <f>SUMIF(Jul!$A:$A,TB!$A170,Jul!$H:$H)</f>
        <v>28857232.140000001</v>
      </c>
      <c r="J170" s="47">
        <f>SUMIF(Aug!$A:$A,TB!$A170,Aug!$H:$H)</f>
        <v>28857232.140000001</v>
      </c>
      <c r="K170" s="47">
        <f>SUMIF(Sep!$A:$A,TB!$A170,Sep!$H:$H)</f>
        <v>28857232.140000001</v>
      </c>
      <c r="L170" s="47">
        <f>SUMIF(Oct!$A:$A,TB!$A170,Oct!$H:$H)</f>
        <v>28857232.140000001</v>
      </c>
      <c r="M170" s="47">
        <f>SUMIF(Nov!$A:$A,TB!$A170,Nov!$H:$H)</f>
        <v>28857232.140000001</v>
      </c>
      <c r="N170" s="47">
        <f>SUMIF(Dec!$A:$A,TB!$A170,Dec!$H:$H)</f>
        <v>28857232.140000001</v>
      </c>
      <c r="O170" s="260"/>
      <c r="P170" s="260"/>
      <c r="Q170" s="47">
        <v>28944452.140000001</v>
      </c>
      <c r="R170" s="47">
        <v>28944452.140000001</v>
      </c>
      <c r="S170" s="47">
        <v>26086966.149999999</v>
      </c>
      <c r="T170" s="47">
        <v>26965452.870000001</v>
      </c>
      <c r="U170" s="47">
        <v>26965452.870000001</v>
      </c>
      <c r="V170" s="47">
        <v>26371520.32</v>
      </c>
      <c r="W170" s="47">
        <v>26980157.469999999</v>
      </c>
      <c r="X170" s="47">
        <v>26980157.469999999</v>
      </c>
      <c r="Y170" s="47">
        <v>26509130.809999999</v>
      </c>
      <c r="Z170" s="47">
        <v>26509130.809999999</v>
      </c>
      <c r="AA170" s="47">
        <v>26509130.809999999</v>
      </c>
      <c r="AB170" s="47">
        <v>27820548.02</v>
      </c>
      <c r="AC170" s="260"/>
      <c r="AD170" s="47">
        <f t="shared" si="99"/>
        <v>27820548.02</v>
      </c>
      <c r="AE170" s="47">
        <f t="shared" si="100"/>
        <v>27820548.02</v>
      </c>
      <c r="AF170" s="47">
        <f t="shared" si="101"/>
        <v>28059594.579999998</v>
      </c>
      <c r="AG170" s="47">
        <f t="shared" si="102"/>
        <v>27820548.02</v>
      </c>
      <c r="AH170" s="47">
        <f t="shared" si="103"/>
        <v>27820548.02</v>
      </c>
      <c r="AI170" s="47">
        <f t="shared" si="104"/>
        <v>28857232.140000001</v>
      </c>
      <c r="AJ170" s="47">
        <f t="shared" si="105"/>
        <v>28857232.140000001</v>
      </c>
      <c r="AK170" s="47">
        <f t="shared" si="106"/>
        <v>28857232.140000001</v>
      </c>
      <c r="AL170" s="47">
        <f t="shared" si="107"/>
        <v>28857232.140000001</v>
      </c>
      <c r="AM170" s="47">
        <f t="shared" si="108"/>
        <v>28857232.140000001</v>
      </c>
      <c r="AN170" s="47">
        <f t="shared" si="109"/>
        <v>28857232.140000001</v>
      </c>
      <c r="AO170" s="47">
        <f t="shared" si="110"/>
        <v>28857232.140000001</v>
      </c>
    </row>
    <row r="171" spans="1:41" ht="16.399999999999999" customHeight="1">
      <c r="A171" s="14">
        <v>15012</v>
      </c>
      <c r="B171" s="15" t="s">
        <v>221</v>
      </c>
      <c r="C171" s="47">
        <f>SUMIF(Jan!$A:$A,TB!$A171,Jan!$H:$H)</f>
        <v>0</v>
      </c>
      <c r="D171" s="47">
        <f>SUMIF(Feb!$A:$A,TB!$A171,Feb!$H:$H)</f>
        <v>0</v>
      </c>
      <c r="E171" s="47">
        <f>SUMIF(Mar!$A:$A,TB!$A171,Mar!$H:$H)</f>
        <v>0</v>
      </c>
      <c r="F171" s="47">
        <f>SUMIF(Apr!$A:$A,TB!$A171,Apr!$H:$H)</f>
        <v>0</v>
      </c>
      <c r="G171" s="47">
        <f>SUMIF(May!$A:$A,TB!$A171,May!$H:$H)</f>
        <v>0</v>
      </c>
      <c r="H171" s="47">
        <f>SUMIF(Jun!$A:$A,TB!$A171,Jun!$H:$H)</f>
        <v>0</v>
      </c>
      <c r="I171" s="47">
        <f>SUMIF(Jul!$A:$A,TB!$A171,Jul!$H:$H)</f>
        <v>0</v>
      </c>
      <c r="J171" s="47">
        <f>SUMIF(Aug!$A:$A,TB!$A171,Aug!$H:$H)</f>
        <v>0</v>
      </c>
      <c r="K171" s="47">
        <f>SUMIF(Sep!$A:$A,TB!$A171,Sep!$H:$H)</f>
        <v>0</v>
      </c>
      <c r="L171" s="47">
        <f>SUMIF(Oct!$A:$A,TB!$A171,Oct!$H:$H)</f>
        <v>0</v>
      </c>
      <c r="M171" s="47">
        <f>SUMIF(Nov!$A:$A,TB!$A171,Nov!$H:$H)</f>
        <v>0</v>
      </c>
      <c r="N171" s="47">
        <f>SUMIF(Dec!$A:$A,TB!$A171,Dec!$H:$H)</f>
        <v>0</v>
      </c>
      <c r="O171" s="260"/>
      <c r="P171" s="260"/>
      <c r="Q171" s="47">
        <v>0</v>
      </c>
      <c r="R171" s="47">
        <v>0</v>
      </c>
      <c r="S171" s="47">
        <v>0</v>
      </c>
      <c r="T171" s="47">
        <v>0</v>
      </c>
      <c r="U171" s="47">
        <v>0</v>
      </c>
      <c r="V171" s="4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260"/>
      <c r="AD171" s="47">
        <f t="shared" si="99"/>
        <v>0</v>
      </c>
      <c r="AE171" s="47">
        <f t="shared" si="100"/>
        <v>0</v>
      </c>
      <c r="AF171" s="47">
        <f t="shared" si="101"/>
        <v>0</v>
      </c>
      <c r="AG171" s="47">
        <f t="shared" si="102"/>
        <v>0</v>
      </c>
      <c r="AH171" s="47">
        <f t="shared" si="103"/>
        <v>0</v>
      </c>
      <c r="AI171" s="47">
        <f t="shared" si="104"/>
        <v>0</v>
      </c>
      <c r="AJ171" s="47">
        <f t="shared" si="105"/>
        <v>0</v>
      </c>
      <c r="AK171" s="47">
        <f t="shared" si="106"/>
        <v>0</v>
      </c>
      <c r="AL171" s="47">
        <f t="shared" si="107"/>
        <v>0</v>
      </c>
      <c r="AM171" s="47">
        <f t="shared" si="108"/>
        <v>0</v>
      </c>
      <c r="AN171" s="47">
        <f t="shared" si="109"/>
        <v>0</v>
      </c>
      <c r="AO171" s="47">
        <f t="shared" si="110"/>
        <v>0</v>
      </c>
    </row>
    <row r="172" spans="1:41" ht="16.399999999999999" customHeight="1">
      <c r="A172" s="14">
        <v>15017</v>
      </c>
      <c r="B172" s="15" t="s">
        <v>222</v>
      </c>
      <c r="C172" s="47">
        <f>SUMIF(Jan!$A:$A,TB!$A172,Jan!$H:$H)</f>
        <v>0</v>
      </c>
      <c r="D172" s="47">
        <f>SUMIF(Feb!$A:$A,TB!$A172,Feb!$H:$H)</f>
        <v>0</v>
      </c>
      <c r="E172" s="47">
        <f>SUMIF(Mar!$A:$A,TB!$A172,Mar!$H:$H)</f>
        <v>0</v>
      </c>
      <c r="F172" s="47">
        <f>SUMIF(Apr!$A:$A,TB!$A172,Apr!$H:$H)</f>
        <v>0</v>
      </c>
      <c r="G172" s="47">
        <f>SUMIF(May!$A:$A,TB!$A172,May!$H:$H)</f>
        <v>0</v>
      </c>
      <c r="H172" s="47">
        <f>SUMIF(Jun!$A:$A,TB!$A172,Jun!$H:$H)</f>
        <v>0</v>
      </c>
      <c r="I172" s="47">
        <f>SUMIF(Jul!$A:$A,TB!$A172,Jul!$H:$H)</f>
        <v>0</v>
      </c>
      <c r="J172" s="47">
        <f>SUMIF(Aug!$A:$A,TB!$A172,Aug!$H:$H)</f>
        <v>0</v>
      </c>
      <c r="K172" s="47">
        <f>SUMIF(Sep!$A:$A,TB!$A172,Sep!$H:$H)</f>
        <v>0</v>
      </c>
      <c r="L172" s="47">
        <f>SUMIF(Oct!$A:$A,TB!$A172,Oct!$H:$H)</f>
        <v>0</v>
      </c>
      <c r="M172" s="47">
        <f>SUMIF(Nov!$A:$A,TB!$A172,Nov!$H:$H)</f>
        <v>0</v>
      </c>
      <c r="N172" s="47">
        <f>SUMIF(Dec!$A:$A,TB!$A172,Dec!$H:$H)</f>
        <v>0</v>
      </c>
      <c r="O172" s="261"/>
      <c r="P172" s="261"/>
      <c r="Q172" s="47">
        <v>0</v>
      </c>
      <c r="R172" s="47">
        <v>0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261"/>
      <c r="AD172" s="47">
        <f t="shared" si="99"/>
        <v>0</v>
      </c>
      <c r="AE172" s="47">
        <f t="shared" si="100"/>
        <v>0</v>
      </c>
      <c r="AF172" s="47">
        <f t="shared" si="101"/>
        <v>0</v>
      </c>
      <c r="AG172" s="47">
        <f t="shared" si="102"/>
        <v>0</v>
      </c>
      <c r="AH172" s="47">
        <f t="shared" si="103"/>
        <v>0</v>
      </c>
      <c r="AI172" s="47">
        <f t="shared" si="104"/>
        <v>0</v>
      </c>
      <c r="AJ172" s="47">
        <f t="shared" si="105"/>
        <v>0</v>
      </c>
      <c r="AK172" s="47">
        <f t="shared" si="106"/>
        <v>0</v>
      </c>
      <c r="AL172" s="47">
        <f t="shared" si="107"/>
        <v>0</v>
      </c>
      <c r="AM172" s="47">
        <f t="shared" si="108"/>
        <v>0</v>
      </c>
      <c r="AN172" s="47">
        <f t="shared" si="109"/>
        <v>0</v>
      </c>
      <c r="AO172" s="47">
        <f t="shared" si="110"/>
        <v>0</v>
      </c>
    </row>
    <row r="173" spans="1:41" ht="16.399999999999999" customHeight="1">
      <c r="A173" s="14">
        <v>15018</v>
      </c>
      <c r="B173" s="15" t="s">
        <v>223</v>
      </c>
      <c r="C173" s="47">
        <f>SUMIF(Jan!$A:$A,TB!$A173,Jan!$H:$H)</f>
        <v>904794.28</v>
      </c>
      <c r="D173" s="47">
        <f>SUMIF(Feb!$A:$A,TB!$A173,Feb!$H:$H)</f>
        <v>1149357.22</v>
      </c>
      <c r="E173" s="47">
        <f>SUMIF(Mar!$A:$A,TB!$A173,Mar!$H:$H)</f>
        <v>915397.36</v>
      </c>
      <c r="F173" s="47">
        <f>SUMIF(Apr!$A:$A,TB!$A173,Apr!$H:$H)</f>
        <v>1080226.9099999999</v>
      </c>
      <c r="G173" s="47">
        <f>SUMIF(May!$A:$A,TB!$A173,May!$H:$H)</f>
        <v>2251.1799999999998</v>
      </c>
      <c r="H173" s="47">
        <f>SUMIF(Jun!$A:$A,TB!$A173,Jun!$H:$H)</f>
        <v>12184.62</v>
      </c>
      <c r="I173" s="47">
        <f>SUMIF(Jul!$A:$A,TB!$A173,Jul!$H:$H)</f>
        <v>12184.62</v>
      </c>
      <c r="J173" s="47">
        <f>SUMIF(Aug!$A:$A,TB!$A173,Aug!$H:$H)</f>
        <v>12184.62</v>
      </c>
      <c r="K173" s="47">
        <f>SUMIF(Sep!$A:$A,TB!$A173,Sep!$H:$H)</f>
        <v>12184.62</v>
      </c>
      <c r="L173" s="47">
        <f>SUMIF(Oct!$A:$A,TB!$A173,Oct!$H:$H)</f>
        <v>12184.62</v>
      </c>
      <c r="M173" s="47">
        <f>SUMIF(Nov!$A:$A,TB!$A173,Nov!$H:$H)</f>
        <v>12184.62</v>
      </c>
      <c r="N173" s="47">
        <f>SUMIF(Dec!$A:$A,TB!$A173,Dec!$H:$H)</f>
        <v>12184.62</v>
      </c>
      <c r="O173" s="260"/>
      <c r="P173" s="260"/>
      <c r="Q173" s="47">
        <v>28597.67</v>
      </c>
      <c r="R173" s="47">
        <v>16087.88</v>
      </c>
      <c r="S173" s="47">
        <v>41848.44</v>
      </c>
      <c r="T173" s="47">
        <v>122071.87</v>
      </c>
      <c r="U173" s="47">
        <v>329877.71000000002</v>
      </c>
      <c r="V173" s="47">
        <v>538305.16</v>
      </c>
      <c r="W173" s="47">
        <v>9573.4599999999991</v>
      </c>
      <c r="X173" s="47">
        <v>121044.79</v>
      </c>
      <c r="Y173" s="47">
        <v>324450.21999999997</v>
      </c>
      <c r="Z173" s="47">
        <v>558087.37</v>
      </c>
      <c r="AA173" s="47">
        <v>767184.26</v>
      </c>
      <c r="AB173" s="47">
        <v>848820.96</v>
      </c>
      <c r="AC173" s="260"/>
      <c r="AD173" s="47">
        <f t="shared" si="99"/>
        <v>904794.28</v>
      </c>
      <c r="AE173" s="47">
        <f t="shared" si="100"/>
        <v>1149357.22</v>
      </c>
      <c r="AF173" s="47">
        <f t="shared" si="101"/>
        <v>915397.36</v>
      </c>
      <c r="AG173" s="47">
        <f t="shared" si="102"/>
        <v>1080226.9099999999</v>
      </c>
      <c r="AH173" s="47">
        <f t="shared" si="103"/>
        <v>2251.1799999999998</v>
      </c>
      <c r="AI173" s="47">
        <f t="shared" si="104"/>
        <v>12184.62</v>
      </c>
      <c r="AJ173" s="47">
        <f t="shared" si="105"/>
        <v>12184.62</v>
      </c>
      <c r="AK173" s="47">
        <f t="shared" si="106"/>
        <v>12184.62</v>
      </c>
      <c r="AL173" s="47">
        <f t="shared" si="107"/>
        <v>12184.62</v>
      </c>
      <c r="AM173" s="47">
        <f t="shared" si="108"/>
        <v>12184.62</v>
      </c>
      <c r="AN173" s="47">
        <f t="shared" si="109"/>
        <v>12184.62</v>
      </c>
      <c r="AO173" s="47">
        <f t="shared" si="110"/>
        <v>12184.62</v>
      </c>
    </row>
    <row r="174" spans="1:41" ht="16.399999999999999" customHeight="1">
      <c r="A174" s="14">
        <v>25016</v>
      </c>
      <c r="B174" s="23" t="s">
        <v>291</v>
      </c>
      <c r="C174" s="48">
        <f>SUMIF(Jan!$A:$A,TB!$A174,Jan!$H:$H)</f>
        <v>-7677.4</v>
      </c>
      <c r="D174" s="48">
        <f>SUMIF(Feb!$A:$A,TB!$A174,Feb!$H:$H)</f>
        <v>-25866.91</v>
      </c>
      <c r="E174" s="48">
        <f>SUMIF(Mar!$A:$A,TB!$A174,Mar!$H:$H)</f>
        <v>-31016.95</v>
      </c>
      <c r="F174" s="48">
        <f>SUMIF(Apr!$A:$A,TB!$A174,Apr!$H:$H)</f>
        <v>-33973.47</v>
      </c>
      <c r="G174" s="48">
        <f>SUMIF(May!$A:$A,TB!$A174,May!$H:$H)</f>
        <v>-546</v>
      </c>
      <c r="H174" s="48">
        <f>SUMIF(Jun!$A:$A,TB!$A174,Jun!$H:$H)</f>
        <v>-413</v>
      </c>
      <c r="I174" s="48">
        <f>SUMIF(Jul!$A:$A,TB!$A174,Jul!$H:$H)</f>
        <v>-413</v>
      </c>
      <c r="J174" s="48">
        <f>SUMIF(Aug!$A:$A,TB!$A174,Aug!$H:$H)</f>
        <v>-413</v>
      </c>
      <c r="K174" s="48">
        <f>SUMIF(Sep!$A:$A,TB!$A174,Sep!$H:$H)</f>
        <v>-413</v>
      </c>
      <c r="L174" s="48">
        <f>SUMIF(Oct!$A:$A,TB!$A174,Oct!$H:$H)</f>
        <v>-413</v>
      </c>
      <c r="M174" s="48">
        <f>SUMIF(Nov!$A:$A,TB!$A174,Nov!$H:$H)</f>
        <v>-413</v>
      </c>
      <c r="N174" s="48">
        <f>SUMIF(Dec!$A:$A,TB!$A174,Dec!$H:$H)</f>
        <v>-413</v>
      </c>
      <c r="O174" s="260"/>
      <c r="P174" s="260"/>
      <c r="Q174" s="48">
        <v>0</v>
      </c>
      <c r="R174" s="48">
        <v>-35</v>
      </c>
      <c r="S174" s="48">
        <v>0</v>
      </c>
      <c r="T174" s="48">
        <v>0</v>
      </c>
      <c r="U174" s="48">
        <v>0</v>
      </c>
      <c r="V174" s="48">
        <v>-10116.16</v>
      </c>
      <c r="W174" s="48">
        <v>0</v>
      </c>
      <c r="X174" s="48">
        <v>-688.33</v>
      </c>
      <c r="Y174" s="48">
        <v>-86.33</v>
      </c>
      <c r="Z174" s="48">
        <v>2440.67</v>
      </c>
      <c r="AA174" s="48">
        <v>1261.17</v>
      </c>
      <c r="AB174" s="48">
        <v>0</v>
      </c>
      <c r="AC174" s="260"/>
      <c r="AD174" s="48">
        <f t="shared" si="99"/>
        <v>-7677.4</v>
      </c>
      <c r="AE174" s="48">
        <f t="shared" si="100"/>
        <v>-25866.91</v>
      </c>
      <c r="AF174" s="48">
        <f t="shared" si="101"/>
        <v>-31016.95</v>
      </c>
      <c r="AG174" s="48">
        <f t="shared" si="102"/>
        <v>-33973.47</v>
      </c>
      <c r="AH174" s="48">
        <f t="shared" si="103"/>
        <v>-546</v>
      </c>
      <c r="AI174" s="48">
        <f t="shared" si="104"/>
        <v>-413</v>
      </c>
      <c r="AJ174" s="48">
        <f t="shared" si="105"/>
        <v>-413</v>
      </c>
      <c r="AK174" s="48">
        <f t="shared" si="106"/>
        <v>-413</v>
      </c>
      <c r="AL174" s="48">
        <f t="shared" si="107"/>
        <v>-413</v>
      </c>
      <c r="AM174" s="48">
        <f t="shared" si="108"/>
        <v>-413</v>
      </c>
      <c r="AN174" s="48">
        <f t="shared" si="109"/>
        <v>-413</v>
      </c>
      <c r="AO174" s="48">
        <f t="shared" si="110"/>
        <v>-413</v>
      </c>
    </row>
    <row r="175" spans="1:41" ht="16.399999999999999" customHeight="1">
      <c r="A175" s="22"/>
      <c r="B175" s="15"/>
      <c r="C175" s="47">
        <f>SUMIF(Jan!$A:$A,TB!$A175,Jan!$H:$H)</f>
        <v>0</v>
      </c>
      <c r="D175" s="47">
        <f>SUMIF(Feb!$A:$A,TB!$A175,Feb!$H:$H)</f>
        <v>0</v>
      </c>
      <c r="E175" s="47">
        <f>SUMIF(Mar!$A:$A,TB!$A175,Mar!$H:$H)</f>
        <v>0</v>
      </c>
      <c r="F175" s="47">
        <f>SUMIF(Apr!$A:$A,TB!$A175,Apr!$H:$H)</f>
        <v>0</v>
      </c>
      <c r="G175" s="47">
        <f>SUMIF(May!$A:$A,TB!$A175,May!$H:$H)</f>
        <v>0</v>
      </c>
      <c r="H175" s="47">
        <f>SUMIF(Jun!$A:$A,TB!$A175,Jun!$H:$H)</f>
        <v>0</v>
      </c>
      <c r="I175" s="47">
        <f>SUMIF(Jul!$A:$A,TB!$A175,Jul!$H:$H)</f>
        <v>0</v>
      </c>
      <c r="J175" s="47">
        <f>SUMIF(Aug!$A:$A,TB!$A175,Aug!$H:$H)</f>
        <v>0</v>
      </c>
      <c r="K175" s="47">
        <f>SUMIF(Sep!$A:$A,TB!$A175,Sep!$H:$H)</f>
        <v>0</v>
      </c>
      <c r="L175" s="47">
        <f>SUMIF(Oct!$A:$A,TB!$A175,Oct!$H:$H)</f>
        <v>0</v>
      </c>
      <c r="M175" s="47">
        <f>SUMIF(Nov!$A:$A,TB!$A175,Nov!$H:$H)</f>
        <v>0</v>
      </c>
      <c r="N175" s="47">
        <f>SUMIF(Dec!$A:$A,TB!$A175,Dec!$H:$H)</f>
        <v>0</v>
      </c>
      <c r="O175" s="261"/>
      <c r="P175" s="261"/>
      <c r="Q175" s="47">
        <v>0</v>
      </c>
      <c r="R175" s="47">
        <v>0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  <c r="X175" s="47">
        <v>0</v>
      </c>
      <c r="Y175" s="47">
        <v>0</v>
      </c>
      <c r="Z175" s="47">
        <v>0</v>
      </c>
      <c r="AA175" s="47">
        <v>0</v>
      </c>
      <c r="AB175" s="47">
        <v>0</v>
      </c>
      <c r="AC175" s="261"/>
      <c r="AD175" s="47">
        <f t="shared" si="99"/>
        <v>0</v>
      </c>
      <c r="AE175" s="47">
        <f t="shared" si="100"/>
        <v>0</v>
      </c>
      <c r="AF175" s="47">
        <f t="shared" si="101"/>
        <v>0</v>
      </c>
      <c r="AG175" s="47">
        <f t="shared" si="102"/>
        <v>0</v>
      </c>
      <c r="AH175" s="47">
        <f t="shared" si="103"/>
        <v>0</v>
      </c>
      <c r="AI175" s="47">
        <f t="shared" si="104"/>
        <v>0</v>
      </c>
      <c r="AJ175" s="47">
        <f t="shared" si="105"/>
        <v>0</v>
      </c>
      <c r="AK175" s="47">
        <f t="shared" si="106"/>
        <v>0</v>
      </c>
      <c r="AL175" s="47">
        <f t="shared" si="107"/>
        <v>0</v>
      </c>
      <c r="AM175" s="47">
        <f t="shared" si="108"/>
        <v>0</v>
      </c>
      <c r="AN175" s="47">
        <f t="shared" si="109"/>
        <v>0</v>
      </c>
      <c r="AO175" s="47">
        <f t="shared" si="110"/>
        <v>0</v>
      </c>
    </row>
    <row r="176" spans="1:41" ht="16.399999999999999" customHeight="1">
      <c r="A176" s="22"/>
      <c r="B176" s="15"/>
      <c r="C176" s="47">
        <f>SUMIF(Jan!$A:$A,TB!$A176,Jan!$H:$H)</f>
        <v>0</v>
      </c>
      <c r="D176" s="47">
        <f>SUMIF(Feb!$A:$A,TB!$A176,Feb!$H:$H)</f>
        <v>0</v>
      </c>
      <c r="E176" s="47">
        <f>SUMIF(Mar!$A:$A,TB!$A176,Mar!$H:$H)</f>
        <v>0</v>
      </c>
      <c r="F176" s="47">
        <f>SUMIF(Apr!$A:$A,TB!$A176,Apr!$H:$H)</f>
        <v>0</v>
      </c>
      <c r="G176" s="47">
        <f>SUMIF(May!$A:$A,TB!$A176,May!$H:$H)</f>
        <v>0</v>
      </c>
      <c r="H176" s="47">
        <f>SUMIF(Jun!$A:$A,TB!$A176,Jun!$H:$H)</f>
        <v>0</v>
      </c>
      <c r="I176" s="47">
        <f>SUMIF(Jul!$A:$A,TB!$A176,Jul!$H:$H)</f>
        <v>0</v>
      </c>
      <c r="J176" s="47">
        <f>SUMIF(Aug!$A:$A,TB!$A176,Aug!$H:$H)</f>
        <v>0</v>
      </c>
      <c r="K176" s="47">
        <f>SUMIF(Sep!$A:$A,TB!$A176,Sep!$H:$H)</f>
        <v>0</v>
      </c>
      <c r="L176" s="47">
        <f>SUMIF(Oct!$A:$A,TB!$A176,Oct!$H:$H)</f>
        <v>0</v>
      </c>
      <c r="M176" s="47">
        <f>SUMIF(Nov!$A:$A,TB!$A176,Nov!$H:$H)</f>
        <v>0</v>
      </c>
      <c r="N176" s="47">
        <f>SUMIF(Dec!$A:$A,TB!$A176,Dec!$H:$H)</f>
        <v>0</v>
      </c>
      <c r="O176" s="261"/>
      <c r="P176" s="261"/>
      <c r="Q176" s="47">
        <v>0</v>
      </c>
      <c r="R176" s="47">
        <v>0</v>
      </c>
      <c r="S176" s="47">
        <v>0</v>
      </c>
      <c r="T176" s="47">
        <v>0</v>
      </c>
      <c r="U176" s="47">
        <v>0</v>
      </c>
      <c r="V176" s="47">
        <v>0</v>
      </c>
      <c r="W176" s="47">
        <v>0</v>
      </c>
      <c r="X176" s="47">
        <v>0</v>
      </c>
      <c r="Y176" s="47">
        <v>0</v>
      </c>
      <c r="Z176" s="47">
        <v>0</v>
      </c>
      <c r="AA176" s="47">
        <v>0</v>
      </c>
      <c r="AB176" s="47">
        <v>0</v>
      </c>
      <c r="AC176" s="261"/>
      <c r="AD176" s="47">
        <f t="shared" si="99"/>
        <v>0</v>
      </c>
      <c r="AE176" s="47">
        <f t="shared" si="100"/>
        <v>0</v>
      </c>
      <c r="AF176" s="47">
        <f t="shared" si="101"/>
        <v>0</v>
      </c>
      <c r="AG176" s="47">
        <f t="shared" si="102"/>
        <v>0</v>
      </c>
      <c r="AH176" s="47">
        <f t="shared" si="103"/>
        <v>0</v>
      </c>
      <c r="AI176" s="47">
        <f t="shared" si="104"/>
        <v>0</v>
      </c>
      <c r="AJ176" s="47">
        <f t="shared" si="105"/>
        <v>0</v>
      </c>
      <c r="AK176" s="47">
        <f t="shared" si="106"/>
        <v>0</v>
      </c>
      <c r="AL176" s="47">
        <f t="shared" si="107"/>
        <v>0</v>
      </c>
      <c r="AM176" s="47">
        <f t="shared" si="108"/>
        <v>0</v>
      </c>
      <c r="AN176" s="47">
        <f t="shared" si="109"/>
        <v>0</v>
      </c>
      <c r="AO176" s="47">
        <f t="shared" si="110"/>
        <v>0</v>
      </c>
    </row>
    <row r="177" spans="1:41" ht="16.399999999999999" customHeight="1">
      <c r="A177" s="19" t="s">
        <v>14</v>
      </c>
      <c r="B177" s="20"/>
      <c r="C177" s="21">
        <f>ROUND(SUM(C168:C176),2)</f>
        <v>28955603.280000001</v>
      </c>
      <c r="D177" s="21">
        <f t="shared" ref="D177:N177" si="111">ROUND(SUM(D168:D176),2)</f>
        <v>29198393.940000001</v>
      </c>
      <c r="E177" s="21">
        <f t="shared" si="111"/>
        <v>28943974.989999998</v>
      </c>
      <c r="F177" s="21">
        <f t="shared" si="111"/>
        <v>29545682.620000001</v>
      </c>
      <c r="G177" s="21">
        <f t="shared" si="111"/>
        <v>28709986.719999999</v>
      </c>
      <c r="H177" s="21">
        <f t="shared" si="111"/>
        <v>28869003.760000002</v>
      </c>
      <c r="I177" s="21">
        <f t="shared" si="111"/>
        <v>28869003.760000002</v>
      </c>
      <c r="J177" s="21">
        <f t="shared" si="111"/>
        <v>28869003.760000002</v>
      </c>
      <c r="K177" s="21">
        <f t="shared" si="111"/>
        <v>28869003.760000002</v>
      </c>
      <c r="L177" s="21">
        <f t="shared" si="111"/>
        <v>28869003.760000002</v>
      </c>
      <c r="M177" s="21">
        <f t="shared" si="111"/>
        <v>28869003.760000002</v>
      </c>
      <c r="N177" s="21">
        <f t="shared" si="111"/>
        <v>28869003.760000002</v>
      </c>
      <c r="O177" s="261"/>
      <c r="P177" s="261"/>
      <c r="Q177" s="21">
        <v>28973049.809999999</v>
      </c>
      <c r="R177" s="21">
        <v>29106509.620000001</v>
      </c>
      <c r="S177" s="21">
        <v>26394580.100000001</v>
      </c>
      <c r="T177" s="21">
        <v>27385982.73</v>
      </c>
      <c r="U177" s="21">
        <v>27601346.34</v>
      </c>
      <c r="V177" s="21">
        <v>26899709.32</v>
      </c>
      <c r="W177" s="21">
        <v>26989730.93</v>
      </c>
      <c r="X177" s="21">
        <v>26928142.16</v>
      </c>
      <c r="Y177" s="21">
        <v>26833494.699999999</v>
      </c>
      <c r="Z177" s="21">
        <v>27072233.43</v>
      </c>
      <c r="AA177" s="21">
        <v>27286211.559999999</v>
      </c>
      <c r="AB177" s="21">
        <v>28669368.98</v>
      </c>
      <c r="AC177" s="261"/>
      <c r="AD177" s="21">
        <f>ROUND(SUM(AD168:AD176),2)</f>
        <v>28955603.280000001</v>
      </c>
      <c r="AE177" s="21">
        <f t="shared" ref="AE177:AO177" si="112">ROUND(SUM(AE168:AE176),2)</f>
        <v>29198393.940000001</v>
      </c>
      <c r="AF177" s="21">
        <f t="shared" si="112"/>
        <v>28943974.989999998</v>
      </c>
      <c r="AG177" s="21">
        <f t="shared" si="112"/>
        <v>29545682.620000001</v>
      </c>
      <c r="AH177" s="21">
        <f t="shared" si="112"/>
        <v>28709986.719999999</v>
      </c>
      <c r="AI177" s="21">
        <f t="shared" si="112"/>
        <v>28869003.760000002</v>
      </c>
      <c r="AJ177" s="21">
        <f t="shared" si="112"/>
        <v>28869003.760000002</v>
      </c>
      <c r="AK177" s="21">
        <f t="shared" si="112"/>
        <v>28869003.760000002</v>
      </c>
      <c r="AL177" s="21">
        <f t="shared" si="112"/>
        <v>28869003.760000002</v>
      </c>
      <c r="AM177" s="21">
        <f t="shared" si="112"/>
        <v>28869003.760000002</v>
      </c>
      <c r="AN177" s="21">
        <f t="shared" si="112"/>
        <v>28869003.760000002</v>
      </c>
      <c r="AO177" s="21">
        <f t="shared" si="112"/>
        <v>28869003.760000002</v>
      </c>
    </row>
    <row r="178" spans="1:41" ht="16.399999999999999" customHeight="1">
      <c r="A178" s="14"/>
      <c r="B178" s="15"/>
      <c r="C178" s="47">
        <f>SUMIF(Jan!$A:$A,TB!$A178,Jan!$H:$H)</f>
        <v>0</v>
      </c>
      <c r="D178" s="47">
        <f>SUMIF(Feb!$A:$A,TB!$A178,Feb!$H:$H)</f>
        <v>0</v>
      </c>
      <c r="E178" s="47">
        <f>SUMIF(Mar!$A:$A,TB!$A178,Mar!$H:$H)</f>
        <v>0</v>
      </c>
      <c r="F178" s="47">
        <f>SUMIF(Apr!$A:$A,TB!$A178,Apr!$H:$H)</f>
        <v>0</v>
      </c>
      <c r="G178" s="47">
        <f>SUMIF(May!$A:$A,TB!$A178,May!$H:$H)</f>
        <v>0</v>
      </c>
      <c r="H178" s="47">
        <f>SUMIF(Jun!$A:$A,TB!$A178,Jun!$H:$H)</f>
        <v>0</v>
      </c>
      <c r="I178" s="47">
        <f>SUMIF(Jul!$A:$A,TB!$A178,Jul!$H:$H)</f>
        <v>0</v>
      </c>
      <c r="J178" s="47">
        <f>SUMIF(Aug!$A:$A,TB!$A178,Aug!$H:$H)</f>
        <v>0</v>
      </c>
      <c r="K178" s="47">
        <f>SUMIF(Sep!$A:$A,TB!$A178,Sep!$H:$H)</f>
        <v>0</v>
      </c>
      <c r="L178" s="47">
        <f>SUMIF(Oct!$A:$A,TB!$A178,Oct!$H:$H)</f>
        <v>0</v>
      </c>
      <c r="M178" s="47">
        <f>SUMIF(Nov!$A:$A,TB!$A178,Nov!$H:$H)</f>
        <v>0</v>
      </c>
      <c r="N178" s="47">
        <f>SUMIF(Dec!$A:$A,TB!$A178,Dec!$H:$H)</f>
        <v>0</v>
      </c>
      <c r="O178" s="261"/>
      <c r="P178" s="261"/>
      <c r="Q178" s="47">
        <v>0</v>
      </c>
      <c r="R178" s="47">
        <v>0</v>
      </c>
      <c r="S178" s="47">
        <v>0</v>
      </c>
      <c r="T178" s="47">
        <v>0</v>
      </c>
      <c r="U178" s="47">
        <v>0</v>
      </c>
      <c r="V178" s="4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B178" s="47">
        <v>0</v>
      </c>
      <c r="AC178" s="261"/>
      <c r="AD178" s="47">
        <f t="shared" ref="AD178:AO180" si="113">ROUND(C178*AD$2,2)</f>
        <v>0</v>
      </c>
      <c r="AE178" s="47">
        <f t="shared" si="113"/>
        <v>0</v>
      </c>
      <c r="AF178" s="47">
        <f t="shared" si="113"/>
        <v>0</v>
      </c>
      <c r="AG178" s="47">
        <f t="shared" si="113"/>
        <v>0</v>
      </c>
      <c r="AH178" s="47">
        <f t="shared" si="113"/>
        <v>0</v>
      </c>
      <c r="AI178" s="47">
        <f t="shared" si="113"/>
        <v>0</v>
      </c>
      <c r="AJ178" s="47">
        <f t="shared" si="113"/>
        <v>0</v>
      </c>
      <c r="AK178" s="47">
        <f t="shared" si="113"/>
        <v>0</v>
      </c>
      <c r="AL178" s="47">
        <f t="shared" si="113"/>
        <v>0</v>
      </c>
      <c r="AM178" s="47">
        <f t="shared" si="113"/>
        <v>0</v>
      </c>
      <c r="AN178" s="47">
        <f t="shared" si="113"/>
        <v>0</v>
      </c>
      <c r="AO178" s="47">
        <f t="shared" si="113"/>
        <v>0</v>
      </c>
    </row>
    <row r="179" spans="1:41" ht="16.399999999999999" customHeight="1">
      <c r="A179" s="14"/>
      <c r="B179" s="15"/>
      <c r="C179" s="47">
        <f>SUMIF(Jan!$A:$A,TB!$A179,Jan!$H:$H)</f>
        <v>0</v>
      </c>
      <c r="D179" s="47">
        <f>SUMIF(Feb!$A:$A,TB!$A179,Feb!$H:$H)</f>
        <v>0</v>
      </c>
      <c r="E179" s="47">
        <f>SUMIF(Mar!$A:$A,TB!$A179,Mar!$H:$H)</f>
        <v>0</v>
      </c>
      <c r="F179" s="47">
        <f>SUMIF(Apr!$A:$A,TB!$A179,Apr!$H:$H)</f>
        <v>0</v>
      </c>
      <c r="G179" s="47">
        <f>SUMIF(May!$A:$A,TB!$A179,May!$H:$H)</f>
        <v>0</v>
      </c>
      <c r="H179" s="47">
        <f>SUMIF(Jun!$A:$A,TB!$A179,Jun!$H:$H)</f>
        <v>0</v>
      </c>
      <c r="I179" s="47">
        <f>SUMIF(Jul!$A:$A,TB!$A179,Jul!$H:$H)</f>
        <v>0</v>
      </c>
      <c r="J179" s="47">
        <f>SUMIF(Aug!$A:$A,TB!$A179,Aug!$H:$H)</f>
        <v>0</v>
      </c>
      <c r="K179" s="47">
        <f>SUMIF(Sep!$A:$A,TB!$A179,Sep!$H:$H)</f>
        <v>0</v>
      </c>
      <c r="L179" s="47">
        <f>SUMIF(Oct!$A:$A,TB!$A179,Oct!$H:$H)</f>
        <v>0</v>
      </c>
      <c r="M179" s="47">
        <f>SUMIF(Nov!$A:$A,TB!$A179,Nov!$H:$H)</f>
        <v>0</v>
      </c>
      <c r="N179" s="47">
        <f>SUMIF(Dec!$A:$A,TB!$A179,Dec!$H:$H)</f>
        <v>0</v>
      </c>
      <c r="O179" s="261"/>
      <c r="P179" s="261"/>
      <c r="Q179" s="47">
        <v>0</v>
      </c>
      <c r="R179" s="47">
        <v>0</v>
      </c>
      <c r="S179" s="47">
        <v>0</v>
      </c>
      <c r="T179" s="47">
        <v>0</v>
      </c>
      <c r="U179" s="47">
        <v>0</v>
      </c>
      <c r="V179" s="4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261"/>
      <c r="AD179" s="47">
        <f t="shared" si="113"/>
        <v>0</v>
      </c>
      <c r="AE179" s="47">
        <f t="shared" si="113"/>
        <v>0</v>
      </c>
      <c r="AF179" s="47">
        <f t="shared" si="113"/>
        <v>0</v>
      </c>
      <c r="AG179" s="47">
        <f t="shared" si="113"/>
        <v>0</v>
      </c>
      <c r="AH179" s="47">
        <f t="shared" si="113"/>
        <v>0</v>
      </c>
      <c r="AI179" s="47">
        <f t="shared" si="113"/>
        <v>0</v>
      </c>
      <c r="AJ179" s="47">
        <f t="shared" si="113"/>
        <v>0</v>
      </c>
      <c r="AK179" s="47">
        <f t="shared" si="113"/>
        <v>0</v>
      </c>
      <c r="AL179" s="47">
        <f t="shared" si="113"/>
        <v>0</v>
      </c>
      <c r="AM179" s="47">
        <f t="shared" si="113"/>
        <v>0</v>
      </c>
      <c r="AN179" s="47">
        <f t="shared" si="113"/>
        <v>0</v>
      </c>
      <c r="AO179" s="47">
        <f t="shared" si="113"/>
        <v>0</v>
      </c>
    </row>
    <row r="180" spans="1:41" ht="16.399999999999999" customHeight="1">
      <c r="A180" s="14"/>
      <c r="B180" s="15"/>
      <c r="C180" s="47">
        <f>SUMIF(Jan!$A:$A,TB!$A180,Jan!$H:$H)</f>
        <v>0</v>
      </c>
      <c r="D180" s="47">
        <f>SUMIF(Feb!$A:$A,TB!$A180,Feb!$H:$H)</f>
        <v>0</v>
      </c>
      <c r="E180" s="47">
        <f>SUMIF(Mar!$A:$A,TB!$A180,Mar!$H:$H)</f>
        <v>0</v>
      </c>
      <c r="F180" s="47">
        <f>SUMIF(Apr!$A:$A,TB!$A180,Apr!$H:$H)</f>
        <v>0</v>
      </c>
      <c r="G180" s="47">
        <f>SUMIF(May!$A:$A,TB!$A180,May!$H:$H)</f>
        <v>0</v>
      </c>
      <c r="H180" s="47">
        <f>SUMIF(Jun!$A:$A,TB!$A180,Jun!$H:$H)</f>
        <v>0</v>
      </c>
      <c r="I180" s="47">
        <f>SUMIF(Jul!$A:$A,TB!$A180,Jul!$H:$H)</f>
        <v>0</v>
      </c>
      <c r="J180" s="47">
        <f>SUMIF(Aug!$A:$A,TB!$A180,Aug!$H:$H)</f>
        <v>0</v>
      </c>
      <c r="K180" s="47">
        <f>SUMIF(Sep!$A:$A,TB!$A180,Sep!$H:$H)</f>
        <v>0</v>
      </c>
      <c r="L180" s="47">
        <f>SUMIF(Oct!$A:$A,TB!$A180,Oct!$H:$H)</f>
        <v>0</v>
      </c>
      <c r="M180" s="47">
        <f>SUMIF(Nov!$A:$A,TB!$A180,Nov!$H:$H)</f>
        <v>0</v>
      </c>
      <c r="N180" s="47">
        <f>SUMIF(Dec!$A:$A,TB!$A180,Dec!$H:$H)</f>
        <v>0</v>
      </c>
      <c r="O180" s="261"/>
      <c r="P180" s="261"/>
      <c r="Q180" s="47">
        <v>0</v>
      </c>
      <c r="R180" s="47">
        <v>0</v>
      </c>
      <c r="S180" s="47">
        <v>0</v>
      </c>
      <c r="T180" s="47">
        <v>0</v>
      </c>
      <c r="U180" s="47">
        <v>0</v>
      </c>
      <c r="V180" s="4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261"/>
      <c r="AD180" s="47">
        <f t="shared" si="113"/>
        <v>0</v>
      </c>
      <c r="AE180" s="47">
        <f t="shared" si="113"/>
        <v>0</v>
      </c>
      <c r="AF180" s="47">
        <f t="shared" si="113"/>
        <v>0</v>
      </c>
      <c r="AG180" s="47">
        <f t="shared" si="113"/>
        <v>0</v>
      </c>
      <c r="AH180" s="47">
        <f t="shared" si="113"/>
        <v>0</v>
      </c>
      <c r="AI180" s="47">
        <f t="shared" si="113"/>
        <v>0</v>
      </c>
      <c r="AJ180" s="47">
        <f t="shared" si="113"/>
        <v>0</v>
      </c>
      <c r="AK180" s="47">
        <f t="shared" si="113"/>
        <v>0</v>
      </c>
      <c r="AL180" s="47">
        <f t="shared" si="113"/>
        <v>0</v>
      </c>
      <c r="AM180" s="47">
        <f t="shared" si="113"/>
        <v>0</v>
      </c>
      <c r="AN180" s="47">
        <f t="shared" si="113"/>
        <v>0</v>
      </c>
      <c r="AO180" s="47">
        <f t="shared" si="113"/>
        <v>0</v>
      </c>
    </row>
    <row r="181" spans="1:41" ht="16.399999999999999" customHeight="1">
      <c r="A181" s="19" t="s">
        <v>17</v>
      </c>
      <c r="B181" s="20"/>
      <c r="C181" s="21">
        <f t="shared" ref="C181" si="114">ROUND(SUM(C178:C180),2)</f>
        <v>0</v>
      </c>
      <c r="D181" s="21">
        <f t="shared" ref="D181:N181" si="115">ROUND(SUM(D178:D180),2)</f>
        <v>0</v>
      </c>
      <c r="E181" s="21">
        <f t="shared" si="115"/>
        <v>0</v>
      </c>
      <c r="F181" s="21">
        <f t="shared" si="115"/>
        <v>0</v>
      </c>
      <c r="G181" s="21">
        <f t="shared" si="115"/>
        <v>0</v>
      </c>
      <c r="H181" s="21">
        <f t="shared" si="115"/>
        <v>0</v>
      </c>
      <c r="I181" s="21">
        <f t="shared" si="115"/>
        <v>0</v>
      </c>
      <c r="J181" s="21">
        <f t="shared" si="115"/>
        <v>0</v>
      </c>
      <c r="K181" s="21">
        <f t="shared" si="115"/>
        <v>0</v>
      </c>
      <c r="L181" s="21">
        <f t="shared" si="115"/>
        <v>0</v>
      </c>
      <c r="M181" s="21">
        <f t="shared" si="115"/>
        <v>0</v>
      </c>
      <c r="N181" s="21">
        <f t="shared" si="115"/>
        <v>0</v>
      </c>
      <c r="O181" s="261"/>
      <c r="P181" s="261"/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61"/>
      <c r="AD181" s="21">
        <f t="shared" ref="AD181:AO181" si="116">ROUND(SUM(AD178:AD180),2)</f>
        <v>0</v>
      </c>
      <c r="AE181" s="21">
        <f t="shared" si="116"/>
        <v>0</v>
      </c>
      <c r="AF181" s="21">
        <f t="shared" si="116"/>
        <v>0</v>
      </c>
      <c r="AG181" s="21">
        <f t="shared" si="116"/>
        <v>0</v>
      </c>
      <c r="AH181" s="21">
        <f t="shared" si="116"/>
        <v>0</v>
      </c>
      <c r="AI181" s="21">
        <f t="shared" si="116"/>
        <v>0</v>
      </c>
      <c r="AJ181" s="21">
        <f t="shared" si="116"/>
        <v>0</v>
      </c>
      <c r="AK181" s="21">
        <f t="shared" si="116"/>
        <v>0</v>
      </c>
      <c r="AL181" s="21">
        <f t="shared" si="116"/>
        <v>0</v>
      </c>
      <c r="AM181" s="21">
        <f t="shared" si="116"/>
        <v>0</v>
      </c>
      <c r="AN181" s="21">
        <f t="shared" si="116"/>
        <v>0</v>
      </c>
      <c r="AO181" s="21">
        <f t="shared" si="116"/>
        <v>0</v>
      </c>
    </row>
    <row r="182" spans="1:41" ht="16.399999999999999" customHeight="1">
      <c r="A182" s="14"/>
      <c r="B182" s="15"/>
      <c r="C182" s="47">
        <f>SUMIF(Jan!$A:$A,TB!$A182,Jan!$H:$H)</f>
        <v>0</v>
      </c>
      <c r="D182" s="47">
        <f>SUMIF(Feb!$A:$A,TB!$A182,Feb!$H:$H)</f>
        <v>0</v>
      </c>
      <c r="E182" s="47">
        <f>SUMIF(Mar!$A:$A,TB!$A182,Mar!$H:$H)</f>
        <v>0</v>
      </c>
      <c r="F182" s="47">
        <f>SUMIF(Apr!$A:$A,TB!$A182,Apr!$H:$H)</f>
        <v>0</v>
      </c>
      <c r="G182" s="47">
        <f>SUMIF(May!$A:$A,TB!$A182,May!$H:$H)</f>
        <v>0</v>
      </c>
      <c r="H182" s="47">
        <f>SUMIF(Jun!$A:$A,TB!$A182,Jun!$H:$H)</f>
        <v>0</v>
      </c>
      <c r="I182" s="47">
        <f>SUMIF(Jul!$A:$A,TB!$A182,Jul!$H:$H)</f>
        <v>0</v>
      </c>
      <c r="J182" s="47">
        <f>SUMIF(Aug!$A:$A,TB!$A182,Aug!$H:$H)</f>
        <v>0</v>
      </c>
      <c r="K182" s="47">
        <f>SUMIF(Sep!$A:$A,TB!$A182,Sep!$H:$H)</f>
        <v>0</v>
      </c>
      <c r="L182" s="47">
        <f>SUMIF(Oct!$A:$A,TB!$A182,Oct!$H:$H)</f>
        <v>0</v>
      </c>
      <c r="M182" s="47">
        <f>SUMIF(Nov!$A:$A,TB!$A182,Nov!$H:$H)</f>
        <v>0</v>
      </c>
      <c r="N182" s="47">
        <f>SUMIF(Dec!$A:$A,TB!$A182,Dec!$H:$H)</f>
        <v>0</v>
      </c>
      <c r="O182" s="261"/>
      <c r="P182" s="261"/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261"/>
      <c r="AD182" s="47">
        <f t="shared" ref="AD182:AO184" si="117">ROUND(C182*AD$2,2)</f>
        <v>0</v>
      </c>
      <c r="AE182" s="47">
        <f t="shared" si="117"/>
        <v>0</v>
      </c>
      <c r="AF182" s="47">
        <f t="shared" si="117"/>
        <v>0</v>
      </c>
      <c r="AG182" s="47">
        <f t="shared" si="117"/>
        <v>0</v>
      </c>
      <c r="AH182" s="47">
        <f t="shared" si="117"/>
        <v>0</v>
      </c>
      <c r="AI182" s="47">
        <f t="shared" si="117"/>
        <v>0</v>
      </c>
      <c r="AJ182" s="47">
        <f t="shared" si="117"/>
        <v>0</v>
      </c>
      <c r="AK182" s="47">
        <f t="shared" si="117"/>
        <v>0</v>
      </c>
      <c r="AL182" s="47">
        <f t="shared" si="117"/>
        <v>0</v>
      </c>
      <c r="AM182" s="47">
        <f t="shared" si="117"/>
        <v>0</v>
      </c>
      <c r="AN182" s="47">
        <f t="shared" si="117"/>
        <v>0</v>
      </c>
      <c r="AO182" s="47">
        <f t="shared" si="117"/>
        <v>0</v>
      </c>
    </row>
    <row r="183" spans="1:41" ht="16.399999999999999" customHeight="1">
      <c r="A183" s="14"/>
      <c r="B183" s="15"/>
      <c r="C183" s="47">
        <f>SUMIF(Jan!$A:$A,TB!$A183,Jan!$H:$H)</f>
        <v>0</v>
      </c>
      <c r="D183" s="47">
        <f>SUMIF(Feb!$A:$A,TB!$A183,Feb!$H:$H)</f>
        <v>0</v>
      </c>
      <c r="E183" s="47">
        <f>SUMIF(Mar!$A:$A,TB!$A183,Mar!$H:$H)</f>
        <v>0</v>
      </c>
      <c r="F183" s="47">
        <f>SUMIF(Apr!$A:$A,TB!$A183,Apr!$H:$H)</f>
        <v>0</v>
      </c>
      <c r="G183" s="47">
        <f>SUMIF(May!$A:$A,TB!$A183,May!$H:$H)</f>
        <v>0</v>
      </c>
      <c r="H183" s="47">
        <f>SUMIF(Jun!$A:$A,TB!$A183,Jun!$H:$H)</f>
        <v>0</v>
      </c>
      <c r="I183" s="47">
        <f>SUMIF(Jul!$A:$A,TB!$A183,Jul!$H:$H)</f>
        <v>0</v>
      </c>
      <c r="J183" s="47">
        <f>SUMIF(Aug!$A:$A,TB!$A183,Aug!$H:$H)</f>
        <v>0</v>
      </c>
      <c r="K183" s="47">
        <f>SUMIF(Sep!$A:$A,TB!$A183,Sep!$H:$H)</f>
        <v>0</v>
      </c>
      <c r="L183" s="47">
        <f>SUMIF(Oct!$A:$A,TB!$A183,Oct!$H:$H)</f>
        <v>0</v>
      </c>
      <c r="M183" s="47">
        <f>SUMIF(Nov!$A:$A,TB!$A183,Nov!$H:$H)</f>
        <v>0</v>
      </c>
      <c r="N183" s="47">
        <f>SUMIF(Dec!$A:$A,TB!$A183,Dec!$H:$H)</f>
        <v>0</v>
      </c>
      <c r="O183" s="261"/>
      <c r="P183" s="261"/>
      <c r="Q183" s="47">
        <v>0</v>
      </c>
      <c r="R183" s="47">
        <v>0</v>
      </c>
      <c r="S183" s="47">
        <v>0</v>
      </c>
      <c r="T183" s="47">
        <v>0</v>
      </c>
      <c r="U183" s="47">
        <v>0</v>
      </c>
      <c r="V183" s="4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261"/>
      <c r="AD183" s="47">
        <f t="shared" si="117"/>
        <v>0</v>
      </c>
      <c r="AE183" s="47">
        <f t="shared" si="117"/>
        <v>0</v>
      </c>
      <c r="AF183" s="47">
        <f t="shared" si="117"/>
        <v>0</v>
      </c>
      <c r="AG183" s="47">
        <f t="shared" si="117"/>
        <v>0</v>
      </c>
      <c r="AH183" s="47">
        <f t="shared" si="117"/>
        <v>0</v>
      </c>
      <c r="AI183" s="47">
        <f t="shared" si="117"/>
        <v>0</v>
      </c>
      <c r="AJ183" s="47">
        <f t="shared" si="117"/>
        <v>0</v>
      </c>
      <c r="AK183" s="47">
        <f t="shared" si="117"/>
        <v>0</v>
      </c>
      <c r="AL183" s="47">
        <f t="shared" si="117"/>
        <v>0</v>
      </c>
      <c r="AM183" s="47">
        <f t="shared" si="117"/>
        <v>0</v>
      </c>
      <c r="AN183" s="47">
        <f t="shared" si="117"/>
        <v>0</v>
      </c>
      <c r="AO183" s="47">
        <f t="shared" si="117"/>
        <v>0</v>
      </c>
    </row>
    <row r="184" spans="1:41" ht="16.399999999999999" customHeight="1">
      <c r="A184" s="14"/>
      <c r="B184" s="15"/>
      <c r="C184" s="48">
        <f>SUMIF(Jan!$A:$A,TB!$A184,Jan!$H:$H)</f>
        <v>0</v>
      </c>
      <c r="D184" s="48">
        <f>SUMIF(Feb!$A:$A,TB!$A184,Feb!$H:$H)</f>
        <v>0</v>
      </c>
      <c r="E184" s="48">
        <f>SUMIF(Mar!$A:$A,TB!$A184,Mar!$H:$H)</f>
        <v>0</v>
      </c>
      <c r="F184" s="48">
        <f>SUMIF(Apr!$A:$A,TB!$A184,Apr!$H:$H)</f>
        <v>0</v>
      </c>
      <c r="G184" s="48">
        <f>SUMIF(May!$A:$A,TB!$A184,May!$H:$H)</f>
        <v>0</v>
      </c>
      <c r="H184" s="48">
        <f>SUMIF(Jun!$A:$A,TB!$A184,Jun!$H:$H)</f>
        <v>0</v>
      </c>
      <c r="I184" s="48">
        <f>SUMIF(Jul!$A:$A,TB!$A184,Jul!$H:$H)</f>
        <v>0</v>
      </c>
      <c r="J184" s="48">
        <f>SUMIF(Aug!$A:$A,TB!$A184,Aug!$H:$H)</f>
        <v>0</v>
      </c>
      <c r="K184" s="48">
        <f>SUMIF(Sep!$A:$A,TB!$A184,Sep!$H:$H)</f>
        <v>0</v>
      </c>
      <c r="L184" s="48">
        <f>SUMIF(Oct!$A:$A,TB!$A184,Oct!$H:$H)</f>
        <v>0</v>
      </c>
      <c r="M184" s="48">
        <f>SUMIF(Nov!$A:$A,TB!$A184,Nov!$H:$H)</f>
        <v>0</v>
      </c>
      <c r="N184" s="48">
        <f>SUMIF(Dec!$A:$A,TB!$A184,Dec!$H:$H)</f>
        <v>0</v>
      </c>
      <c r="O184" s="261"/>
      <c r="P184" s="261"/>
      <c r="Q184" s="48">
        <v>0</v>
      </c>
      <c r="R184" s="48">
        <v>0</v>
      </c>
      <c r="S184" s="48">
        <v>0</v>
      </c>
      <c r="T184" s="48">
        <v>0</v>
      </c>
      <c r="U184" s="48">
        <v>0</v>
      </c>
      <c r="V184" s="48">
        <v>0</v>
      </c>
      <c r="W184" s="48">
        <v>0</v>
      </c>
      <c r="X184" s="48">
        <v>0</v>
      </c>
      <c r="Y184" s="48">
        <v>0</v>
      </c>
      <c r="Z184" s="48">
        <v>0</v>
      </c>
      <c r="AA184" s="48">
        <v>0</v>
      </c>
      <c r="AB184" s="48">
        <v>0</v>
      </c>
      <c r="AC184" s="261"/>
      <c r="AD184" s="48">
        <f t="shared" si="117"/>
        <v>0</v>
      </c>
      <c r="AE184" s="48">
        <f t="shared" si="117"/>
        <v>0</v>
      </c>
      <c r="AF184" s="48">
        <f t="shared" si="117"/>
        <v>0</v>
      </c>
      <c r="AG184" s="48">
        <f t="shared" si="117"/>
        <v>0</v>
      </c>
      <c r="AH184" s="48">
        <f t="shared" si="117"/>
        <v>0</v>
      </c>
      <c r="AI184" s="48">
        <f t="shared" si="117"/>
        <v>0</v>
      </c>
      <c r="AJ184" s="48">
        <f t="shared" si="117"/>
        <v>0</v>
      </c>
      <c r="AK184" s="48">
        <f t="shared" si="117"/>
        <v>0</v>
      </c>
      <c r="AL184" s="48">
        <f t="shared" si="117"/>
        <v>0</v>
      </c>
      <c r="AM184" s="48">
        <f t="shared" si="117"/>
        <v>0</v>
      </c>
      <c r="AN184" s="48">
        <f t="shared" si="117"/>
        <v>0</v>
      </c>
      <c r="AO184" s="48">
        <f t="shared" si="117"/>
        <v>0</v>
      </c>
    </row>
    <row r="185" spans="1:41" ht="16.399999999999999" customHeight="1">
      <c r="A185" s="19" t="s">
        <v>18</v>
      </c>
      <c r="B185" s="20"/>
      <c r="C185" s="21">
        <f t="shared" ref="C185" si="118">ROUND(SUM(C182:C184),2)</f>
        <v>0</v>
      </c>
      <c r="D185" s="21">
        <f t="shared" ref="D185:N185" si="119">ROUND(SUM(D182:D184),2)</f>
        <v>0</v>
      </c>
      <c r="E185" s="21">
        <f t="shared" si="119"/>
        <v>0</v>
      </c>
      <c r="F185" s="21">
        <f t="shared" si="119"/>
        <v>0</v>
      </c>
      <c r="G185" s="21">
        <f t="shared" si="119"/>
        <v>0</v>
      </c>
      <c r="H185" s="21">
        <f t="shared" si="119"/>
        <v>0</v>
      </c>
      <c r="I185" s="21">
        <f t="shared" si="119"/>
        <v>0</v>
      </c>
      <c r="J185" s="21">
        <f t="shared" si="119"/>
        <v>0</v>
      </c>
      <c r="K185" s="21">
        <f t="shared" si="119"/>
        <v>0</v>
      </c>
      <c r="L185" s="21">
        <f t="shared" si="119"/>
        <v>0</v>
      </c>
      <c r="M185" s="21">
        <f t="shared" si="119"/>
        <v>0</v>
      </c>
      <c r="N185" s="21">
        <f t="shared" si="119"/>
        <v>0</v>
      </c>
      <c r="O185" s="261"/>
      <c r="P185" s="261"/>
      <c r="Q185" s="21">
        <v>0</v>
      </c>
      <c r="R185" s="21">
        <v>0</v>
      </c>
      <c r="S185" s="21">
        <v>0</v>
      </c>
      <c r="T185" s="21">
        <v>0</v>
      </c>
      <c r="U185" s="21">
        <v>0</v>
      </c>
      <c r="V185" s="21">
        <v>0</v>
      </c>
      <c r="W185" s="21">
        <v>0</v>
      </c>
      <c r="X185" s="21">
        <v>0</v>
      </c>
      <c r="Y185" s="21">
        <v>0</v>
      </c>
      <c r="Z185" s="21">
        <v>0</v>
      </c>
      <c r="AA185" s="21">
        <v>0</v>
      </c>
      <c r="AB185" s="21">
        <v>0</v>
      </c>
      <c r="AC185" s="261"/>
      <c r="AD185" s="21">
        <f t="shared" ref="AD185:AO185" si="120">ROUND(SUM(AD182:AD184),2)</f>
        <v>0</v>
      </c>
      <c r="AE185" s="21">
        <f t="shared" si="120"/>
        <v>0</v>
      </c>
      <c r="AF185" s="21">
        <f t="shared" si="120"/>
        <v>0</v>
      </c>
      <c r="AG185" s="21">
        <f t="shared" si="120"/>
        <v>0</v>
      </c>
      <c r="AH185" s="21">
        <f t="shared" si="120"/>
        <v>0</v>
      </c>
      <c r="AI185" s="21">
        <f t="shared" si="120"/>
        <v>0</v>
      </c>
      <c r="AJ185" s="21">
        <f t="shared" si="120"/>
        <v>0</v>
      </c>
      <c r="AK185" s="21">
        <f t="shared" si="120"/>
        <v>0</v>
      </c>
      <c r="AL185" s="21">
        <f t="shared" si="120"/>
        <v>0</v>
      </c>
      <c r="AM185" s="21">
        <f t="shared" si="120"/>
        <v>0</v>
      </c>
      <c r="AN185" s="21">
        <f t="shared" si="120"/>
        <v>0</v>
      </c>
      <c r="AO185" s="21">
        <f t="shared" si="120"/>
        <v>0</v>
      </c>
    </row>
    <row r="186" spans="1:41" ht="16.399999999999999" customHeight="1">
      <c r="A186" s="22"/>
      <c r="B186" s="15"/>
      <c r="C186" s="48">
        <f>SUMIF(Jan!$A:$A,TB!$A186,Jan!$H:$H)</f>
        <v>0</v>
      </c>
      <c r="D186" s="48">
        <f>SUMIF(Feb!$A:$A,TB!$A186,Feb!$H:$H)</f>
        <v>0</v>
      </c>
      <c r="E186" s="48">
        <f>SUMIF(Mar!$A:$A,TB!$A186,Mar!$H:$H)</f>
        <v>0</v>
      </c>
      <c r="F186" s="48">
        <f>SUMIF(Apr!$A:$A,TB!$A186,Apr!$H:$H)</f>
        <v>0</v>
      </c>
      <c r="G186" s="48">
        <f>SUMIF(May!$A:$A,TB!$A186,May!$H:$H)</f>
        <v>0</v>
      </c>
      <c r="H186" s="48">
        <f>SUMIF(Jun!$A:$A,TB!$A186,Jun!$H:$H)</f>
        <v>0</v>
      </c>
      <c r="I186" s="48">
        <f>SUMIF(Jul!$A:$A,TB!$A186,Jul!$H:$H)</f>
        <v>0</v>
      </c>
      <c r="J186" s="48">
        <f>SUMIF(Aug!$A:$A,TB!$A186,Aug!$H:$H)</f>
        <v>0</v>
      </c>
      <c r="K186" s="48">
        <f>SUMIF(Sep!$A:$A,TB!$A186,Sep!$H:$H)</f>
        <v>0</v>
      </c>
      <c r="L186" s="48">
        <f>SUMIF(Oct!$A:$A,TB!$A186,Oct!$H:$H)</f>
        <v>0</v>
      </c>
      <c r="M186" s="48">
        <f>SUMIF(Nov!$A:$A,TB!$A186,Nov!$H:$H)</f>
        <v>0</v>
      </c>
      <c r="N186" s="48">
        <f>SUMIF(Dec!$A:$A,TB!$A186,Dec!$H:$H)</f>
        <v>0</v>
      </c>
      <c r="O186" s="261"/>
      <c r="P186" s="261"/>
      <c r="Q186" s="48">
        <v>0</v>
      </c>
      <c r="R186" s="48">
        <v>0</v>
      </c>
      <c r="S186" s="48">
        <v>0</v>
      </c>
      <c r="T186" s="48">
        <v>0</v>
      </c>
      <c r="U186" s="48">
        <v>0</v>
      </c>
      <c r="V186" s="48">
        <v>0</v>
      </c>
      <c r="W186" s="48">
        <v>0</v>
      </c>
      <c r="X186" s="48">
        <v>0</v>
      </c>
      <c r="Y186" s="48">
        <v>0</v>
      </c>
      <c r="Z186" s="48">
        <v>0</v>
      </c>
      <c r="AA186" s="48">
        <v>0</v>
      </c>
      <c r="AB186" s="48">
        <v>0</v>
      </c>
      <c r="AC186" s="261"/>
      <c r="AD186" s="48">
        <f t="shared" ref="AD186:AO189" si="121">ROUND(C186*AD$2,2)</f>
        <v>0</v>
      </c>
      <c r="AE186" s="48">
        <f t="shared" si="121"/>
        <v>0</v>
      </c>
      <c r="AF186" s="48">
        <f t="shared" si="121"/>
        <v>0</v>
      </c>
      <c r="AG186" s="48">
        <f t="shared" si="121"/>
        <v>0</v>
      </c>
      <c r="AH186" s="48">
        <f t="shared" si="121"/>
        <v>0</v>
      </c>
      <c r="AI186" s="48">
        <f t="shared" si="121"/>
        <v>0</v>
      </c>
      <c r="AJ186" s="48">
        <f t="shared" si="121"/>
        <v>0</v>
      </c>
      <c r="AK186" s="48">
        <f t="shared" si="121"/>
        <v>0</v>
      </c>
      <c r="AL186" s="48">
        <f t="shared" si="121"/>
        <v>0</v>
      </c>
      <c r="AM186" s="48">
        <f t="shared" si="121"/>
        <v>0</v>
      </c>
      <c r="AN186" s="48">
        <f t="shared" si="121"/>
        <v>0</v>
      </c>
      <c r="AO186" s="48">
        <f t="shared" si="121"/>
        <v>0</v>
      </c>
    </row>
    <row r="187" spans="1:41" ht="16.399999999999999" customHeight="1">
      <c r="A187" s="22">
        <v>12001</v>
      </c>
      <c r="B187" s="15" t="s">
        <v>224</v>
      </c>
      <c r="C187" s="47">
        <f>SUMIF(Jan!$A:$A,TB!$A187,Jan!$H:$H)</f>
        <v>0</v>
      </c>
      <c r="D187" s="47">
        <f>SUMIF(Feb!$A:$A,TB!$A187,Feb!$H:$H)</f>
        <v>0</v>
      </c>
      <c r="E187" s="47">
        <f>SUMIF(Mar!$A:$A,TB!$A187,Mar!$H:$H)</f>
        <v>0</v>
      </c>
      <c r="F187" s="47">
        <f>SUMIF(Apr!$A:$A,TB!$A187,Apr!$H:$H)</f>
        <v>0</v>
      </c>
      <c r="G187" s="47">
        <f>SUMIF(May!$A:$A,TB!$A187,May!$H:$H)</f>
        <v>0</v>
      </c>
      <c r="H187" s="47">
        <f>SUMIF(Jun!$A:$A,TB!$A187,Jun!$H:$H)</f>
        <v>0</v>
      </c>
      <c r="I187" s="47">
        <f>SUMIF(Jul!$A:$A,TB!$A187,Jul!$H:$H)</f>
        <v>0</v>
      </c>
      <c r="J187" s="47">
        <f>SUMIF(Aug!$A:$A,TB!$A187,Aug!$H:$H)</f>
        <v>0</v>
      </c>
      <c r="K187" s="47">
        <f>SUMIF(Sep!$A:$A,TB!$A187,Sep!$H:$H)</f>
        <v>0</v>
      </c>
      <c r="L187" s="47">
        <f>SUMIF(Oct!$A:$A,TB!$A187,Oct!$H:$H)</f>
        <v>0</v>
      </c>
      <c r="M187" s="47">
        <f>SUMIF(Nov!$A:$A,TB!$A187,Nov!$H:$H)</f>
        <v>0</v>
      </c>
      <c r="N187" s="47">
        <f>SUMIF(Dec!$A:$A,TB!$A187,Dec!$H:$H)</f>
        <v>0</v>
      </c>
      <c r="O187" s="261"/>
      <c r="P187" s="261"/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261"/>
      <c r="AD187" s="47">
        <f t="shared" si="121"/>
        <v>0</v>
      </c>
      <c r="AE187" s="47">
        <f t="shared" si="121"/>
        <v>0</v>
      </c>
      <c r="AF187" s="47">
        <f t="shared" si="121"/>
        <v>0</v>
      </c>
      <c r="AG187" s="47">
        <f t="shared" si="121"/>
        <v>0</v>
      </c>
      <c r="AH187" s="47">
        <f t="shared" si="121"/>
        <v>0</v>
      </c>
      <c r="AI187" s="47">
        <f t="shared" si="121"/>
        <v>0</v>
      </c>
      <c r="AJ187" s="47">
        <f t="shared" si="121"/>
        <v>0</v>
      </c>
      <c r="AK187" s="47">
        <f t="shared" si="121"/>
        <v>0</v>
      </c>
      <c r="AL187" s="47">
        <f t="shared" si="121"/>
        <v>0</v>
      </c>
      <c r="AM187" s="47">
        <f t="shared" si="121"/>
        <v>0</v>
      </c>
      <c r="AN187" s="47">
        <f t="shared" si="121"/>
        <v>0</v>
      </c>
      <c r="AO187" s="47">
        <f t="shared" si="121"/>
        <v>0</v>
      </c>
    </row>
    <row r="188" spans="1:41" ht="16.399999999999999" customHeight="1">
      <c r="A188" s="22"/>
      <c r="B188" s="15"/>
      <c r="C188" s="48">
        <f>SUMIF(Jan!$A:$A,TB!$A188,Jan!$H:$H)</f>
        <v>0</v>
      </c>
      <c r="D188" s="48">
        <f>SUMIF(Feb!$A:$A,TB!$A188,Feb!$H:$H)</f>
        <v>0</v>
      </c>
      <c r="E188" s="48">
        <f>SUMIF(Mar!$A:$A,TB!$A188,Mar!$H:$H)</f>
        <v>0</v>
      </c>
      <c r="F188" s="48">
        <f>SUMIF(Apr!$A:$A,TB!$A188,Apr!$H:$H)</f>
        <v>0</v>
      </c>
      <c r="G188" s="48">
        <f>SUMIF(May!$A:$A,TB!$A188,May!$H:$H)</f>
        <v>0</v>
      </c>
      <c r="H188" s="48">
        <f>SUMIF(Jun!$A:$A,TB!$A188,Jun!$H:$H)</f>
        <v>0</v>
      </c>
      <c r="I188" s="48">
        <f>SUMIF(Jul!$A:$A,TB!$A188,Jul!$H:$H)</f>
        <v>0</v>
      </c>
      <c r="J188" s="48">
        <f>SUMIF(Aug!$A:$A,TB!$A188,Aug!$H:$H)</f>
        <v>0</v>
      </c>
      <c r="K188" s="48">
        <f>SUMIF(Sep!$A:$A,TB!$A188,Sep!$H:$H)</f>
        <v>0</v>
      </c>
      <c r="L188" s="48">
        <f>SUMIF(Oct!$A:$A,TB!$A188,Oct!$H:$H)</f>
        <v>0</v>
      </c>
      <c r="M188" s="48">
        <f>SUMIF(Nov!$A:$A,TB!$A188,Nov!$H:$H)</f>
        <v>0</v>
      </c>
      <c r="N188" s="48">
        <f>SUMIF(Dec!$A:$A,TB!$A188,Dec!$H:$H)</f>
        <v>0</v>
      </c>
      <c r="O188" s="261"/>
      <c r="P188" s="261"/>
      <c r="Q188" s="48">
        <v>0</v>
      </c>
      <c r="R188" s="48">
        <v>0</v>
      </c>
      <c r="S188" s="48">
        <v>0</v>
      </c>
      <c r="T188" s="48">
        <v>0</v>
      </c>
      <c r="U188" s="48">
        <v>0</v>
      </c>
      <c r="V188" s="48">
        <v>0</v>
      </c>
      <c r="W188" s="48">
        <v>0</v>
      </c>
      <c r="X188" s="48">
        <v>0</v>
      </c>
      <c r="Y188" s="48">
        <v>0</v>
      </c>
      <c r="Z188" s="48">
        <v>0</v>
      </c>
      <c r="AA188" s="48">
        <v>0</v>
      </c>
      <c r="AB188" s="48">
        <v>0</v>
      </c>
      <c r="AC188" s="261"/>
      <c r="AD188" s="48">
        <f t="shared" si="121"/>
        <v>0</v>
      </c>
      <c r="AE188" s="48">
        <f t="shared" si="121"/>
        <v>0</v>
      </c>
      <c r="AF188" s="48">
        <f t="shared" si="121"/>
        <v>0</v>
      </c>
      <c r="AG188" s="48">
        <f t="shared" si="121"/>
        <v>0</v>
      </c>
      <c r="AH188" s="48">
        <f t="shared" si="121"/>
        <v>0</v>
      </c>
      <c r="AI188" s="48">
        <f t="shared" si="121"/>
        <v>0</v>
      </c>
      <c r="AJ188" s="48">
        <f t="shared" si="121"/>
        <v>0</v>
      </c>
      <c r="AK188" s="48">
        <f t="shared" si="121"/>
        <v>0</v>
      </c>
      <c r="AL188" s="48">
        <f t="shared" si="121"/>
        <v>0</v>
      </c>
      <c r="AM188" s="48">
        <f t="shared" si="121"/>
        <v>0</v>
      </c>
      <c r="AN188" s="48">
        <f t="shared" si="121"/>
        <v>0</v>
      </c>
      <c r="AO188" s="48">
        <f t="shared" si="121"/>
        <v>0</v>
      </c>
    </row>
    <row r="189" spans="1:41" ht="16.399999999999999" customHeight="1">
      <c r="A189" s="14"/>
      <c r="B189" s="15"/>
      <c r="C189" s="48">
        <f>SUMIF(Jan!$A:$A,TB!$A189,Jan!$H:$H)</f>
        <v>0</v>
      </c>
      <c r="D189" s="48">
        <f>SUMIF(Feb!$A:$A,TB!$A189,Feb!$H:$H)</f>
        <v>0</v>
      </c>
      <c r="E189" s="48">
        <f>SUMIF(Mar!$A:$A,TB!$A189,Mar!$H:$H)</f>
        <v>0</v>
      </c>
      <c r="F189" s="48">
        <f>SUMIF(Apr!$A:$A,TB!$A189,Apr!$H:$H)</f>
        <v>0</v>
      </c>
      <c r="G189" s="48">
        <f>SUMIF(May!$A:$A,TB!$A189,May!$H:$H)</f>
        <v>0</v>
      </c>
      <c r="H189" s="48">
        <f>SUMIF(Jun!$A:$A,TB!$A189,Jun!$H:$H)</f>
        <v>0</v>
      </c>
      <c r="I189" s="48">
        <f>SUMIF(Jul!$A:$A,TB!$A189,Jul!$H:$H)</f>
        <v>0</v>
      </c>
      <c r="J189" s="48">
        <f>SUMIF(Aug!$A:$A,TB!$A189,Aug!$H:$H)</f>
        <v>0</v>
      </c>
      <c r="K189" s="48">
        <f>SUMIF(Sep!$A:$A,TB!$A189,Sep!$H:$H)</f>
        <v>0</v>
      </c>
      <c r="L189" s="48">
        <f>SUMIF(Oct!$A:$A,TB!$A189,Oct!$H:$H)</f>
        <v>0</v>
      </c>
      <c r="M189" s="48">
        <f>SUMIF(Nov!$A:$A,TB!$A189,Nov!$H:$H)</f>
        <v>0</v>
      </c>
      <c r="N189" s="48">
        <f>SUMIF(Dec!$A:$A,TB!$A189,Dec!$H:$H)</f>
        <v>0</v>
      </c>
      <c r="O189" s="261"/>
      <c r="P189" s="261"/>
      <c r="Q189" s="48">
        <v>0</v>
      </c>
      <c r="R189" s="48">
        <v>0</v>
      </c>
      <c r="S189" s="48">
        <v>0</v>
      </c>
      <c r="T189" s="48">
        <v>0</v>
      </c>
      <c r="U189" s="48">
        <v>0</v>
      </c>
      <c r="V189" s="48">
        <v>0</v>
      </c>
      <c r="W189" s="48">
        <v>0</v>
      </c>
      <c r="X189" s="48">
        <v>0</v>
      </c>
      <c r="Y189" s="48">
        <v>0</v>
      </c>
      <c r="Z189" s="48">
        <v>0</v>
      </c>
      <c r="AA189" s="48">
        <v>0</v>
      </c>
      <c r="AB189" s="48">
        <v>0</v>
      </c>
      <c r="AC189" s="261"/>
      <c r="AD189" s="48">
        <f t="shared" si="121"/>
        <v>0</v>
      </c>
      <c r="AE189" s="48">
        <f t="shared" si="121"/>
        <v>0</v>
      </c>
      <c r="AF189" s="48">
        <f t="shared" si="121"/>
        <v>0</v>
      </c>
      <c r="AG189" s="48">
        <f t="shared" si="121"/>
        <v>0</v>
      </c>
      <c r="AH189" s="48">
        <f t="shared" si="121"/>
        <v>0</v>
      </c>
      <c r="AI189" s="48">
        <f t="shared" si="121"/>
        <v>0</v>
      </c>
      <c r="AJ189" s="48">
        <f t="shared" si="121"/>
        <v>0</v>
      </c>
      <c r="AK189" s="48">
        <f t="shared" si="121"/>
        <v>0</v>
      </c>
      <c r="AL189" s="48">
        <f t="shared" si="121"/>
        <v>0</v>
      </c>
      <c r="AM189" s="48">
        <f t="shared" si="121"/>
        <v>0</v>
      </c>
      <c r="AN189" s="48">
        <f t="shared" si="121"/>
        <v>0</v>
      </c>
      <c r="AO189" s="48">
        <f t="shared" si="121"/>
        <v>0</v>
      </c>
    </row>
    <row r="190" spans="1:41" ht="16.399999999999999" customHeight="1">
      <c r="A190" s="25" t="s">
        <v>19</v>
      </c>
      <c r="B190" s="20"/>
      <c r="C190" s="21">
        <f t="shared" ref="C190" si="122">ROUND(SUM(C186:C189),2)</f>
        <v>0</v>
      </c>
      <c r="D190" s="21">
        <f t="shared" ref="D190:N190" si="123">ROUND(SUM(D186:D189),2)</f>
        <v>0</v>
      </c>
      <c r="E190" s="21">
        <f t="shared" si="123"/>
        <v>0</v>
      </c>
      <c r="F190" s="21">
        <f t="shared" si="123"/>
        <v>0</v>
      </c>
      <c r="G190" s="21">
        <f t="shared" si="123"/>
        <v>0</v>
      </c>
      <c r="H190" s="21">
        <f t="shared" si="123"/>
        <v>0</v>
      </c>
      <c r="I190" s="21">
        <f t="shared" si="123"/>
        <v>0</v>
      </c>
      <c r="J190" s="21">
        <f t="shared" si="123"/>
        <v>0</v>
      </c>
      <c r="K190" s="21">
        <f t="shared" si="123"/>
        <v>0</v>
      </c>
      <c r="L190" s="21">
        <f t="shared" si="123"/>
        <v>0</v>
      </c>
      <c r="M190" s="21">
        <f t="shared" si="123"/>
        <v>0</v>
      </c>
      <c r="N190" s="21">
        <f t="shared" si="123"/>
        <v>0</v>
      </c>
      <c r="O190" s="261"/>
      <c r="P190" s="261"/>
      <c r="Q190" s="21">
        <v>0</v>
      </c>
      <c r="R190" s="21">
        <v>0</v>
      </c>
      <c r="S190" s="21">
        <v>0</v>
      </c>
      <c r="T190" s="21">
        <v>0</v>
      </c>
      <c r="U190" s="21">
        <v>0</v>
      </c>
      <c r="V190" s="21">
        <v>0</v>
      </c>
      <c r="W190" s="21">
        <v>0</v>
      </c>
      <c r="X190" s="21">
        <v>0</v>
      </c>
      <c r="Y190" s="21">
        <v>0</v>
      </c>
      <c r="Z190" s="21">
        <v>0</v>
      </c>
      <c r="AA190" s="21">
        <v>0</v>
      </c>
      <c r="AB190" s="21">
        <v>0</v>
      </c>
      <c r="AC190" s="261"/>
      <c r="AD190" s="21">
        <f t="shared" ref="AD190:AO190" si="124">ROUND(SUM(AD186:AD189),2)</f>
        <v>0</v>
      </c>
      <c r="AE190" s="21">
        <f t="shared" si="124"/>
        <v>0</v>
      </c>
      <c r="AF190" s="21">
        <f t="shared" si="124"/>
        <v>0</v>
      </c>
      <c r="AG190" s="21">
        <f t="shared" si="124"/>
        <v>0</v>
      </c>
      <c r="AH190" s="21">
        <f t="shared" si="124"/>
        <v>0</v>
      </c>
      <c r="AI190" s="21">
        <f t="shared" si="124"/>
        <v>0</v>
      </c>
      <c r="AJ190" s="21">
        <f t="shared" si="124"/>
        <v>0</v>
      </c>
      <c r="AK190" s="21">
        <f t="shared" si="124"/>
        <v>0</v>
      </c>
      <c r="AL190" s="21">
        <f t="shared" si="124"/>
        <v>0</v>
      </c>
      <c r="AM190" s="21">
        <f t="shared" si="124"/>
        <v>0</v>
      </c>
      <c r="AN190" s="21">
        <f t="shared" si="124"/>
        <v>0</v>
      </c>
      <c r="AO190" s="21">
        <f t="shared" si="124"/>
        <v>0</v>
      </c>
    </row>
    <row r="191" spans="1:41" ht="16.399999999999999" customHeight="1">
      <c r="A191" s="22"/>
      <c r="B191" s="15"/>
      <c r="C191" s="48">
        <f>SUMIF(Jan!$A:$A,TB!$A191,Jan!$H:$H)</f>
        <v>0</v>
      </c>
      <c r="D191" s="48">
        <f>SUMIF(Feb!$A:$A,TB!$A191,Feb!$H:$H)</f>
        <v>0</v>
      </c>
      <c r="E191" s="48">
        <f>SUMIF(Mar!$A:$A,TB!$A191,Mar!$H:$H)</f>
        <v>0</v>
      </c>
      <c r="F191" s="48">
        <f>SUMIF(Apr!$A:$A,TB!$A191,Apr!$H:$H)</f>
        <v>0</v>
      </c>
      <c r="G191" s="48">
        <f>SUMIF(May!$A:$A,TB!$A191,May!$H:$H)</f>
        <v>0</v>
      </c>
      <c r="H191" s="48">
        <f>SUMIF(Jun!$A:$A,TB!$A191,Jun!$H:$H)</f>
        <v>0</v>
      </c>
      <c r="I191" s="48">
        <f>SUMIF(Jul!$A:$A,TB!$A191,Jul!$H:$H)</f>
        <v>0</v>
      </c>
      <c r="J191" s="48">
        <f>SUMIF(Aug!$A:$A,TB!$A191,Aug!$H:$H)</f>
        <v>0</v>
      </c>
      <c r="K191" s="48">
        <f>SUMIF(Sep!$A:$A,TB!$A191,Sep!$H:$H)</f>
        <v>0</v>
      </c>
      <c r="L191" s="48">
        <f>SUMIF(Oct!$A:$A,TB!$A191,Oct!$H:$H)</f>
        <v>0</v>
      </c>
      <c r="M191" s="48">
        <f>SUMIF(Nov!$A:$A,TB!$A191,Nov!$H:$H)</f>
        <v>0</v>
      </c>
      <c r="N191" s="48">
        <f>SUMIF(Dec!$A:$A,TB!$A191,Dec!$H:$H)</f>
        <v>0</v>
      </c>
      <c r="O191" s="261"/>
      <c r="P191" s="261"/>
      <c r="Q191" s="48">
        <v>0</v>
      </c>
      <c r="R191" s="48">
        <v>0</v>
      </c>
      <c r="S191" s="48">
        <v>0</v>
      </c>
      <c r="T191" s="48">
        <v>0</v>
      </c>
      <c r="U191" s="48">
        <v>0</v>
      </c>
      <c r="V191" s="48">
        <v>0</v>
      </c>
      <c r="W191" s="48">
        <v>0</v>
      </c>
      <c r="X191" s="48">
        <v>0</v>
      </c>
      <c r="Y191" s="48">
        <v>0</v>
      </c>
      <c r="Z191" s="48">
        <v>0</v>
      </c>
      <c r="AA191" s="48">
        <v>0</v>
      </c>
      <c r="AB191" s="48">
        <v>0</v>
      </c>
      <c r="AC191" s="261"/>
      <c r="AD191" s="48">
        <f t="shared" ref="AD191:AO193" si="125">ROUND(C191*AD$2,2)</f>
        <v>0</v>
      </c>
      <c r="AE191" s="48">
        <f t="shared" si="125"/>
        <v>0</v>
      </c>
      <c r="AF191" s="48">
        <f t="shared" si="125"/>
        <v>0</v>
      </c>
      <c r="AG191" s="48">
        <f t="shared" si="125"/>
        <v>0</v>
      </c>
      <c r="AH191" s="48">
        <f t="shared" si="125"/>
        <v>0</v>
      </c>
      <c r="AI191" s="48">
        <f t="shared" si="125"/>
        <v>0</v>
      </c>
      <c r="AJ191" s="48">
        <f t="shared" si="125"/>
        <v>0</v>
      </c>
      <c r="AK191" s="48">
        <f t="shared" si="125"/>
        <v>0</v>
      </c>
      <c r="AL191" s="48">
        <f t="shared" si="125"/>
        <v>0</v>
      </c>
      <c r="AM191" s="48">
        <f t="shared" si="125"/>
        <v>0</v>
      </c>
      <c r="AN191" s="48">
        <f t="shared" si="125"/>
        <v>0</v>
      </c>
      <c r="AO191" s="48">
        <f t="shared" si="125"/>
        <v>0</v>
      </c>
    </row>
    <row r="192" spans="1:41" ht="16.399999999999999" customHeight="1">
      <c r="A192" s="14">
        <v>12002</v>
      </c>
      <c r="B192" s="23" t="s">
        <v>225</v>
      </c>
      <c r="C192" s="47">
        <f>SUMIF(Jan!$A:$A,TB!$A192,Jan!$H:$H)</f>
        <v>0</v>
      </c>
      <c r="D192" s="47">
        <f>SUMIF(Feb!$A:$A,TB!$A192,Feb!$H:$H)</f>
        <v>0</v>
      </c>
      <c r="E192" s="47">
        <f>SUMIF(Mar!$A:$A,TB!$A192,Mar!$H:$H)</f>
        <v>0</v>
      </c>
      <c r="F192" s="47">
        <f>SUMIF(Apr!$A:$A,TB!$A192,Apr!$H:$H)</f>
        <v>0</v>
      </c>
      <c r="G192" s="47">
        <f>SUMIF(May!$A:$A,TB!$A192,May!$H:$H)</f>
        <v>0</v>
      </c>
      <c r="H192" s="47">
        <f>SUMIF(Jun!$A:$A,TB!$A192,Jun!$H:$H)</f>
        <v>0</v>
      </c>
      <c r="I192" s="47">
        <f>SUMIF(Jul!$A:$A,TB!$A192,Jul!$H:$H)</f>
        <v>0</v>
      </c>
      <c r="J192" s="47">
        <f>SUMIF(Aug!$A:$A,TB!$A192,Aug!$H:$H)</f>
        <v>0</v>
      </c>
      <c r="K192" s="47">
        <f>SUMIF(Sep!$A:$A,TB!$A192,Sep!$H:$H)</f>
        <v>0</v>
      </c>
      <c r="L192" s="47">
        <f>SUMIF(Oct!$A:$A,TB!$A192,Oct!$H:$H)</f>
        <v>0</v>
      </c>
      <c r="M192" s="47">
        <f>SUMIF(Nov!$A:$A,TB!$A192,Nov!$H:$H)</f>
        <v>0</v>
      </c>
      <c r="N192" s="47">
        <f>SUMIF(Dec!$A:$A,TB!$A192,Dec!$H:$H)</f>
        <v>0</v>
      </c>
      <c r="O192" s="261"/>
      <c r="P192" s="261"/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261"/>
      <c r="AD192" s="47">
        <f t="shared" si="125"/>
        <v>0</v>
      </c>
      <c r="AE192" s="47">
        <f t="shared" si="125"/>
        <v>0</v>
      </c>
      <c r="AF192" s="47">
        <f t="shared" si="125"/>
        <v>0</v>
      </c>
      <c r="AG192" s="47">
        <f t="shared" si="125"/>
        <v>0</v>
      </c>
      <c r="AH192" s="47">
        <f t="shared" si="125"/>
        <v>0</v>
      </c>
      <c r="AI192" s="47">
        <f t="shared" si="125"/>
        <v>0</v>
      </c>
      <c r="AJ192" s="47">
        <f t="shared" si="125"/>
        <v>0</v>
      </c>
      <c r="AK192" s="47">
        <f t="shared" si="125"/>
        <v>0</v>
      </c>
      <c r="AL192" s="47">
        <f t="shared" si="125"/>
        <v>0</v>
      </c>
      <c r="AM192" s="47">
        <f t="shared" si="125"/>
        <v>0</v>
      </c>
      <c r="AN192" s="47">
        <f t="shared" si="125"/>
        <v>0</v>
      </c>
      <c r="AO192" s="47">
        <f t="shared" si="125"/>
        <v>0</v>
      </c>
    </row>
    <row r="193" spans="1:41" ht="16.399999999999999" customHeight="1">
      <c r="A193" s="14"/>
      <c r="B193" s="15"/>
      <c r="C193" s="48">
        <f>SUMIF(Jan!$A:$A,TB!$A193,Jan!$H:$H)</f>
        <v>0</v>
      </c>
      <c r="D193" s="48">
        <f>SUMIF(Feb!$A:$A,TB!$A193,Feb!$H:$H)</f>
        <v>0</v>
      </c>
      <c r="E193" s="48">
        <f>SUMIF(Mar!$A:$A,TB!$A193,Mar!$H:$H)</f>
        <v>0</v>
      </c>
      <c r="F193" s="48">
        <f>SUMIF(Apr!$A:$A,TB!$A193,Apr!$H:$H)</f>
        <v>0</v>
      </c>
      <c r="G193" s="48">
        <f>SUMIF(May!$A:$A,TB!$A193,May!$H:$H)</f>
        <v>0</v>
      </c>
      <c r="H193" s="48">
        <f>SUMIF(Jun!$A:$A,TB!$A193,Jun!$H:$H)</f>
        <v>0</v>
      </c>
      <c r="I193" s="48">
        <f>SUMIF(Jul!$A:$A,TB!$A193,Jul!$H:$H)</f>
        <v>0</v>
      </c>
      <c r="J193" s="48">
        <f>SUMIF(Aug!$A:$A,TB!$A193,Aug!$H:$H)</f>
        <v>0</v>
      </c>
      <c r="K193" s="48">
        <f>SUMIF(Sep!$A:$A,TB!$A193,Sep!$H:$H)</f>
        <v>0</v>
      </c>
      <c r="L193" s="48">
        <f>SUMIF(Oct!$A:$A,TB!$A193,Oct!$H:$H)</f>
        <v>0</v>
      </c>
      <c r="M193" s="48">
        <f>SUMIF(Nov!$A:$A,TB!$A193,Nov!$H:$H)</f>
        <v>0</v>
      </c>
      <c r="N193" s="48">
        <f>SUMIF(Dec!$A:$A,TB!$A193,Dec!$H:$H)</f>
        <v>0</v>
      </c>
      <c r="O193" s="261"/>
      <c r="P193" s="261"/>
      <c r="Q193" s="48">
        <v>0</v>
      </c>
      <c r="R193" s="48">
        <v>0</v>
      </c>
      <c r="S193" s="48">
        <v>0</v>
      </c>
      <c r="T193" s="48">
        <v>0</v>
      </c>
      <c r="U193" s="48">
        <v>0</v>
      </c>
      <c r="V193" s="48">
        <v>0</v>
      </c>
      <c r="W193" s="48">
        <v>0</v>
      </c>
      <c r="X193" s="48">
        <v>0</v>
      </c>
      <c r="Y193" s="48">
        <v>0</v>
      </c>
      <c r="Z193" s="48">
        <v>0</v>
      </c>
      <c r="AA193" s="48">
        <v>0</v>
      </c>
      <c r="AB193" s="48">
        <v>0</v>
      </c>
      <c r="AC193" s="261"/>
      <c r="AD193" s="48">
        <f t="shared" si="125"/>
        <v>0</v>
      </c>
      <c r="AE193" s="48">
        <f t="shared" si="125"/>
        <v>0</v>
      </c>
      <c r="AF193" s="48">
        <f t="shared" si="125"/>
        <v>0</v>
      </c>
      <c r="AG193" s="48">
        <f t="shared" si="125"/>
        <v>0</v>
      </c>
      <c r="AH193" s="48">
        <f t="shared" si="125"/>
        <v>0</v>
      </c>
      <c r="AI193" s="48">
        <f t="shared" si="125"/>
        <v>0</v>
      </c>
      <c r="AJ193" s="48">
        <f t="shared" si="125"/>
        <v>0</v>
      </c>
      <c r="AK193" s="48">
        <f t="shared" si="125"/>
        <v>0</v>
      </c>
      <c r="AL193" s="48">
        <f t="shared" si="125"/>
        <v>0</v>
      </c>
      <c r="AM193" s="48">
        <f t="shared" si="125"/>
        <v>0</v>
      </c>
      <c r="AN193" s="48">
        <f t="shared" si="125"/>
        <v>0</v>
      </c>
      <c r="AO193" s="48">
        <f t="shared" si="125"/>
        <v>0</v>
      </c>
    </row>
    <row r="194" spans="1:41" ht="16.399999999999999" customHeight="1">
      <c r="A194" s="25" t="s">
        <v>20</v>
      </c>
      <c r="B194" s="20"/>
      <c r="C194" s="21">
        <f t="shared" ref="C194" si="126">ROUND(SUM(C191:C193),2)</f>
        <v>0</v>
      </c>
      <c r="D194" s="21">
        <f t="shared" ref="D194:N194" si="127">ROUND(SUM(D191:D193),2)</f>
        <v>0</v>
      </c>
      <c r="E194" s="21">
        <f t="shared" si="127"/>
        <v>0</v>
      </c>
      <c r="F194" s="21">
        <f t="shared" si="127"/>
        <v>0</v>
      </c>
      <c r="G194" s="21">
        <f t="shared" si="127"/>
        <v>0</v>
      </c>
      <c r="H194" s="21">
        <f t="shared" si="127"/>
        <v>0</v>
      </c>
      <c r="I194" s="21">
        <f t="shared" si="127"/>
        <v>0</v>
      </c>
      <c r="J194" s="21">
        <f t="shared" si="127"/>
        <v>0</v>
      </c>
      <c r="K194" s="21">
        <f t="shared" si="127"/>
        <v>0</v>
      </c>
      <c r="L194" s="21">
        <f t="shared" si="127"/>
        <v>0</v>
      </c>
      <c r="M194" s="21">
        <f t="shared" si="127"/>
        <v>0</v>
      </c>
      <c r="N194" s="21">
        <f t="shared" si="127"/>
        <v>0</v>
      </c>
      <c r="O194" s="261"/>
      <c r="P194" s="261"/>
      <c r="Q194" s="21">
        <v>0</v>
      </c>
      <c r="R194" s="21">
        <v>0</v>
      </c>
      <c r="S194" s="21">
        <v>0</v>
      </c>
      <c r="T194" s="21">
        <v>0</v>
      </c>
      <c r="U194" s="21">
        <v>0</v>
      </c>
      <c r="V194" s="21">
        <v>0</v>
      </c>
      <c r="W194" s="21">
        <v>0</v>
      </c>
      <c r="X194" s="21">
        <v>0</v>
      </c>
      <c r="Y194" s="21">
        <v>0</v>
      </c>
      <c r="Z194" s="21">
        <v>0</v>
      </c>
      <c r="AA194" s="21">
        <v>0</v>
      </c>
      <c r="AB194" s="21">
        <v>0</v>
      </c>
      <c r="AC194" s="261"/>
      <c r="AD194" s="21">
        <f t="shared" ref="AD194:AO194" si="128">ROUND(SUM(AD191:AD193),2)</f>
        <v>0</v>
      </c>
      <c r="AE194" s="21">
        <f t="shared" si="128"/>
        <v>0</v>
      </c>
      <c r="AF194" s="21">
        <f t="shared" si="128"/>
        <v>0</v>
      </c>
      <c r="AG194" s="21">
        <f t="shared" si="128"/>
        <v>0</v>
      </c>
      <c r="AH194" s="21">
        <f t="shared" si="128"/>
        <v>0</v>
      </c>
      <c r="AI194" s="21">
        <f t="shared" si="128"/>
        <v>0</v>
      </c>
      <c r="AJ194" s="21">
        <f t="shared" si="128"/>
        <v>0</v>
      </c>
      <c r="AK194" s="21">
        <f t="shared" si="128"/>
        <v>0</v>
      </c>
      <c r="AL194" s="21">
        <f t="shared" si="128"/>
        <v>0</v>
      </c>
      <c r="AM194" s="21">
        <f t="shared" si="128"/>
        <v>0</v>
      </c>
      <c r="AN194" s="21">
        <f t="shared" si="128"/>
        <v>0</v>
      </c>
      <c r="AO194" s="21">
        <f t="shared" si="128"/>
        <v>0</v>
      </c>
    </row>
    <row r="195" spans="1:41" ht="16.399999999999999" customHeight="1">
      <c r="A195" s="14"/>
      <c r="B195" s="23"/>
      <c r="C195" s="48">
        <f>SUMIF(Jan!$A:$A,TB!$A195,Jan!$H:$H)</f>
        <v>0</v>
      </c>
      <c r="D195" s="48">
        <f>SUMIF(Feb!$A:$A,TB!$A195,Feb!$H:$H)</f>
        <v>0</v>
      </c>
      <c r="E195" s="48">
        <f>SUMIF(Mar!$A:$A,TB!$A195,Mar!$H:$H)</f>
        <v>0</v>
      </c>
      <c r="F195" s="48">
        <f>SUMIF(Apr!$A:$A,TB!$A195,Apr!$H:$H)</f>
        <v>0</v>
      </c>
      <c r="G195" s="48">
        <f>SUMIF(May!$A:$A,TB!$A195,May!$H:$H)</f>
        <v>0</v>
      </c>
      <c r="H195" s="48">
        <f>SUMIF(Jun!$A:$A,TB!$A195,Jun!$H:$H)</f>
        <v>0</v>
      </c>
      <c r="I195" s="48">
        <f>SUMIF(Jul!$A:$A,TB!$A195,Jul!$H:$H)</f>
        <v>0</v>
      </c>
      <c r="J195" s="48">
        <f>SUMIF(Aug!$A:$A,TB!$A195,Aug!$H:$H)</f>
        <v>0</v>
      </c>
      <c r="K195" s="48">
        <f>SUMIF(Sep!$A:$A,TB!$A195,Sep!$H:$H)</f>
        <v>0</v>
      </c>
      <c r="L195" s="48">
        <f>SUMIF(Oct!$A:$A,TB!$A195,Oct!$H:$H)</f>
        <v>0</v>
      </c>
      <c r="M195" s="48">
        <f>SUMIF(Nov!$A:$A,TB!$A195,Nov!$H:$H)</f>
        <v>0</v>
      </c>
      <c r="N195" s="48">
        <f>SUMIF(Dec!$A:$A,TB!$A195,Dec!$H:$H)</f>
        <v>0</v>
      </c>
      <c r="O195" s="261"/>
      <c r="P195" s="261"/>
      <c r="Q195" s="48">
        <v>0</v>
      </c>
      <c r="R195" s="48">
        <v>0</v>
      </c>
      <c r="S195" s="48">
        <v>0</v>
      </c>
      <c r="T195" s="48">
        <v>0</v>
      </c>
      <c r="U195" s="48">
        <v>0</v>
      </c>
      <c r="V195" s="48">
        <v>0</v>
      </c>
      <c r="W195" s="48">
        <v>0</v>
      </c>
      <c r="X195" s="48">
        <v>0</v>
      </c>
      <c r="Y195" s="48">
        <v>0</v>
      </c>
      <c r="Z195" s="48">
        <v>0</v>
      </c>
      <c r="AA195" s="48">
        <v>0</v>
      </c>
      <c r="AB195" s="48">
        <v>0</v>
      </c>
      <c r="AC195" s="261"/>
      <c r="AD195" s="48">
        <f t="shared" ref="AD195:AO197" si="129">ROUND(C195*AD$2,2)</f>
        <v>0</v>
      </c>
      <c r="AE195" s="48">
        <f t="shared" si="129"/>
        <v>0</v>
      </c>
      <c r="AF195" s="48">
        <f t="shared" si="129"/>
        <v>0</v>
      </c>
      <c r="AG195" s="48">
        <f t="shared" si="129"/>
        <v>0</v>
      </c>
      <c r="AH195" s="48">
        <f t="shared" si="129"/>
        <v>0</v>
      </c>
      <c r="AI195" s="48">
        <f t="shared" si="129"/>
        <v>0</v>
      </c>
      <c r="AJ195" s="48">
        <f t="shared" si="129"/>
        <v>0</v>
      </c>
      <c r="AK195" s="48">
        <f t="shared" si="129"/>
        <v>0</v>
      </c>
      <c r="AL195" s="48">
        <f t="shared" si="129"/>
        <v>0</v>
      </c>
      <c r="AM195" s="48">
        <f t="shared" si="129"/>
        <v>0</v>
      </c>
      <c r="AN195" s="48">
        <f t="shared" si="129"/>
        <v>0</v>
      </c>
      <c r="AO195" s="48">
        <f t="shared" si="129"/>
        <v>0</v>
      </c>
    </row>
    <row r="196" spans="1:41" ht="16.399999999999999" customHeight="1">
      <c r="A196" s="14">
        <v>12003</v>
      </c>
      <c r="B196" s="23" t="s">
        <v>226</v>
      </c>
      <c r="C196" s="47">
        <f>SUMIF(Jan!$A:$A,TB!$A196,Jan!$H:$H)</f>
        <v>0</v>
      </c>
      <c r="D196" s="47">
        <f>SUMIF(Feb!$A:$A,TB!$A196,Feb!$H:$H)</f>
        <v>0</v>
      </c>
      <c r="E196" s="47">
        <f>SUMIF(Mar!$A:$A,TB!$A196,Mar!$H:$H)</f>
        <v>0</v>
      </c>
      <c r="F196" s="47">
        <f>SUMIF(Apr!$A:$A,TB!$A196,Apr!$H:$H)</f>
        <v>0</v>
      </c>
      <c r="G196" s="47">
        <f>SUMIF(May!$A:$A,TB!$A196,May!$H:$H)</f>
        <v>0</v>
      </c>
      <c r="H196" s="47">
        <f>SUMIF(Jun!$A:$A,TB!$A196,Jun!$H:$H)</f>
        <v>0</v>
      </c>
      <c r="I196" s="47">
        <f>SUMIF(Jul!$A:$A,TB!$A196,Jul!$H:$H)</f>
        <v>0</v>
      </c>
      <c r="J196" s="47">
        <f>SUMIF(Aug!$A:$A,TB!$A196,Aug!$H:$H)</f>
        <v>0</v>
      </c>
      <c r="K196" s="47">
        <f>SUMIF(Sep!$A:$A,TB!$A196,Sep!$H:$H)</f>
        <v>0</v>
      </c>
      <c r="L196" s="47">
        <f>SUMIF(Oct!$A:$A,TB!$A196,Oct!$H:$H)</f>
        <v>0</v>
      </c>
      <c r="M196" s="47">
        <f>SUMIF(Nov!$A:$A,TB!$A196,Nov!$H:$H)</f>
        <v>0</v>
      </c>
      <c r="N196" s="47">
        <f>SUMIF(Dec!$A:$A,TB!$A196,Dec!$H:$H)</f>
        <v>0</v>
      </c>
      <c r="O196" s="261"/>
      <c r="P196" s="261"/>
      <c r="Q196" s="47">
        <v>0</v>
      </c>
      <c r="R196" s="47">
        <v>0</v>
      </c>
      <c r="S196" s="47">
        <v>0</v>
      </c>
      <c r="T196" s="47">
        <v>0</v>
      </c>
      <c r="U196" s="47">
        <v>0</v>
      </c>
      <c r="V196" s="47">
        <v>0</v>
      </c>
      <c r="W196" s="47">
        <v>0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261"/>
      <c r="AD196" s="47">
        <f t="shared" si="129"/>
        <v>0</v>
      </c>
      <c r="AE196" s="47">
        <f t="shared" si="129"/>
        <v>0</v>
      </c>
      <c r="AF196" s="47">
        <f t="shared" si="129"/>
        <v>0</v>
      </c>
      <c r="AG196" s="47">
        <f t="shared" si="129"/>
        <v>0</v>
      </c>
      <c r="AH196" s="47">
        <f t="shared" si="129"/>
        <v>0</v>
      </c>
      <c r="AI196" s="47">
        <f t="shared" si="129"/>
        <v>0</v>
      </c>
      <c r="AJ196" s="47">
        <f t="shared" si="129"/>
        <v>0</v>
      </c>
      <c r="AK196" s="47">
        <f t="shared" si="129"/>
        <v>0</v>
      </c>
      <c r="AL196" s="47">
        <f t="shared" si="129"/>
        <v>0</v>
      </c>
      <c r="AM196" s="47">
        <f t="shared" si="129"/>
        <v>0</v>
      </c>
      <c r="AN196" s="47">
        <f t="shared" si="129"/>
        <v>0</v>
      </c>
      <c r="AO196" s="47">
        <f t="shared" si="129"/>
        <v>0</v>
      </c>
    </row>
    <row r="197" spans="1:41" ht="16.399999999999999" customHeight="1">
      <c r="A197" s="14"/>
      <c r="B197" s="23"/>
      <c r="C197" s="48">
        <f>SUMIF(Jan!$A:$A,TB!$A197,Jan!$H:$H)</f>
        <v>0</v>
      </c>
      <c r="D197" s="48">
        <f>SUMIF(Feb!$A:$A,TB!$A197,Feb!$H:$H)</f>
        <v>0</v>
      </c>
      <c r="E197" s="48">
        <f>SUMIF(Mar!$A:$A,TB!$A197,Mar!$H:$H)</f>
        <v>0</v>
      </c>
      <c r="F197" s="48">
        <f>SUMIF(Apr!$A:$A,TB!$A197,Apr!$H:$H)</f>
        <v>0</v>
      </c>
      <c r="G197" s="48">
        <f>SUMIF(May!$A:$A,TB!$A197,May!$H:$H)</f>
        <v>0</v>
      </c>
      <c r="H197" s="48">
        <f>SUMIF(Jun!$A:$A,TB!$A197,Jun!$H:$H)</f>
        <v>0</v>
      </c>
      <c r="I197" s="48">
        <f>SUMIF(Jul!$A:$A,TB!$A197,Jul!$H:$H)</f>
        <v>0</v>
      </c>
      <c r="J197" s="48">
        <f>SUMIF(Aug!$A:$A,TB!$A197,Aug!$H:$H)</f>
        <v>0</v>
      </c>
      <c r="K197" s="48">
        <f>SUMIF(Sep!$A:$A,TB!$A197,Sep!$H:$H)</f>
        <v>0</v>
      </c>
      <c r="L197" s="48">
        <f>SUMIF(Oct!$A:$A,TB!$A197,Oct!$H:$H)</f>
        <v>0</v>
      </c>
      <c r="M197" s="48">
        <f>SUMIF(Nov!$A:$A,TB!$A197,Nov!$H:$H)</f>
        <v>0</v>
      </c>
      <c r="N197" s="48">
        <f>SUMIF(Dec!$A:$A,TB!$A197,Dec!$H:$H)</f>
        <v>0</v>
      </c>
      <c r="O197" s="261"/>
      <c r="P197" s="261"/>
      <c r="Q197" s="48">
        <v>0</v>
      </c>
      <c r="R197" s="48">
        <v>0</v>
      </c>
      <c r="S197" s="48">
        <v>0</v>
      </c>
      <c r="T197" s="48">
        <v>0</v>
      </c>
      <c r="U197" s="48">
        <v>0</v>
      </c>
      <c r="V197" s="48">
        <v>0</v>
      </c>
      <c r="W197" s="48">
        <v>0</v>
      </c>
      <c r="X197" s="48">
        <v>0</v>
      </c>
      <c r="Y197" s="48">
        <v>0</v>
      </c>
      <c r="Z197" s="48">
        <v>0</v>
      </c>
      <c r="AA197" s="48">
        <v>0</v>
      </c>
      <c r="AB197" s="48">
        <v>0</v>
      </c>
      <c r="AC197" s="261"/>
      <c r="AD197" s="48">
        <f t="shared" si="129"/>
        <v>0</v>
      </c>
      <c r="AE197" s="48">
        <f t="shared" si="129"/>
        <v>0</v>
      </c>
      <c r="AF197" s="48">
        <f t="shared" si="129"/>
        <v>0</v>
      </c>
      <c r="AG197" s="48">
        <f t="shared" si="129"/>
        <v>0</v>
      </c>
      <c r="AH197" s="48">
        <f t="shared" si="129"/>
        <v>0</v>
      </c>
      <c r="AI197" s="48">
        <f t="shared" si="129"/>
        <v>0</v>
      </c>
      <c r="AJ197" s="48">
        <f t="shared" si="129"/>
        <v>0</v>
      </c>
      <c r="AK197" s="48">
        <f t="shared" si="129"/>
        <v>0</v>
      </c>
      <c r="AL197" s="48">
        <f t="shared" si="129"/>
        <v>0</v>
      </c>
      <c r="AM197" s="48">
        <f t="shared" si="129"/>
        <v>0</v>
      </c>
      <c r="AN197" s="48">
        <f t="shared" si="129"/>
        <v>0</v>
      </c>
      <c r="AO197" s="48">
        <f t="shared" si="129"/>
        <v>0</v>
      </c>
    </row>
    <row r="198" spans="1:41" ht="16.399999999999999" customHeight="1">
      <c r="A198" s="25" t="s">
        <v>21</v>
      </c>
      <c r="B198" s="20"/>
      <c r="C198" s="21">
        <f t="shared" ref="C198" si="130">ROUND(SUM(C195:C197),2)</f>
        <v>0</v>
      </c>
      <c r="D198" s="21">
        <f t="shared" ref="D198:N198" si="131">ROUND(SUM(D195:D197),2)</f>
        <v>0</v>
      </c>
      <c r="E198" s="21">
        <f t="shared" si="131"/>
        <v>0</v>
      </c>
      <c r="F198" s="21">
        <f t="shared" si="131"/>
        <v>0</v>
      </c>
      <c r="G198" s="21">
        <f t="shared" si="131"/>
        <v>0</v>
      </c>
      <c r="H198" s="21">
        <f t="shared" si="131"/>
        <v>0</v>
      </c>
      <c r="I198" s="21">
        <f t="shared" si="131"/>
        <v>0</v>
      </c>
      <c r="J198" s="21">
        <f t="shared" si="131"/>
        <v>0</v>
      </c>
      <c r="K198" s="21">
        <f t="shared" si="131"/>
        <v>0</v>
      </c>
      <c r="L198" s="21">
        <f t="shared" si="131"/>
        <v>0</v>
      </c>
      <c r="M198" s="21">
        <f t="shared" si="131"/>
        <v>0</v>
      </c>
      <c r="N198" s="21">
        <f t="shared" si="131"/>
        <v>0</v>
      </c>
      <c r="O198" s="261"/>
      <c r="P198" s="261"/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0</v>
      </c>
      <c r="AA198" s="21">
        <v>0</v>
      </c>
      <c r="AB198" s="21">
        <v>0</v>
      </c>
      <c r="AC198" s="261"/>
      <c r="AD198" s="21">
        <f t="shared" ref="AD198:AO198" si="132">ROUND(SUM(AD195:AD197),2)</f>
        <v>0</v>
      </c>
      <c r="AE198" s="21">
        <f t="shared" si="132"/>
        <v>0</v>
      </c>
      <c r="AF198" s="21">
        <f t="shared" si="132"/>
        <v>0</v>
      </c>
      <c r="AG198" s="21">
        <f t="shared" si="132"/>
        <v>0</v>
      </c>
      <c r="AH198" s="21">
        <f t="shared" si="132"/>
        <v>0</v>
      </c>
      <c r="AI198" s="21">
        <f t="shared" si="132"/>
        <v>0</v>
      </c>
      <c r="AJ198" s="21">
        <f t="shared" si="132"/>
        <v>0</v>
      </c>
      <c r="AK198" s="21">
        <f t="shared" si="132"/>
        <v>0</v>
      </c>
      <c r="AL198" s="21">
        <f t="shared" si="132"/>
        <v>0</v>
      </c>
      <c r="AM198" s="21">
        <f t="shared" si="132"/>
        <v>0</v>
      </c>
      <c r="AN198" s="21">
        <f t="shared" si="132"/>
        <v>0</v>
      </c>
      <c r="AO198" s="21">
        <f t="shared" si="132"/>
        <v>0</v>
      </c>
    </row>
    <row r="199" spans="1:41" ht="16.399999999999999" customHeight="1">
      <c r="A199" s="22"/>
      <c r="B199" s="15"/>
      <c r="C199" s="48">
        <f>SUMIF(Jan!$A:$A,TB!$A199,Jan!$H:$H)</f>
        <v>0</v>
      </c>
      <c r="D199" s="48">
        <f>SUMIF(Feb!$A:$A,TB!$A199,Feb!$H:$H)</f>
        <v>0</v>
      </c>
      <c r="E199" s="48">
        <f>SUMIF(Mar!$A:$A,TB!$A199,Mar!$H:$H)</f>
        <v>0</v>
      </c>
      <c r="F199" s="48">
        <f>SUMIF(Apr!$A:$A,TB!$A199,Apr!$H:$H)</f>
        <v>0</v>
      </c>
      <c r="G199" s="48">
        <f>SUMIF(May!$A:$A,TB!$A199,May!$H:$H)</f>
        <v>0</v>
      </c>
      <c r="H199" s="48">
        <f>SUMIF(Jun!$A:$A,TB!$A199,Jun!$H:$H)</f>
        <v>0</v>
      </c>
      <c r="I199" s="48">
        <f>SUMIF(Jul!$A:$A,TB!$A199,Jul!$H:$H)</f>
        <v>0</v>
      </c>
      <c r="J199" s="48">
        <f>SUMIF(Aug!$A:$A,TB!$A199,Aug!$H:$H)</f>
        <v>0</v>
      </c>
      <c r="K199" s="48">
        <f>SUMIF(Sep!$A:$A,TB!$A199,Sep!$H:$H)</f>
        <v>0</v>
      </c>
      <c r="L199" s="48">
        <f>SUMIF(Oct!$A:$A,TB!$A199,Oct!$H:$H)</f>
        <v>0</v>
      </c>
      <c r="M199" s="48">
        <f>SUMIF(Nov!$A:$A,TB!$A199,Nov!$H:$H)</f>
        <v>0</v>
      </c>
      <c r="N199" s="48">
        <f>SUMIF(Dec!$A:$A,TB!$A199,Dec!$H:$H)</f>
        <v>0</v>
      </c>
      <c r="O199" s="261"/>
      <c r="P199" s="261"/>
      <c r="Q199" s="48">
        <v>0</v>
      </c>
      <c r="R199" s="48">
        <v>0</v>
      </c>
      <c r="S199" s="48">
        <v>0</v>
      </c>
      <c r="T199" s="48">
        <v>0</v>
      </c>
      <c r="U199" s="48">
        <v>0</v>
      </c>
      <c r="V199" s="48">
        <v>0</v>
      </c>
      <c r="W199" s="48">
        <v>0</v>
      </c>
      <c r="X199" s="48">
        <v>0</v>
      </c>
      <c r="Y199" s="48">
        <v>0</v>
      </c>
      <c r="Z199" s="48">
        <v>0</v>
      </c>
      <c r="AA199" s="48">
        <v>0</v>
      </c>
      <c r="AB199" s="48">
        <v>0</v>
      </c>
      <c r="AC199" s="261"/>
      <c r="AD199" s="48">
        <f t="shared" ref="AD199:AO201" si="133">ROUND(C199*AD$2,2)</f>
        <v>0</v>
      </c>
      <c r="AE199" s="48">
        <f t="shared" si="133"/>
        <v>0</v>
      </c>
      <c r="AF199" s="48">
        <f t="shared" si="133"/>
        <v>0</v>
      </c>
      <c r="AG199" s="48">
        <f t="shared" si="133"/>
        <v>0</v>
      </c>
      <c r="AH199" s="48">
        <f t="shared" si="133"/>
        <v>0</v>
      </c>
      <c r="AI199" s="48">
        <f t="shared" si="133"/>
        <v>0</v>
      </c>
      <c r="AJ199" s="48">
        <f t="shared" si="133"/>
        <v>0</v>
      </c>
      <c r="AK199" s="48">
        <f t="shared" si="133"/>
        <v>0</v>
      </c>
      <c r="AL199" s="48">
        <f t="shared" si="133"/>
        <v>0</v>
      </c>
      <c r="AM199" s="48">
        <f t="shared" si="133"/>
        <v>0</v>
      </c>
      <c r="AN199" s="48">
        <f t="shared" si="133"/>
        <v>0</v>
      </c>
      <c r="AO199" s="48">
        <f t="shared" si="133"/>
        <v>0</v>
      </c>
    </row>
    <row r="200" spans="1:41" ht="16.399999999999999" customHeight="1">
      <c r="A200" s="14"/>
      <c r="B200" s="23"/>
      <c r="C200" s="48">
        <f>SUMIF(Jan!$A:$A,TB!$A200,Jan!$H:$H)</f>
        <v>0</v>
      </c>
      <c r="D200" s="48">
        <f>SUMIF(Feb!$A:$A,TB!$A200,Feb!$H:$H)</f>
        <v>0</v>
      </c>
      <c r="E200" s="48">
        <f>SUMIF(Mar!$A:$A,TB!$A200,Mar!$H:$H)</f>
        <v>0</v>
      </c>
      <c r="F200" s="48">
        <f>SUMIF(Apr!$A:$A,TB!$A200,Apr!$H:$H)</f>
        <v>0</v>
      </c>
      <c r="G200" s="48">
        <f>SUMIF(May!$A:$A,TB!$A200,May!$H:$H)</f>
        <v>0</v>
      </c>
      <c r="H200" s="48">
        <f>SUMIF(Jun!$A:$A,TB!$A200,Jun!$H:$H)</f>
        <v>0</v>
      </c>
      <c r="I200" s="48">
        <f>SUMIF(Jul!$A:$A,TB!$A200,Jul!$H:$H)</f>
        <v>0</v>
      </c>
      <c r="J200" s="48">
        <f>SUMIF(Aug!$A:$A,TB!$A200,Aug!$H:$H)</f>
        <v>0</v>
      </c>
      <c r="K200" s="48">
        <f>SUMIF(Sep!$A:$A,TB!$A200,Sep!$H:$H)</f>
        <v>0</v>
      </c>
      <c r="L200" s="48">
        <f>SUMIF(Oct!$A:$A,TB!$A200,Oct!$H:$H)</f>
        <v>0</v>
      </c>
      <c r="M200" s="48">
        <f>SUMIF(Nov!$A:$A,TB!$A200,Nov!$H:$H)</f>
        <v>0</v>
      </c>
      <c r="N200" s="48">
        <f>SUMIF(Dec!$A:$A,TB!$A200,Dec!$H:$H)</f>
        <v>0</v>
      </c>
      <c r="O200" s="261"/>
      <c r="P200" s="261"/>
      <c r="Q200" s="48">
        <v>0</v>
      </c>
      <c r="R200" s="48">
        <v>0</v>
      </c>
      <c r="S200" s="48">
        <v>0</v>
      </c>
      <c r="T200" s="48">
        <v>0</v>
      </c>
      <c r="U200" s="48">
        <v>0</v>
      </c>
      <c r="V200" s="48">
        <v>0</v>
      </c>
      <c r="W200" s="48">
        <v>0</v>
      </c>
      <c r="X200" s="48">
        <v>0</v>
      </c>
      <c r="Y200" s="48">
        <v>0</v>
      </c>
      <c r="Z200" s="48">
        <v>0</v>
      </c>
      <c r="AA200" s="48">
        <v>0</v>
      </c>
      <c r="AB200" s="48">
        <v>0</v>
      </c>
      <c r="AC200" s="261"/>
      <c r="AD200" s="48">
        <f t="shared" si="133"/>
        <v>0</v>
      </c>
      <c r="AE200" s="48">
        <f t="shared" si="133"/>
        <v>0</v>
      </c>
      <c r="AF200" s="48">
        <f t="shared" si="133"/>
        <v>0</v>
      </c>
      <c r="AG200" s="48">
        <f t="shared" si="133"/>
        <v>0</v>
      </c>
      <c r="AH200" s="48">
        <f t="shared" si="133"/>
        <v>0</v>
      </c>
      <c r="AI200" s="48">
        <f t="shared" si="133"/>
        <v>0</v>
      </c>
      <c r="AJ200" s="48">
        <f t="shared" si="133"/>
        <v>0</v>
      </c>
      <c r="AK200" s="48">
        <f t="shared" si="133"/>
        <v>0</v>
      </c>
      <c r="AL200" s="48">
        <f t="shared" si="133"/>
        <v>0</v>
      </c>
      <c r="AM200" s="48">
        <f t="shared" si="133"/>
        <v>0</v>
      </c>
      <c r="AN200" s="48">
        <f t="shared" si="133"/>
        <v>0</v>
      </c>
      <c r="AO200" s="48">
        <f t="shared" si="133"/>
        <v>0</v>
      </c>
    </row>
    <row r="201" spans="1:41" ht="16.399999999999999" customHeight="1">
      <c r="A201" s="14"/>
      <c r="B201" s="23"/>
      <c r="C201" s="48">
        <f>SUMIF(Jan!$A:$A,TB!$A201,Jan!$H:$H)</f>
        <v>0</v>
      </c>
      <c r="D201" s="48">
        <f>SUMIF(Feb!$A:$A,TB!$A201,Feb!$H:$H)</f>
        <v>0</v>
      </c>
      <c r="E201" s="48">
        <f>SUMIF(Mar!$A:$A,TB!$A201,Mar!$H:$H)</f>
        <v>0</v>
      </c>
      <c r="F201" s="48">
        <f>SUMIF(Apr!$A:$A,TB!$A201,Apr!$H:$H)</f>
        <v>0</v>
      </c>
      <c r="G201" s="48">
        <f>SUMIF(May!$A:$A,TB!$A201,May!$H:$H)</f>
        <v>0</v>
      </c>
      <c r="H201" s="48">
        <f>SUMIF(Jun!$A:$A,TB!$A201,Jun!$H:$H)</f>
        <v>0</v>
      </c>
      <c r="I201" s="48">
        <f>SUMIF(Jul!$A:$A,TB!$A201,Jul!$H:$H)</f>
        <v>0</v>
      </c>
      <c r="J201" s="48">
        <f>SUMIF(Aug!$A:$A,TB!$A201,Aug!$H:$H)</f>
        <v>0</v>
      </c>
      <c r="K201" s="48">
        <f>SUMIF(Sep!$A:$A,TB!$A201,Sep!$H:$H)</f>
        <v>0</v>
      </c>
      <c r="L201" s="48">
        <f>SUMIF(Oct!$A:$A,TB!$A201,Oct!$H:$H)</f>
        <v>0</v>
      </c>
      <c r="M201" s="48">
        <f>SUMIF(Nov!$A:$A,TB!$A201,Nov!$H:$H)</f>
        <v>0</v>
      </c>
      <c r="N201" s="48">
        <f>SUMIF(Dec!$A:$A,TB!$A201,Dec!$H:$H)</f>
        <v>0</v>
      </c>
      <c r="O201" s="261"/>
      <c r="P201" s="261"/>
      <c r="Q201" s="48">
        <v>0</v>
      </c>
      <c r="R201" s="48">
        <v>0</v>
      </c>
      <c r="S201" s="48">
        <v>0</v>
      </c>
      <c r="T201" s="48">
        <v>0</v>
      </c>
      <c r="U201" s="48">
        <v>0</v>
      </c>
      <c r="V201" s="48">
        <v>0</v>
      </c>
      <c r="W201" s="48">
        <v>0</v>
      </c>
      <c r="X201" s="48">
        <v>0</v>
      </c>
      <c r="Y201" s="48">
        <v>0</v>
      </c>
      <c r="Z201" s="48">
        <v>0</v>
      </c>
      <c r="AA201" s="48">
        <v>0</v>
      </c>
      <c r="AB201" s="48">
        <v>0</v>
      </c>
      <c r="AC201" s="261"/>
      <c r="AD201" s="48">
        <f t="shared" si="133"/>
        <v>0</v>
      </c>
      <c r="AE201" s="48">
        <f t="shared" si="133"/>
        <v>0</v>
      </c>
      <c r="AF201" s="48">
        <f t="shared" si="133"/>
        <v>0</v>
      </c>
      <c r="AG201" s="48">
        <f t="shared" si="133"/>
        <v>0</v>
      </c>
      <c r="AH201" s="48">
        <f t="shared" si="133"/>
        <v>0</v>
      </c>
      <c r="AI201" s="48">
        <f t="shared" si="133"/>
        <v>0</v>
      </c>
      <c r="AJ201" s="48">
        <f t="shared" si="133"/>
        <v>0</v>
      </c>
      <c r="AK201" s="48">
        <f t="shared" si="133"/>
        <v>0</v>
      </c>
      <c r="AL201" s="48">
        <f t="shared" si="133"/>
        <v>0</v>
      </c>
      <c r="AM201" s="48">
        <f t="shared" si="133"/>
        <v>0</v>
      </c>
      <c r="AN201" s="48">
        <f t="shared" si="133"/>
        <v>0</v>
      </c>
      <c r="AO201" s="48">
        <f t="shared" si="133"/>
        <v>0</v>
      </c>
    </row>
    <row r="202" spans="1:41" ht="16.399999999999999" customHeight="1">
      <c r="A202" s="25" t="s">
        <v>22</v>
      </c>
      <c r="B202" s="20"/>
      <c r="C202" s="21">
        <f t="shared" ref="C202" si="134">ROUND(SUM(C199:C201),2)</f>
        <v>0</v>
      </c>
      <c r="D202" s="21">
        <f t="shared" ref="D202:N202" si="135">ROUND(SUM(D199:D201),2)</f>
        <v>0</v>
      </c>
      <c r="E202" s="21">
        <f t="shared" si="135"/>
        <v>0</v>
      </c>
      <c r="F202" s="21">
        <f t="shared" si="135"/>
        <v>0</v>
      </c>
      <c r="G202" s="21">
        <f t="shared" si="135"/>
        <v>0</v>
      </c>
      <c r="H202" s="21">
        <f t="shared" si="135"/>
        <v>0</v>
      </c>
      <c r="I202" s="21">
        <f t="shared" si="135"/>
        <v>0</v>
      </c>
      <c r="J202" s="21">
        <f t="shared" si="135"/>
        <v>0</v>
      </c>
      <c r="K202" s="21">
        <f t="shared" si="135"/>
        <v>0</v>
      </c>
      <c r="L202" s="21">
        <f t="shared" si="135"/>
        <v>0</v>
      </c>
      <c r="M202" s="21">
        <f t="shared" si="135"/>
        <v>0</v>
      </c>
      <c r="N202" s="21">
        <f t="shared" si="135"/>
        <v>0</v>
      </c>
      <c r="O202" s="261"/>
      <c r="P202" s="261"/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0</v>
      </c>
      <c r="W202" s="21">
        <v>0</v>
      </c>
      <c r="X202" s="21">
        <v>0</v>
      </c>
      <c r="Y202" s="21">
        <v>0</v>
      </c>
      <c r="Z202" s="21">
        <v>0</v>
      </c>
      <c r="AA202" s="21">
        <v>0</v>
      </c>
      <c r="AB202" s="21">
        <v>0</v>
      </c>
      <c r="AC202" s="261"/>
      <c r="AD202" s="21">
        <f t="shared" ref="AD202:AO202" si="136">ROUND(SUM(AD199:AD201),2)</f>
        <v>0</v>
      </c>
      <c r="AE202" s="21">
        <f t="shared" si="136"/>
        <v>0</v>
      </c>
      <c r="AF202" s="21">
        <f t="shared" si="136"/>
        <v>0</v>
      </c>
      <c r="AG202" s="21">
        <f t="shared" si="136"/>
        <v>0</v>
      </c>
      <c r="AH202" s="21">
        <f t="shared" si="136"/>
        <v>0</v>
      </c>
      <c r="AI202" s="21">
        <f t="shared" si="136"/>
        <v>0</v>
      </c>
      <c r="AJ202" s="21">
        <f t="shared" si="136"/>
        <v>0</v>
      </c>
      <c r="AK202" s="21">
        <f t="shared" si="136"/>
        <v>0</v>
      </c>
      <c r="AL202" s="21">
        <f t="shared" si="136"/>
        <v>0</v>
      </c>
      <c r="AM202" s="21">
        <f t="shared" si="136"/>
        <v>0</v>
      </c>
      <c r="AN202" s="21">
        <f t="shared" si="136"/>
        <v>0</v>
      </c>
      <c r="AO202" s="21">
        <f t="shared" si="136"/>
        <v>0</v>
      </c>
    </row>
    <row r="203" spans="1:41" ht="16.399999999999999" customHeight="1">
      <c r="A203" s="14"/>
      <c r="B203" s="23"/>
      <c r="C203" s="48">
        <f>SUMIF(Jan!$A:$A,TB!$A203,Jan!$H:$H)</f>
        <v>0</v>
      </c>
      <c r="D203" s="48">
        <f>SUMIF(Feb!$A:$A,TB!$A203,Feb!$H:$H)</f>
        <v>0</v>
      </c>
      <c r="E203" s="48">
        <f>SUMIF(Mar!$A:$A,TB!$A203,Mar!$H:$H)</f>
        <v>0</v>
      </c>
      <c r="F203" s="48">
        <f>SUMIF(Apr!$A:$A,TB!$A203,Apr!$H:$H)</f>
        <v>0</v>
      </c>
      <c r="G203" s="48">
        <f>SUMIF(May!$A:$A,TB!$A203,May!$H:$H)</f>
        <v>0</v>
      </c>
      <c r="H203" s="48">
        <f>SUMIF(Jun!$A:$A,TB!$A203,Jun!$H:$H)</f>
        <v>0</v>
      </c>
      <c r="I203" s="48">
        <f>SUMIF(Jul!$A:$A,TB!$A203,Jul!$H:$H)</f>
        <v>0</v>
      </c>
      <c r="J203" s="48">
        <f>SUMIF(Aug!$A:$A,TB!$A203,Aug!$H:$H)</f>
        <v>0</v>
      </c>
      <c r="K203" s="48">
        <f>SUMIF(Sep!$A:$A,TB!$A203,Sep!$H:$H)</f>
        <v>0</v>
      </c>
      <c r="L203" s="48">
        <f>SUMIF(Oct!$A:$A,TB!$A203,Oct!$H:$H)</f>
        <v>0</v>
      </c>
      <c r="M203" s="48">
        <f>SUMIF(Nov!$A:$A,TB!$A203,Nov!$H:$H)</f>
        <v>0</v>
      </c>
      <c r="N203" s="48">
        <f>SUMIF(Dec!$A:$A,TB!$A203,Dec!$H:$H)</f>
        <v>0</v>
      </c>
      <c r="O203" s="261"/>
      <c r="P203" s="261"/>
      <c r="Q203" s="48">
        <v>0</v>
      </c>
      <c r="R203" s="48">
        <v>0</v>
      </c>
      <c r="S203" s="48">
        <v>0</v>
      </c>
      <c r="T203" s="48">
        <v>0</v>
      </c>
      <c r="U203" s="48">
        <v>0</v>
      </c>
      <c r="V203" s="48">
        <v>0</v>
      </c>
      <c r="W203" s="48">
        <v>0</v>
      </c>
      <c r="X203" s="48">
        <v>0</v>
      </c>
      <c r="Y203" s="48">
        <v>0</v>
      </c>
      <c r="Z203" s="48">
        <v>0</v>
      </c>
      <c r="AA203" s="48">
        <v>0</v>
      </c>
      <c r="AB203" s="48">
        <v>0</v>
      </c>
      <c r="AC203" s="261"/>
      <c r="AD203" s="48">
        <f t="shared" ref="AD203:AO205" si="137">ROUND(C203*AD$2,2)</f>
        <v>0</v>
      </c>
      <c r="AE203" s="48">
        <f t="shared" si="137"/>
        <v>0</v>
      </c>
      <c r="AF203" s="48">
        <f t="shared" si="137"/>
        <v>0</v>
      </c>
      <c r="AG203" s="48">
        <f t="shared" si="137"/>
        <v>0</v>
      </c>
      <c r="AH203" s="48">
        <f t="shared" si="137"/>
        <v>0</v>
      </c>
      <c r="AI203" s="48">
        <f t="shared" si="137"/>
        <v>0</v>
      </c>
      <c r="AJ203" s="48">
        <f t="shared" si="137"/>
        <v>0</v>
      </c>
      <c r="AK203" s="48">
        <f t="shared" si="137"/>
        <v>0</v>
      </c>
      <c r="AL203" s="48">
        <f t="shared" si="137"/>
        <v>0</v>
      </c>
      <c r="AM203" s="48">
        <f t="shared" si="137"/>
        <v>0</v>
      </c>
      <c r="AN203" s="48">
        <f t="shared" si="137"/>
        <v>0</v>
      </c>
      <c r="AO203" s="48">
        <f t="shared" si="137"/>
        <v>0</v>
      </c>
    </row>
    <row r="204" spans="1:41" ht="16.399999999999999" customHeight="1">
      <c r="A204" s="14"/>
      <c r="B204" s="23"/>
      <c r="C204" s="48">
        <f>SUMIF(Jan!$A:$A,TB!$A204,Jan!$H:$H)</f>
        <v>0</v>
      </c>
      <c r="D204" s="48">
        <f>SUMIF(Feb!$A:$A,TB!$A204,Feb!$H:$H)</f>
        <v>0</v>
      </c>
      <c r="E204" s="48">
        <f>SUMIF(Mar!$A:$A,TB!$A204,Mar!$H:$H)</f>
        <v>0</v>
      </c>
      <c r="F204" s="48">
        <f>SUMIF(Apr!$A:$A,TB!$A204,Apr!$H:$H)</f>
        <v>0</v>
      </c>
      <c r="G204" s="48">
        <f>SUMIF(May!$A:$A,TB!$A204,May!$H:$H)</f>
        <v>0</v>
      </c>
      <c r="H204" s="48">
        <f>SUMIF(Jun!$A:$A,TB!$A204,Jun!$H:$H)</f>
        <v>0</v>
      </c>
      <c r="I204" s="48">
        <f>SUMIF(Jul!$A:$A,TB!$A204,Jul!$H:$H)</f>
        <v>0</v>
      </c>
      <c r="J204" s="48">
        <f>SUMIF(Aug!$A:$A,TB!$A204,Aug!$H:$H)</f>
        <v>0</v>
      </c>
      <c r="K204" s="48">
        <f>SUMIF(Sep!$A:$A,TB!$A204,Sep!$H:$H)</f>
        <v>0</v>
      </c>
      <c r="L204" s="48">
        <f>SUMIF(Oct!$A:$A,TB!$A204,Oct!$H:$H)</f>
        <v>0</v>
      </c>
      <c r="M204" s="48">
        <f>SUMIF(Nov!$A:$A,TB!$A204,Nov!$H:$H)</f>
        <v>0</v>
      </c>
      <c r="N204" s="48">
        <f>SUMIF(Dec!$A:$A,TB!$A204,Dec!$H:$H)</f>
        <v>0</v>
      </c>
      <c r="O204" s="261"/>
      <c r="P204" s="261"/>
      <c r="Q204" s="48">
        <v>0</v>
      </c>
      <c r="R204" s="48">
        <v>0</v>
      </c>
      <c r="S204" s="48">
        <v>0</v>
      </c>
      <c r="T204" s="48">
        <v>0</v>
      </c>
      <c r="U204" s="48">
        <v>0</v>
      </c>
      <c r="V204" s="48">
        <v>0</v>
      </c>
      <c r="W204" s="48">
        <v>0</v>
      </c>
      <c r="X204" s="48">
        <v>0</v>
      </c>
      <c r="Y204" s="48">
        <v>0</v>
      </c>
      <c r="Z204" s="48">
        <v>0</v>
      </c>
      <c r="AA204" s="48">
        <v>0</v>
      </c>
      <c r="AB204" s="48">
        <v>0</v>
      </c>
      <c r="AC204" s="261"/>
      <c r="AD204" s="48">
        <f t="shared" si="137"/>
        <v>0</v>
      </c>
      <c r="AE204" s="48">
        <f t="shared" si="137"/>
        <v>0</v>
      </c>
      <c r="AF204" s="48">
        <f t="shared" si="137"/>
        <v>0</v>
      </c>
      <c r="AG204" s="48">
        <f t="shared" si="137"/>
        <v>0</v>
      </c>
      <c r="AH204" s="48">
        <f t="shared" si="137"/>
        <v>0</v>
      </c>
      <c r="AI204" s="48">
        <f t="shared" si="137"/>
        <v>0</v>
      </c>
      <c r="AJ204" s="48">
        <f t="shared" si="137"/>
        <v>0</v>
      </c>
      <c r="AK204" s="48">
        <f t="shared" si="137"/>
        <v>0</v>
      </c>
      <c r="AL204" s="48">
        <f t="shared" si="137"/>
        <v>0</v>
      </c>
      <c r="AM204" s="48">
        <f t="shared" si="137"/>
        <v>0</v>
      </c>
      <c r="AN204" s="48">
        <f t="shared" si="137"/>
        <v>0</v>
      </c>
      <c r="AO204" s="48">
        <f t="shared" si="137"/>
        <v>0</v>
      </c>
    </row>
    <row r="205" spans="1:41" ht="16.399999999999999" customHeight="1">
      <c r="A205" s="14"/>
      <c r="B205" s="23"/>
      <c r="C205" s="48">
        <f>SUMIF(Jan!$A:$A,TB!$A205,Jan!$H:$H)</f>
        <v>0</v>
      </c>
      <c r="D205" s="48">
        <f>SUMIF(Feb!$A:$A,TB!$A205,Feb!$H:$H)</f>
        <v>0</v>
      </c>
      <c r="E205" s="48">
        <f>SUMIF(Mar!$A:$A,TB!$A205,Mar!$H:$H)</f>
        <v>0</v>
      </c>
      <c r="F205" s="48">
        <f>SUMIF(Apr!$A:$A,TB!$A205,Apr!$H:$H)</f>
        <v>0</v>
      </c>
      <c r="G205" s="48">
        <f>SUMIF(May!$A:$A,TB!$A205,May!$H:$H)</f>
        <v>0</v>
      </c>
      <c r="H205" s="48">
        <f>SUMIF(Jun!$A:$A,TB!$A205,Jun!$H:$H)</f>
        <v>0</v>
      </c>
      <c r="I205" s="48">
        <f>SUMIF(Jul!$A:$A,TB!$A205,Jul!$H:$H)</f>
        <v>0</v>
      </c>
      <c r="J205" s="48">
        <f>SUMIF(Aug!$A:$A,TB!$A205,Aug!$H:$H)</f>
        <v>0</v>
      </c>
      <c r="K205" s="48">
        <f>SUMIF(Sep!$A:$A,TB!$A205,Sep!$H:$H)</f>
        <v>0</v>
      </c>
      <c r="L205" s="48">
        <f>SUMIF(Oct!$A:$A,TB!$A205,Oct!$H:$H)</f>
        <v>0</v>
      </c>
      <c r="M205" s="48">
        <f>SUMIF(Nov!$A:$A,TB!$A205,Nov!$H:$H)</f>
        <v>0</v>
      </c>
      <c r="N205" s="48">
        <f>SUMIF(Dec!$A:$A,TB!$A205,Dec!$H:$H)</f>
        <v>0</v>
      </c>
      <c r="O205" s="261"/>
      <c r="P205" s="261"/>
      <c r="Q205" s="48">
        <v>0</v>
      </c>
      <c r="R205" s="48">
        <v>0</v>
      </c>
      <c r="S205" s="48">
        <v>0</v>
      </c>
      <c r="T205" s="48">
        <v>0</v>
      </c>
      <c r="U205" s="48">
        <v>0</v>
      </c>
      <c r="V205" s="48">
        <v>0</v>
      </c>
      <c r="W205" s="48">
        <v>0</v>
      </c>
      <c r="X205" s="48">
        <v>0</v>
      </c>
      <c r="Y205" s="48">
        <v>0</v>
      </c>
      <c r="Z205" s="48">
        <v>0</v>
      </c>
      <c r="AA205" s="48">
        <v>0</v>
      </c>
      <c r="AB205" s="48">
        <v>0</v>
      </c>
      <c r="AC205" s="261"/>
      <c r="AD205" s="48">
        <f t="shared" si="137"/>
        <v>0</v>
      </c>
      <c r="AE205" s="48">
        <f t="shared" si="137"/>
        <v>0</v>
      </c>
      <c r="AF205" s="48">
        <f t="shared" si="137"/>
        <v>0</v>
      </c>
      <c r="AG205" s="48">
        <f t="shared" si="137"/>
        <v>0</v>
      </c>
      <c r="AH205" s="48">
        <f t="shared" si="137"/>
        <v>0</v>
      </c>
      <c r="AI205" s="48">
        <f t="shared" si="137"/>
        <v>0</v>
      </c>
      <c r="AJ205" s="48">
        <f t="shared" si="137"/>
        <v>0</v>
      </c>
      <c r="AK205" s="48">
        <f t="shared" si="137"/>
        <v>0</v>
      </c>
      <c r="AL205" s="48">
        <f t="shared" si="137"/>
        <v>0</v>
      </c>
      <c r="AM205" s="48">
        <f t="shared" si="137"/>
        <v>0</v>
      </c>
      <c r="AN205" s="48">
        <f t="shared" si="137"/>
        <v>0</v>
      </c>
      <c r="AO205" s="48">
        <f t="shared" si="137"/>
        <v>0</v>
      </c>
    </row>
    <row r="206" spans="1:41" ht="16.399999999999999" customHeight="1">
      <c r="A206" s="25" t="s">
        <v>23</v>
      </c>
      <c r="B206" s="20"/>
      <c r="C206" s="21">
        <f t="shared" ref="C206" si="138">ROUND(SUM(C203:C205),2)</f>
        <v>0</v>
      </c>
      <c r="D206" s="21">
        <f t="shared" ref="D206:N206" si="139">ROUND(SUM(D203:D205),2)</f>
        <v>0</v>
      </c>
      <c r="E206" s="21">
        <f t="shared" si="139"/>
        <v>0</v>
      </c>
      <c r="F206" s="21">
        <f t="shared" si="139"/>
        <v>0</v>
      </c>
      <c r="G206" s="21">
        <f t="shared" si="139"/>
        <v>0</v>
      </c>
      <c r="H206" s="21">
        <f t="shared" si="139"/>
        <v>0</v>
      </c>
      <c r="I206" s="21">
        <f t="shared" si="139"/>
        <v>0</v>
      </c>
      <c r="J206" s="21">
        <f t="shared" si="139"/>
        <v>0</v>
      </c>
      <c r="K206" s="21">
        <f t="shared" si="139"/>
        <v>0</v>
      </c>
      <c r="L206" s="21">
        <f t="shared" si="139"/>
        <v>0</v>
      </c>
      <c r="M206" s="21">
        <f t="shared" si="139"/>
        <v>0</v>
      </c>
      <c r="N206" s="21">
        <f t="shared" si="139"/>
        <v>0</v>
      </c>
      <c r="O206" s="261"/>
      <c r="P206" s="261"/>
      <c r="Q206" s="21">
        <v>0</v>
      </c>
      <c r="R206" s="21">
        <v>0</v>
      </c>
      <c r="S206" s="21">
        <v>0</v>
      </c>
      <c r="T206" s="21">
        <v>0</v>
      </c>
      <c r="U206" s="21">
        <v>0</v>
      </c>
      <c r="V206" s="21">
        <v>0</v>
      </c>
      <c r="W206" s="21">
        <v>0</v>
      </c>
      <c r="X206" s="21">
        <v>0</v>
      </c>
      <c r="Y206" s="21">
        <v>0</v>
      </c>
      <c r="Z206" s="21">
        <v>0</v>
      </c>
      <c r="AA206" s="21">
        <v>0</v>
      </c>
      <c r="AB206" s="21">
        <v>0</v>
      </c>
      <c r="AC206" s="261"/>
      <c r="AD206" s="21">
        <f t="shared" ref="AD206:AO206" si="140">ROUND(SUM(AD203:AD205),2)</f>
        <v>0</v>
      </c>
      <c r="AE206" s="21">
        <f t="shared" si="140"/>
        <v>0</v>
      </c>
      <c r="AF206" s="21">
        <f t="shared" si="140"/>
        <v>0</v>
      </c>
      <c r="AG206" s="21">
        <f t="shared" si="140"/>
        <v>0</v>
      </c>
      <c r="AH206" s="21">
        <f t="shared" si="140"/>
        <v>0</v>
      </c>
      <c r="AI206" s="21">
        <f t="shared" si="140"/>
        <v>0</v>
      </c>
      <c r="AJ206" s="21">
        <f t="shared" si="140"/>
        <v>0</v>
      </c>
      <c r="AK206" s="21">
        <f t="shared" si="140"/>
        <v>0</v>
      </c>
      <c r="AL206" s="21">
        <f t="shared" si="140"/>
        <v>0</v>
      </c>
      <c r="AM206" s="21">
        <f t="shared" si="140"/>
        <v>0</v>
      </c>
      <c r="AN206" s="21">
        <f t="shared" si="140"/>
        <v>0</v>
      </c>
      <c r="AO206" s="21">
        <f t="shared" si="140"/>
        <v>0</v>
      </c>
    </row>
    <row r="207" spans="1:41" ht="16.399999999999999" customHeight="1">
      <c r="A207" s="14"/>
      <c r="B207" s="23"/>
      <c r="C207" s="48">
        <f>SUMIF(Jan!$A:$A,TB!$A207,Jan!$H:$H)</f>
        <v>0</v>
      </c>
      <c r="D207" s="48">
        <f>SUMIF(Feb!$A:$A,TB!$A207,Feb!$H:$H)</f>
        <v>0</v>
      </c>
      <c r="E207" s="48">
        <f>SUMIF(Mar!$A:$A,TB!$A207,Mar!$H:$H)</f>
        <v>0</v>
      </c>
      <c r="F207" s="48">
        <f>SUMIF(Apr!$A:$A,TB!$A207,Apr!$H:$H)</f>
        <v>0</v>
      </c>
      <c r="G207" s="48">
        <f>SUMIF(May!$A:$A,TB!$A207,May!$H:$H)</f>
        <v>0</v>
      </c>
      <c r="H207" s="48">
        <f>SUMIF(Jun!$A:$A,TB!$A207,Jun!$H:$H)</f>
        <v>0</v>
      </c>
      <c r="I207" s="48">
        <f>SUMIF(Jul!$A:$A,TB!$A207,Jul!$H:$H)</f>
        <v>0</v>
      </c>
      <c r="J207" s="48">
        <f>SUMIF(Aug!$A:$A,TB!$A207,Aug!$H:$H)</f>
        <v>0</v>
      </c>
      <c r="K207" s="48">
        <f>SUMIF(Sep!$A:$A,TB!$A207,Sep!$H:$H)</f>
        <v>0</v>
      </c>
      <c r="L207" s="48">
        <f>SUMIF(Oct!$A:$A,TB!$A207,Oct!$H:$H)</f>
        <v>0</v>
      </c>
      <c r="M207" s="48">
        <f>SUMIF(Nov!$A:$A,TB!$A207,Nov!$H:$H)</f>
        <v>0</v>
      </c>
      <c r="N207" s="48">
        <f>SUMIF(Dec!$A:$A,TB!$A207,Dec!$H:$H)</f>
        <v>0</v>
      </c>
      <c r="O207" s="261"/>
      <c r="P207" s="261"/>
      <c r="Q207" s="48">
        <v>0</v>
      </c>
      <c r="R207" s="48">
        <v>0</v>
      </c>
      <c r="S207" s="48">
        <v>0</v>
      </c>
      <c r="T207" s="48">
        <v>0</v>
      </c>
      <c r="U207" s="48">
        <v>0</v>
      </c>
      <c r="V207" s="48">
        <v>0</v>
      </c>
      <c r="W207" s="48">
        <v>0</v>
      </c>
      <c r="X207" s="48">
        <v>0</v>
      </c>
      <c r="Y207" s="48">
        <v>0</v>
      </c>
      <c r="Z207" s="48">
        <v>0</v>
      </c>
      <c r="AA207" s="48">
        <v>0</v>
      </c>
      <c r="AB207" s="48">
        <v>0</v>
      </c>
      <c r="AC207" s="261"/>
      <c r="AD207" s="48">
        <f t="shared" ref="AD207:AO209" si="141">ROUND(C207*AD$2,2)</f>
        <v>0</v>
      </c>
      <c r="AE207" s="48">
        <f t="shared" si="141"/>
        <v>0</v>
      </c>
      <c r="AF207" s="48">
        <f t="shared" si="141"/>
        <v>0</v>
      </c>
      <c r="AG207" s="48">
        <f t="shared" si="141"/>
        <v>0</v>
      </c>
      <c r="AH207" s="48">
        <f t="shared" si="141"/>
        <v>0</v>
      </c>
      <c r="AI207" s="48">
        <f t="shared" si="141"/>
        <v>0</v>
      </c>
      <c r="AJ207" s="48">
        <f t="shared" si="141"/>
        <v>0</v>
      </c>
      <c r="AK207" s="48">
        <f t="shared" si="141"/>
        <v>0</v>
      </c>
      <c r="AL207" s="48">
        <f t="shared" si="141"/>
        <v>0</v>
      </c>
      <c r="AM207" s="48">
        <f t="shared" si="141"/>
        <v>0</v>
      </c>
      <c r="AN207" s="48">
        <f t="shared" si="141"/>
        <v>0</v>
      </c>
      <c r="AO207" s="48">
        <f t="shared" si="141"/>
        <v>0</v>
      </c>
    </row>
    <row r="208" spans="1:41" ht="16.399999999999999" customHeight="1">
      <c r="A208" s="14"/>
      <c r="B208" s="23"/>
      <c r="C208" s="48">
        <f>SUMIF(Jan!$A:$A,TB!$A208,Jan!$H:$H)</f>
        <v>0</v>
      </c>
      <c r="D208" s="48">
        <f>SUMIF(Feb!$A:$A,TB!$A208,Feb!$H:$H)</f>
        <v>0</v>
      </c>
      <c r="E208" s="48">
        <f>SUMIF(Mar!$A:$A,TB!$A208,Mar!$H:$H)</f>
        <v>0</v>
      </c>
      <c r="F208" s="48">
        <f>SUMIF(Apr!$A:$A,TB!$A208,Apr!$H:$H)</f>
        <v>0</v>
      </c>
      <c r="G208" s="48">
        <f>SUMIF(May!$A:$A,TB!$A208,May!$H:$H)</f>
        <v>0</v>
      </c>
      <c r="H208" s="48">
        <f>SUMIF(Jun!$A:$A,TB!$A208,Jun!$H:$H)</f>
        <v>0</v>
      </c>
      <c r="I208" s="48">
        <f>SUMIF(Jul!$A:$A,TB!$A208,Jul!$H:$H)</f>
        <v>0</v>
      </c>
      <c r="J208" s="48">
        <f>SUMIF(Aug!$A:$A,TB!$A208,Aug!$H:$H)</f>
        <v>0</v>
      </c>
      <c r="K208" s="48">
        <f>SUMIF(Sep!$A:$A,TB!$A208,Sep!$H:$H)</f>
        <v>0</v>
      </c>
      <c r="L208" s="48">
        <f>SUMIF(Oct!$A:$A,TB!$A208,Oct!$H:$H)</f>
        <v>0</v>
      </c>
      <c r="M208" s="48">
        <f>SUMIF(Nov!$A:$A,TB!$A208,Nov!$H:$H)</f>
        <v>0</v>
      </c>
      <c r="N208" s="48">
        <f>SUMIF(Dec!$A:$A,TB!$A208,Dec!$H:$H)</f>
        <v>0</v>
      </c>
      <c r="O208" s="261"/>
      <c r="P208" s="261"/>
      <c r="Q208" s="48">
        <v>0</v>
      </c>
      <c r="R208" s="48">
        <v>0</v>
      </c>
      <c r="S208" s="48">
        <v>0</v>
      </c>
      <c r="T208" s="48">
        <v>0</v>
      </c>
      <c r="U208" s="48">
        <v>0</v>
      </c>
      <c r="V208" s="48">
        <v>0</v>
      </c>
      <c r="W208" s="48">
        <v>0</v>
      </c>
      <c r="X208" s="48">
        <v>0</v>
      </c>
      <c r="Y208" s="48">
        <v>0</v>
      </c>
      <c r="Z208" s="48">
        <v>0</v>
      </c>
      <c r="AA208" s="48">
        <v>0</v>
      </c>
      <c r="AB208" s="48">
        <v>0</v>
      </c>
      <c r="AC208" s="261"/>
      <c r="AD208" s="48">
        <f t="shared" si="141"/>
        <v>0</v>
      </c>
      <c r="AE208" s="48">
        <f t="shared" si="141"/>
        <v>0</v>
      </c>
      <c r="AF208" s="48">
        <f t="shared" si="141"/>
        <v>0</v>
      </c>
      <c r="AG208" s="48">
        <f t="shared" si="141"/>
        <v>0</v>
      </c>
      <c r="AH208" s="48">
        <f t="shared" si="141"/>
        <v>0</v>
      </c>
      <c r="AI208" s="48">
        <f t="shared" si="141"/>
        <v>0</v>
      </c>
      <c r="AJ208" s="48">
        <f t="shared" si="141"/>
        <v>0</v>
      </c>
      <c r="AK208" s="48">
        <f t="shared" si="141"/>
        <v>0</v>
      </c>
      <c r="AL208" s="48">
        <f t="shared" si="141"/>
        <v>0</v>
      </c>
      <c r="AM208" s="48">
        <f t="shared" si="141"/>
        <v>0</v>
      </c>
      <c r="AN208" s="48">
        <f t="shared" si="141"/>
        <v>0</v>
      </c>
      <c r="AO208" s="48">
        <f t="shared" si="141"/>
        <v>0</v>
      </c>
    </row>
    <row r="209" spans="1:41" ht="16.399999999999999" customHeight="1">
      <c r="A209" s="14"/>
      <c r="B209" s="23"/>
      <c r="C209" s="48">
        <f>SUMIF(Jan!$A:$A,TB!$A209,Jan!$H:$H)</f>
        <v>0</v>
      </c>
      <c r="D209" s="48">
        <f>SUMIF(Feb!$A:$A,TB!$A209,Feb!$H:$H)</f>
        <v>0</v>
      </c>
      <c r="E209" s="48">
        <f>SUMIF(Mar!$A:$A,TB!$A209,Mar!$H:$H)</f>
        <v>0</v>
      </c>
      <c r="F209" s="48">
        <f>SUMIF(Apr!$A:$A,TB!$A209,Apr!$H:$H)</f>
        <v>0</v>
      </c>
      <c r="G209" s="48">
        <f>SUMIF(May!$A:$A,TB!$A209,May!$H:$H)</f>
        <v>0</v>
      </c>
      <c r="H209" s="48">
        <f>SUMIF(Jun!$A:$A,TB!$A209,Jun!$H:$H)</f>
        <v>0</v>
      </c>
      <c r="I209" s="48">
        <f>SUMIF(Jul!$A:$A,TB!$A209,Jul!$H:$H)</f>
        <v>0</v>
      </c>
      <c r="J209" s="48">
        <f>SUMIF(Aug!$A:$A,TB!$A209,Aug!$H:$H)</f>
        <v>0</v>
      </c>
      <c r="K209" s="48">
        <f>SUMIF(Sep!$A:$A,TB!$A209,Sep!$H:$H)</f>
        <v>0</v>
      </c>
      <c r="L209" s="48">
        <f>SUMIF(Oct!$A:$A,TB!$A209,Oct!$H:$H)</f>
        <v>0</v>
      </c>
      <c r="M209" s="48">
        <f>SUMIF(Nov!$A:$A,TB!$A209,Nov!$H:$H)</f>
        <v>0</v>
      </c>
      <c r="N209" s="48">
        <f>SUMIF(Dec!$A:$A,TB!$A209,Dec!$H:$H)</f>
        <v>0</v>
      </c>
      <c r="O209" s="261"/>
      <c r="P209" s="261"/>
      <c r="Q209" s="48">
        <v>0</v>
      </c>
      <c r="R209" s="48">
        <v>0</v>
      </c>
      <c r="S209" s="48">
        <v>0</v>
      </c>
      <c r="T209" s="48">
        <v>0</v>
      </c>
      <c r="U209" s="48">
        <v>0</v>
      </c>
      <c r="V209" s="48">
        <v>0</v>
      </c>
      <c r="W209" s="48">
        <v>0</v>
      </c>
      <c r="X209" s="48">
        <v>0</v>
      </c>
      <c r="Y209" s="48">
        <v>0</v>
      </c>
      <c r="Z209" s="48">
        <v>0</v>
      </c>
      <c r="AA209" s="48">
        <v>0</v>
      </c>
      <c r="AB209" s="48">
        <v>0</v>
      </c>
      <c r="AC209" s="261"/>
      <c r="AD209" s="48">
        <f t="shared" si="141"/>
        <v>0</v>
      </c>
      <c r="AE209" s="48">
        <f t="shared" si="141"/>
        <v>0</v>
      </c>
      <c r="AF209" s="48">
        <f t="shared" si="141"/>
        <v>0</v>
      </c>
      <c r="AG209" s="48">
        <f t="shared" si="141"/>
        <v>0</v>
      </c>
      <c r="AH209" s="48">
        <f t="shared" si="141"/>
        <v>0</v>
      </c>
      <c r="AI209" s="48">
        <f t="shared" si="141"/>
        <v>0</v>
      </c>
      <c r="AJ209" s="48">
        <f t="shared" si="141"/>
        <v>0</v>
      </c>
      <c r="AK209" s="48">
        <f t="shared" si="141"/>
        <v>0</v>
      </c>
      <c r="AL209" s="48">
        <f t="shared" si="141"/>
        <v>0</v>
      </c>
      <c r="AM209" s="48">
        <f t="shared" si="141"/>
        <v>0</v>
      </c>
      <c r="AN209" s="48">
        <f t="shared" si="141"/>
        <v>0</v>
      </c>
      <c r="AO209" s="48">
        <f t="shared" si="141"/>
        <v>0</v>
      </c>
    </row>
    <row r="210" spans="1:41" ht="16.399999999999999" customHeight="1">
      <c r="A210" s="25" t="s">
        <v>24</v>
      </c>
      <c r="B210" s="20"/>
      <c r="C210" s="21">
        <f t="shared" ref="C210" si="142">ROUND(SUM(C207:C209),2)</f>
        <v>0</v>
      </c>
      <c r="D210" s="21">
        <f t="shared" ref="D210:N210" si="143">ROUND(SUM(D207:D209),2)</f>
        <v>0</v>
      </c>
      <c r="E210" s="21">
        <f t="shared" si="143"/>
        <v>0</v>
      </c>
      <c r="F210" s="21">
        <f t="shared" si="143"/>
        <v>0</v>
      </c>
      <c r="G210" s="21">
        <f t="shared" si="143"/>
        <v>0</v>
      </c>
      <c r="H210" s="21">
        <f t="shared" si="143"/>
        <v>0</v>
      </c>
      <c r="I210" s="21">
        <f t="shared" si="143"/>
        <v>0</v>
      </c>
      <c r="J210" s="21">
        <f t="shared" si="143"/>
        <v>0</v>
      </c>
      <c r="K210" s="21">
        <f t="shared" si="143"/>
        <v>0</v>
      </c>
      <c r="L210" s="21">
        <f t="shared" si="143"/>
        <v>0</v>
      </c>
      <c r="M210" s="21">
        <f t="shared" si="143"/>
        <v>0</v>
      </c>
      <c r="N210" s="21">
        <f t="shared" si="143"/>
        <v>0</v>
      </c>
      <c r="O210" s="261"/>
      <c r="P210" s="261"/>
      <c r="Q210" s="21">
        <v>0</v>
      </c>
      <c r="R210" s="21">
        <v>0</v>
      </c>
      <c r="S210" s="21">
        <v>0</v>
      </c>
      <c r="T210" s="21">
        <v>0</v>
      </c>
      <c r="U210" s="21">
        <v>0</v>
      </c>
      <c r="V210" s="21">
        <v>0</v>
      </c>
      <c r="W210" s="21">
        <v>0</v>
      </c>
      <c r="X210" s="21">
        <v>0</v>
      </c>
      <c r="Y210" s="21">
        <v>0</v>
      </c>
      <c r="Z210" s="21">
        <v>0</v>
      </c>
      <c r="AA210" s="21">
        <v>0</v>
      </c>
      <c r="AB210" s="21">
        <v>0</v>
      </c>
      <c r="AC210" s="261"/>
      <c r="AD210" s="21">
        <f t="shared" ref="AD210:AO210" si="144">ROUND(SUM(AD207:AD209),2)</f>
        <v>0</v>
      </c>
      <c r="AE210" s="21">
        <f t="shared" si="144"/>
        <v>0</v>
      </c>
      <c r="AF210" s="21">
        <f t="shared" si="144"/>
        <v>0</v>
      </c>
      <c r="AG210" s="21">
        <f t="shared" si="144"/>
        <v>0</v>
      </c>
      <c r="AH210" s="21">
        <f t="shared" si="144"/>
        <v>0</v>
      </c>
      <c r="AI210" s="21">
        <f t="shared" si="144"/>
        <v>0</v>
      </c>
      <c r="AJ210" s="21">
        <f t="shared" si="144"/>
        <v>0</v>
      </c>
      <c r="AK210" s="21">
        <f t="shared" si="144"/>
        <v>0</v>
      </c>
      <c r="AL210" s="21">
        <f t="shared" si="144"/>
        <v>0</v>
      </c>
      <c r="AM210" s="21">
        <f t="shared" si="144"/>
        <v>0</v>
      </c>
      <c r="AN210" s="21">
        <f t="shared" si="144"/>
        <v>0</v>
      </c>
      <c r="AO210" s="21">
        <f t="shared" si="144"/>
        <v>0</v>
      </c>
    </row>
    <row r="211" spans="1:41" ht="16.399999999999999" customHeight="1">
      <c r="A211" s="14"/>
      <c r="B211" s="23"/>
      <c r="C211" s="48">
        <f>SUMIF(Jan!$A:$A,TB!$A211,Jan!$H:$H)</f>
        <v>0</v>
      </c>
      <c r="D211" s="48">
        <f>SUMIF(Feb!$A:$A,TB!$A211,Feb!$H:$H)</f>
        <v>0</v>
      </c>
      <c r="E211" s="48">
        <f>SUMIF(Mar!$A:$A,TB!$A211,Mar!$H:$H)</f>
        <v>0</v>
      </c>
      <c r="F211" s="48">
        <f>SUMIF(Apr!$A:$A,TB!$A211,Apr!$H:$H)</f>
        <v>0</v>
      </c>
      <c r="G211" s="48">
        <f>SUMIF(May!$A:$A,TB!$A211,May!$H:$H)</f>
        <v>0</v>
      </c>
      <c r="H211" s="48">
        <f>SUMIF(Jun!$A:$A,TB!$A211,Jun!$H:$H)</f>
        <v>0</v>
      </c>
      <c r="I211" s="48">
        <f>SUMIF(Jul!$A:$A,TB!$A211,Jul!$H:$H)</f>
        <v>0</v>
      </c>
      <c r="J211" s="48">
        <f>SUMIF(Aug!$A:$A,TB!$A211,Aug!$H:$H)</f>
        <v>0</v>
      </c>
      <c r="K211" s="48">
        <f>SUMIF(Sep!$A:$A,TB!$A211,Sep!$H:$H)</f>
        <v>0</v>
      </c>
      <c r="L211" s="48">
        <f>SUMIF(Oct!$A:$A,TB!$A211,Oct!$H:$H)</f>
        <v>0</v>
      </c>
      <c r="M211" s="48">
        <f>SUMIF(Nov!$A:$A,TB!$A211,Nov!$H:$H)</f>
        <v>0</v>
      </c>
      <c r="N211" s="48">
        <f>SUMIF(Dec!$A:$A,TB!$A211,Dec!$H:$H)</f>
        <v>0</v>
      </c>
      <c r="O211" s="261"/>
      <c r="P211" s="261"/>
      <c r="Q211" s="48">
        <v>0</v>
      </c>
      <c r="R211" s="48">
        <v>0</v>
      </c>
      <c r="S211" s="48">
        <v>0</v>
      </c>
      <c r="T211" s="48">
        <v>0</v>
      </c>
      <c r="U211" s="48">
        <v>0</v>
      </c>
      <c r="V211" s="48">
        <v>0</v>
      </c>
      <c r="W211" s="48">
        <v>0</v>
      </c>
      <c r="X211" s="48">
        <v>0</v>
      </c>
      <c r="Y211" s="48">
        <v>0</v>
      </c>
      <c r="Z211" s="48">
        <v>0</v>
      </c>
      <c r="AA211" s="48">
        <v>0</v>
      </c>
      <c r="AB211" s="48">
        <v>0</v>
      </c>
      <c r="AC211" s="261"/>
      <c r="AD211" s="48">
        <f t="shared" ref="AD211:AO213" si="145">ROUND(C211*AD$2,2)</f>
        <v>0</v>
      </c>
      <c r="AE211" s="48">
        <f t="shared" si="145"/>
        <v>0</v>
      </c>
      <c r="AF211" s="48">
        <f t="shared" si="145"/>
        <v>0</v>
      </c>
      <c r="AG211" s="48">
        <f t="shared" si="145"/>
        <v>0</v>
      </c>
      <c r="AH211" s="48">
        <f t="shared" si="145"/>
        <v>0</v>
      </c>
      <c r="AI211" s="48">
        <f t="shared" si="145"/>
        <v>0</v>
      </c>
      <c r="AJ211" s="48">
        <f t="shared" si="145"/>
        <v>0</v>
      </c>
      <c r="AK211" s="48">
        <f t="shared" si="145"/>
        <v>0</v>
      </c>
      <c r="AL211" s="48">
        <f t="shared" si="145"/>
        <v>0</v>
      </c>
      <c r="AM211" s="48">
        <f t="shared" si="145"/>
        <v>0</v>
      </c>
      <c r="AN211" s="48">
        <f t="shared" si="145"/>
        <v>0</v>
      </c>
      <c r="AO211" s="48">
        <f t="shared" si="145"/>
        <v>0</v>
      </c>
    </row>
    <row r="212" spans="1:41" ht="16.399999999999999" customHeight="1">
      <c r="A212" s="14"/>
      <c r="B212" s="23"/>
      <c r="C212" s="48">
        <f>SUMIF(Jan!$A:$A,TB!$A212,Jan!$H:$H)</f>
        <v>0</v>
      </c>
      <c r="D212" s="48">
        <f>SUMIF(Feb!$A:$A,TB!$A212,Feb!$H:$H)</f>
        <v>0</v>
      </c>
      <c r="E212" s="48">
        <f>SUMIF(Mar!$A:$A,TB!$A212,Mar!$H:$H)</f>
        <v>0</v>
      </c>
      <c r="F212" s="48">
        <f>SUMIF(Apr!$A:$A,TB!$A212,Apr!$H:$H)</f>
        <v>0</v>
      </c>
      <c r="G212" s="48">
        <f>SUMIF(May!$A:$A,TB!$A212,May!$H:$H)</f>
        <v>0</v>
      </c>
      <c r="H212" s="48">
        <f>SUMIF(Jun!$A:$A,TB!$A212,Jun!$H:$H)</f>
        <v>0</v>
      </c>
      <c r="I212" s="48">
        <f>SUMIF(Jul!$A:$A,TB!$A212,Jul!$H:$H)</f>
        <v>0</v>
      </c>
      <c r="J212" s="48">
        <f>SUMIF(Aug!$A:$A,TB!$A212,Aug!$H:$H)</f>
        <v>0</v>
      </c>
      <c r="K212" s="48">
        <f>SUMIF(Sep!$A:$A,TB!$A212,Sep!$H:$H)</f>
        <v>0</v>
      </c>
      <c r="L212" s="48">
        <f>SUMIF(Oct!$A:$A,TB!$A212,Oct!$H:$H)</f>
        <v>0</v>
      </c>
      <c r="M212" s="48">
        <f>SUMIF(Nov!$A:$A,TB!$A212,Nov!$H:$H)</f>
        <v>0</v>
      </c>
      <c r="N212" s="48">
        <f>SUMIF(Dec!$A:$A,TB!$A212,Dec!$H:$H)</f>
        <v>0</v>
      </c>
      <c r="O212" s="261"/>
      <c r="P212" s="261"/>
      <c r="Q212" s="48">
        <v>0</v>
      </c>
      <c r="R212" s="48">
        <v>0</v>
      </c>
      <c r="S212" s="48">
        <v>0</v>
      </c>
      <c r="T212" s="48">
        <v>0</v>
      </c>
      <c r="U212" s="48">
        <v>0</v>
      </c>
      <c r="V212" s="48">
        <v>0</v>
      </c>
      <c r="W212" s="48">
        <v>0</v>
      </c>
      <c r="X212" s="48">
        <v>0</v>
      </c>
      <c r="Y212" s="48">
        <v>0</v>
      </c>
      <c r="Z212" s="48">
        <v>0</v>
      </c>
      <c r="AA212" s="48">
        <v>0</v>
      </c>
      <c r="AB212" s="48">
        <v>0</v>
      </c>
      <c r="AC212" s="261"/>
      <c r="AD212" s="48">
        <f t="shared" si="145"/>
        <v>0</v>
      </c>
      <c r="AE212" s="48">
        <f t="shared" si="145"/>
        <v>0</v>
      </c>
      <c r="AF212" s="48">
        <f t="shared" si="145"/>
        <v>0</v>
      </c>
      <c r="AG212" s="48">
        <f t="shared" si="145"/>
        <v>0</v>
      </c>
      <c r="AH212" s="48">
        <f t="shared" si="145"/>
        <v>0</v>
      </c>
      <c r="AI212" s="48">
        <f t="shared" si="145"/>
        <v>0</v>
      </c>
      <c r="AJ212" s="48">
        <f t="shared" si="145"/>
        <v>0</v>
      </c>
      <c r="AK212" s="48">
        <f t="shared" si="145"/>
        <v>0</v>
      </c>
      <c r="AL212" s="48">
        <f t="shared" si="145"/>
        <v>0</v>
      </c>
      <c r="AM212" s="48">
        <f t="shared" si="145"/>
        <v>0</v>
      </c>
      <c r="AN212" s="48">
        <f t="shared" si="145"/>
        <v>0</v>
      </c>
      <c r="AO212" s="48">
        <f t="shared" si="145"/>
        <v>0</v>
      </c>
    </row>
    <row r="213" spans="1:41" ht="16.399999999999999" customHeight="1">
      <c r="A213" s="14"/>
      <c r="B213" s="23"/>
      <c r="C213" s="48">
        <f>SUMIF(Jan!$A:$A,TB!$A213,Jan!$H:$H)</f>
        <v>0</v>
      </c>
      <c r="D213" s="48">
        <f>SUMIF(Feb!$A:$A,TB!$A213,Feb!$H:$H)</f>
        <v>0</v>
      </c>
      <c r="E213" s="48">
        <f>SUMIF(Mar!$A:$A,TB!$A213,Mar!$H:$H)</f>
        <v>0</v>
      </c>
      <c r="F213" s="48">
        <f>SUMIF(Apr!$A:$A,TB!$A213,Apr!$H:$H)</f>
        <v>0</v>
      </c>
      <c r="G213" s="48">
        <f>SUMIF(May!$A:$A,TB!$A213,May!$H:$H)</f>
        <v>0</v>
      </c>
      <c r="H213" s="48">
        <f>SUMIF(Jun!$A:$A,TB!$A213,Jun!$H:$H)</f>
        <v>0</v>
      </c>
      <c r="I213" s="48">
        <f>SUMIF(Jul!$A:$A,TB!$A213,Jul!$H:$H)</f>
        <v>0</v>
      </c>
      <c r="J213" s="48">
        <f>SUMIF(Aug!$A:$A,TB!$A213,Aug!$H:$H)</f>
        <v>0</v>
      </c>
      <c r="K213" s="48">
        <f>SUMIF(Sep!$A:$A,TB!$A213,Sep!$H:$H)</f>
        <v>0</v>
      </c>
      <c r="L213" s="48">
        <f>SUMIF(Oct!$A:$A,TB!$A213,Oct!$H:$H)</f>
        <v>0</v>
      </c>
      <c r="M213" s="48">
        <f>SUMIF(Nov!$A:$A,TB!$A213,Nov!$H:$H)</f>
        <v>0</v>
      </c>
      <c r="N213" s="48">
        <f>SUMIF(Dec!$A:$A,TB!$A213,Dec!$H:$H)</f>
        <v>0</v>
      </c>
      <c r="O213" s="261"/>
      <c r="P213" s="261"/>
      <c r="Q213" s="48">
        <v>0</v>
      </c>
      <c r="R213" s="48">
        <v>0</v>
      </c>
      <c r="S213" s="48">
        <v>0</v>
      </c>
      <c r="T213" s="48">
        <v>0</v>
      </c>
      <c r="U213" s="48">
        <v>0</v>
      </c>
      <c r="V213" s="48">
        <v>0</v>
      </c>
      <c r="W213" s="48">
        <v>0</v>
      </c>
      <c r="X213" s="48">
        <v>0</v>
      </c>
      <c r="Y213" s="48">
        <v>0</v>
      </c>
      <c r="Z213" s="48">
        <v>0</v>
      </c>
      <c r="AA213" s="48">
        <v>0</v>
      </c>
      <c r="AB213" s="48">
        <v>0</v>
      </c>
      <c r="AC213" s="261"/>
      <c r="AD213" s="48">
        <f t="shared" si="145"/>
        <v>0</v>
      </c>
      <c r="AE213" s="48">
        <f t="shared" si="145"/>
        <v>0</v>
      </c>
      <c r="AF213" s="48">
        <f t="shared" si="145"/>
        <v>0</v>
      </c>
      <c r="AG213" s="48">
        <f t="shared" si="145"/>
        <v>0</v>
      </c>
      <c r="AH213" s="48">
        <f t="shared" si="145"/>
        <v>0</v>
      </c>
      <c r="AI213" s="48">
        <f t="shared" si="145"/>
        <v>0</v>
      </c>
      <c r="AJ213" s="48">
        <f t="shared" si="145"/>
        <v>0</v>
      </c>
      <c r="AK213" s="48">
        <f t="shared" si="145"/>
        <v>0</v>
      </c>
      <c r="AL213" s="48">
        <f t="shared" si="145"/>
        <v>0</v>
      </c>
      <c r="AM213" s="48">
        <f t="shared" si="145"/>
        <v>0</v>
      </c>
      <c r="AN213" s="48">
        <f t="shared" si="145"/>
        <v>0</v>
      </c>
      <c r="AO213" s="48">
        <f t="shared" si="145"/>
        <v>0</v>
      </c>
    </row>
    <row r="214" spans="1:41" ht="16.399999999999999" customHeight="1">
      <c r="A214" s="25" t="s">
        <v>25</v>
      </c>
      <c r="B214" s="20"/>
      <c r="C214" s="21">
        <f t="shared" ref="C214" si="146">ROUND(SUM(C211:C213),2)</f>
        <v>0</v>
      </c>
      <c r="D214" s="21">
        <f t="shared" ref="D214:N214" si="147">ROUND(SUM(D211:D213),2)</f>
        <v>0</v>
      </c>
      <c r="E214" s="21">
        <f t="shared" si="147"/>
        <v>0</v>
      </c>
      <c r="F214" s="21">
        <f t="shared" si="147"/>
        <v>0</v>
      </c>
      <c r="G214" s="21">
        <f t="shared" si="147"/>
        <v>0</v>
      </c>
      <c r="H214" s="21">
        <f t="shared" si="147"/>
        <v>0</v>
      </c>
      <c r="I214" s="21">
        <f t="shared" si="147"/>
        <v>0</v>
      </c>
      <c r="J214" s="21">
        <f t="shared" si="147"/>
        <v>0</v>
      </c>
      <c r="K214" s="21">
        <f t="shared" si="147"/>
        <v>0</v>
      </c>
      <c r="L214" s="21">
        <f t="shared" si="147"/>
        <v>0</v>
      </c>
      <c r="M214" s="21">
        <f t="shared" si="147"/>
        <v>0</v>
      </c>
      <c r="N214" s="21">
        <f t="shared" si="147"/>
        <v>0</v>
      </c>
      <c r="O214" s="261"/>
      <c r="P214" s="261"/>
      <c r="Q214" s="21">
        <v>0</v>
      </c>
      <c r="R214" s="21">
        <v>0</v>
      </c>
      <c r="S214" s="21">
        <v>0</v>
      </c>
      <c r="T214" s="21">
        <v>0</v>
      </c>
      <c r="U214" s="21">
        <v>0</v>
      </c>
      <c r="V214" s="21">
        <v>0</v>
      </c>
      <c r="W214" s="21">
        <v>0</v>
      </c>
      <c r="X214" s="21">
        <v>0</v>
      </c>
      <c r="Y214" s="21">
        <v>0</v>
      </c>
      <c r="Z214" s="21">
        <v>0</v>
      </c>
      <c r="AA214" s="21">
        <v>0</v>
      </c>
      <c r="AB214" s="21">
        <v>0</v>
      </c>
      <c r="AC214" s="261"/>
      <c r="AD214" s="21">
        <f t="shared" ref="AD214:AO214" si="148">ROUND(SUM(AD211:AD213),2)</f>
        <v>0</v>
      </c>
      <c r="AE214" s="21">
        <f t="shared" si="148"/>
        <v>0</v>
      </c>
      <c r="AF214" s="21">
        <f t="shared" si="148"/>
        <v>0</v>
      </c>
      <c r="AG214" s="21">
        <f t="shared" si="148"/>
        <v>0</v>
      </c>
      <c r="AH214" s="21">
        <f t="shared" si="148"/>
        <v>0</v>
      </c>
      <c r="AI214" s="21">
        <f t="shared" si="148"/>
        <v>0</v>
      </c>
      <c r="AJ214" s="21">
        <f t="shared" si="148"/>
        <v>0</v>
      </c>
      <c r="AK214" s="21">
        <f t="shared" si="148"/>
        <v>0</v>
      </c>
      <c r="AL214" s="21">
        <f t="shared" si="148"/>
        <v>0</v>
      </c>
      <c r="AM214" s="21">
        <f t="shared" si="148"/>
        <v>0</v>
      </c>
      <c r="AN214" s="21">
        <f t="shared" si="148"/>
        <v>0</v>
      </c>
      <c r="AO214" s="21">
        <f t="shared" si="148"/>
        <v>0</v>
      </c>
    </row>
    <row r="215" spans="1:41" ht="16.399999999999999" customHeight="1">
      <c r="A215" s="22"/>
      <c r="B215" s="15"/>
      <c r="C215" s="48">
        <f>SUMIF(Jan!$A:$A,TB!$A215,Jan!$H:$H)</f>
        <v>0</v>
      </c>
      <c r="D215" s="48">
        <f>SUMIF(Feb!$A:$A,TB!$A215,Feb!$H:$H)</f>
        <v>0</v>
      </c>
      <c r="E215" s="48">
        <f>SUMIF(Mar!$A:$A,TB!$A215,Mar!$H:$H)</f>
        <v>0</v>
      </c>
      <c r="F215" s="48">
        <f>SUMIF(Apr!$A:$A,TB!$A215,Apr!$H:$H)</f>
        <v>0</v>
      </c>
      <c r="G215" s="48">
        <f>SUMIF(May!$A:$A,TB!$A215,May!$H:$H)</f>
        <v>0</v>
      </c>
      <c r="H215" s="48">
        <f>SUMIF(Jun!$A:$A,TB!$A215,Jun!$H:$H)</f>
        <v>0</v>
      </c>
      <c r="I215" s="48">
        <f>SUMIF(Jul!$A:$A,TB!$A215,Jul!$H:$H)</f>
        <v>0</v>
      </c>
      <c r="J215" s="48">
        <f>SUMIF(Aug!$A:$A,TB!$A215,Aug!$H:$H)</f>
        <v>0</v>
      </c>
      <c r="K215" s="48">
        <f>SUMIF(Sep!$A:$A,TB!$A215,Sep!$H:$H)</f>
        <v>0</v>
      </c>
      <c r="L215" s="48">
        <f>SUMIF(Oct!$A:$A,TB!$A215,Oct!$H:$H)</f>
        <v>0</v>
      </c>
      <c r="M215" s="48">
        <f>SUMIF(Nov!$A:$A,TB!$A215,Nov!$H:$H)</f>
        <v>0</v>
      </c>
      <c r="N215" s="48">
        <f>SUMIF(Dec!$A:$A,TB!$A215,Dec!$H:$H)</f>
        <v>0</v>
      </c>
      <c r="O215" s="261"/>
      <c r="P215" s="261"/>
      <c r="Q215" s="48">
        <v>0</v>
      </c>
      <c r="R215" s="48">
        <v>0</v>
      </c>
      <c r="S215" s="48">
        <v>0</v>
      </c>
      <c r="T215" s="48">
        <v>0</v>
      </c>
      <c r="U215" s="48">
        <v>0</v>
      </c>
      <c r="V215" s="48">
        <v>0</v>
      </c>
      <c r="W215" s="48">
        <v>0</v>
      </c>
      <c r="X215" s="48">
        <v>0</v>
      </c>
      <c r="Y215" s="48">
        <v>0</v>
      </c>
      <c r="Z215" s="48">
        <v>0</v>
      </c>
      <c r="AA215" s="48">
        <v>0</v>
      </c>
      <c r="AB215" s="48">
        <v>0</v>
      </c>
      <c r="AC215" s="261"/>
      <c r="AD215" s="48">
        <f t="shared" ref="AD215:AD226" si="149">ROUND(C215*AD$2,2)</f>
        <v>0</v>
      </c>
      <c r="AE215" s="48">
        <f t="shared" ref="AE215:AE226" si="150">ROUND(D215*AE$2,2)</f>
        <v>0</v>
      </c>
      <c r="AF215" s="48">
        <f t="shared" ref="AF215:AF226" si="151">ROUND(E215*AF$2,2)</f>
        <v>0</v>
      </c>
      <c r="AG215" s="48">
        <f t="shared" ref="AG215:AG226" si="152">ROUND(F215*AG$2,2)</f>
        <v>0</v>
      </c>
      <c r="AH215" s="48">
        <f t="shared" ref="AH215:AH226" si="153">ROUND(G215*AH$2,2)</f>
        <v>0</v>
      </c>
      <c r="AI215" s="48">
        <f t="shared" ref="AI215:AI226" si="154">ROUND(H215*AI$2,2)</f>
        <v>0</v>
      </c>
      <c r="AJ215" s="48">
        <f t="shared" ref="AJ215:AJ226" si="155">ROUND(I215*AJ$2,2)</f>
        <v>0</v>
      </c>
      <c r="AK215" s="48">
        <f t="shared" ref="AK215:AK226" si="156">ROUND(J215*AK$2,2)</f>
        <v>0</v>
      </c>
      <c r="AL215" s="48">
        <f t="shared" ref="AL215:AL226" si="157">ROUND(K215*AL$2,2)</f>
        <v>0</v>
      </c>
      <c r="AM215" s="48">
        <f t="shared" ref="AM215:AM226" si="158">ROUND(L215*AM$2,2)</f>
        <v>0</v>
      </c>
      <c r="AN215" s="48">
        <f t="shared" ref="AN215:AN226" si="159">ROUND(M215*AN$2,2)</f>
        <v>0</v>
      </c>
      <c r="AO215" s="48">
        <f t="shared" ref="AO215:AO226" si="160">ROUND(N215*AO$2,2)</f>
        <v>0</v>
      </c>
    </row>
    <row r="216" spans="1:41" ht="16.399999999999999" customHeight="1">
      <c r="A216" s="22">
        <v>11100</v>
      </c>
      <c r="B216" s="15" t="s">
        <v>227</v>
      </c>
      <c r="C216" s="48">
        <f>SUMIF(Jan!$A:$A,TB!$A216,Jan!$H:$H)</f>
        <v>1499058.5</v>
      </c>
      <c r="D216" s="48">
        <f>SUMIF(Feb!$A:$A,TB!$A216,Feb!$H:$H)</f>
        <v>1499058.5</v>
      </c>
      <c r="E216" s="48">
        <f>SUMIF(Mar!$A:$A,TB!$A216,Mar!$H:$H)</f>
        <v>1499058.5</v>
      </c>
      <c r="F216" s="48">
        <f>SUMIF(Apr!$A:$A,TB!$A216,Apr!$H:$H)</f>
        <v>1499058.5</v>
      </c>
      <c r="G216" s="48">
        <f>SUMIF(May!$A:$A,TB!$A216,May!$H:$H)</f>
        <v>1499058.5</v>
      </c>
      <c r="H216" s="48">
        <f>SUMIF(Jun!$A:$A,TB!$A216,Jun!$H:$H)</f>
        <v>1499058.5</v>
      </c>
      <c r="I216" s="48">
        <f>SUMIF(Jul!$A:$A,TB!$A216,Jul!$H:$H)</f>
        <v>1499058.5</v>
      </c>
      <c r="J216" s="48">
        <f>SUMIF(Aug!$A:$A,TB!$A216,Aug!$H:$H)</f>
        <v>1499058.5</v>
      </c>
      <c r="K216" s="48">
        <f>SUMIF(Sep!$A:$A,TB!$A216,Sep!$H:$H)</f>
        <v>1499058.5</v>
      </c>
      <c r="L216" s="48">
        <f>SUMIF(Oct!$A:$A,TB!$A216,Oct!$H:$H)</f>
        <v>1499058.5</v>
      </c>
      <c r="M216" s="48">
        <f>SUMIF(Nov!$A:$A,TB!$A216,Nov!$H:$H)</f>
        <v>1499058.5</v>
      </c>
      <c r="N216" s="48">
        <f>SUMIF(Dec!$A:$A,TB!$A216,Dec!$H:$H)</f>
        <v>1499058.5</v>
      </c>
      <c r="O216" s="261"/>
      <c r="P216" s="261"/>
      <c r="Q216" s="48">
        <v>1499058.5</v>
      </c>
      <c r="R216" s="48">
        <v>1499058.5</v>
      </c>
      <c r="S216" s="48">
        <v>1499058.5</v>
      </c>
      <c r="T216" s="48">
        <v>1499058.5</v>
      </c>
      <c r="U216" s="48">
        <v>1499058.5</v>
      </c>
      <c r="V216" s="48">
        <v>1499058.5</v>
      </c>
      <c r="W216" s="48">
        <v>1499058.5</v>
      </c>
      <c r="X216" s="48">
        <v>1499058.5</v>
      </c>
      <c r="Y216" s="48">
        <v>1499058.5</v>
      </c>
      <c r="Z216" s="48">
        <v>1499058.5</v>
      </c>
      <c r="AA216" s="48">
        <v>1499058.5</v>
      </c>
      <c r="AB216" s="48">
        <v>1499058.5</v>
      </c>
      <c r="AC216" s="261"/>
      <c r="AD216" s="48">
        <f t="shared" si="149"/>
        <v>1499058.5</v>
      </c>
      <c r="AE216" s="48">
        <f t="shared" si="150"/>
        <v>1499058.5</v>
      </c>
      <c r="AF216" s="48">
        <f t="shared" si="151"/>
        <v>1499058.5</v>
      </c>
      <c r="AG216" s="48">
        <f t="shared" si="152"/>
        <v>1499058.5</v>
      </c>
      <c r="AH216" s="48">
        <f t="shared" si="153"/>
        <v>1499058.5</v>
      </c>
      <c r="AI216" s="48">
        <f t="shared" si="154"/>
        <v>1499058.5</v>
      </c>
      <c r="AJ216" s="48">
        <f t="shared" si="155"/>
        <v>1499058.5</v>
      </c>
      <c r="AK216" s="48">
        <f t="shared" si="156"/>
        <v>1499058.5</v>
      </c>
      <c r="AL216" s="48">
        <f t="shared" si="157"/>
        <v>1499058.5</v>
      </c>
      <c r="AM216" s="48">
        <f t="shared" si="158"/>
        <v>1499058.5</v>
      </c>
      <c r="AN216" s="48">
        <f t="shared" si="159"/>
        <v>1499058.5</v>
      </c>
      <c r="AO216" s="48">
        <f t="shared" si="160"/>
        <v>1499058.5</v>
      </c>
    </row>
    <row r="217" spans="1:41" ht="16.399999999999999" customHeight="1">
      <c r="A217" s="22">
        <v>11101</v>
      </c>
      <c r="B217" s="15" t="s">
        <v>228</v>
      </c>
      <c r="C217" s="48">
        <f>SUMIF(Jan!$A:$A,TB!$A217,Jan!$H:$H)</f>
        <v>-1499052.5</v>
      </c>
      <c r="D217" s="48">
        <f>SUMIF(Feb!$A:$A,TB!$A217,Feb!$H:$H)</f>
        <v>-1499052.5</v>
      </c>
      <c r="E217" s="48">
        <f>SUMIF(Mar!$A:$A,TB!$A217,Mar!$H:$H)</f>
        <v>-1499052.5</v>
      </c>
      <c r="F217" s="48">
        <f>SUMIF(Apr!$A:$A,TB!$A217,Apr!$H:$H)</f>
        <v>-1499052.5</v>
      </c>
      <c r="G217" s="48">
        <f>SUMIF(May!$A:$A,TB!$A217,May!$H:$H)</f>
        <v>-1499052.5</v>
      </c>
      <c r="H217" s="48">
        <f>SUMIF(Jun!$A:$A,TB!$A217,Jun!$H:$H)</f>
        <v>-1499052.5</v>
      </c>
      <c r="I217" s="48">
        <f>SUMIF(Jul!$A:$A,TB!$A217,Jul!$H:$H)</f>
        <v>-1499052.5</v>
      </c>
      <c r="J217" s="48">
        <f>SUMIF(Aug!$A:$A,TB!$A217,Aug!$H:$H)</f>
        <v>-1499052.5</v>
      </c>
      <c r="K217" s="48">
        <f>SUMIF(Sep!$A:$A,TB!$A217,Sep!$H:$H)</f>
        <v>-1499052.5</v>
      </c>
      <c r="L217" s="48">
        <f>SUMIF(Oct!$A:$A,TB!$A217,Oct!$H:$H)</f>
        <v>-1499052.5</v>
      </c>
      <c r="M217" s="48">
        <f>SUMIF(Nov!$A:$A,TB!$A217,Nov!$H:$H)</f>
        <v>-1499052.5</v>
      </c>
      <c r="N217" s="48">
        <f>SUMIF(Dec!$A:$A,TB!$A217,Dec!$H:$H)</f>
        <v>-1499052.5</v>
      </c>
      <c r="O217" s="261"/>
      <c r="P217" s="261"/>
      <c r="Q217" s="48">
        <v>-1499052.5</v>
      </c>
      <c r="R217" s="48">
        <v>-1499052.5</v>
      </c>
      <c r="S217" s="48">
        <v>-1499052.5</v>
      </c>
      <c r="T217" s="48">
        <v>-1499052.5</v>
      </c>
      <c r="U217" s="48">
        <v>-1499052.5</v>
      </c>
      <c r="V217" s="48">
        <v>-1499052.5</v>
      </c>
      <c r="W217" s="48">
        <v>-1499052.5</v>
      </c>
      <c r="X217" s="48">
        <v>-1499052.5</v>
      </c>
      <c r="Y217" s="48">
        <v>-1499052.5</v>
      </c>
      <c r="Z217" s="48">
        <v>-1499052.5</v>
      </c>
      <c r="AA217" s="48">
        <v>-1499052.5</v>
      </c>
      <c r="AB217" s="48">
        <v>-1499052.5</v>
      </c>
      <c r="AC217" s="261"/>
      <c r="AD217" s="48">
        <f t="shared" si="149"/>
        <v>-1499052.5</v>
      </c>
      <c r="AE217" s="48">
        <f t="shared" si="150"/>
        <v>-1499052.5</v>
      </c>
      <c r="AF217" s="48">
        <f t="shared" si="151"/>
        <v>-1499052.5</v>
      </c>
      <c r="AG217" s="48">
        <f t="shared" si="152"/>
        <v>-1499052.5</v>
      </c>
      <c r="AH217" s="48">
        <f t="shared" si="153"/>
        <v>-1499052.5</v>
      </c>
      <c r="AI217" s="48">
        <f t="shared" si="154"/>
        <v>-1499052.5</v>
      </c>
      <c r="AJ217" s="48">
        <f t="shared" si="155"/>
        <v>-1499052.5</v>
      </c>
      <c r="AK217" s="48">
        <f t="shared" si="156"/>
        <v>-1499052.5</v>
      </c>
      <c r="AL217" s="48">
        <f t="shared" si="157"/>
        <v>-1499052.5</v>
      </c>
      <c r="AM217" s="48">
        <f t="shared" si="158"/>
        <v>-1499052.5</v>
      </c>
      <c r="AN217" s="48">
        <f t="shared" si="159"/>
        <v>-1499052.5</v>
      </c>
      <c r="AO217" s="48">
        <f t="shared" si="160"/>
        <v>-1499052.5</v>
      </c>
    </row>
    <row r="218" spans="1:41" ht="16.399999999999999" customHeight="1">
      <c r="A218" s="22">
        <v>11200</v>
      </c>
      <c r="B218" s="15" t="s">
        <v>229</v>
      </c>
      <c r="C218" s="48">
        <f>SUMIF(Jan!$A:$A,TB!$A218,Jan!$H:$H)</f>
        <v>960382.85</v>
      </c>
      <c r="D218" s="48">
        <f>SUMIF(Feb!$A:$A,TB!$A218,Feb!$H:$H)</f>
        <v>960382.85</v>
      </c>
      <c r="E218" s="48">
        <f>SUMIF(Mar!$A:$A,TB!$A218,Mar!$H:$H)</f>
        <v>960382.85</v>
      </c>
      <c r="F218" s="48">
        <f>SUMIF(Apr!$A:$A,TB!$A218,Apr!$H:$H)</f>
        <v>960382.85</v>
      </c>
      <c r="G218" s="48">
        <f>SUMIF(May!$A:$A,TB!$A218,May!$H:$H)</f>
        <v>960382.85</v>
      </c>
      <c r="H218" s="48">
        <f>SUMIF(Jun!$A:$A,TB!$A218,Jun!$H:$H)</f>
        <v>960382.85</v>
      </c>
      <c r="I218" s="48">
        <f>SUMIF(Jul!$A:$A,TB!$A218,Jul!$H:$H)</f>
        <v>960382.85</v>
      </c>
      <c r="J218" s="48">
        <f>SUMIF(Aug!$A:$A,TB!$A218,Aug!$H:$H)</f>
        <v>960382.85</v>
      </c>
      <c r="K218" s="48">
        <f>SUMIF(Sep!$A:$A,TB!$A218,Sep!$H:$H)</f>
        <v>960382.85</v>
      </c>
      <c r="L218" s="48">
        <f>SUMIF(Oct!$A:$A,TB!$A218,Oct!$H:$H)</f>
        <v>960382.85</v>
      </c>
      <c r="M218" s="48">
        <f>SUMIF(Nov!$A:$A,TB!$A218,Nov!$H:$H)</f>
        <v>960382.85</v>
      </c>
      <c r="N218" s="48">
        <f>SUMIF(Dec!$A:$A,TB!$A218,Dec!$H:$H)</f>
        <v>960382.85</v>
      </c>
      <c r="O218" s="261"/>
      <c r="P218" s="261"/>
      <c r="Q218" s="48">
        <v>960382.85</v>
      </c>
      <c r="R218" s="48">
        <v>960382.85</v>
      </c>
      <c r="S218" s="48">
        <v>960382.85</v>
      </c>
      <c r="T218" s="48">
        <v>960382.85</v>
      </c>
      <c r="U218" s="48">
        <v>960382.85</v>
      </c>
      <c r="V218" s="48">
        <v>960382.85</v>
      </c>
      <c r="W218" s="48">
        <v>960382.85</v>
      </c>
      <c r="X218" s="48">
        <v>960382.85</v>
      </c>
      <c r="Y218" s="48">
        <v>960382.85</v>
      </c>
      <c r="Z218" s="48">
        <v>960382.85</v>
      </c>
      <c r="AA218" s="48">
        <v>960382.85</v>
      </c>
      <c r="AB218" s="48">
        <v>960382.85</v>
      </c>
      <c r="AC218" s="261"/>
      <c r="AD218" s="48">
        <f t="shared" si="149"/>
        <v>960382.85</v>
      </c>
      <c r="AE218" s="48">
        <f t="shared" si="150"/>
        <v>960382.85</v>
      </c>
      <c r="AF218" s="48">
        <f t="shared" si="151"/>
        <v>960382.85</v>
      </c>
      <c r="AG218" s="48">
        <f t="shared" si="152"/>
        <v>960382.85</v>
      </c>
      <c r="AH218" s="48">
        <f t="shared" si="153"/>
        <v>960382.85</v>
      </c>
      <c r="AI218" s="48">
        <f t="shared" si="154"/>
        <v>960382.85</v>
      </c>
      <c r="AJ218" s="48">
        <f t="shared" si="155"/>
        <v>960382.85</v>
      </c>
      <c r="AK218" s="48">
        <f t="shared" si="156"/>
        <v>960382.85</v>
      </c>
      <c r="AL218" s="48">
        <f t="shared" si="157"/>
        <v>960382.85</v>
      </c>
      <c r="AM218" s="48">
        <f t="shared" si="158"/>
        <v>960382.85</v>
      </c>
      <c r="AN218" s="48">
        <f t="shared" si="159"/>
        <v>960382.85</v>
      </c>
      <c r="AO218" s="48">
        <f t="shared" si="160"/>
        <v>960382.85</v>
      </c>
    </row>
    <row r="219" spans="1:41" ht="16.399999999999999" customHeight="1">
      <c r="A219" s="22">
        <v>11201</v>
      </c>
      <c r="B219" s="15" t="s">
        <v>230</v>
      </c>
      <c r="C219" s="48">
        <f>SUMIF(Jan!$A:$A,TB!$A219,Jan!$H:$H)</f>
        <v>-960291.85</v>
      </c>
      <c r="D219" s="48">
        <f>SUMIF(Feb!$A:$A,TB!$A219,Feb!$H:$H)</f>
        <v>-960291.85</v>
      </c>
      <c r="E219" s="48">
        <f>SUMIF(Mar!$A:$A,TB!$A219,Mar!$H:$H)</f>
        <v>-960291.85</v>
      </c>
      <c r="F219" s="48">
        <f>SUMIF(Apr!$A:$A,TB!$A219,Apr!$H:$H)</f>
        <v>-960291.85</v>
      </c>
      <c r="G219" s="48">
        <f>SUMIF(May!$A:$A,TB!$A219,May!$H:$H)</f>
        <v>-960291.85</v>
      </c>
      <c r="H219" s="48">
        <f>SUMIF(Jun!$A:$A,TB!$A219,Jun!$H:$H)</f>
        <v>-960291.85</v>
      </c>
      <c r="I219" s="48">
        <f>SUMIF(Jul!$A:$A,TB!$A219,Jul!$H:$H)</f>
        <v>-960291.85</v>
      </c>
      <c r="J219" s="48">
        <f>SUMIF(Aug!$A:$A,TB!$A219,Aug!$H:$H)</f>
        <v>-960291.85</v>
      </c>
      <c r="K219" s="48">
        <f>SUMIF(Sep!$A:$A,TB!$A219,Sep!$H:$H)</f>
        <v>-960291.85</v>
      </c>
      <c r="L219" s="48">
        <f>SUMIF(Oct!$A:$A,TB!$A219,Oct!$H:$H)</f>
        <v>-960291.85</v>
      </c>
      <c r="M219" s="48">
        <f>SUMIF(Nov!$A:$A,TB!$A219,Nov!$H:$H)</f>
        <v>-960291.85</v>
      </c>
      <c r="N219" s="48">
        <f>SUMIF(Dec!$A:$A,TB!$A219,Dec!$H:$H)</f>
        <v>-960291.85</v>
      </c>
      <c r="O219" s="261"/>
      <c r="P219" s="261"/>
      <c r="Q219" s="48">
        <v>-840493.47</v>
      </c>
      <c r="R219" s="48">
        <v>-840493.47</v>
      </c>
      <c r="S219" s="48">
        <v>-840493.47</v>
      </c>
      <c r="T219" s="48">
        <v>-840493.47</v>
      </c>
      <c r="U219" s="48">
        <v>-840493.47</v>
      </c>
      <c r="V219" s="48">
        <v>-960291.85</v>
      </c>
      <c r="W219" s="48">
        <v>-960291.85</v>
      </c>
      <c r="X219" s="48">
        <v>-960291.85</v>
      </c>
      <c r="Y219" s="48">
        <v>-960291.85</v>
      </c>
      <c r="Z219" s="48">
        <v>-960291.85</v>
      </c>
      <c r="AA219" s="48">
        <v>-960291.85</v>
      </c>
      <c r="AB219" s="48">
        <v>-960291.85</v>
      </c>
      <c r="AC219" s="261"/>
      <c r="AD219" s="48">
        <f t="shared" si="149"/>
        <v>-960291.85</v>
      </c>
      <c r="AE219" s="48">
        <f t="shared" si="150"/>
        <v>-960291.85</v>
      </c>
      <c r="AF219" s="48">
        <f t="shared" si="151"/>
        <v>-960291.85</v>
      </c>
      <c r="AG219" s="48">
        <f t="shared" si="152"/>
        <v>-960291.85</v>
      </c>
      <c r="AH219" s="48">
        <f t="shared" si="153"/>
        <v>-960291.85</v>
      </c>
      <c r="AI219" s="48">
        <f t="shared" si="154"/>
        <v>-960291.85</v>
      </c>
      <c r="AJ219" s="48">
        <f t="shared" si="155"/>
        <v>-960291.85</v>
      </c>
      <c r="AK219" s="48">
        <f t="shared" si="156"/>
        <v>-960291.85</v>
      </c>
      <c r="AL219" s="48">
        <f t="shared" si="157"/>
        <v>-960291.85</v>
      </c>
      <c r="AM219" s="48">
        <f t="shared" si="158"/>
        <v>-960291.85</v>
      </c>
      <c r="AN219" s="48">
        <f t="shared" si="159"/>
        <v>-960291.85</v>
      </c>
      <c r="AO219" s="48">
        <f t="shared" si="160"/>
        <v>-960291.85</v>
      </c>
    </row>
    <row r="220" spans="1:41" ht="16.399999999999999" customHeight="1">
      <c r="A220" s="22">
        <v>11300</v>
      </c>
      <c r="B220" s="15" t="s">
        <v>231</v>
      </c>
      <c r="C220" s="48">
        <f>SUMIF(Jan!$A:$A,TB!$A220,Jan!$H:$H)</f>
        <v>676764.52</v>
      </c>
      <c r="D220" s="48">
        <f>SUMIF(Feb!$A:$A,TB!$A220,Feb!$H:$H)</f>
        <v>676764.52</v>
      </c>
      <c r="E220" s="48">
        <f>SUMIF(Mar!$A:$A,TB!$A220,Mar!$H:$H)</f>
        <v>676764.52</v>
      </c>
      <c r="F220" s="48">
        <f>SUMIF(Apr!$A:$A,TB!$A220,Apr!$H:$H)</f>
        <v>676764.52</v>
      </c>
      <c r="G220" s="48">
        <f>SUMIF(May!$A:$A,TB!$A220,May!$H:$H)</f>
        <v>676764.52</v>
      </c>
      <c r="H220" s="48">
        <f>SUMIF(Jun!$A:$A,TB!$A220,Jun!$H:$H)</f>
        <v>676764.52</v>
      </c>
      <c r="I220" s="48">
        <f>SUMIF(Jul!$A:$A,TB!$A220,Jul!$H:$H)</f>
        <v>676764.52</v>
      </c>
      <c r="J220" s="48">
        <f>SUMIF(Aug!$A:$A,TB!$A220,Aug!$H:$H)</f>
        <v>676764.52</v>
      </c>
      <c r="K220" s="48">
        <f>SUMIF(Sep!$A:$A,TB!$A220,Sep!$H:$H)</f>
        <v>676764.52</v>
      </c>
      <c r="L220" s="48">
        <f>SUMIF(Oct!$A:$A,TB!$A220,Oct!$H:$H)</f>
        <v>676764.52</v>
      </c>
      <c r="M220" s="48">
        <f>SUMIF(Nov!$A:$A,TB!$A220,Nov!$H:$H)</f>
        <v>676764.52</v>
      </c>
      <c r="N220" s="48">
        <f>SUMIF(Dec!$A:$A,TB!$A220,Dec!$H:$H)</f>
        <v>676764.52</v>
      </c>
      <c r="O220" s="261"/>
      <c r="P220" s="261"/>
      <c r="Q220" s="48">
        <v>5713043.5199999996</v>
      </c>
      <c r="R220" s="48">
        <v>5713043.5199999996</v>
      </c>
      <c r="S220" s="48">
        <v>5713043.5199999996</v>
      </c>
      <c r="T220" s="48">
        <v>5766043.5199999996</v>
      </c>
      <c r="U220" s="48">
        <v>5819043.5199999996</v>
      </c>
      <c r="V220" s="48">
        <v>676764.52</v>
      </c>
      <c r="W220" s="48">
        <v>676764.52</v>
      </c>
      <c r="X220" s="48">
        <v>676764.52</v>
      </c>
      <c r="Y220" s="48">
        <v>676764.52</v>
      </c>
      <c r="Z220" s="48">
        <v>676764.52</v>
      </c>
      <c r="AA220" s="48">
        <v>676764.52</v>
      </c>
      <c r="AB220" s="48">
        <v>676764.52</v>
      </c>
      <c r="AC220" s="261"/>
      <c r="AD220" s="48">
        <f t="shared" si="149"/>
        <v>676764.52</v>
      </c>
      <c r="AE220" s="48">
        <f t="shared" si="150"/>
        <v>676764.52</v>
      </c>
      <c r="AF220" s="48">
        <f t="shared" si="151"/>
        <v>676764.52</v>
      </c>
      <c r="AG220" s="48">
        <f t="shared" si="152"/>
        <v>676764.52</v>
      </c>
      <c r="AH220" s="48">
        <f t="shared" si="153"/>
        <v>676764.52</v>
      </c>
      <c r="AI220" s="48">
        <f t="shared" si="154"/>
        <v>676764.52</v>
      </c>
      <c r="AJ220" s="48">
        <f t="shared" si="155"/>
        <v>676764.52</v>
      </c>
      <c r="AK220" s="48">
        <f t="shared" si="156"/>
        <v>676764.52</v>
      </c>
      <c r="AL220" s="48">
        <f t="shared" si="157"/>
        <v>676764.52</v>
      </c>
      <c r="AM220" s="48">
        <f t="shared" si="158"/>
        <v>676764.52</v>
      </c>
      <c r="AN220" s="48">
        <f t="shared" si="159"/>
        <v>676764.52</v>
      </c>
      <c r="AO220" s="48">
        <f t="shared" si="160"/>
        <v>676764.52</v>
      </c>
    </row>
    <row r="221" spans="1:41" ht="16.399999999999999" customHeight="1">
      <c r="A221" s="22">
        <v>11301</v>
      </c>
      <c r="B221" s="15" t="s">
        <v>232</v>
      </c>
      <c r="C221" s="48">
        <f>SUMIF(Jan!$A:$A,TB!$A221,Jan!$H:$H)</f>
        <v>-611019</v>
      </c>
      <c r="D221" s="48">
        <f>SUMIF(Feb!$A:$A,TB!$A221,Feb!$H:$H)</f>
        <v>-614712.28</v>
      </c>
      <c r="E221" s="48">
        <f>SUMIF(Mar!$A:$A,TB!$A221,Mar!$H:$H)</f>
        <v>-618801.26</v>
      </c>
      <c r="F221" s="48">
        <f>SUMIF(Apr!$A:$A,TB!$A221,Apr!$H:$H)</f>
        <v>-622758.34</v>
      </c>
      <c r="G221" s="48">
        <f>SUMIF(May!$A:$A,TB!$A221,May!$H:$H)</f>
        <v>-626847.34</v>
      </c>
      <c r="H221" s="48">
        <f>SUMIF(Jun!$A:$A,TB!$A221,Jun!$H:$H)</f>
        <v>-630804.43000000005</v>
      </c>
      <c r="I221" s="48">
        <f>SUMIF(Jul!$A:$A,TB!$A221,Jul!$H:$H)</f>
        <v>-630804.43000000005</v>
      </c>
      <c r="J221" s="48">
        <f>SUMIF(Aug!$A:$A,TB!$A221,Aug!$H:$H)</f>
        <v>-630804.43000000005</v>
      </c>
      <c r="K221" s="48">
        <f>SUMIF(Sep!$A:$A,TB!$A221,Sep!$H:$H)</f>
        <v>-630804.43000000005</v>
      </c>
      <c r="L221" s="48">
        <f>SUMIF(Oct!$A:$A,TB!$A221,Oct!$H:$H)</f>
        <v>-630804.43000000005</v>
      </c>
      <c r="M221" s="48">
        <f>SUMIF(Nov!$A:$A,TB!$A221,Nov!$H:$H)</f>
        <v>-630804.43000000005</v>
      </c>
      <c r="N221" s="48">
        <f>SUMIF(Dec!$A:$A,TB!$A221,Dec!$H:$H)</f>
        <v>-630804.43000000005</v>
      </c>
      <c r="O221" s="261"/>
      <c r="P221" s="261"/>
      <c r="Q221" s="48">
        <v>-4798737.7699999996</v>
      </c>
      <c r="R221" s="48">
        <v>-4827006.8</v>
      </c>
      <c r="S221" s="48">
        <v>-4855275.8499999996</v>
      </c>
      <c r="T221" s="48">
        <v>-4882633.01</v>
      </c>
      <c r="U221" s="48">
        <v>-4912838.08</v>
      </c>
      <c r="V221" s="48">
        <v>-581184.04</v>
      </c>
      <c r="W221" s="48">
        <v>-585849.92000000004</v>
      </c>
      <c r="X221" s="48">
        <v>-590292.49</v>
      </c>
      <c r="Y221" s="48">
        <v>-619269.36</v>
      </c>
      <c r="Z221" s="48">
        <v>-649212.1</v>
      </c>
      <c r="AA221" s="48">
        <v>-653169.18999999994</v>
      </c>
      <c r="AB221" s="48">
        <v>-606930</v>
      </c>
      <c r="AC221" s="261"/>
      <c r="AD221" s="48">
        <f t="shared" si="149"/>
        <v>-611019</v>
      </c>
      <c r="AE221" s="48">
        <f t="shared" si="150"/>
        <v>-614712.28</v>
      </c>
      <c r="AF221" s="48">
        <f t="shared" si="151"/>
        <v>-618801.26</v>
      </c>
      <c r="AG221" s="48">
        <f t="shared" si="152"/>
        <v>-622758.34</v>
      </c>
      <c r="AH221" s="48">
        <f t="shared" si="153"/>
        <v>-626847.34</v>
      </c>
      <c r="AI221" s="48">
        <f t="shared" si="154"/>
        <v>-630804.43000000005</v>
      </c>
      <c r="AJ221" s="48">
        <f t="shared" si="155"/>
        <v>-630804.43000000005</v>
      </c>
      <c r="AK221" s="48">
        <f t="shared" si="156"/>
        <v>-630804.43000000005</v>
      </c>
      <c r="AL221" s="48">
        <f t="shared" si="157"/>
        <v>-630804.43000000005</v>
      </c>
      <c r="AM221" s="48">
        <f t="shared" si="158"/>
        <v>-630804.43000000005</v>
      </c>
      <c r="AN221" s="48">
        <f t="shared" si="159"/>
        <v>-630804.43000000005</v>
      </c>
      <c r="AO221" s="48">
        <f t="shared" si="160"/>
        <v>-630804.43000000005</v>
      </c>
    </row>
    <row r="222" spans="1:41" ht="16.399999999999999" customHeight="1">
      <c r="A222" s="22">
        <v>11400</v>
      </c>
      <c r="B222" s="15" t="s">
        <v>233</v>
      </c>
      <c r="C222" s="48">
        <f>SUMIF(Jan!$A:$A,TB!$A222,Jan!$H:$H)</f>
        <v>0</v>
      </c>
      <c r="D222" s="48">
        <f>SUMIF(Feb!$A:$A,TB!$A222,Feb!$H:$H)</f>
        <v>0</v>
      </c>
      <c r="E222" s="48">
        <f>SUMIF(Mar!$A:$A,TB!$A222,Mar!$H:$H)</f>
        <v>0</v>
      </c>
      <c r="F222" s="48">
        <f>SUMIF(Apr!$A:$A,TB!$A222,Apr!$H:$H)</f>
        <v>0</v>
      </c>
      <c r="G222" s="48">
        <f>SUMIF(May!$A:$A,TB!$A222,May!$H:$H)</f>
        <v>0</v>
      </c>
      <c r="H222" s="48">
        <f>SUMIF(Jun!$A:$A,TB!$A222,Jun!$H:$H)</f>
        <v>0</v>
      </c>
      <c r="I222" s="48">
        <f>SUMIF(Jul!$A:$A,TB!$A222,Jul!$H:$H)</f>
        <v>0</v>
      </c>
      <c r="J222" s="48">
        <f>SUMIF(Aug!$A:$A,TB!$A222,Aug!$H:$H)</f>
        <v>0</v>
      </c>
      <c r="K222" s="48">
        <f>SUMIF(Sep!$A:$A,TB!$A222,Sep!$H:$H)</f>
        <v>0</v>
      </c>
      <c r="L222" s="48">
        <f>SUMIF(Oct!$A:$A,TB!$A222,Oct!$H:$H)</f>
        <v>0</v>
      </c>
      <c r="M222" s="48">
        <f>SUMIF(Nov!$A:$A,TB!$A222,Nov!$H:$H)</f>
        <v>0</v>
      </c>
      <c r="N222" s="48">
        <f>SUMIF(Dec!$A:$A,TB!$A222,Dec!$H:$H)</f>
        <v>0</v>
      </c>
      <c r="O222" s="261"/>
      <c r="P222" s="261"/>
      <c r="Q222" s="48">
        <v>0</v>
      </c>
      <c r="R222" s="48">
        <v>0</v>
      </c>
      <c r="S222" s="48">
        <v>0</v>
      </c>
      <c r="T222" s="48">
        <v>0</v>
      </c>
      <c r="U222" s="48">
        <v>0</v>
      </c>
      <c r="V222" s="48">
        <v>0</v>
      </c>
      <c r="W222" s="48">
        <v>0</v>
      </c>
      <c r="X222" s="48">
        <v>0</v>
      </c>
      <c r="Y222" s="48">
        <v>0</v>
      </c>
      <c r="Z222" s="48">
        <v>0</v>
      </c>
      <c r="AA222" s="48">
        <v>0</v>
      </c>
      <c r="AB222" s="48">
        <v>0</v>
      </c>
      <c r="AC222" s="261"/>
      <c r="AD222" s="48">
        <f t="shared" si="149"/>
        <v>0</v>
      </c>
      <c r="AE222" s="48">
        <f t="shared" si="150"/>
        <v>0</v>
      </c>
      <c r="AF222" s="48">
        <f t="shared" si="151"/>
        <v>0</v>
      </c>
      <c r="AG222" s="48">
        <f t="shared" si="152"/>
        <v>0</v>
      </c>
      <c r="AH222" s="48">
        <f t="shared" si="153"/>
        <v>0</v>
      </c>
      <c r="AI222" s="48">
        <f t="shared" si="154"/>
        <v>0</v>
      </c>
      <c r="AJ222" s="48">
        <f t="shared" si="155"/>
        <v>0</v>
      </c>
      <c r="AK222" s="48">
        <f t="shared" si="156"/>
        <v>0</v>
      </c>
      <c r="AL222" s="48">
        <f t="shared" si="157"/>
        <v>0</v>
      </c>
      <c r="AM222" s="48">
        <f t="shared" si="158"/>
        <v>0</v>
      </c>
      <c r="AN222" s="48">
        <f t="shared" si="159"/>
        <v>0</v>
      </c>
      <c r="AO222" s="48">
        <f t="shared" si="160"/>
        <v>0</v>
      </c>
    </row>
    <row r="223" spans="1:41" ht="16.399999999999999" customHeight="1">
      <c r="A223" s="14">
        <v>11401</v>
      </c>
      <c r="B223" s="23" t="s">
        <v>234</v>
      </c>
      <c r="C223" s="48">
        <f>SUMIF(Jan!$A:$A,TB!$A223,Jan!$H:$H)</f>
        <v>0</v>
      </c>
      <c r="D223" s="48">
        <f>SUMIF(Feb!$A:$A,TB!$A223,Feb!$H:$H)</f>
        <v>0</v>
      </c>
      <c r="E223" s="48">
        <f>SUMIF(Mar!$A:$A,TB!$A223,Mar!$H:$H)</f>
        <v>0</v>
      </c>
      <c r="F223" s="48">
        <f>SUMIF(Apr!$A:$A,TB!$A223,Apr!$H:$H)</f>
        <v>0</v>
      </c>
      <c r="G223" s="48">
        <f>SUMIF(May!$A:$A,TB!$A223,May!$H:$H)</f>
        <v>0</v>
      </c>
      <c r="H223" s="48">
        <f>SUMIF(Jun!$A:$A,TB!$A223,Jun!$H:$H)</f>
        <v>0</v>
      </c>
      <c r="I223" s="48">
        <f>SUMIF(Jul!$A:$A,TB!$A223,Jul!$H:$H)</f>
        <v>0</v>
      </c>
      <c r="J223" s="48">
        <f>SUMIF(Aug!$A:$A,TB!$A223,Aug!$H:$H)</f>
        <v>0</v>
      </c>
      <c r="K223" s="48">
        <f>SUMIF(Sep!$A:$A,TB!$A223,Sep!$H:$H)</f>
        <v>0</v>
      </c>
      <c r="L223" s="48">
        <f>SUMIF(Oct!$A:$A,TB!$A223,Oct!$H:$H)</f>
        <v>0</v>
      </c>
      <c r="M223" s="48">
        <f>SUMIF(Nov!$A:$A,TB!$A223,Nov!$H:$H)</f>
        <v>0</v>
      </c>
      <c r="N223" s="48">
        <f>SUMIF(Dec!$A:$A,TB!$A223,Dec!$H:$H)</f>
        <v>0</v>
      </c>
      <c r="O223" s="261"/>
      <c r="P223" s="261"/>
      <c r="Q223" s="48">
        <v>0</v>
      </c>
      <c r="R223" s="48">
        <v>0</v>
      </c>
      <c r="S223" s="48">
        <v>0</v>
      </c>
      <c r="T223" s="48">
        <v>0</v>
      </c>
      <c r="U223" s="48">
        <v>0</v>
      </c>
      <c r="V223" s="48">
        <v>0</v>
      </c>
      <c r="W223" s="48">
        <v>0</v>
      </c>
      <c r="X223" s="48">
        <v>0</v>
      </c>
      <c r="Y223" s="48">
        <v>0</v>
      </c>
      <c r="Z223" s="48">
        <v>0</v>
      </c>
      <c r="AA223" s="48">
        <v>0</v>
      </c>
      <c r="AB223" s="48">
        <v>0</v>
      </c>
      <c r="AC223" s="261"/>
      <c r="AD223" s="48">
        <f t="shared" si="149"/>
        <v>0</v>
      </c>
      <c r="AE223" s="48">
        <f t="shared" si="150"/>
        <v>0</v>
      </c>
      <c r="AF223" s="48">
        <f t="shared" si="151"/>
        <v>0</v>
      </c>
      <c r="AG223" s="48">
        <f t="shared" si="152"/>
        <v>0</v>
      </c>
      <c r="AH223" s="48">
        <f t="shared" si="153"/>
        <v>0</v>
      </c>
      <c r="AI223" s="48">
        <f t="shared" si="154"/>
        <v>0</v>
      </c>
      <c r="AJ223" s="48">
        <f t="shared" si="155"/>
        <v>0</v>
      </c>
      <c r="AK223" s="48">
        <f t="shared" si="156"/>
        <v>0</v>
      </c>
      <c r="AL223" s="48">
        <f t="shared" si="157"/>
        <v>0</v>
      </c>
      <c r="AM223" s="48">
        <f t="shared" si="158"/>
        <v>0</v>
      </c>
      <c r="AN223" s="48">
        <f t="shared" si="159"/>
        <v>0</v>
      </c>
      <c r="AO223" s="48">
        <f t="shared" si="160"/>
        <v>0</v>
      </c>
    </row>
    <row r="224" spans="1:41" ht="16.399999999999999" customHeight="1">
      <c r="A224" s="22">
        <v>11700</v>
      </c>
      <c r="B224" s="15" t="s">
        <v>235</v>
      </c>
      <c r="C224" s="48">
        <f>SUMIF(Jan!$A:$A,TB!$A224,Jan!$H:$H)</f>
        <v>0</v>
      </c>
      <c r="D224" s="48">
        <f>SUMIF(Feb!$A:$A,TB!$A224,Feb!$H:$H)</f>
        <v>0</v>
      </c>
      <c r="E224" s="48">
        <f>SUMIF(Mar!$A:$A,TB!$A224,Mar!$H:$H)</f>
        <v>0</v>
      </c>
      <c r="F224" s="48">
        <f>SUMIF(Apr!$A:$A,TB!$A224,Apr!$H:$H)</f>
        <v>0</v>
      </c>
      <c r="G224" s="48">
        <f>SUMIF(May!$A:$A,TB!$A224,May!$H:$H)</f>
        <v>0</v>
      </c>
      <c r="H224" s="48">
        <f>SUMIF(Jun!$A:$A,TB!$A224,Jun!$H:$H)</f>
        <v>0</v>
      </c>
      <c r="I224" s="48">
        <f>SUMIF(Jul!$A:$A,TB!$A224,Jul!$H:$H)</f>
        <v>0</v>
      </c>
      <c r="J224" s="48">
        <f>SUMIF(Aug!$A:$A,TB!$A224,Aug!$H:$H)</f>
        <v>0</v>
      </c>
      <c r="K224" s="48">
        <f>SUMIF(Sep!$A:$A,TB!$A224,Sep!$H:$H)</f>
        <v>0</v>
      </c>
      <c r="L224" s="48">
        <f>SUMIF(Oct!$A:$A,TB!$A224,Oct!$H:$H)</f>
        <v>0</v>
      </c>
      <c r="M224" s="48">
        <f>SUMIF(Nov!$A:$A,TB!$A224,Nov!$H:$H)</f>
        <v>0</v>
      </c>
      <c r="N224" s="48">
        <f>SUMIF(Dec!$A:$A,TB!$A224,Dec!$H:$H)</f>
        <v>0</v>
      </c>
      <c r="O224" s="261"/>
      <c r="P224" s="261"/>
      <c r="Q224" s="48">
        <v>0</v>
      </c>
      <c r="R224" s="48">
        <v>0</v>
      </c>
      <c r="S224" s="48">
        <v>0</v>
      </c>
      <c r="T224" s="48">
        <v>0</v>
      </c>
      <c r="U224" s="48">
        <v>0</v>
      </c>
      <c r="V224" s="48">
        <v>0</v>
      </c>
      <c r="W224" s="48">
        <v>0</v>
      </c>
      <c r="X224" s="48">
        <v>0</v>
      </c>
      <c r="Y224" s="48">
        <v>0</v>
      </c>
      <c r="Z224" s="48">
        <v>0</v>
      </c>
      <c r="AA224" s="48">
        <v>0</v>
      </c>
      <c r="AB224" s="48">
        <v>0</v>
      </c>
      <c r="AC224" s="261"/>
      <c r="AD224" s="48">
        <f t="shared" si="149"/>
        <v>0</v>
      </c>
      <c r="AE224" s="48">
        <f t="shared" si="150"/>
        <v>0</v>
      </c>
      <c r="AF224" s="48">
        <f t="shared" si="151"/>
        <v>0</v>
      </c>
      <c r="AG224" s="48">
        <f t="shared" si="152"/>
        <v>0</v>
      </c>
      <c r="AH224" s="48">
        <f t="shared" si="153"/>
        <v>0</v>
      </c>
      <c r="AI224" s="48">
        <f t="shared" si="154"/>
        <v>0</v>
      </c>
      <c r="AJ224" s="48">
        <f t="shared" si="155"/>
        <v>0</v>
      </c>
      <c r="AK224" s="48">
        <f t="shared" si="156"/>
        <v>0</v>
      </c>
      <c r="AL224" s="48">
        <f t="shared" si="157"/>
        <v>0</v>
      </c>
      <c r="AM224" s="48">
        <f t="shared" si="158"/>
        <v>0</v>
      </c>
      <c r="AN224" s="48">
        <f t="shared" si="159"/>
        <v>0</v>
      </c>
      <c r="AO224" s="48">
        <f t="shared" si="160"/>
        <v>0</v>
      </c>
    </row>
    <row r="225" spans="1:41" ht="16.399999999999999" customHeight="1">
      <c r="A225" s="22">
        <v>11701</v>
      </c>
      <c r="B225" s="15" t="s">
        <v>236</v>
      </c>
      <c r="C225" s="48">
        <f>SUMIF(Jan!$A:$A,TB!$A225,Jan!$H:$H)</f>
        <v>0</v>
      </c>
      <c r="D225" s="48">
        <f>SUMIF(Feb!$A:$A,TB!$A225,Feb!$H:$H)</f>
        <v>0</v>
      </c>
      <c r="E225" s="48">
        <f>SUMIF(Mar!$A:$A,TB!$A225,Mar!$H:$H)</f>
        <v>0</v>
      </c>
      <c r="F225" s="48">
        <f>SUMIF(Apr!$A:$A,TB!$A225,Apr!$H:$H)</f>
        <v>0</v>
      </c>
      <c r="G225" s="48">
        <f>SUMIF(May!$A:$A,TB!$A225,May!$H:$H)</f>
        <v>0</v>
      </c>
      <c r="H225" s="48">
        <f>SUMIF(Jun!$A:$A,TB!$A225,Jun!$H:$H)</f>
        <v>0</v>
      </c>
      <c r="I225" s="48">
        <f>SUMIF(Jul!$A:$A,TB!$A225,Jul!$H:$H)</f>
        <v>0</v>
      </c>
      <c r="J225" s="48">
        <f>SUMIF(Aug!$A:$A,TB!$A225,Aug!$H:$H)</f>
        <v>0</v>
      </c>
      <c r="K225" s="48">
        <f>SUMIF(Sep!$A:$A,TB!$A225,Sep!$H:$H)</f>
        <v>0</v>
      </c>
      <c r="L225" s="48">
        <f>SUMIF(Oct!$A:$A,TB!$A225,Oct!$H:$H)</f>
        <v>0</v>
      </c>
      <c r="M225" s="48">
        <f>SUMIF(Nov!$A:$A,TB!$A225,Nov!$H:$H)</f>
        <v>0</v>
      </c>
      <c r="N225" s="48">
        <f>SUMIF(Dec!$A:$A,TB!$A225,Dec!$H:$H)</f>
        <v>0</v>
      </c>
      <c r="O225" s="261"/>
      <c r="P225" s="261"/>
      <c r="Q225" s="48">
        <v>0</v>
      </c>
      <c r="R225" s="48">
        <v>0</v>
      </c>
      <c r="S225" s="48">
        <v>0</v>
      </c>
      <c r="T225" s="48">
        <v>0</v>
      </c>
      <c r="U225" s="48">
        <v>0</v>
      </c>
      <c r="V225" s="48">
        <v>0</v>
      </c>
      <c r="W225" s="48">
        <v>0</v>
      </c>
      <c r="X225" s="48">
        <v>0</v>
      </c>
      <c r="Y225" s="48">
        <v>0</v>
      </c>
      <c r="Z225" s="48">
        <v>0</v>
      </c>
      <c r="AA225" s="48">
        <v>0</v>
      </c>
      <c r="AB225" s="48">
        <v>0</v>
      </c>
      <c r="AC225" s="261"/>
      <c r="AD225" s="48">
        <f t="shared" si="149"/>
        <v>0</v>
      </c>
      <c r="AE225" s="48">
        <f t="shared" si="150"/>
        <v>0</v>
      </c>
      <c r="AF225" s="48">
        <f t="shared" si="151"/>
        <v>0</v>
      </c>
      <c r="AG225" s="48">
        <f t="shared" si="152"/>
        <v>0</v>
      </c>
      <c r="AH225" s="48">
        <f t="shared" si="153"/>
        <v>0</v>
      </c>
      <c r="AI225" s="48">
        <f t="shared" si="154"/>
        <v>0</v>
      </c>
      <c r="AJ225" s="48">
        <f t="shared" si="155"/>
        <v>0</v>
      </c>
      <c r="AK225" s="48">
        <f t="shared" si="156"/>
        <v>0</v>
      </c>
      <c r="AL225" s="48">
        <f t="shared" si="157"/>
        <v>0</v>
      </c>
      <c r="AM225" s="48">
        <f t="shared" si="158"/>
        <v>0</v>
      </c>
      <c r="AN225" s="48">
        <f t="shared" si="159"/>
        <v>0</v>
      </c>
      <c r="AO225" s="48">
        <f t="shared" si="160"/>
        <v>0</v>
      </c>
    </row>
    <row r="226" spans="1:41" ht="16.399999999999999" customHeight="1">
      <c r="A226" s="22"/>
      <c r="B226" s="15"/>
      <c r="C226" s="48">
        <f>SUMIF(Jan!$A:$A,TB!$A226,Jan!$H:$H)</f>
        <v>0</v>
      </c>
      <c r="D226" s="48">
        <f>SUMIF(Feb!$A:$A,TB!$A226,Feb!$H:$H)</f>
        <v>0</v>
      </c>
      <c r="E226" s="48">
        <f>SUMIF(Mar!$A:$A,TB!$A226,Mar!$H:$H)</f>
        <v>0</v>
      </c>
      <c r="F226" s="48">
        <f>SUMIF(Apr!$A:$A,TB!$A226,Apr!$H:$H)</f>
        <v>0</v>
      </c>
      <c r="G226" s="48">
        <f>SUMIF(May!$A:$A,TB!$A226,May!$H:$H)</f>
        <v>0</v>
      </c>
      <c r="H226" s="48">
        <f>SUMIF(Jun!$A:$A,TB!$A226,Jun!$H:$H)</f>
        <v>0</v>
      </c>
      <c r="I226" s="48">
        <f>SUMIF(Jul!$A:$A,TB!$A226,Jul!$H:$H)</f>
        <v>0</v>
      </c>
      <c r="J226" s="48">
        <f>SUMIF(Aug!$A:$A,TB!$A226,Aug!$H:$H)</f>
        <v>0</v>
      </c>
      <c r="K226" s="48">
        <f>SUMIF(Sep!$A:$A,TB!$A226,Sep!$H:$H)</f>
        <v>0</v>
      </c>
      <c r="L226" s="48">
        <f>SUMIF(Oct!$A:$A,TB!$A226,Oct!$H:$H)</f>
        <v>0</v>
      </c>
      <c r="M226" s="48">
        <f>SUMIF(Nov!$A:$A,TB!$A226,Nov!$H:$H)</f>
        <v>0</v>
      </c>
      <c r="N226" s="48">
        <f>SUMIF(Dec!$A:$A,TB!$A226,Dec!$H:$H)</f>
        <v>0</v>
      </c>
      <c r="O226" s="261"/>
      <c r="P226" s="261"/>
      <c r="Q226" s="48">
        <v>0</v>
      </c>
      <c r="R226" s="48">
        <v>0</v>
      </c>
      <c r="S226" s="48">
        <v>0</v>
      </c>
      <c r="T226" s="48">
        <v>0</v>
      </c>
      <c r="U226" s="48">
        <v>0</v>
      </c>
      <c r="V226" s="48">
        <v>0</v>
      </c>
      <c r="W226" s="48">
        <v>0</v>
      </c>
      <c r="X226" s="48">
        <v>0</v>
      </c>
      <c r="Y226" s="48">
        <v>0</v>
      </c>
      <c r="Z226" s="48">
        <v>0</v>
      </c>
      <c r="AA226" s="48">
        <v>0</v>
      </c>
      <c r="AB226" s="48">
        <v>0</v>
      </c>
      <c r="AC226" s="261"/>
      <c r="AD226" s="48">
        <f t="shared" si="149"/>
        <v>0</v>
      </c>
      <c r="AE226" s="48">
        <f t="shared" si="150"/>
        <v>0</v>
      </c>
      <c r="AF226" s="48">
        <f t="shared" si="151"/>
        <v>0</v>
      </c>
      <c r="AG226" s="48">
        <f t="shared" si="152"/>
        <v>0</v>
      </c>
      <c r="AH226" s="48">
        <f t="shared" si="153"/>
        <v>0</v>
      </c>
      <c r="AI226" s="48">
        <f t="shared" si="154"/>
        <v>0</v>
      </c>
      <c r="AJ226" s="48">
        <f t="shared" si="155"/>
        <v>0</v>
      </c>
      <c r="AK226" s="48">
        <f t="shared" si="156"/>
        <v>0</v>
      </c>
      <c r="AL226" s="48">
        <f t="shared" si="157"/>
        <v>0</v>
      </c>
      <c r="AM226" s="48">
        <f t="shared" si="158"/>
        <v>0</v>
      </c>
      <c r="AN226" s="48">
        <f t="shared" si="159"/>
        <v>0</v>
      </c>
      <c r="AO226" s="48">
        <f t="shared" si="160"/>
        <v>0</v>
      </c>
    </row>
    <row r="227" spans="1:41" ht="16.399999999999999" customHeight="1">
      <c r="A227" s="25" t="s">
        <v>26</v>
      </c>
      <c r="B227" s="20"/>
      <c r="C227" s="21">
        <f t="shared" ref="C227:N227" si="161">ROUND(SUM(C215:C226),2)</f>
        <v>65842.52</v>
      </c>
      <c r="D227" s="21">
        <f t="shared" si="161"/>
        <v>62149.24</v>
      </c>
      <c r="E227" s="21">
        <f t="shared" si="161"/>
        <v>58060.26</v>
      </c>
      <c r="F227" s="21">
        <f t="shared" si="161"/>
        <v>54103.18</v>
      </c>
      <c r="G227" s="21">
        <f t="shared" si="161"/>
        <v>50014.18</v>
      </c>
      <c r="H227" s="21">
        <f t="shared" si="161"/>
        <v>46057.09</v>
      </c>
      <c r="I227" s="21">
        <f t="shared" si="161"/>
        <v>46057.09</v>
      </c>
      <c r="J227" s="21">
        <f t="shared" si="161"/>
        <v>46057.09</v>
      </c>
      <c r="K227" s="21">
        <f t="shared" si="161"/>
        <v>46057.09</v>
      </c>
      <c r="L227" s="21">
        <f t="shared" si="161"/>
        <v>46057.09</v>
      </c>
      <c r="M227" s="21">
        <f t="shared" si="161"/>
        <v>46057.09</v>
      </c>
      <c r="N227" s="21">
        <f t="shared" si="161"/>
        <v>46057.09</v>
      </c>
      <c r="O227" s="261"/>
      <c r="P227" s="261"/>
      <c r="Q227" s="21">
        <v>1034201.13</v>
      </c>
      <c r="R227" s="21">
        <v>1005932.1</v>
      </c>
      <c r="S227" s="21">
        <v>977663.05</v>
      </c>
      <c r="T227" s="21">
        <v>1003305.89</v>
      </c>
      <c r="U227" s="21">
        <v>1026100.82</v>
      </c>
      <c r="V227" s="21">
        <v>95677.48</v>
      </c>
      <c r="W227" s="21">
        <v>91011.6</v>
      </c>
      <c r="X227" s="21">
        <v>86569.03</v>
      </c>
      <c r="Y227" s="21">
        <v>57592.160000000003</v>
      </c>
      <c r="Z227" s="21">
        <v>27649.42</v>
      </c>
      <c r="AA227" s="21">
        <v>23692.33</v>
      </c>
      <c r="AB227" s="21">
        <v>69931.520000000004</v>
      </c>
      <c r="AC227" s="261"/>
      <c r="AD227" s="21">
        <f t="shared" ref="AD227:AO227" si="162">ROUND(SUM(AD215:AD226),2)</f>
        <v>65842.52</v>
      </c>
      <c r="AE227" s="21">
        <f t="shared" si="162"/>
        <v>62149.24</v>
      </c>
      <c r="AF227" s="21">
        <f t="shared" si="162"/>
        <v>58060.26</v>
      </c>
      <c r="AG227" s="21">
        <f t="shared" si="162"/>
        <v>54103.18</v>
      </c>
      <c r="AH227" s="21">
        <f t="shared" si="162"/>
        <v>50014.18</v>
      </c>
      <c r="AI227" s="21">
        <f t="shared" si="162"/>
        <v>46057.09</v>
      </c>
      <c r="AJ227" s="21">
        <f t="shared" si="162"/>
        <v>46057.09</v>
      </c>
      <c r="AK227" s="21">
        <f t="shared" si="162"/>
        <v>46057.09</v>
      </c>
      <c r="AL227" s="21">
        <f t="shared" si="162"/>
        <v>46057.09</v>
      </c>
      <c r="AM227" s="21">
        <f t="shared" si="162"/>
        <v>46057.09</v>
      </c>
      <c r="AN227" s="21">
        <f t="shared" si="162"/>
        <v>46057.09</v>
      </c>
      <c r="AO227" s="21">
        <f t="shared" si="162"/>
        <v>46057.09</v>
      </c>
    </row>
    <row r="228" spans="1:41" ht="16.399999999999999" customHeight="1">
      <c r="A228" s="22"/>
      <c r="B228" s="15"/>
      <c r="C228" s="48">
        <f>SUMIF(Jan!$A:$A,TB!$A228,Jan!$H:$H)</f>
        <v>0</v>
      </c>
      <c r="D228" s="48">
        <f>SUMIF(Feb!$A:$A,TB!$A228,Feb!$H:$H)</f>
        <v>0</v>
      </c>
      <c r="E228" s="48">
        <f>SUMIF(Mar!$A:$A,TB!$A228,Mar!$H:$H)</f>
        <v>0</v>
      </c>
      <c r="F228" s="48">
        <f>SUMIF(Apr!$A:$A,TB!$A228,Apr!$H:$H)</f>
        <v>0</v>
      </c>
      <c r="G228" s="48">
        <f>SUMIF(May!$A:$A,TB!$A228,May!$H:$H)</f>
        <v>0</v>
      </c>
      <c r="H228" s="48">
        <f>SUMIF(Jun!$A:$A,TB!$A228,Jun!$H:$H)</f>
        <v>0</v>
      </c>
      <c r="I228" s="48">
        <f>SUMIF(Jul!$A:$A,TB!$A228,Jul!$H:$H)</f>
        <v>0</v>
      </c>
      <c r="J228" s="48">
        <f>SUMIF(Aug!$A:$A,TB!$A228,Aug!$H:$H)</f>
        <v>0</v>
      </c>
      <c r="K228" s="48">
        <f>SUMIF(Sep!$A:$A,TB!$A228,Sep!$H:$H)</f>
        <v>0</v>
      </c>
      <c r="L228" s="48">
        <f>SUMIF(Oct!$A:$A,TB!$A228,Oct!$H:$H)</f>
        <v>0</v>
      </c>
      <c r="M228" s="48">
        <f>SUMIF(Nov!$A:$A,TB!$A228,Nov!$H:$H)</f>
        <v>0</v>
      </c>
      <c r="N228" s="48">
        <f>SUMIF(Dec!$A:$A,TB!$A228,Dec!$H:$H)</f>
        <v>0</v>
      </c>
      <c r="O228" s="261"/>
      <c r="P228" s="261"/>
      <c r="Q228" s="48">
        <v>0</v>
      </c>
      <c r="R228" s="48">
        <v>0</v>
      </c>
      <c r="S228" s="48">
        <v>0</v>
      </c>
      <c r="T228" s="48">
        <v>0</v>
      </c>
      <c r="U228" s="48">
        <v>0</v>
      </c>
      <c r="V228" s="48">
        <v>0</v>
      </c>
      <c r="W228" s="48">
        <v>0</v>
      </c>
      <c r="X228" s="48">
        <v>0</v>
      </c>
      <c r="Y228" s="48">
        <v>0</v>
      </c>
      <c r="Z228" s="48">
        <v>0</v>
      </c>
      <c r="AA228" s="48">
        <v>0</v>
      </c>
      <c r="AB228" s="48">
        <v>0</v>
      </c>
      <c r="AC228" s="261"/>
      <c r="AD228" s="48">
        <f t="shared" ref="AD228:AO231" si="163">ROUND(C228*AD$2,2)</f>
        <v>0</v>
      </c>
      <c r="AE228" s="48">
        <f t="shared" si="163"/>
        <v>0</v>
      </c>
      <c r="AF228" s="48">
        <f t="shared" si="163"/>
        <v>0</v>
      </c>
      <c r="AG228" s="48">
        <f t="shared" si="163"/>
        <v>0</v>
      </c>
      <c r="AH228" s="48">
        <f t="shared" si="163"/>
        <v>0</v>
      </c>
      <c r="AI228" s="48">
        <f t="shared" si="163"/>
        <v>0</v>
      </c>
      <c r="AJ228" s="48">
        <f t="shared" si="163"/>
        <v>0</v>
      </c>
      <c r="AK228" s="48">
        <f t="shared" si="163"/>
        <v>0</v>
      </c>
      <c r="AL228" s="48">
        <f t="shared" si="163"/>
        <v>0</v>
      </c>
      <c r="AM228" s="48">
        <f t="shared" si="163"/>
        <v>0</v>
      </c>
      <c r="AN228" s="48">
        <f t="shared" si="163"/>
        <v>0</v>
      </c>
      <c r="AO228" s="48">
        <f t="shared" si="163"/>
        <v>0</v>
      </c>
    </row>
    <row r="229" spans="1:41" ht="16.399999999999999" customHeight="1">
      <c r="A229" s="22">
        <v>11500</v>
      </c>
      <c r="B229" s="15" t="s">
        <v>237</v>
      </c>
      <c r="C229" s="48">
        <f>SUMIF(Jan!$A:$A,TB!$A229,Jan!$H:$H)</f>
        <v>0</v>
      </c>
      <c r="D229" s="48">
        <f>SUMIF(Feb!$A:$A,TB!$A229,Feb!$H:$H)</f>
        <v>0</v>
      </c>
      <c r="E229" s="48">
        <f>SUMIF(Mar!$A:$A,TB!$A229,Mar!$H:$H)</f>
        <v>0</v>
      </c>
      <c r="F229" s="48">
        <f>SUMIF(Apr!$A:$A,TB!$A229,Apr!$H:$H)</f>
        <v>0</v>
      </c>
      <c r="G229" s="48">
        <f>SUMIF(May!$A:$A,TB!$A229,May!$H:$H)</f>
        <v>0</v>
      </c>
      <c r="H229" s="48">
        <f>SUMIF(Jun!$A:$A,TB!$A229,Jun!$H:$H)</f>
        <v>0</v>
      </c>
      <c r="I229" s="48">
        <f>SUMIF(Jul!$A:$A,TB!$A229,Jul!$H:$H)</f>
        <v>0</v>
      </c>
      <c r="J229" s="48">
        <f>SUMIF(Aug!$A:$A,TB!$A229,Aug!$H:$H)</f>
        <v>0</v>
      </c>
      <c r="K229" s="48">
        <f>SUMIF(Sep!$A:$A,TB!$A229,Sep!$H:$H)</f>
        <v>0</v>
      </c>
      <c r="L229" s="48">
        <f>SUMIF(Oct!$A:$A,TB!$A229,Oct!$H:$H)</f>
        <v>0</v>
      </c>
      <c r="M229" s="48">
        <f>SUMIF(Nov!$A:$A,TB!$A229,Nov!$H:$H)</f>
        <v>0</v>
      </c>
      <c r="N229" s="48">
        <f>SUMIF(Dec!$A:$A,TB!$A229,Dec!$H:$H)</f>
        <v>0</v>
      </c>
      <c r="O229" s="261"/>
      <c r="P229" s="261"/>
      <c r="Q229" s="48">
        <v>0</v>
      </c>
      <c r="R229" s="48">
        <v>0</v>
      </c>
      <c r="S229" s="48">
        <v>0</v>
      </c>
      <c r="T229" s="48">
        <v>0</v>
      </c>
      <c r="U229" s="48">
        <v>0</v>
      </c>
      <c r="V229" s="48">
        <v>0</v>
      </c>
      <c r="W229" s="48">
        <v>0</v>
      </c>
      <c r="X229" s="48">
        <v>0</v>
      </c>
      <c r="Y229" s="48">
        <v>0</v>
      </c>
      <c r="Z229" s="48">
        <v>0</v>
      </c>
      <c r="AA229" s="48">
        <v>0</v>
      </c>
      <c r="AB229" s="48">
        <v>0</v>
      </c>
      <c r="AC229" s="261"/>
      <c r="AD229" s="48">
        <f t="shared" si="163"/>
        <v>0</v>
      </c>
      <c r="AE229" s="48">
        <f t="shared" si="163"/>
        <v>0</v>
      </c>
      <c r="AF229" s="48">
        <f t="shared" si="163"/>
        <v>0</v>
      </c>
      <c r="AG229" s="48">
        <f t="shared" si="163"/>
        <v>0</v>
      </c>
      <c r="AH229" s="48">
        <f t="shared" si="163"/>
        <v>0</v>
      </c>
      <c r="AI229" s="48">
        <f t="shared" si="163"/>
        <v>0</v>
      </c>
      <c r="AJ229" s="48">
        <f t="shared" si="163"/>
        <v>0</v>
      </c>
      <c r="AK229" s="48">
        <f t="shared" si="163"/>
        <v>0</v>
      </c>
      <c r="AL229" s="48">
        <f t="shared" si="163"/>
        <v>0</v>
      </c>
      <c r="AM229" s="48">
        <f t="shared" si="163"/>
        <v>0</v>
      </c>
      <c r="AN229" s="48">
        <f t="shared" si="163"/>
        <v>0</v>
      </c>
      <c r="AO229" s="48">
        <f t="shared" si="163"/>
        <v>0</v>
      </c>
    </row>
    <row r="230" spans="1:41" ht="16.399999999999999" customHeight="1">
      <c r="A230" s="22">
        <v>11501</v>
      </c>
      <c r="B230" s="15" t="s">
        <v>238</v>
      </c>
      <c r="C230" s="48">
        <f>SUMIF(Jan!$A:$A,TB!$A230,Jan!$H:$H)</f>
        <v>0</v>
      </c>
      <c r="D230" s="48">
        <f>SUMIF(Feb!$A:$A,TB!$A230,Feb!$H:$H)</f>
        <v>0</v>
      </c>
      <c r="E230" s="48">
        <f>SUMIF(Mar!$A:$A,TB!$A230,Mar!$H:$H)</f>
        <v>0</v>
      </c>
      <c r="F230" s="48">
        <f>SUMIF(Apr!$A:$A,TB!$A230,Apr!$H:$H)</f>
        <v>0</v>
      </c>
      <c r="G230" s="48">
        <f>SUMIF(May!$A:$A,TB!$A230,May!$H:$H)</f>
        <v>0</v>
      </c>
      <c r="H230" s="48">
        <f>SUMIF(Jun!$A:$A,TB!$A230,Jun!$H:$H)</f>
        <v>0</v>
      </c>
      <c r="I230" s="48">
        <f>SUMIF(Jul!$A:$A,TB!$A230,Jul!$H:$H)</f>
        <v>0</v>
      </c>
      <c r="J230" s="48">
        <f>SUMIF(Aug!$A:$A,TB!$A230,Aug!$H:$H)</f>
        <v>0</v>
      </c>
      <c r="K230" s="48">
        <f>SUMIF(Sep!$A:$A,TB!$A230,Sep!$H:$H)</f>
        <v>0</v>
      </c>
      <c r="L230" s="48">
        <f>SUMIF(Oct!$A:$A,TB!$A230,Oct!$H:$H)</f>
        <v>0</v>
      </c>
      <c r="M230" s="48">
        <f>SUMIF(Nov!$A:$A,TB!$A230,Nov!$H:$H)</f>
        <v>0</v>
      </c>
      <c r="N230" s="48">
        <f>SUMIF(Dec!$A:$A,TB!$A230,Dec!$H:$H)</f>
        <v>0</v>
      </c>
      <c r="O230" s="261"/>
      <c r="P230" s="261"/>
      <c r="Q230" s="48">
        <v>0</v>
      </c>
      <c r="R230" s="48">
        <v>0</v>
      </c>
      <c r="S230" s="48">
        <v>0</v>
      </c>
      <c r="T230" s="48">
        <v>0</v>
      </c>
      <c r="U230" s="48">
        <v>0</v>
      </c>
      <c r="V230" s="48">
        <v>0</v>
      </c>
      <c r="W230" s="48">
        <v>0</v>
      </c>
      <c r="X230" s="48">
        <v>0</v>
      </c>
      <c r="Y230" s="48">
        <v>0</v>
      </c>
      <c r="Z230" s="48">
        <v>0</v>
      </c>
      <c r="AA230" s="48">
        <v>0</v>
      </c>
      <c r="AB230" s="48">
        <v>0</v>
      </c>
      <c r="AC230" s="261"/>
      <c r="AD230" s="48">
        <f t="shared" si="163"/>
        <v>0</v>
      </c>
      <c r="AE230" s="48">
        <f t="shared" si="163"/>
        <v>0</v>
      </c>
      <c r="AF230" s="48">
        <f t="shared" si="163"/>
        <v>0</v>
      </c>
      <c r="AG230" s="48">
        <f t="shared" si="163"/>
        <v>0</v>
      </c>
      <c r="AH230" s="48">
        <f t="shared" si="163"/>
        <v>0</v>
      </c>
      <c r="AI230" s="48">
        <f t="shared" si="163"/>
        <v>0</v>
      </c>
      <c r="AJ230" s="48">
        <f t="shared" si="163"/>
        <v>0</v>
      </c>
      <c r="AK230" s="48">
        <f t="shared" si="163"/>
        <v>0</v>
      </c>
      <c r="AL230" s="48">
        <f t="shared" si="163"/>
        <v>0</v>
      </c>
      <c r="AM230" s="48">
        <f t="shared" si="163"/>
        <v>0</v>
      </c>
      <c r="AN230" s="48">
        <f t="shared" si="163"/>
        <v>0</v>
      </c>
      <c r="AO230" s="48">
        <f t="shared" si="163"/>
        <v>0</v>
      </c>
    </row>
    <row r="231" spans="1:41" ht="16.399999999999999" customHeight="1">
      <c r="A231" s="14"/>
      <c r="B231" s="15"/>
      <c r="C231" s="48">
        <f>SUMIF(Jan!$A:$A,TB!$A231,Jan!$H:$H)</f>
        <v>0</v>
      </c>
      <c r="D231" s="48">
        <f>SUMIF(Feb!$A:$A,TB!$A231,Feb!$H:$H)</f>
        <v>0</v>
      </c>
      <c r="E231" s="48">
        <f>SUMIF(Mar!$A:$A,TB!$A231,Mar!$H:$H)</f>
        <v>0</v>
      </c>
      <c r="F231" s="48">
        <f>SUMIF(Apr!$A:$A,TB!$A231,Apr!$H:$H)</f>
        <v>0</v>
      </c>
      <c r="G231" s="48">
        <f>SUMIF(May!$A:$A,TB!$A231,May!$H:$H)</f>
        <v>0</v>
      </c>
      <c r="H231" s="48">
        <f>SUMIF(Jun!$A:$A,TB!$A231,Jun!$H:$H)</f>
        <v>0</v>
      </c>
      <c r="I231" s="48">
        <f>SUMIF(Jul!$A:$A,TB!$A231,Jul!$H:$H)</f>
        <v>0</v>
      </c>
      <c r="J231" s="48">
        <f>SUMIF(Aug!$A:$A,TB!$A231,Aug!$H:$H)</f>
        <v>0</v>
      </c>
      <c r="K231" s="48">
        <f>SUMIF(Sep!$A:$A,TB!$A231,Sep!$H:$H)</f>
        <v>0</v>
      </c>
      <c r="L231" s="48">
        <f>SUMIF(Oct!$A:$A,TB!$A231,Oct!$H:$H)</f>
        <v>0</v>
      </c>
      <c r="M231" s="48">
        <f>SUMIF(Nov!$A:$A,TB!$A231,Nov!$H:$H)</f>
        <v>0</v>
      </c>
      <c r="N231" s="48">
        <f>SUMIF(Dec!$A:$A,TB!$A231,Dec!$H:$H)</f>
        <v>0</v>
      </c>
      <c r="O231" s="261"/>
      <c r="P231" s="261"/>
      <c r="Q231" s="48">
        <v>0</v>
      </c>
      <c r="R231" s="48">
        <v>0</v>
      </c>
      <c r="S231" s="48">
        <v>0</v>
      </c>
      <c r="T231" s="48">
        <v>0</v>
      </c>
      <c r="U231" s="48">
        <v>0</v>
      </c>
      <c r="V231" s="48">
        <v>0</v>
      </c>
      <c r="W231" s="48">
        <v>0</v>
      </c>
      <c r="X231" s="48">
        <v>0</v>
      </c>
      <c r="Y231" s="48">
        <v>0</v>
      </c>
      <c r="Z231" s="48">
        <v>0</v>
      </c>
      <c r="AA231" s="48">
        <v>0</v>
      </c>
      <c r="AB231" s="48">
        <v>0</v>
      </c>
      <c r="AC231" s="261"/>
      <c r="AD231" s="48">
        <f t="shared" si="163"/>
        <v>0</v>
      </c>
      <c r="AE231" s="48">
        <f t="shared" si="163"/>
        <v>0</v>
      </c>
      <c r="AF231" s="48">
        <f t="shared" si="163"/>
        <v>0</v>
      </c>
      <c r="AG231" s="48">
        <f t="shared" si="163"/>
        <v>0</v>
      </c>
      <c r="AH231" s="48">
        <f t="shared" si="163"/>
        <v>0</v>
      </c>
      <c r="AI231" s="48">
        <f t="shared" si="163"/>
        <v>0</v>
      </c>
      <c r="AJ231" s="48">
        <f t="shared" si="163"/>
        <v>0</v>
      </c>
      <c r="AK231" s="48">
        <f t="shared" si="163"/>
        <v>0</v>
      </c>
      <c r="AL231" s="48">
        <f t="shared" si="163"/>
        <v>0</v>
      </c>
      <c r="AM231" s="48">
        <f t="shared" si="163"/>
        <v>0</v>
      </c>
      <c r="AN231" s="48">
        <f t="shared" si="163"/>
        <v>0</v>
      </c>
      <c r="AO231" s="48">
        <f t="shared" si="163"/>
        <v>0</v>
      </c>
    </row>
    <row r="232" spans="1:41" ht="16.399999999999999" customHeight="1">
      <c r="A232" s="19" t="s">
        <v>27</v>
      </c>
      <c r="B232" s="20"/>
      <c r="C232" s="21">
        <f t="shared" ref="C232" si="164">ROUND(SUM(C228:C231),2)</f>
        <v>0</v>
      </c>
      <c r="D232" s="21">
        <f t="shared" ref="D232:N232" si="165">ROUND(SUM(D228:D231),2)</f>
        <v>0</v>
      </c>
      <c r="E232" s="21">
        <f t="shared" si="165"/>
        <v>0</v>
      </c>
      <c r="F232" s="21">
        <f t="shared" si="165"/>
        <v>0</v>
      </c>
      <c r="G232" s="21">
        <f t="shared" si="165"/>
        <v>0</v>
      </c>
      <c r="H232" s="21">
        <f t="shared" si="165"/>
        <v>0</v>
      </c>
      <c r="I232" s="21">
        <f t="shared" si="165"/>
        <v>0</v>
      </c>
      <c r="J232" s="21">
        <f t="shared" si="165"/>
        <v>0</v>
      </c>
      <c r="K232" s="21">
        <f t="shared" si="165"/>
        <v>0</v>
      </c>
      <c r="L232" s="21">
        <f t="shared" si="165"/>
        <v>0</v>
      </c>
      <c r="M232" s="21">
        <f t="shared" si="165"/>
        <v>0</v>
      </c>
      <c r="N232" s="21">
        <f t="shared" si="165"/>
        <v>0</v>
      </c>
      <c r="O232" s="261"/>
      <c r="P232" s="261"/>
      <c r="Q232" s="21">
        <v>0</v>
      </c>
      <c r="R232" s="21">
        <v>0</v>
      </c>
      <c r="S232" s="21">
        <v>0</v>
      </c>
      <c r="T232" s="21">
        <v>0</v>
      </c>
      <c r="U232" s="21">
        <v>0</v>
      </c>
      <c r="V232" s="21">
        <v>0</v>
      </c>
      <c r="W232" s="21">
        <v>0</v>
      </c>
      <c r="X232" s="21">
        <v>0</v>
      </c>
      <c r="Y232" s="21">
        <v>0</v>
      </c>
      <c r="Z232" s="21">
        <v>0</v>
      </c>
      <c r="AA232" s="21">
        <v>0</v>
      </c>
      <c r="AB232" s="21">
        <v>0</v>
      </c>
      <c r="AC232" s="261"/>
      <c r="AD232" s="21">
        <f t="shared" ref="AD232:AO232" si="166">ROUND(SUM(AD228:AD231),2)</f>
        <v>0</v>
      </c>
      <c r="AE232" s="21">
        <f t="shared" si="166"/>
        <v>0</v>
      </c>
      <c r="AF232" s="21">
        <f t="shared" si="166"/>
        <v>0</v>
      </c>
      <c r="AG232" s="21">
        <f t="shared" si="166"/>
        <v>0</v>
      </c>
      <c r="AH232" s="21">
        <f t="shared" si="166"/>
        <v>0</v>
      </c>
      <c r="AI232" s="21">
        <f t="shared" si="166"/>
        <v>0</v>
      </c>
      <c r="AJ232" s="21">
        <f t="shared" si="166"/>
        <v>0</v>
      </c>
      <c r="AK232" s="21">
        <f t="shared" si="166"/>
        <v>0</v>
      </c>
      <c r="AL232" s="21">
        <f t="shared" si="166"/>
        <v>0</v>
      </c>
      <c r="AM232" s="21">
        <f t="shared" si="166"/>
        <v>0</v>
      </c>
      <c r="AN232" s="21">
        <f t="shared" si="166"/>
        <v>0</v>
      </c>
      <c r="AO232" s="21">
        <f t="shared" si="166"/>
        <v>0</v>
      </c>
    </row>
    <row r="233" spans="1:41" ht="16.399999999999999" customHeight="1">
      <c r="A233" s="22"/>
      <c r="B233" s="15"/>
      <c r="C233" s="48">
        <f>SUMIF(Jan!$A:$A,TB!$A233,Jan!$H:$H)</f>
        <v>0</v>
      </c>
      <c r="D233" s="48">
        <f>SUMIF(Feb!$A:$A,TB!$A233,Feb!$H:$H)</f>
        <v>0</v>
      </c>
      <c r="E233" s="48">
        <f>SUMIF(Mar!$A:$A,TB!$A233,Mar!$H:$H)</f>
        <v>0</v>
      </c>
      <c r="F233" s="48">
        <f>SUMIF(Apr!$A:$A,TB!$A233,Apr!$H:$H)</f>
        <v>0</v>
      </c>
      <c r="G233" s="48">
        <f>SUMIF(May!$A:$A,TB!$A233,May!$H:$H)</f>
        <v>0</v>
      </c>
      <c r="H233" s="48">
        <f>SUMIF(Jun!$A:$A,TB!$A233,Jun!$H:$H)</f>
        <v>0</v>
      </c>
      <c r="I233" s="48">
        <f>SUMIF(Jul!$A:$A,TB!$A233,Jul!$H:$H)</f>
        <v>0</v>
      </c>
      <c r="J233" s="48">
        <f>SUMIF(Aug!$A:$A,TB!$A233,Aug!$H:$H)</f>
        <v>0</v>
      </c>
      <c r="K233" s="48">
        <f>SUMIF(Sep!$A:$A,TB!$A233,Sep!$H:$H)</f>
        <v>0</v>
      </c>
      <c r="L233" s="48">
        <f>SUMIF(Oct!$A:$A,TB!$A233,Oct!$H:$H)</f>
        <v>0</v>
      </c>
      <c r="M233" s="48">
        <f>SUMIF(Nov!$A:$A,TB!$A233,Nov!$H:$H)</f>
        <v>0</v>
      </c>
      <c r="N233" s="48">
        <f>SUMIF(Dec!$A:$A,TB!$A233,Dec!$H:$H)</f>
        <v>0</v>
      </c>
      <c r="O233" s="261"/>
      <c r="P233" s="261"/>
      <c r="Q233" s="48">
        <v>0</v>
      </c>
      <c r="R233" s="48">
        <v>0</v>
      </c>
      <c r="S233" s="48">
        <v>0</v>
      </c>
      <c r="T233" s="48">
        <v>0</v>
      </c>
      <c r="U233" s="48">
        <v>0</v>
      </c>
      <c r="V233" s="48">
        <v>0</v>
      </c>
      <c r="W233" s="48">
        <v>0</v>
      </c>
      <c r="X233" s="48">
        <v>0</v>
      </c>
      <c r="Y233" s="48">
        <v>0</v>
      </c>
      <c r="Z233" s="48">
        <v>0</v>
      </c>
      <c r="AA233" s="48">
        <v>0</v>
      </c>
      <c r="AB233" s="48">
        <v>0</v>
      </c>
      <c r="AC233" s="261"/>
      <c r="AD233" s="48">
        <f t="shared" ref="AD233:AO236" si="167">ROUND(C233*AD$2,2)</f>
        <v>0</v>
      </c>
      <c r="AE233" s="48">
        <f t="shared" si="167"/>
        <v>0</v>
      </c>
      <c r="AF233" s="48">
        <f t="shared" si="167"/>
        <v>0</v>
      </c>
      <c r="AG233" s="48">
        <f t="shared" si="167"/>
        <v>0</v>
      </c>
      <c r="AH233" s="48">
        <f t="shared" si="167"/>
        <v>0</v>
      </c>
      <c r="AI233" s="48">
        <f t="shared" si="167"/>
        <v>0</v>
      </c>
      <c r="AJ233" s="48">
        <f t="shared" si="167"/>
        <v>0</v>
      </c>
      <c r="AK233" s="48">
        <f t="shared" si="167"/>
        <v>0</v>
      </c>
      <c r="AL233" s="48">
        <f t="shared" si="167"/>
        <v>0</v>
      </c>
      <c r="AM233" s="48">
        <f t="shared" si="167"/>
        <v>0</v>
      </c>
      <c r="AN233" s="48">
        <f t="shared" si="167"/>
        <v>0</v>
      </c>
      <c r="AO233" s="48">
        <f t="shared" si="167"/>
        <v>0</v>
      </c>
    </row>
    <row r="234" spans="1:41" ht="16.399999999999999" customHeight="1">
      <c r="A234" s="22">
        <v>11600</v>
      </c>
      <c r="B234" s="15" t="s">
        <v>239</v>
      </c>
      <c r="C234" s="48">
        <f>SUMIF(Jan!$A:$A,TB!$A234,Jan!$H:$H)</f>
        <v>5115779</v>
      </c>
      <c r="D234" s="48">
        <f>SUMIF(Feb!$A:$A,TB!$A234,Feb!$H:$H)</f>
        <v>5115779</v>
      </c>
      <c r="E234" s="48">
        <f>SUMIF(Mar!$A:$A,TB!$A234,Mar!$H:$H)</f>
        <v>5115779</v>
      </c>
      <c r="F234" s="48">
        <f>SUMIF(Apr!$A:$A,TB!$A234,Apr!$H:$H)</f>
        <v>5115779</v>
      </c>
      <c r="G234" s="48">
        <f>SUMIF(May!$A:$A,TB!$A234,May!$H:$H)</f>
        <v>5115779</v>
      </c>
      <c r="H234" s="48">
        <f>SUMIF(Jun!$A:$A,TB!$A234,Jun!$H:$H)</f>
        <v>5115779</v>
      </c>
      <c r="I234" s="48">
        <f>SUMIF(Jul!$A:$A,TB!$A234,Jul!$H:$H)</f>
        <v>5115779</v>
      </c>
      <c r="J234" s="48">
        <f>SUMIF(Aug!$A:$A,TB!$A234,Aug!$H:$H)</f>
        <v>5115779</v>
      </c>
      <c r="K234" s="48">
        <f>SUMIF(Sep!$A:$A,TB!$A234,Sep!$H:$H)</f>
        <v>5115779</v>
      </c>
      <c r="L234" s="48">
        <f>SUMIF(Oct!$A:$A,TB!$A234,Oct!$H:$H)</f>
        <v>5115779</v>
      </c>
      <c r="M234" s="48">
        <f>SUMIF(Nov!$A:$A,TB!$A234,Nov!$H:$H)</f>
        <v>5115779</v>
      </c>
      <c r="N234" s="48">
        <f>SUMIF(Dec!$A:$A,TB!$A234,Dec!$H:$H)</f>
        <v>5115779</v>
      </c>
      <c r="O234" s="261"/>
      <c r="P234" s="261"/>
      <c r="Q234" s="48">
        <v>0</v>
      </c>
      <c r="R234" s="48">
        <v>0</v>
      </c>
      <c r="S234" s="48">
        <v>0</v>
      </c>
      <c r="T234" s="48">
        <v>0</v>
      </c>
      <c r="U234" s="48">
        <v>0</v>
      </c>
      <c r="V234" s="48">
        <v>5115779</v>
      </c>
      <c r="W234" s="48">
        <v>5115779</v>
      </c>
      <c r="X234" s="48">
        <v>5115779</v>
      </c>
      <c r="Y234" s="48">
        <v>5115779</v>
      </c>
      <c r="Z234" s="48">
        <v>5115779</v>
      </c>
      <c r="AA234" s="48">
        <v>5115779</v>
      </c>
      <c r="AB234" s="48">
        <v>5115779</v>
      </c>
      <c r="AC234" s="261"/>
      <c r="AD234" s="48">
        <f t="shared" si="167"/>
        <v>5115779</v>
      </c>
      <c r="AE234" s="48">
        <f t="shared" si="167"/>
        <v>5115779</v>
      </c>
      <c r="AF234" s="48">
        <f t="shared" si="167"/>
        <v>5115779</v>
      </c>
      <c r="AG234" s="48">
        <f t="shared" si="167"/>
        <v>5115779</v>
      </c>
      <c r="AH234" s="48">
        <f t="shared" si="167"/>
        <v>5115779</v>
      </c>
      <c r="AI234" s="48">
        <f t="shared" si="167"/>
        <v>5115779</v>
      </c>
      <c r="AJ234" s="48">
        <f t="shared" si="167"/>
        <v>5115779</v>
      </c>
      <c r="AK234" s="48">
        <f t="shared" si="167"/>
        <v>5115779</v>
      </c>
      <c r="AL234" s="48">
        <f t="shared" si="167"/>
        <v>5115779</v>
      </c>
      <c r="AM234" s="48">
        <f t="shared" si="167"/>
        <v>5115779</v>
      </c>
      <c r="AN234" s="48">
        <f t="shared" si="167"/>
        <v>5115779</v>
      </c>
      <c r="AO234" s="48">
        <f t="shared" si="167"/>
        <v>5115779</v>
      </c>
    </row>
    <row r="235" spans="1:41" ht="16.399999999999999" customHeight="1">
      <c r="A235" s="22">
        <v>11601</v>
      </c>
      <c r="B235" s="15" t="s">
        <v>240</v>
      </c>
      <c r="C235" s="48">
        <f>SUMIF(Jan!$A:$A,TB!$A235,Jan!$H:$H)</f>
        <v>-4562335.42</v>
      </c>
      <c r="D235" s="48">
        <f>SUMIF(Feb!$A:$A,TB!$A235,Feb!$H:$H)</f>
        <v>-4584441.3600000003</v>
      </c>
      <c r="E235" s="48">
        <f>SUMIF(Mar!$A:$A,TB!$A235,Mar!$H:$H)</f>
        <v>-4608915.78</v>
      </c>
      <c r="F235" s="48">
        <f>SUMIF(Apr!$A:$A,TB!$A235,Apr!$H:$H)</f>
        <v>-4632600.71</v>
      </c>
      <c r="G235" s="48">
        <f>SUMIF(May!$A:$A,TB!$A235,May!$H:$H)</f>
        <v>-4657075.13</v>
      </c>
      <c r="H235" s="48">
        <f>SUMIF(Jun!$A:$A,TB!$A235,Jun!$H:$H)</f>
        <v>-4680760.05</v>
      </c>
      <c r="I235" s="48">
        <f>SUMIF(Jul!$A:$A,TB!$A235,Jul!$H:$H)</f>
        <v>-4680760.05</v>
      </c>
      <c r="J235" s="48">
        <f>SUMIF(Aug!$A:$A,TB!$A235,Aug!$H:$H)</f>
        <v>-4680760.05</v>
      </c>
      <c r="K235" s="48">
        <f>SUMIF(Sep!$A:$A,TB!$A235,Sep!$H:$H)</f>
        <v>-4680760.05</v>
      </c>
      <c r="L235" s="48">
        <f>SUMIF(Oct!$A:$A,TB!$A235,Oct!$H:$H)</f>
        <v>-4680760.05</v>
      </c>
      <c r="M235" s="48">
        <f>SUMIF(Nov!$A:$A,TB!$A235,Nov!$H:$H)</f>
        <v>-4680760.05</v>
      </c>
      <c r="N235" s="48">
        <f>SUMIF(Dec!$A:$A,TB!$A235,Dec!$H:$H)</f>
        <v>-4680760.05</v>
      </c>
      <c r="O235" s="261"/>
      <c r="P235" s="261"/>
      <c r="Q235" s="48">
        <v>0</v>
      </c>
      <c r="R235" s="48">
        <v>0</v>
      </c>
      <c r="S235" s="48">
        <v>0</v>
      </c>
      <c r="T235" s="48">
        <v>0</v>
      </c>
      <c r="U235" s="48">
        <v>0</v>
      </c>
      <c r="V235" s="48">
        <v>-4387042.95</v>
      </c>
      <c r="W235" s="48">
        <v>-4412896.76</v>
      </c>
      <c r="X235" s="48">
        <v>-4438750.5199999996</v>
      </c>
      <c r="Y235" s="48">
        <v>-4438750.5199999996</v>
      </c>
      <c r="Z235" s="48">
        <v>-4438750.5199999996</v>
      </c>
      <c r="AA235" s="48">
        <v>-4463058.38</v>
      </c>
      <c r="AB235" s="48">
        <v>-4537860.99</v>
      </c>
      <c r="AC235" s="261"/>
      <c r="AD235" s="48">
        <f t="shared" si="167"/>
        <v>-4562335.42</v>
      </c>
      <c r="AE235" s="48">
        <f t="shared" si="167"/>
        <v>-4584441.3600000003</v>
      </c>
      <c r="AF235" s="48">
        <f t="shared" si="167"/>
        <v>-4608915.78</v>
      </c>
      <c r="AG235" s="48">
        <f t="shared" si="167"/>
        <v>-4632600.71</v>
      </c>
      <c r="AH235" s="48">
        <f t="shared" si="167"/>
        <v>-4657075.13</v>
      </c>
      <c r="AI235" s="48">
        <f t="shared" si="167"/>
        <v>-4680760.05</v>
      </c>
      <c r="AJ235" s="48">
        <f t="shared" si="167"/>
        <v>-4680760.05</v>
      </c>
      <c r="AK235" s="48">
        <f t="shared" si="167"/>
        <v>-4680760.05</v>
      </c>
      <c r="AL235" s="48">
        <f t="shared" si="167"/>
        <v>-4680760.05</v>
      </c>
      <c r="AM235" s="48">
        <f t="shared" si="167"/>
        <v>-4680760.05</v>
      </c>
      <c r="AN235" s="48">
        <f t="shared" si="167"/>
        <v>-4680760.05</v>
      </c>
      <c r="AO235" s="48">
        <f t="shared" si="167"/>
        <v>-4680760.05</v>
      </c>
    </row>
    <row r="236" spans="1:41" ht="16.399999999999999" customHeight="1">
      <c r="A236" s="22"/>
      <c r="B236" s="15"/>
      <c r="C236" s="48">
        <f>SUMIF(Jan!$A:$A,TB!$A236,Jan!$H:$H)</f>
        <v>0</v>
      </c>
      <c r="D236" s="48">
        <f>SUMIF(Feb!$A:$A,TB!$A236,Feb!$H:$H)</f>
        <v>0</v>
      </c>
      <c r="E236" s="48">
        <f>SUMIF(Mar!$A:$A,TB!$A236,Mar!$H:$H)</f>
        <v>0</v>
      </c>
      <c r="F236" s="48">
        <f>SUMIF(Apr!$A:$A,TB!$A236,Apr!$H:$H)</f>
        <v>0</v>
      </c>
      <c r="G236" s="48">
        <f>SUMIF(May!$A:$A,TB!$A236,May!$H:$H)</f>
        <v>0</v>
      </c>
      <c r="H236" s="48">
        <f>SUMIF(Jun!$A:$A,TB!$A236,Jun!$H:$H)</f>
        <v>0</v>
      </c>
      <c r="I236" s="48">
        <f>SUMIF(Jul!$A:$A,TB!$A236,Jul!$H:$H)</f>
        <v>0</v>
      </c>
      <c r="J236" s="48">
        <f>SUMIF(Aug!$A:$A,TB!$A236,Aug!$H:$H)</f>
        <v>0</v>
      </c>
      <c r="K236" s="48">
        <f>SUMIF(Sep!$A:$A,TB!$A236,Sep!$H:$H)</f>
        <v>0</v>
      </c>
      <c r="L236" s="48">
        <f>SUMIF(Oct!$A:$A,TB!$A236,Oct!$H:$H)</f>
        <v>0</v>
      </c>
      <c r="M236" s="48">
        <f>SUMIF(Nov!$A:$A,TB!$A236,Nov!$H:$H)</f>
        <v>0</v>
      </c>
      <c r="N236" s="48">
        <f>SUMIF(Dec!$A:$A,TB!$A236,Dec!$H:$H)</f>
        <v>0</v>
      </c>
      <c r="O236" s="261"/>
      <c r="P236" s="261"/>
      <c r="Q236" s="48">
        <v>0</v>
      </c>
      <c r="R236" s="48">
        <v>0</v>
      </c>
      <c r="S236" s="48">
        <v>0</v>
      </c>
      <c r="T236" s="48">
        <v>0</v>
      </c>
      <c r="U236" s="48">
        <v>0</v>
      </c>
      <c r="V236" s="48">
        <v>0</v>
      </c>
      <c r="W236" s="48">
        <v>0</v>
      </c>
      <c r="X236" s="48">
        <v>0</v>
      </c>
      <c r="Y236" s="48">
        <v>0</v>
      </c>
      <c r="Z236" s="48">
        <v>0</v>
      </c>
      <c r="AA236" s="48">
        <v>0</v>
      </c>
      <c r="AB236" s="48">
        <v>0</v>
      </c>
      <c r="AC236" s="261"/>
      <c r="AD236" s="48">
        <f t="shared" si="167"/>
        <v>0</v>
      </c>
      <c r="AE236" s="48">
        <f t="shared" si="167"/>
        <v>0</v>
      </c>
      <c r="AF236" s="48">
        <f t="shared" si="167"/>
        <v>0</v>
      </c>
      <c r="AG236" s="48">
        <f t="shared" si="167"/>
        <v>0</v>
      </c>
      <c r="AH236" s="48">
        <f t="shared" si="167"/>
        <v>0</v>
      </c>
      <c r="AI236" s="48">
        <f t="shared" si="167"/>
        <v>0</v>
      </c>
      <c r="AJ236" s="48">
        <f t="shared" si="167"/>
        <v>0</v>
      </c>
      <c r="AK236" s="48">
        <f t="shared" si="167"/>
        <v>0</v>
      </c>
      <c r="AL236" s="48">
        <f t="shared" si="167"/>
        <v>0</v>
      </c>
      <c r="AM236" s="48">
        <f t="shared" si="167"/>
        <v>0</v>
      </c>
      <c r="AN236" s="48">
        <f t="shared" si="167"/>
        <v>0</v>
      </c>
      <c r="AO236" s="48">
        <f t="shared" si="167"/>
        <v>0</v>
      </c>
    </row>
    <row r="237" spans="1:41" ht="16.399999999999999" customHeight="1">
      <c r="A237" s="19" t="s">
        <v>28</v>
      </c>
      <c r="B237" s="20"/>
      <c r="C237" s="21">
        <f t="shared" ref="C237" si="168">ROUND(SUM(C233:C236),2)</f>
        <v>553443.57999999996</v>
      </c>
      <c r="D237" s="21">
        <f t="shared" ref="D237:N237" si="169">ROUND(SUM(D233:D236),2)</f>
        <v>531337.64</v>
      </c>
      <c r="E237" s="21">
        <f t="shared" si="169"/>
        <v>506863.22</v>
      </c>
      <c r="F237" s="21">
        <f t="shared" si="169"/>
        <v>483178.29</v>
      </c>
      <c r="G237" s="21">
        <f t="shared" si="169"/>
        <v>458703.87</v>
      </c>
      <c r="H237" s="21">
        <f t="shared" si="169"/>
        <v>435018.95</v>
      </c>
      <c r="I237" s="21">
        <f t="shared" si="169"/>
        <v>435018.95</v>
      </c>
      <c r="J237" s="21">
        <f t="shared" si="169"/>
        <v>435018.95</v>
      </c>
      <c r="K237" s="21">
        <f t="shared" si="169"/>
        <v>435018.95</v>
      </c>
      <c r="L237" s="21">
        <f t="shared" si="169"/>
        <v>435018.95</v>
      </c>
      <c r="M237" s="21">
        <f t="shared" si="169"/>
        <v>435018.95</v>
      </c>
      <c r="N237" s="21">
        <f t="shared" si="169"/>
        <v>435018.95</v>
      </c>
      <c r="O237" s="261"/>
      <c r="P237" s="261"/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728736.05</v>
      </c>
      <c r="W237" s="21">
        <v>702882.24</v>
      </c>
      <c r="X237" s="21">
        <v>677028.48</v>
      </c>
      <c r="Y237" s="21">
        <v>677028.48</v>
      </c>
      <c r="Z237" s="21">
        <v>677028.48</v>
      </c>
      <c r="AA237" s="21">
        <v>652720.62</v>
      </c>
      <c r="AB237" s="21">
        <v>577918.01</v>
      </c>
      <c r="AC237" s="261"/>
      <c r="AD237" s="21">
        <f t="shared" ref="AD237:AO237" si="170">ROUND(SUM(AD233:AD236),2)</f>
        <v>553443.57999999996</v>
      </c>
      <c r="AE237" s="21">
        <f t="shared" si="170"/>
        <v>531337.64</v>
      </c>
      <c r="AF237" s="21">
        <f t="shared" si="170"/>
        <v>506863.22</v>
      </c>
      <c r="AG237" s="21">
        <f t="shared" si="170"/>
        <v>483178.29</v>
      </c>
      <c r="AH237" s="21">
        <f t="shared" si="170"/>
        <v>458703.87</v>
      </c>
      <c r="AI237" s="21">
        <f t="shared" si="170"/>
        <v>435018.95</v>
      </c>
      <c r="AJ237" s="21">
        <f t="shared" si="170"/>
        <v>435018.95</v>
      </c>
      <c r="AK237" s="21">
        <f t="shared" si="170"/>
        <v>435018.95</v>
      </c>
      <c r="AL237" s="21">
        <f t="shared" si="170"/>
        <v>435018.95</v>
      </c>
      <c r="AM237" s="21">
        <f t="shared" si="170"/>
        <v>435018.95</v>
      </c>
      <c r="AN237" s="21">
        <f t="shared" si="170"/>
        <v>435018.95</v>
      </c>
      <c r="AO237" s="21">
        <f t="shared" si="170"/>
        <v>435018.95</v>
      </c>
    </row>
    <row r="238" spans="1:41" ht="16.399999999999999" customHeight="1">
      <c r="A238" s="14"/>
      <c r="B238" s="15"/>
      <c r="C238" s="48">
        <f>SUMIF(Jan!$A:$A,TB!$A238,Jan!$H:$H)</f>
        <v>0</v>
      </c>
      <c r="D238" s="48">
        <f>SUMIF(Feb!$A:$A,TB!$A238,Feb!$H:$H)</f>
        <v>0</v>
      </c>
      <c r="E238" s="48">
        <f>SUMIF(Mar!$A:$A,TB!$A238,Mar!$H:$H)</f>
        <v>0</v>
      </c>
      <c r="F238" s="48">
        <f>SUMIF(Apr!$A:$A,TB!$A238,Apr!$H:$H)</f>
        <v>0</v>
      </c>
      <c r="G238" s="48">
        <f>SUMIF(May!$A:$A,TB!$A238,May!$H:$H)</f>
        <v>0</v>
      </c>
      <c r="H238" s="48">
        <f>SUMIF(Jun!$A:$A,TB!$A238,Jun!$H:$H)</f>
        <v>0</v>
      </c>
      <c r="I238" s="48">
        <f>SUMIF(Jul!$A:$A,TB!$A238,Jul!$H:$H)</f>
        <v>0</v>
      </c>
      <c r="J238" s="48">
        <f>SUMIF(Aug!$A:$A,TB!$A238,Aug!$H:$H)</f>
        <v>0</v>
      </c>
      <c r="K238" s="48">
        <f>SUMIF(Sep!$A:$A,TB!$A238,Sep!$H:$H)</f>
        <v>0</v>
      </c>
      <c r="L238" s="48">
        <f>SUMIF(Oct!$A:$A,TB!$A238,Oct!$H:$H)</f>
        <v>0</v>
      </c>
      <c r="M238" s="48">
        <f>SUMIF(Nov!$A:$A,TB!$A238,Nov!$H:$H)</f>
        <v>0</v>
      </c>
      <c r="N238" s="48">
        <f>SUMIF(Dec!$A:$A,TB!$A238,Dec!$H:$H)</f>
        <v>0</v>
      </c>
      <c r="O238" s="261"/>
      <c r="P238" s="261"/>
      <c r="Q238" s="48">
        <v>0</v>
      </c>
      <c r="R238" s="48">
        <v>0</v>
      </c>
      <c r="S238" s="48">
        <v>0</v>
      </c>
      <c r="T238" s="48">
        <v>0</v>
      </c>
      <c r="U238" s="48">
        <v>0</v>
      </c>
      <c r="V238" s="48">
        <v>0</v>
      </c>
      <c r="W238" s="48">
        <v>0</v>
      </c>
      <c r="X238" s="48">
        <v>0</v>
      </c>
      <c r="Y238" s="48">
        <v>0</v>
      </c>
      <c r="Z238" s="48">
        <v>0</v>
      </c>
      <c r="AA238" s="48">
        <v>0</v>
      </c>
      <c r="AB238" s="48">
        <v>0</v>
      </c>
      <c r="AC238" s="261"/>
      <c r="AD238" s="48">
        <f t="shared" ref="AD238:AO241" si="171">ROUND(C238*AD$2,2)</f>
        <v>0</v>
      </c>
      <c r="AE238" s="48">
        <f t="shared" si="171"/>
        <v>0</v>
      </c>
      <c r="AF238" s="48">
        <f t="shared" si="171"/>
        <v>0</v>
      </c>
      <c r="AG238" s="48">
        <f t="shared" si="171"/>
        <v>0</v>
      </c>
      <c r="AH238" s="48">
        <f t="shared" si="171"/>
        <v>0</v>
      </c>
      <c r="AI238" s="48">
        <f t="shared" si="171"/>
        <v>0</v>
      </c>
      <c r="AJ238" s="48">
        <f t="shared" si="171"/>
        <v>0</v>
      </c>
      <c r="AK238" s="48">
        <f t="shared" si="171"/>
        <v>0</v>
      </c>
      <c r="AL238" s="48">
        <f t="shared" si="171"/>
        <v>0</v>
      </c>
      <c r="AM238" s="48">
        <f t="shared" si="171"/>
        <v>0</v>
      </c>
      <c r="AN238" s="48">
        <f t="shared" si="171"/>
        <v>0</v>
      </c>
      <c r="AO238" s="48">
        <f t="shared" si="171"/>
        <v>0</v>
      </c>
    </row>
    <row r="239" spans="1:41" ht="16.399999999999999" customHeight="1">
      <c r="A239" s="14">
        <v>15016</v>
      </c>
      <c r="B239" s="23" t="s">
        <v>241</v>
      </c>
      <c r="C239" s="48">
        <f>SUMIF(Jan!$A:$A,TB!$A239,Jan!$H:$H)</f>
        <v>461298.6</v>
      </c>
      <c r="D239" s="48">
        <f>SUMIF(Feb!$A:$A,TB!$A239,Feb!$H:$H)</f>
        <v>461298.6</v>
      </c>
      <c r="E239" s="48">
        <f>SUMIF(Mar!$A:$A,TB!$A239,Mar!$H:$H)</f>
        <v>279582.78000000003</v>
      </c>
      <c r="F239" s="48">
        <f>SUMIF(Apr!$A:$A,TB!$A239,Apr!$H:$H)</f>
        <v>537544.38</v>
      </c>
      <c r="G239" s="48">
        <f>SUMIF(May!$A:$A,TB!$A239,May!$H:$H)</f>
        <v>537544.38</v>
      </c>
      <c r="H239" s="48">
        <f>SUMIF(Jun!$A:$A,TB!$A239,Jun!$H:$H)</f>
        <v>286067.98</v>
      </c>
      <c r="I239" s="48">
        <f>SUMIF(Jul!$A:$A,TB!$A239,Jul!$H:$H)</f>
        <v>286067.98</v>
      </c>
      <c r="J239" s="48">
        <f>SUMIF(Aug!$A:$A,TB!$A239,Aug!$H:$H)</f>
        <v>286067.98</v>
      </c>
      <c r="K239" s="48">
        <f>SUMIF(Sep!$A:$A,TB!$A239,Sep!$H:$H)</f>
        <v>286067.98</v>
      </c>
      <c r="L239" s="48">
        <f>SUMIF(Oct!$A:$A,TB!$A239,Oct!$H:$H)</f>
        <v>286067.98</v>
      </c>
      <c r="M239" s="48">
        <f>SUMIF(Nov!$A:$A,TB!$A239,Nov!$H:$H)</f>
        <v>286067.98</v>
      </c>
      <c r="N239" s="48">
        <f>SUMIF(Dec!$A:$A,TB!$A239,Dec!$H:$H)</f>
        <v>286067.98</v>
      </c>
      <c r="O239" s="261"/>
      <c r="P239" s="261"/>
      <c r="Q239" s="48">
        <v>0</v>
      </c>
      <c r="R239" s="48">
        <v>0</v>
      </c>
      <c r="S239" s="48">
        <v>2857485.99</v>
      </c>
      <c r="T239" s="48">
        <v>2857485.99</v>
      </c>
      <c r="U239" s="48">
        <v>2857485.99</v>
      </c>
      <c r="V239" s="48">
        <v>107688.11</v>
      </c>
      <c r="W239" s="48">
        <v>107688.11</v>
      </c>
      <c r="X239" s="48">
        <v>107688.11</v>
      </c>
      <c r="Y239" s="48">
        <v>107688.11</v>
      </c>
      <c r="Z239" s="48">
        <v>107688.11</v>
      </c>
      <c r="AA239" s="48">
        <v>107688.11</v>
      </c>
      <c r="AB239" s="48">
        <v>537544.38</v>
      </c>
      <c r="AC239" s="261"/>
      <c r="AD239" s="48">
        <f t="shared" si="171"/>
        <v>461298.6</v>
      </c>
      <c r="AE239" s="48">
        <f t="shared" si="171"/>
        <v>461298.6</v>
      </c>
      <c r="AF239" s="48">
        <f t="shared" si="171"/>
        <v>279582.78000000003</v>
      </c>
      <c r="AG239" s="48">
        <f t="shared" si="171"/>
        <v>537544.38</v>
      </c>
      <c r="AH239" s="48">
        <f t="shared" si="171"/>
        <v>537544.38</v>
      </c>
      <c r="AI239" s="48">
        <f t="shared" si="171"/>
        <v>286067.98</v>
      </c>
      <c r="AJ239" s="48">
        <f t="shared" si="171"/>
        <v>286067.98</v>
      </c>
      <c r="AK239" s="48">
        <f t="shared" si="171"/>
        <v>286067.98</v>
      </c>
      <c r="AL239" s="48">
        <f t="shared" si="171"/>
        <v>286067.98</v>
      </c>
      <c r="AM239" s="48">
        <f t="shared" si="171"/>
        <v>286067.98</v>
      </c>
      <c r="AN239" s="48">
        <f t="shared" si="171"/>
        <v>286067.98</v>
      </c>
      <c r="AO239" s="48">
        <f t="shared" si="171"/>
        <v>286067.98</v>
      </c>
    </row>
    <row r="240" spans="1:41" ht="16.399999999999999" customHeight="1">
      <c r="A240" s="14">
        <v>25012</v>
      </c>
      <c r="B240" s="23" t="s">
        <v>242</v>
      </c>
      <c r="C240" s="48">
        <f>SUMIF(Jan!$A:$A,TB!$A240,Jan!$H:$H)</f>
        <v>0</v>
      </c>
      <c r="D240" s="48">
        <f>SUMIF(Feb!$A:$A,TB!$A240,Feb!$H:$H)</f>
        <v>0</v>
      </c>
      <c r="E240" s="48">
        <f>SUMIF(Mar!$A:$A,TB!$A240,Mar!$H:$H)</f>
        <v>0</v>
      </c>
      <c r="F240" s="48">
        <f>SUMIF(Apr!$A:$A,TB!$A240,Apr!$H:$H)</f>
        <v>0</v>
      </c>
      <c r="G240" s="48">
        <f>SUMIF(May!$A:$A,TB!$A240,May!$H:$H)</f>
        <v>0</v>
      </c>
      <c r="H240" s="48">
        <f>SUMIF(Jun!$A:$A,TB!$A240,Jun!$H:$H)</f>
        <v>0</v>
      </c>
      <c r="I240" s="48">
        <f>SUMIF(Jul!$A:$A,TB!$A240,Jul!$H:$H)</f>
        <v>0</v>
      </c>
      <c r="J240" s="48">
        <f>SUMIF(Aug!$A:$A,TB!$A240,Aug!$H:$H)</f>
        <v>0</v>
      </c>
      <c r="K240" s="48">
        <f>SUMIF(Sep!$A:$A,TB!$A240,Sep!$H:$H)</f>
        <v>0</v>
      </c>
      <c r="L240" s="48">
        <f>SUMIF(Oct!$A:$A,TB!$A240,Oct!$H:$H)</f>
        <v>0</v>
      </c>
      <c r="M240" s="48">
        <f>SUMIF(Nov!$A:$A,TB!$A240,Nov!$H:$H)</f>
        <v>0</v>
      </c>
      <c r="N240" s="48">
        <f>SUMIF(Dec!$A:$A,TB!$A240,Dec!$H:$H)</f>
        <v>0</v>
      </c>
      <c r="O240" s="261"/>
      <c r="P240" s="261"/>
      <c r="Q240" s="48">
        <v>0</v>
      </c>
      <c r="R240" s="48">
        <v>0</v>
      </c>
      <c r="S240" s="48">
        <v>0</v>
      </c>
      <c r="T240" s="48">
        <v>0</v>
      </c>
      <c r="U240" s="48">
        <v>0</v>
      </c>
      <c r="V240" s="48">
        <v>0</v>
      </c>
      <c r="W240" s="48">
        <v>0</v>
      </c>
      <c r="X240" s="48">
        <v>0</v>
      </c>
      <c r="Y240" s="48">
        <v>0</v>
      </c>
      <c r="Z240" s="48">
        <v>0</v>
      </c>
      <c r="AA240" s="48">
        <v>0</v>
      </c>
      <c r="AB240" s="48">
        <v>0</v>
      </c>
      <c r="AC240" s="261"/>
      <c r="AD240" s="48">
        <f t="shared" si="171"/>
        <v>0</v>
      </c>
      <c r="AE240" s="48">
        <f t="shared" si="171"/>
        <v>0</v>
      </c>
      <c r="AF240" s="48">
        <f t="shared" si="171"/>
        <v>0</v>
      </c>
      <c r="AG240" s="48">
        <f t="shared" si="171"/>
        <v>0</v>
      </c>
      <c r="AH240" s="48">
        <f t="shared" si="171"/>
        <v>0</v>
      </c>
      <c r="AI240" s="48">
        <f t="shared" si="171"/>
        <v>0</v>
      </c>
      <c r="AJ240" s="48">
        <f t="shared" si="171"/>
        <v>0</v>
      </c>
      <c r="AK240" s="48">
        <f t="shared" si="171"/>
        <v>0</v>
      </c>
      <c r="AL240" s="48">
        <f t="shared" si="171"/>
        <v>0</v>
      </c>
      <c r="AM240" s="48">
        <f t="shared" si="171"/>
        <v>0</v>
      </c>
      <c r="AN240" s="48">
        <f t="shared" si="171"/>
        <v>0</v>
      </c>
      <c r="AO240" s="48">
        <f t="shared" si="171"/>
        <v>0</v>
      </c>
    </row>
    <row r="241" spans="1:41" ht="16.399999999999999" customHeight="1">
      <c r="A241" s="14"/>
      <c r="B241" s="23"/>
      <c r="C241" s="48">
        <f>SUMIF(Jan!$A:$A,TB!$A241,Jan!$H:$H)</f>
        <v>0</v>
      </c>
      <c r="D241" s="48">
        <f>SUMIF(Feb!$A:$A,TB!$A241,Feb!$H:$H)</f>
        <v>0</v>
      </c>
      <c r="E241" s="48">
        <f>SUMIF(Mar!$A:$A,TB!$A241,Mar!$H:$H)</f>
        <v>0</v>
      </c>
      <c r="F241" s="48">
        <f>SUMIF(Apr!$A:$A,TB!$A241,Apr!$H:$H)</f>
        <v>0</v>
      </c>
      <c r="G241" s="48">
        <f>SUMIF(May!$A:$A,TB!$A241,May!$H:$H)</f>
        <v>0</v>
      </c>
      <c r="H241" s="48">
        <f>SUMIF(Jun!$A:$A,TB!$A241,Jun!$H:$H)</f>
        <v>0</v>
      </c>
      <c r="I241" s="48">
        <f>SUMIF(Jul!$A:$A,TB!$A241,Jul!$H:$H)</f>
        <v>0</v>
      </c>
      <c r="J241" s="48">
        <f>SUMIF(Aug!$A:$A,TB!$A241,Aug!$H:$H)</f>
        <v>0</v>
      </c>
      <c r="K241" s="48">
        <f>SUMIF(Sep!$A:$A,TB!$A241,Sep!$H:$H)</f>
        <v>0</v>
      </c>
      <c r="L241" s="48">
        <f>SUMIF(Oct!$A:$A,TB!$A241,Oct!$H:$H)</f>
        <v>0</v>
      </c>
      <c r="M241" s="48">
        <f>SUMIF(Nov!$A:$A,TB!$A241,Nov!$H:$H)</f>
        <v>0</v>
      </c>
      <c r="N241" s="48">
        <f>SUMIF(Dec!$A:$A,TB!$A241,Dec!$H:$H)</f>
        <v>0</v>
      </c>
      <c r="O241" s="261"/>
      <c r="P241" s="261"/>
      <c r="Q241" s="48">
        <v>0</v>
      </c>
      <c r="R241" s="48">
        <v>0</v>
      </c>
      <c r="S241" s="48">
        <v>0</v>
      </c>
      <c r="T241" s="48">
        <v>0</v>
      </c>
      <c r="U241" s="48">
        <v>0</v>
      </c>
      <c r="V241" s="48">
        <v>0</v>
      </c>
      <c r="W241" s="48">
        <v>0</v>
      </c>
      <c r="X241" s="48">
        <v>0</v>
      </c>
      <c r="Y241" s="48">
        <v>0</v>
      </c>
      <c r="Z241" s="48">
        <v>0</v>
      </c>
      <c r="AA241" s="48">
        <v>0</v>
      </c>
      <c r="AB241" s="48">
        <v>0</v>
      </c>
      <c r="AC241" s="261"/>
      <c r="AD241" s="48">
        <f t="shared" si="171"/>
        <v>0</v>
      </c>
      <c r="AE241" s="48">
        <f t="shared" si="171"/>
        <v>0</v>
      </c>
      <c r="AF241" s="48">
        <f t="shared" si="171"/>
        <v>0</v>
      </c>
      <c r="AG241" s="48">
        <f t="shared" si="171"/>
        <v>0</v>
      </c>
      <c r="AH241" s="48">
        <f t="shared" si="171"/>
        <v>0</v>
      </c>
      <c r="AI241" s="48">
        <f t="shared" si="171"/>
        <v>0</v>
      </c>
      <c r="AJ241" s="48">
        <f t="shared" si="171"/>
        <v>0</v>
      </c>
      <c r="AK241" s="48">
        <f t="shared" si="171"/>
        <v>0</v>
      </c>
      <c r="AL241" s="48">
        <f t="shared" si="171"/>
        <v>0</v>
      </c>
      <c r="AM241" s="48">
        <f t="shared" si="171"/>
        <v>0</v>
      </c>
      <c r="AN241" s="48">
        <f t="shared" si="171"/>
        <v>0</v>
      </c>
      <c r="AO241" s="48">
        <f t="shared" si="171"/>
        <v>0</v>
      </c>
    </row>
    <row r="242" spans="1:41" ht="16.399999999999999" customHeight="1">
      <c r="A242" s="19" t="s">
        <v>30</v>
      </c>
      <c r="B242" s="20"/>
      <c r="C242" s="21">
        <f t="shared" ref="C242" si="172">ROUND(SUM(C238:C241),2)</f>
        <v>461298.6</v>
      </c>
      <c r="D242" s="21">
        <f t="shared" ref="D242:N242" si="173">ROUND(SUM(D238:D241),2)</f>
        <v>461298.6</v>
      </c>
      <c r="E242" s="21">
        <f t="shared" si="173"/>
        <v>279582.78000000003</v>
      </c>
      <c r="F242" s="21">
        <f t="shared" si="173"/>
        <v>537544.38</v>
      </c>
      <c r="G242" s="21">
        <f t="shared" si="173"/>
        <v>537544.38</v>
      </c>
      <c r="H242" s="21">
        <f t="shared" si="173"/>
        <v>286067.98</v>
      </c>
      <c r="I242" s="21">
        <f t="shared" si="173"/>
        <v>286067.98</v>
      </c>
      <c r="J242" s="21">
        <f t="shared" si="173"/>
        <v>286067.98</v>
      </c>
      <c r="K242" s="21">
        <f t="shared" si="173"/>
        <v>286067.98</v>
      </c>
      <c r="L242" s="21">
        <f t="shared" si="173"/>
        <v>286067.98</v>
      </c>
      <c r="M242" s="21">
        <f t="shared" si="173"/>
        <v>286067.98</v>
      </c>
      <c r="N242" s="21">
        <f t="shared" si="173"/>
        <v>286067.98</v>
      </c>
      <c r="O242" s="261"/>
      <c r="P242" s="261"/>
      <c r="Q242" s="21">
        <v>0</v>
      </c>
      <c r="R242" s="21">
        <v>0</v>
      </c>
      <c r="S242" s="21">
        <v>2857485.99</v>
      </c>
      <c r="T242" s="21">
        <v>2857485.99</v>
      </c>
      <c r="U242" s="21">
        <v>2857485.99</v>
      </c>
      <c r="V242" s="21">
        <v>107688.11</v>
      </c>
      <c r="W242" s="21">
        <v>107688.11</v>
      </c>
      <c r="X242" s="21">
        <v>107688.11</v>
      </c>
      <c r="Y242" s="21">
        <v>107688.11</v>
      </c>
      <c r="Z242" s="21">
        <v>107688.11</v>
      </c>
      <c r="AA242" s="21">
        <v>107688.11</v>
      </c>
      <c r="AB242" s="21">
        <v>537544.38</v>
      </c>
      <c r="AC242" s="261"/>
      <c r="AD242" s="21">
        <f t="shared" ref="AD242:AO242" si="174">ROUND(SUM(AD238:AD241),2)</f>
        <v>461298.6</v>
      </c>
      <c r="AE242" s="21">
        <f t="shared" si="174"/>
        <v>461298.6</v>
      </c>
      <c r="AF242" s="21">
        <f t="shared" si="174"/>
        <v>279582.78000000003</v>
      </c>
      <c r="AG242" s="21">
        <f t="shared" si="174"/>
        <v>537544.38</v>
      </c>
      <c r="AH242" s="21">
        <f t="shared" si="174"/>
        <v>537544.38</v>
      </c>
      <c r="AI242" s="21">
        <f t="shared" si="174"/>
        <v>286067.98</v>
      </c>
      <c r="AJ242" s="21">
        <f t="shared" si="174"/>
        <v>286067.98</v>
      </c>
      <c r="AK242" s="21">
        <f t="shared" si="174"/>
        <v>286067.98</v>
      </c>
      <c r="AL242" s="21">
        <f t="shared" si="174"/>
        <v>286067.98</v>
      </c>
      <c r="AM242" s="21">
        <f t="shared" si="174"/>
        <v>286067.98</v>
      </c>
      <c r="AN242" s="21">
        <f t="shared" si="174"/>
        <v>286067.98</v>
      </c>
      <c r="AO242" s="21">
        <f t="shared" si="174"/>
        <v>286067.98</v>
      </c>
    </row>
    <row r="243" spans="1:41" ht="16.399999999999999" customHeight="1">
      <c r="A243" s="14"/>
      <c r="B243" s="15"/>
      <c r="C243" s="48">
        <f>SUMIF(Jan!$A:$A,TB!$A243,Jan!$H:$H)</f>
        <v>0</v>
      </c>
      <c r="D243" s="48">
        <f>SUMIF(Feb!$A:$A,TB!$A243,Feb!$H:$H)</f>
        <v>0</v>
      </c>
      <c r="E243" s="48">
        <f>SUMIF(Mar!$A:$A,TB!$A243,Mar!$H:$H)</f>
        <v>0</v>
      </c>
      <c r="F243" s="48">
        <f>SUMIF(Apr!$A:$A,TB!$A243,Apr!$H:$H)</f>
        <v>0</v>
      </c>
      <c r="G243" s="48">
        <f>SUMIF(May!$A:$A,TB!$A243,May!$H:$H)</f>
        <v>0</v>
      </c>
      <c r="H243" s="48">
        <f>SUMIF(Jun!$A:$A,TB!$A243,Jun!$H:$H)</f>
        <v>0</v>
      </c>
      <c r="I243" s="48">
        <f>SUMIF(Jul!$A:$A,TB!$A243,Jul!$H:$H)</f>
        <v>0</v>
      </c>
      <c r="J243" s="48">
        <f>SUMIF(Aug!$A:$A,TB!$A243,Aug!$H:$H)</f>
        <v>0</v>
      </c>
      <c r="K243" s="48">
        <f>SUMIF(Sep!$A:$A,TB!$A243,Sep!$H:$H)</f>
        <v>0</v>
      </c>
      <c r="L243" s="48">
        <f>SUMIF(Oct!$A:$A,TB!$A243,Oct!$H:$H)</f>
        <v>0</v>
      </c>
      <c r="M243" s="48">
        <f>SUMIF(Nov!$A:$A,TB!$A243,Nov!$H:$H)</f>
        <v>0</v>
      </c>
      <c r="N243" s="48">
        <f>SUMIF(Dec!$A:$A,TB!$A243,Dec!$H:$H)</f>
        <v>0</v>
      </c>
      <c r="O243" s="261"/>
      <c r="P243" s="261"/>
      <c r="Q243" s="48">
        <v>0</v>
      </c>
      <c r="R243" s="48">
        <v>0</v>
      </c>
      <c r="S243" s="48">
        <v>0</v>
      </c>
      <c r="T243" s="48">
        <v>0</v>
      </c>
      <c r="U243" s="48">
        <v>0</v>
      </c>
      <c r="V243" s="48">
        <v>0</v>
      </c>
      <c r="W243" s="48">
        <v>0</v>
      </c>
      <c r="X243" s="48">
        <v>0</v>
      </c>
      <c r="Y243" s="48">
        <v>0</v>
      </c>
      <c r="Z243" s="48">
        <v>0</v>
      </c>
      <c r="AA243" s="48">
        <v>0</v>
      </c>
      <c r="AB243" s="48">
        <v>0</v>
      </c>
      <c r="AC243" s="261"/>
      <c r="AD243" s="48">
        <f t="shared" ref="AD243:AO245" si="175">ROUND(C243*AD$2,2)</f>
        <v>0</v>
      </c>
      <c r="AE243" s="48">
        <f t="shared" si="175"/>
        <v>0</v>
      </c>
      <c r="AF243" s="48">
        <f t="shared" si="175"/>
        <v>0</v>
      </c>
      <c r="AG243" s="48">
        <f t="shared" si="175"/>
        <v>0</v>
      </c>
      <c r="AH243" s="48">
        <f t="shared" si="175"/>
        <v>0</v>
      </c>
      <c r="AI243" s="48">
        <f t="shared" si="175"/>
        <v>0</v>
      </c>
      <c r="AJ243" s="48">
        <f t="shared" si="175"/>
        <v>0</v>
      </c>
      <c r="AK243" s="48">
        <f t="shared" si="175"/>
        <v>0</v>
      </c>
      <c r="AL243" s="48">
        <f t="shared" si="175"/>
        <v>0</v>
      </c>
      <c r="AM243" s="48">
        <f t="shared" si="175"/>
        <v>0</v>
      </c>
      <c r="AN243" s="48">
        <f t="shared" si="175"/>
        <v>0</v>
      </c>
      <c r="AO243" s="48">
        <f t="shared" si="175"/>
        <v>0</v>
      </c>
    </row>
    <row r="244" spans="1:41" ht="16.399999999999999" customHeight="1">
      <c r="A244" s="14">
        <v>15004</v>
      </c>
      <c r="B244" s="23" t="s">
        <v>243</v>
      </c>
      <c r="C244" s="48">
        <f>SUMIF(Jan!$A:$A,TB!$A244,Jan!$H:$H)</f>
        <v>7891960</v>
      </c>
      <c r="D244" s="48">
        <f>SUMIF(Feb!$A:$A,TB!$A244,Feb!$H:$H)</f>
        <v>7891960</v>
      </c>
      <c r="E244" s="48">
        <f>SUMIF(Mar!$A:$A,TB!$A244,Mar!$H:$H)</f>
        <v>7891960</v>
      </c>
      <c r="F244" s="48">
        <f>SUMIF(Apr!$A:$A,TB!$A244,Apr!$H:$H)</f>
        <v>7891960</v>
      </c>
      <c r="G244" s="48">
        <f>SUMIF(May!$A:$A,TB!$A244,May!$H:$H)</f>
        <v>7891960</v>
      </c>
      <c r="H244" s="48">
        <f>SUMIF(Jun!$A:$A,TB!$A244,Jun!$H:$H)</f>
        <v>7891960</v>
      </c>
      <c r="I244" s="48">
        <f>SUMIF(Jul!$A:$A,TB!$A244,Jul!$H:$H)</f>
        <v>7891960</v>
      </c>
      <c r="J244" s="48">
        <f>SUMIF(Aug!$A:$A,TB!$A244,Aug!$H:$H)</f>
        <v>7891960</v>
      </c>
      <c r="K244" s="48">
        <f>SUMIF(Sep!$A:$A,TB!$A244,Sep!$H:$H)</f>
        <v>7891960</v>
      </c>
      <c r="L244" s="48">
        <f>SUMIF(Oct!$A:$A,TB!$A244,Oct!$H:$H)</f>
        <v>7891960</v>
      </c>
      <c r="M244" s="48">
        <f>SUMIF(Nov!$A:$A,TB!$A244,Nov!$H:$H)</f>
        <v>7891960</v>
      </c>
      <c r="N244" s="48">
        <f>SUMIF(Dec!$A:$A,TB!$A244,Dec!$H:$H)</f>
        <v>7891960</v>
      </c>
      <c r="O244" s="261"/>
      <c r="P244" s="261"/>
      <c r="Q244" s="48">
        <v>6023560</v>
      </c>
      <c r="R244" s="48">
        <v>6023560</v>
      </c>
      <c r="S244" s="48">
        <v>5993560</v>
      </c>
      <c r="T244" s="48">
        <v>5993560</v>
      </c>
      <c r="U244" s="48">
        <v>5993560</v>
      </c>
      <c r="V244" s="48">
        <v>5993560</v>
      </c>
      <c r="W244" s="48">
        <v>10351960</v>
      </c>
      <c r="X244" s="48">
        <v>7851960</v>
      </c>
      <c r="Y244" s="48">
        <v>7851960</v>
      </c>
      <c r="Z244" s="48">
        <v>7891960</v>
      </c>
      <c r="AA244" s="48">
        <v>7891960</v>
      </c>
      <c r="AB244" s="48">
        <v>7891960</v>
      </c>
      <c r="AC244" s="261"/>
      <c r="AD244" s="48">
        <f t="shared" si="175"/>
        <v>7891960</v>
      </c>
      <c r="AE244" s="48">
        <f t="shared" si="175"/>
        <v>7891960</v>
      </c>
      <c r="AF244" s="48">
        <f t="shared" si="175"/>
        <v>7891960</v>
      </c>
      <c r="AG244" s="48">
        <f t="shared" si="175"/>
        <v>7891960</v>
      </c>
      <c r="AH244" s="48">
        <f t="shared" si="175"/>
        <v>7891960</v>
      </c>
      <c r="AI244" s="48">
        <f t="shared" si="175"/>
        <v>7891960</v>
      </c>
      <c r="AJ244" s="48">
        <f t="shared" si="175"/>
        <v>7891960</v>
      </c>
      <c r="AK244" s="48">
        <f t="shared" si="175"/>
        <v>7891960</v>
      </c>
      <c r="AL244" s="48">
        <f t="shared" si="175"/>
        <v>7891960</v>
      </c>
      <c r="AM244" s="48">
        <f t="shared" si="175"/>
        <v>7891960</v>
      </c>
      <c r="AN244" s="48">
        <f t="shared" si="175"/>
        <v>7891960</v>
      </c>
      <c r="AO244" s="48">
        <f t="shared" si="175"/>
        <v>7891960</v>
      </c>
    </row>
    <row r="245" spans="1:41" ht="16.399999999999999" customHeight="1">
      <c r="A245" s="14"/>
      <c r="B245" s="23"/>
      <c r="C245" s="48">
        <f>SUMIF(Jan!$A:$A,TB!$A245,Jan!$H:$H)</f>
        <v>0</v>
      </c>
      <c r="D245" s="48">
        <f>SUMIF(Feb!$A:$A,TB!$A245,Feb!$H:$H)</f>
        <v>0</v>
      </c>
      <c r="E245" s="48">
        <f>SUMIF(Mar!$A:$A,TB!$A245,Mar!$H:$H)</f>
        <v>0</v>
      </c>
      <c r="F245" s="48">
        <f>SUMIF(Apr!$A:$A,TB!$A245,Apr!$H:$H)</f>
        <v>0</v>
      </c>
      <c r="G245" s="48">
        <f>SUMIF(May!$A:$A,TB!$A245,May!$H:$H)</f>
        <v>0</v>
      </c>
      <c r="H245" s="48">
        <f>SUMIF(Jun!$A:$A,TB!$A245,Jun!$H:$H)</f>
        <v>0</v>
      </c>
      <c r="I245" s="48">
        <f>SUMIF(Jul!$A:$A,TB!$A245,Jul!$H:$H)</f>
        <v>0</v>
      </c>
      <c r="J245" s="48">
        <f>SUMIF(Aug!$A:$A,TB!$A245,Aug!$H:$H)</f>
        <v>0</v>
      </c>
      <c r="K245" s="48">
        <f>SUMIF(Sep!$A:$A,TB!$A245,Sep!$H:$H)</f>
        <v>0</v>
      </c>
      <c r="L245" s="48">
        <f>SUMIF(Oct!$A:$A,TB!$A245,Oct!$H:$H)</f>
        <v>0</v>
      </c>
      <c r="M245" s="48">
        <f>SUMIF(Nov!$A:$A,TB!$A245,Nov!$H:$H)</f>
        <v>0</v>
      </c>
      <c r="N245" s="48">
        <f>SUMIF(Dec!$A:$A,TB!$A245,Dec!$H:$H)</f>
        <v>0</v>
      </c>
      <c r="O245" s="260"/>
      <c r="P245" s="260"/>
      <c r="Q245" s="48">
        <v>0</v>
      </c>
      <c r="R245" s="48">
        <v>0</v>
      </c>
      <c r="S245" s="48">
        <v>0</v>
      </c>
      <c r="T245" s="48">
        <v>0</v>
      </c>
      <c r="U245" s="48">
        <v>0</v>
      </c>
      <c r="V245" s="48">
        <v>0</v>
      </c>
      <c r="W245" s="48">
        <v>0</v>
      </c>
      <c r="X245" s="48">
        <v>0</v>
      </c>
      <c r="Y245" s="48">
        <v>0</v>
      </c>
      <c r="Z245" s="48">
        <v>0</v>
      </c>
      <c r="AA245" s="48">
        <v>0</v>
      </c>
      <c r="AB245" s="48">
        <v>0</v>
      </c>
      <c r="AC245" s="260"/>
      <c r="AD245" s="48">
        <f t="shared" si="175"/>
        <v>0</v>
      </c>
      <c r="AE245" s="48">
        <f t="shared" si="175"/>
        <v>0</v>
      </c>
      <c r="AF245" s="48">
        <f t="shared" si="175"/>
        <v>0</v>
      </c>
      <c r="AG245" s="48">
        <f t="shared" si="175"/>
        <v>0</v>
      </c>
      <c r="AH245" s="48">
        <f t="shared" si="175"/>
        <v>0</v>
      </c>
      <c r="AI245" s="48">
        <f t="shared" si="175"/>
        <v>0</v>
      </c>
      <c r="AJ245" s="48">
        <f t="shared" si="175"/>
        <v>0</v>
      </c>
      <c r="AK245" s="48">
        <f t="shared" si="175"/>
        <v>0</v>
      </c>
      <c r="AL245" s="48">
        <f t="shared" si="175"/>
        <v>0</v>
      </c>
      <c r="AM245" s="48">
        <f t="shared" si="175"/>
        <v>0</v>
      </c>
      <c r="AN245" s="48">
        <f t="shared" si="175"/>
        <v>0</v>
      </c>
      <c r="AO245" s="48">
        <f t="shared" si="175"/>
        <v>0</v>
      </c>
    </row>
    <row r="246" spans="1:41" ht="16.399999999999999" customHeight="1">
      <c r="A246" s="19" t="s">
        <v>31</v>
      </c>
      <c r="B246" s="20"/>
      <c r="C246" s="21">
        <f t="shared" ref="C246" si="176">ROUND(SUM(C243:C245),2)</f>
        <v>7891960</v>
      </c>
      <c r="D246" s="21">
        <f t="shared" ref="D246:N246" si="177">ROUND(SUM(D243:D245),2)</f>
        <v>7891960</v>
      </c>
      <c r="E246" s="21">
        <f t="shared" si="177"/>
        <v>7891960</v>
      </c>
      <c r="F246" s="21">
        <f t="shared" si="177"/>
        <v>7891960</v>
      </c>
      <c r="G246" s="21">
        <f t="shared" si="177"/>
        <v>7891960</v>
      </c>
      <c r="H246" s="21">
        <f t="shared" si="177"/>
        <v>7891960</v>
      </c>
      <c r="I246" s="21">
        <f t="shared" si="177"/>
        <v>7891960</v>
      </c>
      <c r="J246" s="21">
        <f t="shared" si="177"/>
        <v>7891960</v>
      </c>
      <c r="K246" s="21">
        <f t="shared" si="177"/>
        <v>7891960</v>
      </c>
      <c r="L246" s="21">
        <f t="shared" si="177"/>
        <v>7891960</v>
      </c>
      <c r="M246" s="21">
        <f t="shared" si="177"/>
        <v>7891960</v>
      </c>
      <c r="N246" s="21">
        <f t="shared" si="177"/>
        <v>7891960</v>
      </c>
      <c r="O246" s="261"/>
      <c r="P246" s="261"/>
      <c r="Q246" s="21">
        <v>6023560</v>
      </c>
      <c r="R246" s="21">
        <v>6023560</v>
      </c>
      <c r="S246" s="21">
        <v>5993560</v>
      </c>
      <c r="T246" s="21">
        <v>5993560</v>
      </c>
      <c r="U246" s="21">
        <v>5993560</v>
      </c>
      <c r="V246" s="21">
        <v>5993560</v>
      </c>
      <c r="W246" s="21">
        <v>10351960</v>
      </c>
      <c r="X246" s="21">
        <v>7851960</v>
      </c>
      <c r="Y246" s="21">
        <v>7851960</v>
      </c>
      <c r="Z246" s="21">
        <v>7891960</v>
      </c>
      <c r="AA246" s="21">
        <v>7891960</v>
      </c>
      <c r="AB246" s="21">
        <v>7891960</v>
      </c>
      <c r="AC246" s="261"/>
      <c r="AD246" s="21">
        <f t="shared" ref="AD246:AO246" si="178">ROUND(SUM(AD243:AD245),2)</f>
        <v>7891960</v>
      </c>
      <c r="AE246" s="21">
        <f t="shared" si="178"/>
        <v>7891960</v>
      </c>
      <c r="AF246" s="21">
        <f t="shared" si="178"/>
        <v>7891960</v>
      </c>
      <c r="AG246" s="21">
        <f t="shared" si="178"/>
        <v>7891960</v>
      </c>
      <c r="AH246" s="21">
        <f t="shared" si="178"/>
        <v>7891960</v>
      </c>
      <c r="AI246" s="21">
        <f t="shared" si="178"/>
        <v>7891960</v>
      </c>
      <c r="AJ246" s="21">
        <f t="shared" si="178"/>
        <v>7891960</v>
      </c>
      <c r="AK246" s="21">
        <f t="shared" si="178"/>
        <v>7891960</v>
      </c>
      <c r="AL246" s="21">
        <f t="shared" si="178"/>
        <v>7891960</v>
      </c>
      <c r="AM246" s="21">
        <f t="shared" si="178"/>
        <v>7891960</v>
      </c>
      <c r="AN246" s="21">
        <f t="shared" si="178"/>
        <v>7891960</v>
      </c>
      <c r="AO246" s="21">
        <f t="shared" si="178"/>
        <v>7891960</v>
      </c>
    </row>
    <row r="247" spans="1:41" ht="16.399999999999999" customHeight="1">
      <c r="A247" s="14"/>
      <c r="B247" s="23"/>
      <c r="C247" s="48">
        <f>SUMIF(Jan!$A:$A,TB!$A247,Jan!$H:$H)</f>
        <v>0</v>
      </c>
      <c r="D247" s="48">
        <f>SUMIF(Feb!$A:$A,TB!$A247,Feb!$H:$H)</f>
        <v>0</v>
      </c>
      <c r="E247" s="48">
        <f>SUMIF(Mar!$A:$A,TB!$A247,Mar!$H:$H)</f>
        <v>0</v>
      </c>
      <c r="F247" s="48">
        <f>SUMIF(Apr!$A:$A,TB!$A247,Apr!$H:$H)</f>
        <v>0</v>
      </c>
      <c r="G247" s="48">
        <f>SUMIF(May!$A:$A,TB!$A247,May!$H:$H)</f>
        <v>0</v>
      </c>
      <c r="H247" s="48">
        <f>SUMIF(Jun!$A:$A,TB!$A247,Jun!$H:$H)</f>
        <v>0</v>
      </c>
      <c r="I247" s="48">
        <f>SUMIF(Jul!$A:$A,TB!$A247,Jul!$H:$H)</f>
        <v>0</v>
      </c>
      <c r="J247" s="48">
        <f>SUMIF(Aug!$A:$A,TB!$A247,Aug!$H:$H)</f>
        <v>0</v>
      </c>
      <c r="K247" s="48">
        <f>SUMIF(Sep!$A:$A,TB!$A247,Sep!$H:$H)</f>
        <v>0</v>
      </c>
      <c r="L247" s="48">
        <f>SUMIF(Oct!$A:$A,TB!$A247,Oct!$H:$H)</f>
        <v>0</v>
      </c>
      <c r="M247" s="48">
        <f>SUMIF(Nov!$A:$A,TB!$A247,Nov!$H:$H)</f>
        <v>0</v>
      </c>
      <c r="N247" s="48">
        <f>SUMIF(Dec!$A:$A,TB!$A247,Dec!$H:$H)</f>
        <v>0</v>
      </c>
      <c r="O247" s="261"/>
      <c r="P247" s="261"/>
      <c r="Q247" s="48">
        <v>0</v>
      </c>
      <c r="R247" s="48">
        <v>0</v>
      </c>
      <c r="S247" s="48">
        <v>0</v>
      </c>
      <c r="T247" s="48">
        <v>0</v>
      </c>
      <c r="U247" s="48">
        <v>0</v>
      </c>
      <c r="V247" s="48">
        <v>0</v>
      </c>
      <c r="W247" s="48">
        <v>0</v>
      </c>
      <c r="X247" s="48">
        <v>0</v>
      </c>
      <c r="Y247" s="48">
        <v>0</v>
      </c>
      <c r="Z247" s="48">
        <v>0</v>
      </c>
      <c r="AA247" s="48">
        <v>0</v>
      </c>
      <c r="AB247" s="48">
        <v>0</v>
      </c>
      <c r="AC247" s="261"/>
      <c r="AD247" s="48">
        <f t="shared" ref="AD247:AO249" si="179">ROUND(C247*AD$2,2)</f>
        <v>0</v>
      </c>
      <c r="AE247" s="48">
        <f t="shared" si="179"/>
        <v>0</v>
      </c>
      <c r="AF247" s="48">
        <f t="shared" si="179"/>
        <v>0</v>
      </c>
      <c r="AG247" s="48">
        <f t="shared" si="179"/>
        <v>0</v>
      </c>
      <c r="AH247" s="48">
        <f t="shared" si="179"/>
        <v>0</v>
      </c>
      <c r="AI247" s="48">
        <f t="shared" si="179"/>
        <v>0</v>
      </c>
      <c r="AJ247" s="48">
        <f t="shared" si="179"/>
        <v>0</v>
      </c>
      <c r="AK247" s="48">
        <f t="shared" si="179"/>
        <v>0</v>
      </c>
      <c r="AL247" s="48">
        <f t="shared" si="179"/>
        <v>0</v>
      </c>
      <c r="AM247" s="48">
        <f t="shared" si="179"/>
        <v>0</v>
      </c>
      <c r="AN247" s="48">
        <f t="shared" si="179"/>
        <v>0</v>
      </c>
      <c r="AO247" s="48">
        <f t="shared" si="179"/>
        <v>0</v>
      </c>
    </row>
    <row r="248" spans="1:41" ht="16.399999999999999" customHeight="1">
      <c r="A248" s="14"/>
      <c r="B248" s="23"/>
      <c r="C248" s="48">
        <f>SUMIF(Jan!$A:$A,TB!$A248,Jan!$H:$H)</f>
        <v>0</v>
      </c>
      <c r="D248" s="48">
        <f>SUMIF(Feb!$A:$A,TB!$A248,Feb!$H:$H)</f>
        <v>0</v>
      </c>
      <c r="E248" s="48">
        <f>SUMIF(Mar!$A:$A,TB!$A248,Mar!$H:$H)</f>
        <v>0</v>
      </c>
      <c r="F248" s="48">
        <f>SUMIF(Apr!$A:$A,TB!$A248,Apr!$H:$H)</f>
        <v>0</v>
      </c>
      <c r="G248" s="48">
        <f>SUMIF(May!$A:$A,TB!$A248,May!$H:$H)</f>
        <v>0</v>
      </c>
      <c r="H248" s="48">
        <f>SUMIF(Jun!$A:$A,TB!$A248,Jun!$H:$H)</f>
        <v>0</v>
      </c>
      <c r="I248" s="48">
        <f>SUMIF(Jul!$A:$A,TB!$A248,Jul!$H:$H)</f>
        <v>0</v>
      </c>
      <c r="J248" s="48">
        <f>SUMIF(Aug!$A:$A,TB!$A248,Aug!$H:$H)</f>
        <v>0</v>
      </c>
      <c r="K248" s="48">
        <f>SUMIF(Sep!$A:$A,TB!$A248,Sep!$H:$H)</f>
        <v>0</v>
      </c>
      <c r="L248" s="48">
        <f>SUMIF(Oct!$A:$A,TB!$A248,Oct!$H:$H)</f>
        <v>0</v>
      </c>
      <c r="M248" s="48">
        <f>SUMIF(Nov!$A:$A,TB!$A248,Nov!$H:$H)</f>
        <v>0</v>
      </c>
      <c r="N248" s="48">
        <f>SUMIF(Dec!$A:$A,TB!$A248,Dec!$H:$H)</f>
        <v>0</v>
      </c>
      <c r="O248" s="261"/>
      <c r="P248" s="261"/>
      <c r="Q248" s="48">
        <v>0</v>
      </c>
      <c r="R248" s="48">
        <v>0</v>
      </c>
      <c r="S248" s="48">
        <v>0</v>
      </c>
      <c r="T248" s="48">
        <v>0</v>
      </c>
      <c r="U248" s="48">
        <v>0</v>
      </c>
      <c r="V248" s="48">
        <v>0</v>
      </c>
      <c r="W248" s="48">
        <v>0</v>
      </c>
      <c r="X248" s="48">
        <v>0</v>
      </c>
      <c r="Y248" s="48">
        <v>0</v>
      </c>
      <c r="Z248" s="48">
        <v>0</v>
      </c>
      <c r="AA248" s="48">
        <v>0</v>
      </c>
      <c r="AB248" s="48">
        <v>0</v>
      </c>
      <c r="AC248" s="261"/>
      <c r="AD248" s="48">
        <f t="shared" si="179"/>
        <v>0</v>
      </c>
      <c r="AE248" s="48">
        <f t="shared" si="179"/>
        <v>0</v>
      </c>
      <c r="AF248" s="48">
        <f t="shared" si="179"/>
        <v>0</v>
      </c>
      <c r="AG248" s="48">
        <f t="shared" si="179"/>
        <v>0</v>
      </c>
      <c r="AH248" s="48">
        <f t="shared" si="179"/>
        <v>0</v>
      </c>
      <c r="AI248" s="48">
        <f t="shared" si="179"/>
        <v>0</v>
      </c>
      <c r="AJ248" s="48">
        <f t="shared" si="179"/>
        <v>0</v>
      </c>
      <c r="AK248" s="48">
        <f t="shared" si="179"/>
        <v>0</v>
      </c>
      <c r="AL248" s="48">
        <f t="shared" si="179"/>
        <v>0</v>
      </c>
      <c r="AM248" s="48">
        <f t="shared" si="179"/>
        <v>0</v>
      </c>
      <c r="AN248" s="48">
        <f t="shared" si="179"/>
        <v>0</v>
      </c>
      <c r="AO248" s="48">
        <f t="shared" si="179"/>
        <v>0</v>
      </c>
    </row>
    <row r="249" spans="1:41" ht="16.399999999999999" customHeight="1">
      <c r="A249" s="14"/>
      <c r="B249" s="23"/>
      <c r="C249" s="48">
        <f>SUMIF(Jan!$A:$A,TB!$A249,Jan!$H:$H)</f>
        <v>0</v>
      </c>
      <c r="D249" s="48">
        <f>SUMIF(Feb!$A:$A,TB!$A249,Feb!$H:$H)</f>
        <v>0</v>
      </c>
      <c r="E249" s="48">
        <f>SUMIF(Mar!$A:$A,TB!$A249,Mar!$H:$H)</f>
        <v>0</v>
      </c>
      <c r="F249" s="48">
        <f>SUMIF(Apr!$A:$A,TB!$A249,Apr!$H:$H)</f>
        <v>0</v>
      </c>
      <c r="G249" s="48">
        <f>SUMIF(May!$A:$A,TB!$A249,May!$H:$H)</f>
        <v>0</v>
      </c>
      <c r="H249" s="48">
        <f>SUMIF(Jun!$A:$A,TB!$A249,Jun!$H:$H)</f>
        <v>0</v>
      </c>
      <c r="I249" s="48">
        <f>SUMIF(Jul!$A:$A,TB!$A249,Jul!$H:$H)</f>
        <v>0</v>
      </c>
      <c r="J249" s="48">
        <f>SUMIF(Aug!$A:$A,TB!$A249,Aug!$H:$H)</f>
        <v>0</v>
      </c>
      <c r="K249" s="48">
        <f>SUMIF(Sep!$A:$A,TB!$A249,Sep!$H:$H)</f>
        <v>0</v>
      </c>
      <c r="L249" s="48">
        <f>SUMIF(Oct!$A:$A,TB!$A249,Oct!$H:$H)</f>
        <v>0</v>
      </c>
      <c r="M249" s="48">
        <f>SUMIF(Nov!$A:$A,TB!$A249,Nov!$H:$H)</f>
        <v>0</v>
      </c>
      <c r="N249" s="48">
        <f>SUMIF(Dec!$A:$A,TB!$A249,Dec!$H:$H)</f>
        <v>0</v>
      </c>
      <c r="O249" s="261"/>
      <c r="P249" s="261"/>
      <c r="Q249" s="48">
        <v>0</v>
      </c>
      <c r="R249" s="48">
        <v>0</v>
      </c>
      <c r="S249" s="48">
        <v>0</v>
      </c>
      <c r="T249" s="48">
        <v>0</v>
      </c>
      <c r="U249" s="48">
        <v>0</v>
      </c>
      <c r="V249" s="48">
        <v>0</v>
      </c>
      <c r="W249" s="48">
        <v>0</v>
      </c>
      <c r="X249" s="48">
        <v>0</v>
      </c>
      <c r="Y249" s="48">
        <v>0</v>
      </c>
      <c r="Z249" s="48">
        <v>0</v>
      </c>
      <c r="AA249" s="48">
        <v>0</v>
      </c>
      <c r="AB249" s="48">
        <v>0</v>
      </c>
      <c r="AC249" s="261"/>
      <c r="AD249" s="48">
        <f t="shared" si="179"/>
        <v>0</v>
      </c>
      <c r="AE249" s="48">
        <f t="shared" si="179"/>
        <v>0</v>
      </c>
      <c r="AF249" s="48">
        <f t="shared" si="179"/>
        <v>0</v>
      </c>
      <c r="AG249" s="48">
        <f t="shared" si="179"/>
        <v>0</v>
      </c>
      <c r="AH249" s="48">
        <f t="shared" si="179"/>
        <v>0</v>
      </c>
      <c r="AI249" s="48">
        <f t="shared" si="179"/>
        <v>0</v>
      </c>
      <c r="AJ249" s="48">
        <f t="shared" si="179"/>
        <v>0</v>
      </c>
      <c r="AK249" s="48">
        <f t="shared" si="179"/>
        <v>0</v>
      </c>
      <c r="AL249" s="48">
        <f t="shared" si="179"/>
        <v>0</v>
      </c>
      <c r="AM249" s="48">
        <f t="shared" si="179"/>
        <v>0</v>
      </c>
      <c r="AN249" s="48">
        <f t="shared" si="179"/>
        <v>0</v>
      </c>
      <c r="AO249" s="48">
        <f t="shared" si="179"/>
        <v>0</v>
      </c>
    </row>
    <row r="250" spans="1:41" ht="16.399999999999999" customHeight="1">
      <c r="A250" s="19" t="s">
        <v>32</v>
      </c>
      <c r="B250" s="20"/>
      <c r="C250" s="21">
        <f t="shared" ref="C250" si="180">ROUND(SUM(C247:C249),2)</f>
        <v>0</v>
      </c>
      <c r="D250" s="21">
        <f t="shared" ref="D250:N250" si="181">ROUND(SUM(D247:D249),2)</f>
        <v>0</v>
      </c>
      <c r="E250" s="21">
        <f t="shared" si="181"/>
        <v>0</v>
      </c>
      <c r="F250" s="21">
        <f t="shared" si="181"/>
        <v>0</v>
      </c>
      <c r="G250" s="21">
        <f t="shared" si="181"/>
        <v>0</v>
      </c>
      <c r="H250" s="21">
        <f t="shared" si="181"/>
        <v>0</v>
      </c>
      <c r="I250" s="21">
        <f t="shared" si="181"/>
        <v>0</v>
      </c>
      <c r="J250" s="21">
        <f t="shared" si="181"/>
        <v>0</v>
      </c>
      <c r="K250" s="21">
        <f t="shared" si="181"/>
        <v>0</v>
      </c>
      <c r="L250" s="21">
        <f t="shared" si="181"/>
        <v>0</v>
      </c>
      <c r="M250" s="21">
        <f t="shared" si="181"/>
        <v>0</v>
      </c>
      <c r="N250" s="21">
        <f t="shared" si="181"/>
        <v>0</v>
      </c>
      <c r="O250" s="261"/>
      <c r="P250" s="261"/>
      <c r="Q250" s="21">
        <v>0</v>
      </c>
      <c r="R250" s="21">
        <v>0</v>
      </c>
      <c r="S250" s="21">
        <v>0</v>
      </c>
      <c r="T250" s="21">
        <v>0</v>
      </c>
      <c r="U250" s="21">
        <v>0</v>
      </c>
      <c r="V250" s="21">
        <v>0</v>
      </c>
      <c r="W250" s="21">
        <v>0</v>
      </c>
      <c r="X250" s="21">
        <v>0</v>
      </c>
      <c r="Y250" s="21">
        <v>0</v>
      </c>
      <c r="Z250" s="21">
        <v>0</v>
      </c>
      <c r="AA250" s="21">
        <v>0</v>
      </c>
      <c r="AB250" s="21">
        <v>0</v>
      </c>
      <c r="AC250" s="261"/>
      <c r="AD250" s="21">
        <f t="shared" ref="AD250:AO250" si="182">ROUND(SUM(AD247:AD249),2)</f>
        <v>0</v>
      </c>
      <c r="AE250" s="21">
        <f t="shared" si="182"/>
        <v>0</v>
      </c>
      <c r="AF250" s="21">
        <f t="shared" si="182"/>
        <v>0</v>
      </c>
      <c r="AG250" s="21">
        <f t="shared" si="182"/>
        <v>0</v>
      </c>
      <c r="AH250" s="21">
        <f t="shared" si="182"/>
        <v>0</v>
      </c>
      <c r="AI250" s="21">
        <f t="shared" si="182"/>
        <v>0</v>
      </c>
      <c r="AJ250" s="21">
        <f t="shared" si="182"/>
        <v>0</v>
      </c>
      <c r="AK250" s="21">
        <f t="shared" si="182"/>
        <v>0</v>
      </c>
      <c r="AL250" s="21">
        <f t="shared" si="182"/>
        <v>0</v>
      </c>
      <c r="AM250" s="21">
        <f t="shared" si="182"/>
        <v>0</v>
      </c>
      <c r="AN250" s="21">
        <f t="shared" si="182"/>
        <v>0</v>
      </c>
      <c r="AO250" s="21">
        <f t="shared" si="182"/>
        <v>0</v>
      </c>
    </row>
    <row r="251" spans="1:41" ht="16.399999999999999" customHeight="1">
      <c r="A251" s="14"/>
      <c r="B251" s="15"/>
      <c r="C251" s="48">
        <f>SUMIF(Jan!$A:$A,TB!$A251,Jan!$H:$H)</f>
        <v>0</v>
      </c>
      <c r="D251" s="48">
        <f>SUMIF(Feb!$A:$A,TB!$A251,Feb!$H:$H)</f>
        <v>0</v>
      </c>
      <c r="E251" s="48">
        <f>SUMIF(Mar!$A:$A,TB!$A251,Mar!$H:$H)</f>
        <v>0</v>
      </c>
      <c r="F251" s="48">
        <f>SUMIF(Apr!$A:$A,TB!$A251,Apr!$H:$H)</f>
        <v>0</v>
      </c>
      <c r="G251" s="48">
        <f>SUMIF(May!$A:$A,TB!$A251,May!$H:$H)</f>
        <v>0</v>
      </c>
      <c r="H251" s="48">
        <f>SUMIF(Jun!$A:$A,TB!$A251,Jun!$H:$H)</f>
        <v>0</v>
      </c>
      <c r="I251" s="48">
        <f>SUMIF(Jul!$A:$A,TB!$A251,Jul!$H:$H)</f>
        <v>0</v>
      </c>
      <c r="J251" s="48">
        <f>SUMIF(Aug!$A:$A,TB!$A251,Aug!$H:$H)</f>
        <v>0</v>
      </c>
      <c r="K251" s="48">
        <f>SUMIF(Sep!$A:$A,TB!$A251,Sep!$H:$H)</f>
        <v>0</v>
      </c>
      <c r="L251" s="48">
        <f>SUMIF(Oct!$A:$A,TB!$A251,Oct!$H:$H)</f>
        <v>0</v>
      </c>
      <c r="M251" s="48">
        <f>SUMIF(Nov!$A:$A,TB!$A251,Nov!$H:$H)</f>
        <v>0</v>
      </c>
      <c r="N251" s="48">
        <f>SUMIF(Dec!$A:$A,TB!$A251,Dec!$H:$H)</f>
        <v>0</v>
      </c>
      <c r="O251" s="261"/>
      <c r="P251" s="261"/>
      <c r="Q251" s="48">
        <v>0</v>
      </c>
      <c r="R251" s="48">
        <v>0</v>
      </c>
      <c r="S251" s="48">
        <v>0</v>
      </c>
      <c r="T251" s="48">
        <v>0</v>
      </c>
      <c r="U251" s="48">
        <v>0</v>
      </c>
      <c r="V251" s="48">
        <v>0</v>
      </c>
      <c r="W251" s="48">
        <v>0</v>
      </c>
      <c r="X251" s="48">
        <v>0</v>
      </c>
      <c r="Y251" s="48">
        <v>0</v>
      </c>
      <c r="Z251" s="48">
        <v>0</v>
      </c>
      <c r="AA251" s="48">
        <v>0</v>
      </c>
      <c r="AB251" s="48">
        <v>0</v>
      </c>
      <c r="AC251" s="261"/>
      <c r="AD251" s="48">
        <f t="shared" ref="AD251:AO255" si="183">ROUND(C251*AD$2,2)</f>
        <v>0</v>
      </c>
      <c r="AE251" s="48">
        <f t="shared" si="183"/>
        <v>0</v>
      </c>
      <c r="AF251" s="48">
        <f t="shared" si="183"/>
        <v>0</v>
      </c>
      <c r="AG251" s="48">
        <f t="shared" si="183"/>
        <v>0</v>
      </c>
      <c r="AH251" s="48">
        <f t="shared" si="183"/>
        <v>0</v>
      </c>
      <c r="AI251" s="48">
        <f t="shared" si="183"/>
        <v>0</v>
      </c>
      <c r="AJ251" s="48">
        <f t="shared" si="183"/>
        <v>0</v>
      </c>
      <c r="AK251" s="48">
        <f t="shared" si="183"/>
        <v>0</v>
      </c>
      <c r="AL251" s="48">
        <f t="shared" si="183"/>
        <v>0</v>
      </c>
      <c r="AM251" s="48">
        <f t="shared" si="183"/>
        <v>0</v>
      </c>
      <c r="AN251" s="48">
        <f t="shared" si="183"/>
        <v>0</v>
      </c>
      <c r="AO251" s="48">
        <f t="shared" si="183"/>
        <v>0</v>
      </c>
    </row>
    <row r="252" spans="1:41" ht="16.399999999999999" customHeight="1">
      <c r="A252" s="14">
        <v>15013</v>
      </c>
      <c r="B252" s="23" t="s">
        <v>244</v>
      </c>
      <c r="C252" s="47">
        <f>SUMIF(Jan!$A:$A,TB!$A252,Jan!$H:$H)</f>
        <v>2543966.19</v>
      </c>
      <c r="D252" s="47">
        <f>SUMIF(Feb!$A:$A,TB!$A252,Feb!$H:$H)</f>
        <v>2540781.38</v>
      </c>
      <c r="E252" s="47">
        <f>SUMIF(Mar!$A:$A,TB!$A252,Mar!$H:$H)</f>
        <v>2665764.52</v>
      </c>
      <c r="F252" s="47">
        <f>SUMIF(Apr!$A:$A,TB!$A252,Apr!$H:$H)</f>
        <v>2273849.2799999998</v>
      </c>
      <c r="G252" s="47">
        <f>SUMIF(May!$A:$A,TB!$A252,May!$H:$H)</f>
        <v>2273849.2799999998</v>
      </c>
      <c r="H252" s="47">
        <f>SUMIF(Jun!$A:$A,TB!$A252,Jun!$H:$H)</f>
        <v>2665764.52</v>
      </c>
      <c r="I252" s="47">
        <f>SUMIF(Jul!$A:$A,TB!$A252,Jul!$H:$H)</f>
        <v>2665764.52</v>
      </c>
      <c r="J252" s="47">
        <f>SUMIF(Aug!$A:$A,TB!$A252,Aug!$H:$H)</f>
        <v>2665764.52</v>
      </c>
      <c r="K252" s="47">
        <f>SUMIF(Sep!$A:$A,TB!$A252,Sep!$H:$H)</f>
        <v>2665764.52</v>
      </c>
      <c r="L252" s="47">
        <f>SUMIF(Oct!$A:$A,TB!$A252,Oct!$H:$H)</f>
        <v>2665764.52</v>
      </c>
      <c r="M252" s="47">
        <f>SUMIF(Nov!$A:$A,TB!$A252,Nov!$H:$H)</f>
        <v>2665764.52</v>
      </c>
      <c r="N252" s="47">
        <f>SUMIF(Dec!$A:$A,TB!$A252,Dec!$H:$H)</f>
        <v>2665764.52</v>
      </c>
      <c r="O252" s="261"/>
      <c r="P252" s="261"/>
      <c r="Q252" s="47">
        <v>2650105.4</v>
      </c>
      <c r="R252" s="47">
        <v>2273852.2799999998</v>
      </c>
      <c r="S252" s="47">
        <v>2276604.27</v>
      </c>
      <c r="T252" s="47">
        <v>2278220.77</v>
      </c>
      <c r="U252" s="47">
        <v>2286356.48</v>
      </c>
      <c r="V252" s="47">
        <v>2273849.2799999998</v>
      </c>
      <c r="W252" s="47">
        <v>2279032.4500000002</v>
      </c>
      <c r="X252" s="47">
        <v>2281264.1</v>
      </c>
      <c r="Y252" s="47">
        <v>2261496.86</v>
      </c>
      <c r="Z252" s="47">
        <v>2262930.86</v>
      </c>
      <c r="AA252" s="47">
        <v>2263571.36</v>
      </c>
      <c r="AB252" s="47">
        <v>2665764.52</v>
      </c>
      <c r="AC252" s="261"/>
      <c r="AD252" s="47">
        <f t="shared" si="183"/>
        <v>2543966.19</v>
      </c>
      <c r="AE252" s="47">
        <f t="shared" si="183"/>
        <v>2540781.38</v>
      </c>
      <c r="AF252" s="47">
        <f t="shared" si="183"/>
        <v>2665764.52</v>
      </c>
      <c r="AG252" s="47">
        <f t="shared" si="183"/>
        <v>2273849.2799999998</v>
      </c>
      <c r="AH252" s="47">
        <f t="shared" si="183"/>
        <v>2273849.2799999998</v>
      </c>
      <c r="AI252" s="47">
        <f t="shared" si="183"/>
        <v>2665764.52</v>
      </c>
      <c r="AJ252" s="47">
        <f t="shared" si="183"/>
        <v>2665764.52</v>
      </c>
      <c r="AK252" s="47">
        <f t="shared" si="183"/>
        <v>2665764.52</v>
      </c>
      <c r="AL252" s="47">
        <f t="shared" si="183"/>
        <v>2665764.52</v>
      </c>
      <c r="AM252" s="47">
        <f t="shared" si="183"/>
        <v>2665764.52</v>
      </c>
      <c r="AN252" s="47">
        <f t="shared" si="183"/>
        <v>2665764.52</v>
      </c>
      <c r="AO252" s="47">
        <f t="shared" si="183"/>
        <v>2665764.52</v>
      </c>
    </row>
    <row r="253" spans="1:41" ht="16.399999999999999" customHeight="1">
      <c r="A253" s="14">
        <v>15009</v>
      </c>
      <c r="B253" s="15" t="s">
        <v>245</v>
      </c>
      <c r="C253" s="47">
        <f>SUMIF(Jan!$A:$A,TB!$A253,Jan!$H:$H)</f>
        <v>0</v>
      </c>
      <c r="D253" s="47">
        <f>SUMIF(Feb!$A:$A,TB!$A253,Feb!$H:$H)</f>
        <v>0</v>
      </c>
      <c r="E253" s="47">
        <f>SUMIF(Mar!$A:$A,TB!$A253,Mar!$H:$H)</f>
        <v>0</v>
      </c>
      <c r="F253" s="47">
        <f>SUMIF(Apr!$A:$A,TB!$A253,Apr!$H:$H)</f>
        <v>0</v>
      </c>
      <c r="G253" s="47">
        <f>SUMIF(May!$A:$A,TB!$A253,May!$H:$H)</f>
        <v>0</v>
      </c>
      <c r="H253" s="47">
        <f>SUMIF(Jun!$A:$A,TB!$A253,Jun!$H:$H)</f>
        <v>0</v>
      </c>
      <c r="I253" s="47">
        <f>SUMIF(Jul!$A:$A,TB!$A253,Jul!$H:$H)</f>
        <v>0</v>
      </c>
      <c r="J253" s="47">
        <f>SUMIF(Aug!$A:$A,TB!$A253,Aug!$H:$H)</f>
        <v>0</v>
      </c>
      <c r="K253" s="47">
        <f>SUMIF(Sep!$A:$A,TB!$A253,Sep!$H:$H)</f>
        <v>0</v>
      </c>
      <c r="L253" s="47">
        <f>SUMIF(Oct!$A:$A,TB!$A253,Oct!$H:$H)</f>
        <v>0</v>
      </c>
      <c r="M253" s="47">
        <f>SUMIF(Nov!$A:$A,TB!$A253,Nov!$H:$H)</f>
        <v>0</v>
      </c>
      <c r="N253" s="47">
        <f>SUMIF(Dec!$A:$A,TB!$A253,Dec!$H:$H)</f>
        <v>0</v>
      </c>
      <c r="O253" s="261"/>
      <c r="P253" s="261"/>
      <c r="Q253" s="47">
        <v>0</v>
      </c>
      <c r="R253" s="47">
        <v>0</v>
      </c>
      <c r="S253" s="47">
        <v>0</v>
      </c>
      <c r="T253" s="47">
        <v>0</v>
      </c>
      <c r="U253" s="47">
        <v>0</v>
      </c>
      <c r="V253" s="47">
        <v>0</v>
      </c>
      <c r="W253" s="47">
        <v>0</v>
      </c>
      <c r="X253" s="47">
        <v>0</v>
      </c>
      <c r="Y253" s="47">
        <v>0</v>
      </c>
      <c r="Z253" s="47">
        <v>0</v>
      </c>
      <c r="AA253" s="47">
        <v>0</v>
      </c>
      <c r="AB253" s="47">
        <v>0</v>
      </c>
      <c r="AC253" s="261"/>
      <c r="AD253" s="47">
        <f t="shared" si="183"/>
        <v>0</v>
      </c>
      <c r="AE253" s="47">
        <f t="shared" si="183"/>
        <v>0</v>
      </c>
      <c r="AF253" s="47">
        <f t="shared" si="183"/>
        <v>0</v>
      </c>
      <c r="AG253" s="47">
        <f t="shared" si="183"/>
        <v>0</v>
      </c>
      <c r="AH253" s="47">
        <f t="shared" si="183"/>
        <v>0</v>
      </c>
      <c r="AI253" s="47">
        <f t="shared" si="183"/>
        <v>0</v>
      </c>
      <c r="AJ253" s="47">
        <f t="shared" si="183"/>
        <v>0</v>
      </c>
      <c r="AK253" s="47">
        <f t="shared" si="183"/>
        <v>0</v>
      </c>
      <c r="AL253" s="47">
        <f t="shared" si="183"/>
        <v>0</v>
      </c>
      <c r="AM253" s="47">
        <f t="shared" si="183"/>
        <v>0</v>
      </c>
      <c r="AN253" s="47">
        <f t="shared" si="183"/>
        <v>0</v>
      </c>
      <c r="AO253" s="47">
        <f t="shared" si="183"/>
        <v>0</v>
      </c>
    </row>
    <row r="254" spans="1:41" ht="16.399999999999999" customHeight="1">
      <c r="A254" s="14"/>
      <c r="B254" s="23"/>
      <c r="C254" s="48">
        <f>SUMIF(Jan!$A:$A,TB!$A254,Jan!$H:$H)</f>
        <v>0</v>
      </c>
      <c r="D254" s="48">
        <f>SUMIF(Feb!$A:$A,TB!$A254,Feb!$H:$H)</f>
        <v>0</v>
      </c>
      <c r="E254" s="48">
        <f>SUMIF(Mar!$A:$A,TB!$A254,Mar!$H:$H)</f>
        <v>0</v>
      </c>
      <c r="F254" s="48">
        <f>SUMIF(Apr!$A:$A,TB!$A254,Apr!$H:$H)</f>
        <v>0</v>
      </c>
      <c r="G254" s="48">
        <f>SUMIF(May!$A:$A,TB!$A254,May!$H:$H)</f>
        <v>0</v>
      </c>
      <c r="H254" s="48">
        <f>SUMIF(Jun!$A:$A,TB!$A254,Jun!$H:$H)</f>
        <v>0</v>
      </c>
      <c r="I254" s="48">
        <f>SUMIF(Jul!$A:$A,TB!$A254,Jul!$H:$H)</f>
        <v>0</v>
      </c>
      <c r="J254" s="48">
        <f>SUMIF(Aug!$A:$A,TB!$A254,Aug!$H:$H)</f>
        <v>0</v>
      </c>
      <c r="K254" s="48">
        <f>SUMIF(Sep!$A:$A,TB!$A254,Sep!$H:$H)</f>
        <v>0</v>
      </c>
      <c r="L254" s="48">
        <f>SUMIF(Oct!$A:$A,TB!$A254,Oct!$H:$H)</f>
        <v>0</v>
      </c>
      <c r="M254" s="48">
        <f>SUMIF(Nov!$A:$A,TB!$A254,Nov!$H:$H)</f>
        <v>0</v>
      </c>
      <c r="N254" s="48">
        <f>SUMIF(Dec!$A:$A,TB!$A254,Dec!$H:$H)</f>
        <v>0</v>
      </c>
      <c r="O254" s="261"/>
      <c r="P254" s="261"/>
      <c r="Q254" s="48">
        <v>0</v>
      </c>
      <c r="R254" s="48">
        <v>0</v>
      </c>
      <c r="S254" s="48">
        <v>0</v>
      </c>
      <c r="T254" s="48">
        <v>0</v>
      </c>
      <c r="U254" s="48">
        <v>0</v>
      </c>
      <c r="V254" s="48">
        <v>0</v>
      </c>
      <c r="W254" s="48">
        <v>0</v>
      </c>
      <c r="X254" s="48">
        <v>0</v>
      </c>
      <c r="Y254" s="48">
        <v>0</v>
      </c>
      <c r="Z254" s="48">
        <v>0</v>
      </c>
      <c r="AA254" s="48">
        <v>0</v>
      </c>
      <c r="AB254" s="48">
        <v>0</v>
      </c>
      <c r="AC254" s="261"/>
      <c r="AD254" s="48">
        <f t="shared" si="183"/>
        <v>0</v>
      </c>
      <c r="AE254" s="48">
        <f t="shared" si="183"/>
        <v>0</v>
      </c>
      <c r="AF254" s="48">
        <f t="shared" si="183"/>
        <v>0</v>
      </c>
      <c r="AG254" s="48">
        <f t="shared" si="183"/>
        <v>0</v>
      </c>
      <c r="AH254" s="48">
        <f t="shared" si="183"/>
        <v>0</v>
      </c>
      <c r="AI254" s="48">
        <f t="shared" si="183"/>
        <v>0</v>
      </c>
      <c r="AJ254" s="48">
        <f t="shared" si="183"/>
        <v>0</v>
      </c>
      <c r="AK254" s="48">
        <f t="shared" si="183"/>
        <v>0</v>
      </c>
      <c r="AL254" s="48">
        <f t="shared" si="183"/>
        <v>0</v>
      </c>
      <c r="AM254" s="48">
        <f t="shared" si="183"/>
        <v>0</v>
      </c>
      <c r="AN254" s="48">
        <f t="shared" si="183"/>
        <v>0</v>
      </c>
      <c r="AO254" s="48">
        <f t="shared" si="183"/>
        <v>0</v>
      </c>
    </row>
    <row r="255" spans="1:41" ht="16.399999999999999" customHeight="1">
      <c r="A255" s="14"/>
      <c r="B255" s="23"/>
      <c r="C255" s="48">
        <f>SUMIF(Jan!$A:$A,TB!$A255,Jan!$H:$H)</f>
        <v>0</v>
      </c>
      <c r="D255" s="48">
        <f>SUMIF(Feb!$A:$A,TB!$A255,Feb!$H:$H)</f>
        <v>0</v>
      </c>
      <c r="E255" s="48">
        <f>SUMIF(Mar!$A:$A,TB!$A255,Mar!$H:$H)</f>
        <v>0</v>
      </c>
      <c r="F255" s="48">
        <f>SUMIF(Apr!$A:$A,TB!$A255,Apr!$H:$H)</f>
        <v>0</v>
      </c>
      <c r="G255" s="48">
        <f>SUMIF(May!$A:$A,TB!$A255,May!$H:$H)</f>
        <v>0</v>
      </c>
      <c r="H255" s="48">
        <f>SUMIF(Jun!$A:$A,TB!$A255,Jun!$H:$H)</f>
        <v>0</v>
      </c>
      <c r="I255" s="48">
        <f>SUMIF(Jul!$A:$A,TB!$A255,Jul!$H:$H)</f>
        <v>0</v>
      </c>
      <c r="J255" s="48">
        <f>SUMIF(Aug!$A:$A,TB!$A255,Aug!$H:$H)</f>
        <v>0</v>
      </c>
      <c r="K255" s="48">
        <f>SUMIF(Sep!$A:$A,TB!$A255,Sep!$H:$H)</f>
        <v>0</v>
      </c>
      <c r="L255" s="48">
        <f>SUMIF(Oct!$A:$A,TB!$A255,Oct!$H:$H)</f>
        <v>0</v>
      </c>
      <c r="M255" s="48">
        <f>SUMIF(Nov!$A:$A,TB!$A255,Nov!$H:$H)</f>
        <v>0</v>
      </c>
      <c r="N255" s="48">
        <f>SUMIF(Dec!$A:$A,TB!$A255,Dec!$H:$H)</f>
        <v>0</v>
      </c>
      <c r="O255" s="261"/>
      <c r="P255" s="261"/>
      <c r="Q255" s="48">
        <v>0</v>
      </c>
      <c r="R255" s="48">
        <v>0</v>
      </c>
      <c r="S255" s="48">
        <v>0</v>
      </c>
      <c r="T255" s="48">
        <v>0</v>
      </c>
      <c r="U255" s="48">
        <v>0</v>
      </c>
      <c r="V255" s="48">
        <v>0</v>
      </c>
      <c r="W255" s="48">
        <v>0</v>
      </c>
      <c r="X255" s="48">
        <v>0</v>
      </c>
      <c r="Y255" s="48">
        <v>0</v>
      </c>
      <c r="Z255" s="48">
        <v>0</v>
      </c>
      <c r="AA255" s="48">
        <v>0</v>
      </c>
      <c r="AB255" s="48">
        <v>0</v>
      </c>
      <c r="AC255" s="261"/>
      <c r="AD255" s="48">
        <f t="shared" si="183"/>
        <v>0</v>
      </c>
      <c r="AE255" s="48">
        <f t="shared" si="183"/>
        <v>0</v>
      </c>
      <c r="AF255" s="48">
        <f t="shared" si="183"/>
        <v>0</v>
      </c>
      <c r="AG255" s="48">
        <f t="shared" si="183"/>
        <v>0</v>
      </c>
      <c r="AH255" s="48">
        <f t="shared" si="183"/>
        <v>0</v>
      </c>
      <c r="AI255" s="48">
        <f t="shared" si="183"/>
        <v>0</v>
      </c>
      <c r="AJ255" s="48">
        <f t="shared" si="183"/>
        <v>0</v>
      </c>
      <c r="AK255" s="48">
        <f t="shared" si="183"/>
        <v>0</v>
      </c>
      <c r="AL255" s="48">
        <f t="shared" si="183"/>
        <v>0</v>
      </c>
      <c r="AM255" s="48">
        <f t="shared" si="183"/>
        <v>0</v>
      </c>
      <c r="AN255" s="48">
        <f t="shared" si="183"/>
        <v>0</v>
      </c>
      <c r="AO255" s="48">
        <f t="shared" si="183"/>
        <v>0</v>
      </c>
    </row>
    <row r="256" spans="1:41" ht="16.399999999999999" customHeight="1">
      <c r="A256" s="19" t="s">
        <v>33</v>
      </c>
      <c r="B256" s="20"/>
      <c r="C256" s="21">
        <f t="shared" ref="C256" si="184">ROUND(SUM(C251:C255),2)</f>
        <v>2543966.19</v>
      </c>
      <c r="D256" s="21">
        <f t="shared" ref="D256:N256" si="185">ROUND(SUM(D251:D255),2)</f>
        <v>2540781.38</v>
      </c>
      <c r="E256" s="21">
        <f t="shared" si="185"/>
        <v>2665764.52</v>
      </c>
      <c r="F256" s="21">
        <f t="shared" si="185"/>
        <v>2273849.2799999998</v>
      </c>
      <c r="G256" s="21">
        <f t="shared" si="185"/>
        <v>2273849.2799999998</v>
      </c>
      <c r="H256" s="21">
        <f t="shared" si="185"/>
        <v>2665764.52</v>
      </c>
      <c r="I256" s="21">
        <f t="shared" si="185"/>
        <v>2665764.52</v>
      </c>
      <c r="J256" s="21">
        <f t="shared" si="185"/>
        <v>2665764.52</v>
      </c>
      <c r="K256" s="21">
        <f t="shared" si="185"/>
        <v>2665764.52</v>
      </c>
      <c r="L256" s="21">
        <f t="shared" si="185"/>
        <v>2665764.52</v>
      </c>
      <c r="M256" s="21">
        <f t="shared" si="185"/>
        <v>2665764.52</v>
      </c>
      <c r="N256" s="21">
        <f t="shared" si="185"/>
        <v>2665764.52</v>
      </c>
      <c r="O256" s="261"/>
      <c r="P256" s="261"/>
      <c r="Q256" s="21">
        <v>2650105.4</v>
      </c>
      <c r="R256" s="21">
        <v>2273852.2799999998</v>
      </c>
      <c r="S256" s="21">
        <v>2276604.27</v>
      </c>
      <c r="T256" s="21">
        <v>2278220.77</v>
      </c>
      <c r="U256" s="21">
        <v>2286356.48</v>
      </c>
      <c r="V256" s="21">
        <v>2273849.2799999998</v>
      </c>
      <c r="W256" s="21">
        <v>2279032.4500000002</v>
      </c>
      <c r="X256" s="21">
        <v>2281264.1</v>
      </c>
      <c r="Y256" s="21">
        <v>2261496.86</v>
      </c>
      <c r="Z256" s="21">
        <v>2262930.86</v>
      </c>
      <c r="AA256" s="21">
        <v>2263571.36</v>
      </c>
      <c r="AB256" s="21">
        <v>2665764.52</v>
      </c>
      <c r="AC256" s="261"/>
      <c r="AD256" s="21">
        <f t="shared" ref="AD256:AO256" si="186">ROUND(SUM(AD251:AD255),2)</f>
        <v>2543966.19</v>
      </c>
      <c r="AE256" s="21">
        <f t="shared" si="186"/>
        <v>2540781.38</v>
      </c>
      <c r="AF256" s="21">
        <f t="shared" si="186"/>
        <v>2665764.52</v>
      </c>
      <c r="AG256" s="21">
        <f t="shared" si="186"/>
        <v>2273849.2799999998</v>
      </c>
      <c r="AH256" s="21">
        <f t="shared" si="186"/>
        <v>2273849.2799999998</v>
      </c>
      <c r="AI256" s="21">
        <f t="shared" si="186"/>
        <v>2665764.52</v>
      </c>
      <c r="AJ256" s="21">
        <f t="shared" si="186"/>
        <v>2665764.52</v>
      </c>
      <c r="AK256" s="21">
        <f t="shared" si="186"/>
        <v>2665764.52</v>
      </c>
      <c r="AL256" s="21">
        <f t="shared" si="186"/>
        <v>2665764.52</v>
      </c>
      <c r="AM256" s="21">
        <f t="shared" si="186"/>
        <v>2665764.52</v>
      </c>
      <c r="AN256" s="21">
        <f t="shared" si="186"/>
        <v>2665764.52</v>
      </c>
      <c r="AO256" s="21">
        <f t="shared" si="186"/>
        <v>2665764.52</v>
      </c>
    </row>
    <row r="257" spans="1:41" ht="16.399999999999999" customHeight="1">
      <c r="A257" s="14"/>
      <c r="B257" s="24"/>
      <c r="C257" s="48">
        <f>SUMIF(Jan!$A:$A,TB!$A257,Jan!$H:$H)</f>
        <v>0</v>
      </c>
      <c r="D257" s="48">
        <f>SUMIF(Feb!$A:$A,TB!$A257,Feb!$H:$H)</f>
        <v>0</v>
      </c>
      <c r="E257" s="48">
        <f>SUMIF(Mar!$A:$A,TB!$A257,Mar!$H:$H)</f>
        <v>0</v>
      </c>
      <c r="F257" s="48">
        <f>SUMIF(Apr!$A:$A,TB!$A257,Apr!$H:$H)</f>
        <v>0</v>
      </c>
      <c r="G257" s="48">
        <f>SUMIF(May!$A:$A,TB!$A257,May!$H:$H)</f>
        <v>0</v>
      </c>
      <c r="H257" s="48">
        <f>SUMIF(Jun!$A:$A,TB!$A257,Jun!$H:$H)</f>
        <v>0</v>
      </c>
      <c r="I257" s="48">
        <f>SUMIF(Jul!$A:$A,TB!$A257,Jul!$H:$H)</f>
        <v>0</v>
      </c>
      <c r="J257" s="48">
        <f>SUMIF(Aug!$A:$A,TB!$A257,Aug!$H:$H)</f>
        <v>0</v>
      </c>
      <c r="K257" s="48">
        <f>SUMIF(Sep!$A:$A,TB!$A257,Sep!$H:$H)</f>
        <v>0</v>
      </c>
      <c r="L257" s="48">
        <f>SUMIF(Oct!$A:$A,TB!$A257,Oct!$H:$H)</f>
        <v>0</v>
      </c>
      <c r="M257" s="48">
        <f>SUMIF(Nov!$A:$A,TB!$A257,Nov!$H:$H)</f>
        <v>0</v>
      </c>
      <c r="N257" s="48">
        <f>SUMIF(Dec!$A:$A,TB!$A257,Dec!$H:$H)</f>
        <v>0</v>
      </c>
      <c r="O257" s="261"/>
      <c r="P257" s="261"/>
      <c r="Q257" s="48">
        <v>0</v>
      </c>
      <c r="R257" s="48">
        <v>0</v>
      </c>
      <c r="S257" s="48">
        <v>0</v>
      </c>
      <c r="T257" s="48">
        <v>0</v>
      </c>
      <c r="U257" s="48">
        <v>0</v>
      </c>
      <c r="V257" s="48">
        <v>0</v>
      </c>
      <c r="W257" s="48">
        <v>0</v>
      </c>
      <c r="X257" s="48">
        <v>0</v>
      </c>
      <c r="Y257" s="48">
        <v>0</v>
      </c>
      <c r="Z257" s="48">
        <v>0</v>
      </c>
      <c r="AA257" s="48">
        <v>0</v>
      </c>
      <c r="AB257" s="48">
        <v>0</v>
      </c>
      <c r="AC257" s="261"/>
      <c r="AD257" s="48">
        <f t="shared" ref="AD257:AO259" si="187">ROUND(C257*AD$2,2)</f>
        <v>0</v>
      </c>
      <c r="AE257" s="48">
        <f t="shared" si="187"/>
        <v>0</v>
      </c>
      <c r="AF257" s="48">
        <f t="shared" si="187"/>
        <v>0</v>
      </c>
      <c r="AG257" s="48">
        <f t="shared" si="187"/>
        <v>0</v>
      </c>
      <c r="AH257" s="48">
        <f t="shared" si="187"/>
        <v>0</v>
      </c>
      <c r="AI257" s="48">
        <f t="shared" si="187"/>
        <v>0</v>
      </c>
      <c r="AJ257" s="48">
        <f t="shared" si="187"/>
        <v>0</v>
      </c>
      <c r="AK257" s="48">
        <f t="shared" si="187"/>
        <v>0</v>
      </c>
      <c r="AL257" s="48">
        <f t="shared" si="187"/>
        <v>0</v>
      </c>
      <c r="AM257" s="48">
        <f t="shared" si="187"/>
        <v>0</v>
      </c>
      <c r="AN257" s="48">
        <f t="shared" si="187"/>
        <v>0</v>
      </c>
      <c r="AO257" s="48">
        <f t="shared" si="187"/>
        <v>0</v>
      </c>
    </row>
    <row r="258" spans="1:41" ht="16.399999999999999" customHeight="1">
      <c r="A258" s="14">
        <v>23001</v>
      </c>
      <c r="B258" s="23" t="s">
        <v>246</v>
      </c>
      <c r="C258" s="48">
        <f>SUMIF(Jan!$A:$A,TB!$A258,Jan!$H:$H)</f>
        <v>0</v>
      </c>
      <c r="D258" s="48">
        <f>SUMIF(Feb!$A:$A,TB!$A258,Feb!$H:$H)</f>
        <v>0</v>
      </c>
      <c r="E258" s="48">
        <f>SUMIF(Mar!$A:$A,TB!$A258,Mar!$H:$H)</f>
        <v>0</v>
      </c>
      <c r="F258" s="48">
        <f>SUMIF(Apr!$A:$A,TB!$A258,Apr!$H:$H)</f>
        <v>0</v>
      </c>
      <c r="G258" s="48">
        <f>SUMIF(May!$A:$A,TB!$A258,May!$H:$H)</f>
        <v>0</v>
      </c>
      <c r="H258" s="48">
        <f>SUMIF(Jun!$A:$A,TB!$A258,Jun!$H:$H)</f>
        <v>0</v>
      </c>
      <c r="I258" s="48">
        <f>SUMIF(Jul!$A:$A,TB!$A258,Jul!$H:$H)</f>
        <v>0</v>
      </c>
      <c r="J258" s="48">
        <f>SUMIF(Aug!$A:$A,TB!$A258,Aug!$H:$H)</f>
        <v>0</v>
      </c>
      <c r="K258" s="48">
        <f>SUMIF(Sep!$A:$A,TB!$A258,Sep!$H:$H)</f>
        <v>0</v>
      </c>
      <c r="L258" s="48">
        <f>SUMIF(Oct!$A:$A,TB!$A258,Oct!$H:$H)</f>
        <v>0</v>
      </c>
      <c r="M258" s="48">
        <f>SUMIF(Nov!$A:$A,TB!$A258,Nov!$H:$H)</f>
        <v>0</v>
      </c>
      <c r="N258" s="48">
        <f>SUMIF(Dec!$A:$A,TB!$A258,Dec!$H:$H)</f>
        <v>0</v>
      </c>
      <c r="O258" s="261"/>
      <c r="P258" s="261"/>
      <c r="Q258" s="48">
        <v>0</v>
      </c>
      <c r="R258" s="48">
        <v>0</v>
      </c>
      <c r="S258" s="48">
        <v>0</v>
      </c>
      <c r="T258" s="48">
        <v>0</v>
      </c>
      <c r="U258" s="48">
        <v>0</v>
      </c>
      <c r="V258" s="48">
        <v>0</v>
      </c>
      <c r="W258" s="48">
        <v>0</v>
      </c>
      <c r="X258" s="48">
        <v>0</v>
      </c>
      <c r="Y258" s="48">
        <v>0</v>
      </c>
      <c r="Z258" s="48">
        <v>0</v>
      </c>
      <c r="AA258" s="48">
        <v>0</v>
      </c>
      <c r="AB258" s="48">
        <v>0</v>
      </c>
      <c r="AC258" s="261"/>
      <c r="AD258" s="48">
        <f t="shared" si="187"/>
        <v>0</v>
      </c>
      <c r="AE258" s="48">
        <f t="shared" si="187"/>
        <v>0</v>
      </c>
      <c r="AF258" s="48">
        <f t="shared" si="187"/>
        <v>0</v>
      </c>
      <c r="AG258" s="48">
        <f t="shared" si="187"/>
        <v>0</v>
      </c>
      <c r="AH258" s="48">
        <f t="shared" si="187"/>
        <v>0</v>
      </c>
      <c r="AI258" s="48">
        <f t="shared" si="187"/>
        <v>0</v>
      </c>
      <c r="AJ258" s="48">
        <f t="shared" si="187"/>
        <v>0</v>
      </c>
      <c r="AK258" s="48">
        <f t="shared" si="187"/>
        <v>0</v>
      </c>
      <c r="AL258" s="48">
        <f t="shared" si="187"/>
        <v>0</v>
      </c>
      <c r="AM258" s="48">
        <f t="shared" si="187"/>
        <v>0</v>
      </c>
      <c r="AN258" s="48">
        <f t="shared" si="187"/>
        <v>0</v>
      </c>
      <c r="AO258" s="48">
        <f t="shared" si="187"/>
        <v>0</v>
      </c>
    </row>
    <row r="259" spans="1:41" ht="16.399999999999999" customHeight="1">
      <c r="A259" s="14"/>
      <c r="B259" s="23"/>
      <c r="C259" s="48">
        <f>SUMIF(Jan!$A:$A,TB!$A259,Jan!$H:$H)</f>
        <v>0</v>
      </c>
      <c r="D259" s="48">
        <f>SUMIF(Feb!$A:$A,TB!$A259,Feb!$H:$H)</f>
        <v>0</v>
      </c>
      <c r="E259" s="48">
        <f>SUMIF(Mar!$A:$A,TB!$A259,Mar!$H:$H)</f>
        <v>0</v>
      </c>
      <c r="F259" s="48">
        <f>SUMIF(Apr!$A:$A,TB!$A259,Apr!$H:$H)</f>
        <v>0</v>
      </c>
      <c r="G259" s="48">
        <f>SUMIF(May!$A:$A,TB!$A259,May!$H:$H)</f>
        <v>0</v>
      </c>
      <c r="H259" s="48">
        <f>SUMIF(Jun!$A:$A,TB!$A259,Jun!$H:$H)</f>
        <v>0</v>
      </c>
      <c r="I259" s="48">
        <f>SUMIF(Jul!$A:$A,TB!$A259,Jul!$H:$H)</f>
        <v>0</v>
      </c>
      <c r="J259" s="48">
        <f>SUMIF(Aug!$A:$A,TB!$A259,Aug!$H:$H)</f>
        <v>0</v>
      </c>
      <c r="K259" s="48">
        <f>SUMIF(Sep!$A:$A,TB!$A259,Sep!$H:$H)</f>
        <v>0</v>
      </c>
      <c r="L259" s="48">
        <f>SUMIF(Oct!$A:$A,TB!$A259,Oct!$H:$H)</f>
        <v>0</v>
      </c>
      <c r="M259" s="48">
        <f>SUMIF(Nov!$A:$A,TB!$A259,Nov!$H:$H)</f>
        <v>0</v>
      </c>
      <c r="N259" s="48">
        <f>SUMIF(Dec!$A:$A,TB!$A259,Dec!$H:$H)</f>
        <v>0</v>
      </c>
      <c r="O259" s="261"/>
      <c r="P259" s="261"/>
      <c r="Q259" s="48">
        <v>0</v>
      </c>
      <c r="R259" s="48">
        <v>0</v>
      </c>
      <c r="S259" s="48">
        <v>0</v>
      </c>
      <c r="T259" s="48">
        <v>0</v>
      </c>
      <c r="U259" s="48">
        <v>0</v>
      </c>
      <c r="V259" s="48">
        <v>0</v>
      </c>
      <c r="W259" s="48">
        <v>0</v>
      </c>
      <c r="X259" s="48">
        <v>0</v>
      </c>
      <c r="Y259" s="48">
        <v>0</v>
      </c>
      <c r="Z259" s="48">
        <v>0</v>
      </c>
      <c r="AA259" s="48">
        <v>0</v>
      </c>
      <c r="AB259" s="48">
        <v>0</v>
      </c>
      <c r="AC259" s="261"/>
      <c r="AD259" s="48">
        <f t="shared" si="187"/>
        <v>0</v>
      </c>
      <c r="AE259" s="48">
        <f t="shared" si="187"/>
        <v>0</v>
      </c>
      <c r="AF259" s="48">
        <f t="shared" si="187"/>
        <v>0</v>
      </c>
      <c r="AG259" s="48">
        <f t="shared" si="187"/>
        <v>0</v>
      </c>
      <c r="AH259" s="48">
        <f t="shared" si="187"/>
        <v>0</v>
      </c>
      <c r="AI259" s="48">
        <f t="shared" si="187"/>
        <v>0</v>
      </c>
      <c r="AJ259" s="48">
        <f t="shared" si="187"/>
        <v>0</v>
      </c>
      <c r="AK259" s="48">
        <f t="shared" si="187"/>
        <v>0</v>
      </c>
      <c r="AL259" s="48">
        <f t="shared" si="187"/>
        <v>0</v>
      </c>
      <c r="AM259" s="48">
        <f t="shared" si="187"/>
        <v>0</v>
      </c>
      <c r="AN259" s="48">
        <f t="shared" si="187"/>
        <v>0</v>
      </c>
      <c r="AO259" s="48">
        <f t="shared" si="187"/>
        <v>0</v>
      </c>
    </row>
    <row r="260" spans="1:41" ht="16.399999999999999" customHeight="1">
      <c r="A260" s="19" t="s">
        <v>38</v>
      </c>
      <c r="B260" s="20"/>
      <c r="C260" s="21">
        <f t="shared" ref="C260" si="188">ROUND(SUM(C257:C259),2)</f>
        <v>0</v>
      </c>
      <c r="D260" s="21">
        <f t="shared" ref="D260:N260" si="189">ROUND(SUM(D257:D259),2)</f>
        <v>0</v>
      </c>
      <c r="E260" s="21">
        <f t="shared" si="189"/>
        <v>0</v>
      </c>
      <c r="F260" s="21">
        <f t="shared" si="189"/>
        <v>0</v>
      </c>
      <c r="G260" s="21">
        <f t="shared" si="189"/>
        <v>0</v>
      </c>
      <c r="H260" s="21">
        <f t="shared" si="189"/>
        <v>0</v>
      </c>
      <c r="I260" s="21">
        <f t="shared" si="189"/>
        <v>0</v>
      </c>
      <c r="J260" s="21">
        <f t="shared" si="189"/>
        <v>0</v>
      </c>
      <c r="K260" s="21">
        <f t="shared" si="189"/>
        <v>0</v>
      </c>
      <c r="L260" s="21">
        <f t="shared" si="189"/>
        <v>0</v>
      </c>
      <c r="M260" s="21">
        <f t="shared" si="189"/>
        <v>0</v>
      </c>
      <c r="N260" s="21">
        <f t="shared" si="189"/>
        <v>0</v>
      </c>
      <c r="O260" s="261"/>
      <c r="P260" s="261"/>
      <c r="Q260" s="21">
        <v>0</v>
      </c>
      <c r="R260" s="21">
        <v>0</v>
      </c>
      <c r="S260" s="21">
        <v>0</v>
      </c>
      <c r="T260" s="21">
        <v>0</v>
      </c>
      <c r="U260" s="21">
        <v>0</v>
      </c>
      <c r="V260" s="21">
        <v>0</v>
      </c>
      <c r="W260" s="21">
        <v>0</v>
      </c>
      <c r="X260" s="21">
        <v>0</v>
      </c>
      <c r="Y260" s="21">
        <v>0</v>
      </c>
      <c r="Z260" s="21">
        <v>0</v>
      </c>
      <c r="AA260" s="21">
        <v>0</v>
      </c>
      <c r="AB260" s="21">
        <v>0</v>
      </c>
      <c r="AC260" s="261"/>
      <c r="AD260" s="21">
        <f t="shared" ref="AD260:AO260" si="190">ROUND(SUM(AD257:AD259),2)</f>
        <v>0</v>
      </c>
      <c r="AE260" s="21">
        <f t="shared" si="190"/>
        <v>0</v>
      </c>
      <c r="AF260" s="21">
        <f t="shared" si="190"/>
        <v>0</v>
      </c>
      <c r="AG260" s="21">
        <f t="shared" si="190"/>
        <v>0</v>
      </c>
      <c r="AH260" s="21">
        <f t="shared" si="190"/>
        <v>0</v>
      </c>
      <c r="AI260" s="21">
        <f t="shared" si="190"/>
        <v>0</v>
      </c>
      <c r="AJ260" s="21">
        <f t="shared" si="190"/>
        <v>0</v>
      </c>
      <c r="AK260" s="21">
        <f t="shared" si="190"/>
        <v>0</v>
      </c>
      <c r="AL260" s="21">
        <f t="shared" si="190"/>
        <v>0</v>
      </c>
      <c r="AM260" s="21">
        <f t="shared" si="190"/>
        <v>0</v>
      </c>
      <c r="AN260" s="21">
        <f t="shared" si="190"/>
        <v>0</v>
      </c>
      <c r="AO260" s="21">
        <f t="shared" si="190"/>
        <v>0</v>
      </c>
    </row>
    <row r="261" spans="1:41" ht="16.399999999999999" customHeight="1">
      <c r="A261" s="14"/>
      <c r="B261" s="24"/>
      <c r="C261" s="48">
        <f>SUMIF(Jan!$A:$A,TB!$A261,Jan!$H:$H)</f>
        <v>0</v>
      </c>
      <c r="D261" s="48">
        <f>SUMIF(Feb!$A:$A,TB!$A261,Feb!$H:$H)</f>
        <v>0</v>
      </c>
      <c r="E261" s="48">
        <f>SUMIF(Mar!$A:$A,TB!$A261,Mar!$H:$H)</f>
        <v>0</v>
      </c>
      <c r="F261" s="48">
        <f>SUMIF(Apr!$A:$A,TB!$A261,Apr!$H:$H)</f>
        <v>0</v>
      </c>
      <c r="G261" s="48">
        <f>SUMIF(May!$A:$A,TB!$A261,May!$H:$H)</f>
        <v>0</v>
      </c>
      <c r="H261" s="48">
        <f>SUMIF(Jun!$A:$A,TB!$A261,Jun!$H:$H)</f>
        <v>0</v>
      </c>
      <c r="I261" s="48">
        <f>SUMIF(Jul!$A:$A,TB!$A261,Jul!$H:$H)</f>
        <v>0</v>
      </c>
      <c r="J261" s="48">
        <f>SUMIF(Aug!$A:$A,TB!$A261,Aug!$H:$H)</f>
        <v>0</v>
      </c>
      <c r="K261" s="48">
        <f>SUMIF(Sep!$A:$A,TB!$A261,Sep!$H:$H)</f>
        <v>0</v>
      </c>
      <c r="L261" s="48">
        <f>SUMIF(Oct!$A:$A,TB!$A261,Oct!$H:$H)</f>
        <v>0</v>
      </c>
      <c r="M261" s="48">
        <f>SUMIF(Nov!$A:$A,TB!$A261,Nov!$H:$H)</f>
        <v>0</v>
      </c>
      <c r="N261" s="48">
        <f>SUMIF(Dec!$A:$A,TB!$A261,Dec!$H:$H)</f>
        <v>0</v>
      </c>
      <c r="O261" s="261"/>
      <c r="P261" s="261"/>
      <c r="Q261" s="48">
        <v>0</v>
      </c>
      <c r="R261" s="48">
        <v>0</v>
      </c>
      <c r="S261" s="48">
        <v>0</v>
      </c>
      <c r="T261" s="48">
        <v>0</v>
      </c>
      <c r="U261" s="48">
        <v>0</v>
      </c>
      <c r="V261" s="48">
        <v>0</v>
      </c>
      <c r="W261" s="48">
        <v>0</v>
      </c>
      <c r="X261" s="48">
        <v>0</v>
      </c>
      <c r="Y261" s="48">
        <v>0</v>
      </c>
      <c r="Z261" s="48">
        <v>0</v>
      </c>
      <c r="AA261" s="48">
        <v>0</v>
      </c>
      <c r="AB261" s="48">
        <v>0</v>
      </c>
      <c r="AC261" s="261"/>
      <c r="AD261" s="48">
        <f t="shared" ref="AD261:AD272" si="191">ROUND(C261*AD$2,2)</f>
        <v>0</v>
      </c>
      <c r="AE261" s="48">
        <f t="shared" ref="AE261:AE272" si="192">ROUND(D261*AE$2,2)</f>
        <v>0</v>
      </c>
      <c r="AF261" s="48">
        <f t="shared" ref="AF261:AF272" si="193">ROUND(E261*AF$2,2)</f>
        <v>0</v>
      </c>
      <c r="AG261" s="48">
        <f t="shared" ref="AG261:AG272" si="194">ROUND(F261*AG$2,2)</f>
        <v>0</v>
      </c>
      <c r="AH261" s="48">
        <f t="shared" ref="AH261:AH272" si="195">ROUND(G261*AH$2,2)</f>
        <v>0</v>
      </c>
      <c r="AI261" s="48">
        <f t="shared" ref="AI261:AI272" si="196">ROUND(H261*AI$2,2)</f>
        <v>0</v>
      </c>
      <c r="AJ261" s="48">
        <f t="shared" ref="AJ261:AJ272" si="197">ROUND(I261*AJ$2,2)</f>
        <v>0</v>
      </c>
      <c r="AK261" s="48">
        <f t="shared" ref="AK261:AK272" si="198">ROUND(J261*AK$2,2)</f>
        <v>0</v>
      </c>
      <c r="AL261" s="48">
        <f t="shared" ref="AL261:AL272" si="199">ROUND(K261*AL$2,2)</f>
        <v>0</v>
      </c>
      <c r="AM261" s="48">
        <f t="shared" ref="AM261:AM272" si="200">ROUND(L261*AM$2,2)</f>
        <v>0</v>
      </c>
      <c r="AN261" s="48">
        <f t="shared" ref="AN261:AN272" si="201">ROUND(M261*AN$2,2)</f>
        <v>0</v>
      </c>
      <c r="AO261" s="48">
        <f t="shared" ref="AO261:AO272" si="202">ROUND(N261*AO$2,2)</f>
        <v>0</v>
      </c>
    </row>
    <row r="262" spans="1:41" ht="16.399999999999999" customHeight="1">
      <c r="A262" s="14">
        <v>22001</v>
      </c>
      <c r="B262" s="24" t="s">
        <v>179</v>
      </c>
      <c r="C262" s="48">
        <f>SUMIF(Jan!$A:$A,TB!$A262,Jan!$H:$H)</f>
        <v>0</v>
      </c>
      <c r="D262" s="48">
        <f>SUMIF(Feb!$A:$A,TB!$A262,Feb!$H:$H)</f>
        <v>3258332.88</v>
      </c>
      <c r="E262" s="48">
        <f>SUMIF(Mar!$A:$A,TB!$A262,Mar!$H:$H)</f>
        <v>0</v>
      </c>
      <c r="F262" s="48">
        <f>SUMIF(Apr!$A:$A,TB!$A262,Apr!$H:$H)</f>
        <v>0</v>
      </c>
      <c r="G262" s="48">
        <f>SUMIF(May!$A:$A,TB!$A262,May!$H:$H)</f>
        <v>0</v>
      </c>
      <c r="H262" s="48">
        <f>SUMIF(Jun!$A:$A,TB!$A262,Jun!$H:$H)</f>
        <v>0</v>
      </c>
      <c r="I262" s="48">
        <f>SUMIF(Jul!$A:$A,TB!$A262,Jul!$H:$H)</f>
        <v>0</v>
      </c>
      <c r="J262" s="48">
        <f>SUMIF(Aug!$A:$A,TB!$A262,Aug!$H:$H)</f>
        <v>0</v>
      </c>
      <c r="K262" s="48">
        <f>SUMIF(Sep!$A:$A,TB!$A262,Sep!$H:$H)</f>
        <v>0</v>
      </c>
      <c r="L262" s="48">
        <f>SUMIF(Oct!$A:$A,TB!$A262,Oct!$H:$H)</f>
        <v>0</v>
      </c>
      <c r="M262" s="48">
        <f>SUMIF(Nov!$A:$A,TB!$A262,Nov!$H:$H)</f>
        <v>0</v>
      </c>
      <c r="N262" s="48">
        <f>SUMIF(Dec!$A:$A,TB!$A262,Dec!$H:$H)</f>
        <v>0</v>
      </c>
      <c r="O262" s="261"/>
      <c r="P262" s="261"/>
      <c r="Q262" s="48">
        <v>-4000000</v>
      </c>
      <c r="R262" s="48">
        <v>-1623.5</v>
      </c>
      <c r="S262" s="48">
        <v>0</v>
      </c>
      <c r="T262" s="48">
        <v>0</v>
      </c>
      <c r="U262" s="48">
        <v>-152734.79999999999</v>
      </c>
      <c r="V262" s="48">
        <v>0</v>
      </c>
      <c r="W262" s="48">
        <v>0</v>
      </c>
      <c r="X262" s="48">
        <v>0</v>
      </c>
      <c r="Y262" s="48">
        <v>0</v>
      </c>
      <c r="Z262" s="48">
        <v>1712</v>
      </c>
      <c r="AA262" s="48">
        <v>1712</v>
      </c>
      <c r="AB262" s="48">
        <v>0</v>
      </c>
      <c r="AC262" s="261"/>
      <c r="AD262" s="48">
        <f t="shared" si="191"/>
        <v>0</v>
      </c>
      <c r="AE262" s="48">
        <f t="shared" si="192"/>
        <v>3258332.88</v>
      </c>
      <c r="AF262" s="48">
        <f t="shared" si="193"/>
        <v>0</v>
      </c>
      <c r="AG262" s="48">
        <f t="shared" si="194"/>
        <v>0</v>
      </c>
      <c r="AH262" s="48">
        <f t="shared" si="195"/>
        <v>0</v>
      </c>
      <c r="AI262" s="48">
        <f t="shared" si="196"/>
        <v>0</v>
      </c>
      <c r="AJ262" s="48">
        <f t="shared" si="197"/>
        <v>0</v>
      </c>
      <c r="AK262" s="48">
        <f t="shared" si="198"/>
        <v>0</v>
      </c>
      <c r="AL262" s="48">
        <f t="shared" si="199"/>
        <v>0</v>
      </c>
      <c r="AM262" s="48">
        <f t="shared" si="200"/>
        <v>0</v>
      </c>
      <c r="AN262" s="48">
        <f t="shared" si="201"/>
        <v>0</v>
      </c>
      <c r="AO262" s="48">
        <f t="shared" si="202"/>
        <v>0</v>
      </c>
    </row>
    <row r="263" spans="1:41" ht="16.399999999999999" customHeight="1">
      <c r="A263" s="14">
        <v>22002</v>
      </c>
      <c r="B263" s="24" t="s">
        <v>180</v>
      </c>
      <c r="C263" s="48">
        <f>SUMIF(Jan!$A:$A,TB!$A263,Jan!$H:$H)</f>
        <v>-4143347.05</v>
      </c>
      <c r="D263" s="48">
        <f>SUMIF(Feb!$A:$A,TB!$A263,Feb!$H:$H)</f>
        <v>-468585.93</v>
      </c>
      <c r="E263" s="48">
        <f>SUMIF(Mar!$A:$A,TB!$A263,Mar!$H:$H)</f>
        <v>-1187692.5900000001</v>
      </c>
      <c r="F263" s="48">
        <f>SUMIF(Apr!$A:$A,TB!$A263,Apr!$H:$H)</f>
        <v>-1905580.09</v>
      </c>
      <c r="G263" s="48">
        <f>SUMIF(May!$A:$A,TB!$A263,May!$H:$H)</f>
        <v>-3353481.44</v>
      </c>
      <c r="H263" s="48">
        <f>SUMIF(Jun!$A:$A,TB!$A263,Jun!$H:$H)</f>
        <v>-3162687.43</v>
      </c>
      <c r="I263" s="48">
        <f>SUMIF(Jul!$A:$A,TB!$A263,Jul!$H:$H)</f>
        <v>-3162687.43</v>
      </c>
      <c r="J263" s="48">
        <f>SUMIF(Aug!$A:$A,TB!$A263,Aug!$H:$H)</f>
        <v>-3162687.43</v>
      </c>
      <c r="K263" s="48">
        <f>SUMIF(Sep!$A:$A,TB!$A263,Sep!$H:$H)</f>
        <v>-3162687.43</v>
      </c>
      <c r="L263" s="48">
        <f>SUMIF(Oct!$A:$A,TB!$A263,Oct!$H:$H)</f>
        <v>-3162687.43</v>
      </c>
      <c r="M263" s="48">
        <f>SUMIF(Nov!$A:$A,TB!$A263,Nov!$H:$H)</f>
        <v>-3162687.43</v>
      </c>
      <c r="N263" s="48">
        <f>SUMIF(Dec!$A:$A,TB!$A263,Dec!$H:$H)</f>
        <v>-3162687.43</v>
      </c>
      <c r="O263" s="261"/>
      <c r="P263" s="261"/>
      <c r="Q263" s="48">
        <v>-1242575.6000000001</v>
      </c>
      <c r="R263" s="48">
        <v>-54451.89</v>
      </c>
      <c r="S263" s="48">
        <v>-3672557.83</v>
      </c>
      <c r="T263" s="48">
        <v>-5229234.22</v>
      </c>
      <c r="U263" s="48">
        <v>-7428625.6699999999</v>
      </c>
      <c r="V263" s="48">
        <v>-6241644.7300000004</v>
      </c>
      <c r="W263" s="48">
        <v>-3488105.59</v>
      </c>
      <c r="X263" s="48">
        <v>-4114606.02</v>
      </c>
      <c r="Y263" s="48">
        <v>-2530985.16</v>
      </c>
      <c r="Z263" s="48">
        <v>-3964940.62</v>
      </c>
      <c r="AA263" s="48">
        <v>-3879980.32</v>
      </c>
      <c r="AB263" s="48">
        <v>-3006823.17</v>
      </c>
      <c r="AC263" s="261"/>
      <c r="AD263" s="48">
        <f t="shared" si="191"/>
        <v>-4143347.05</v>
      </c>
      <c r="AE263" s="48">
        <f t="shared" si="192"/>
        <v>-468585.93</v>
      </c>
      <c r="AF263" s="48">
        <f t="shared" si="193"/>
        <v>-1187692.5900000001</v>
      </c>
      <c r="AG263" s="48">
        <f t="shared" si="194"/>
        <v>-1905580.09</v>
      </c>
      <c r="AH263" s="48">
        <f t="shared" si="195"/>
        <v>-3353481.44</v>
      </c>
      <c r="AI263" s="48">
        <f t="shared" si="196"/>
        <v>-3162687.43</v>
      </c>
      <c r="AJ263" s="48">
        <f t="shared" si="197"/>
        <v>-3162687.43</v>
      </c>
      <c r="AK263" s="48">
        <f t="shared" si="198"/>
        <v>-3162687.43</v>
      </c>
      <c r="AL263" s="48">
        <f t="shared" si="199"/>
        <v>-3162687.43</v>
      </c>
      <c r="AM263" s="48">
        <f t="shared" si="200"/>
        <v>-3162687.43</v>
      </c>
      <c r="AN263" s="48">
        <f t="shared" si="201"/>
        <v>-3162687.43</v>
      </c>
      <c r="AO263" s="48">
        <f t="shared" si="202"/>
        <v>-3162687.43</v>
      </c>
    </row>
    <row r="264" spans="1:41" ht="16.399999999999999" customHeight="1">
      <c r="A264" s="14">
        <v>22101</v>
      </c>
      <c r="B264" s="24" t="s">
        <v>247</v>
      </c>
      <c r="C264" s="48">
        <f>SUMIF(Jan!$A:$A,TB!$A264,Jan!$H:$H)</f>
        <v>-6420856</v>
      </c>
      <c r="D264" s="48">
        <f>SUMIF(Feb!$A:$A,TB!$A264,Feb!$H:$H)</f>
        <v>-9679188.8800000008</v>
      </c>
      <c r="E264" s="48">
        <f>SUMIF(Mar!$A:$A,TB!$A264,Mar!$H:$H)</f>
        <v>-6498437.5</v>
      </c>
      <c r="F264" s="48">
        <f>SUMIF(Apr!$A:$A,TB!$A264,Apr!$H:$H)</f>
        <v>-25947.5</v>
      </c>
      <c r="G264" s="48">
        <f>SUMIF(May!$A:$A,TB!$A264,May!$H:$H)</f>
        <v>-856</v>
      </c>
      <c r="H264" s="48">
        <f>SUMIF(Jun!$A:$A,TB!$A264,Jun!$H:$H)</f>
        <v>-85470.82</v>
      </c>
      <c r="I264" s="48">
        <f>SUMIF(Jul!$A:$A,TB!$A264,Jul!$H:$H)</f>
        <v>-85470.82</v>
      </c>
      <c r="J264" s="48">
        <f>SUMIF(Aug!$A:$A,TB!$A264,Aug!$H:$H)</f>
        <v>-85470.82</v>
      </c>
      <c r="K264" s="48">
        <f>SUMIF(Sep!$A:$A,TB!$A264,Sep!$H:$H)</f>
        <v>-85470.82</v>
      </c>
      <c r="L264" s="48">
        <f>SUMIF(Oct!$A:$A,TB!$A264,Oct!$H:$H)</f>
        <v>-85470.82</v>
      </c>
      <c r="M264" s="48">
        <f>SUMIF(Nov!$A:$A,TB!$A264,Nov!$H:$H)</f>
        <v>-85470.82</v>
      </c>
      <c r="N264" s="48">
        <f>SUMIF(Dec!$A:$A,TB!$A264,Dec!$H:$H)</f>
        <v>-85470.82</v>
      </c>
      <c r="O264" s="261"/>
      <c r="P264" s="261"/>
      <c r="Q264" s="48">
        <v>0</v>
      </c>
      <c r="R264" s="48">
        <v>0</v>
      </c>
      <c r="S264" s="48">
        <v>0</v>
      </c>
      <c r="T264" s="48">
        <v>0</v>
      </c>
      <c r="U264" s="48">
        <v>0</v>
      </c>
      <c r="V264" s="48">
        <v>0</v>
      </c>
      <c r="W264" s="48">
        <v>0</v>
      </c>
      <c r="X264" s="48">
        <v>0</v>
      </c>
      <c r="Y264" s="48">
        <v>0</v>
      </c>
      <c r="Z264" s="48">
        <v>0</v>
      </c>
      <c r="AA264" s="48">
        <v>0</v>
      </c>
      <c r="AB264" s="48">
        <v>-9679188.8800000008</v>
      </c>
      <c r="AC264" s="261"/>
      <c r="AD264" s="48">
        <f t="shared" si="191"/>
        <v>-6420856</v>
      </c>
      <c r="AE264" s="48">
        <f t="shared" si="192"/>
        <v>-9679188.8800000008</v>
      </c>
      <c r="AF264" s="48">
        <f t="shared" si="193"/>
        <v>-6498437.5</v>
      </c>
      <c r="AG264" s="48">
        <f t="shared" si="194"/>
        <v>-25947.5</v>
      </c>
      <c r="AH264" s="48">
        <f t="shared" si="195"/>
        <v>-856</v>
      </c>
      <c r="AI264" s="48">
        <f t="shared" si="196"/>
        <v>-85470.82</v>
      </c>
      <c r="AJ264" s="48">
        <f t="shared" si="197"/>
        <v>-85470.82</v>
      </c>
      <c r="AK264" s="48">
        <f t="shared" si="198"/>
        <v>-85470.82</v>
      </c>
      <c r="AL264" s="48">
        <f t="shared" si="199"/>
        <v>-85470.82</v>
      </c>
      <c r="AM264" s="48">
        <f t="shared" si="200"/>
        <v>-85470.82</v>
      </c>
      <c r="AN264" s="48">
        <f t="shared" si="201"/>
        <v>-85470.82</v>
      </c>
      <c r="AO264" s="48">
        <f t="shared" si="202"/>
        <v>-85470.82</v>
      </c>
    </row>
    <row r="265" spans="1:41" ht="16.399999999999999" customHeight="1">
      <c r="A265" s="14">
        <v>25001</v>
      </c>
      <c r="B265" s="24" t="s">
        <v>248</v>
      </c>
      <c r="C265" s="48">
        <f>SUMIF(Jan!$A:$A,TB!$A265,Jan!$H:$H)</f>
        <v>0</v>
      </c>
      <c r="D265" s="48">
        <f>SUMIF(Feb!$A:$A,TB!$A265,Feb!$H:$H)</f>
        <v>100792</v>
      </c>
      <c r="E265" s="48">
        <f>SUMIF(Mar!$A:$A,TB!$A265,Mar!$H:$H)</f>
        <v>0</v>
      </c>
      <c r="F265" s="48">
        <f>SUMIF(Apr!$A:$A,TB!$A265,Apr!$H:$H)</f>
        <v>0</v>
      </c>
      <c r="G265" s="48">
        <f>SUMIF(May!$A:$A,TB!$A265,May!$H:$H)</f>
        <v>0</v>
      </c>
      <c r="H265" s="48">
        <f>SUMIF(Jun!$A:$A,TB!$A265,Jun!$H:$H)</f>
        <v>0</v>
      </c>
      <c r="I265" s="48">
        <f>SUMIF(Jul!$A:$A,TB!$A265,Jul!$H:$H)</f>
        <v>0</v>
      </c>
      <c r="J265" s="48">
        <f>SUMIF(Aug!$A:$A,TB!$A265,Aug!$H:$H)</f>
        <v>0</v>
      </c>
      <c r="K265" s="48">
        <f>SUMIF(Sep!$A:$A,TB!$A265,Sep!$H:$H)</f>
        <v>0</v>
      </c>
      <c r="L265" s="48">
        <f>SUMIF(Oct!$A:$A,TB!$A265,Oct!$H:$H)</f>
        <v>0</v>
      </c>
      <c r="M265" s="48">
        <f>SUMIF(Nov!$A:$A,TB!$A265,Nov!$H:$H)</f>
        <v>0</v>
      </c>
      <c r="N265" s="48">
        <f>SUMIF(Dec!$A:$A,TB!$A265,Dec!$H:$H)</f>
        <v>0</v>
      </c>
      <c r="O265" s="261"/>
      <c r="P265" s="261"/>
      <c r="Q265" s="48">
        <v>0</v>
      </c>
      <c r="R265" s="48">
        <v>0</v>
      </c>
      <c r="S265" s="48">
        <v>0</v>
      </c>
      <c r="T265" s="48">
        <v>0</v>
      </c>
      <c r="U265" s="48">
        <v>0</v>
      </c>
      <c r="V265" s="48">
        <v>0</v>
      </c>
      <c r="W265" s="48">
        <v>0</v>
      </c>
      <c r="X265" s="48">
        <v>-21300.25</v>
      </c>
      <c r="Y265" s="48">
        <v>0</v>
      </c>
      <c r="Z265" s="48">
        <v>491880.54</v>
      </c>
      <c r="AA265" s="48">
        <v>60510.04</v>
      </c>
      <c r="AB265" s="48">
        <v>0</v>
      </c>
      <c r="AC265" s="261"/>
      <c r="AD265" s="48">
        <f t="shared" si="191"/>
        <v>0</v>
      </c>
      <c r="AE265" s="48">
        <f t="shared" si="192"/>
        <v>100792</v>
      </c>
      <c r="AF265" s="48">
        <f t="shared" si="193"/>
        <v>0</v>
      </c>
      <c r="AG265" s="48">
        <f t="shared" si="194"/>
        <v>0</v>
      </c>
      <c r="AH265" s="48">
        <f t="shared" si="195"/>
        <v>0</v>
      </c>
      <c r="AI265" s="48">
        <f t="shared" si="196"/>
        <v>0</v>
      </c>
      <c r="AJ265" s="48">
        <f t="shared" si="197"/>
        <v>0</v>
      </c>
      <c r="AK265" s="48">
        <f t="shared" si="198"/>
        <v>0</v>
      </c>
      <c r="AL265" s="48">
        <f t="shared" si="199"/>
        <v>0</v>
      </c>
      <c r="AM265" s="48">
        <f t="shared" si="200"/>
        <v>0</v>
      </c>
      <c r="AN265" s="48">
        <f t="shared" si="201"/>
        <v>0</v>
      </c>
      <c r="AO265" s="48">
        <f t="shared" si="202"/>
        <v>0</v>
      </c>
    </row>
    <row r="266" spans="1:41" ht="16.399999999999999" customHeight="1">
      <c r="A266" s="14">
        <v>25002</v>
      </c>
      <c r="B266" s="24" t="s">
        <v>249</v>
      </c>
      <c r="C266" s="48">
        <f>SUMIF(Jan!$A:$A,TB!$A266,Jan!$H:$H)</f>
        <v>0</v>
      </c>
      <c r="D266" s="48">
        <f>SUMIF(Feb!$A:$A,TB!$A266,Feb!$H:$H)</f>
        <v>0</v>
      </c>
      <c r="E266" s="48">
        <f>SUMIF(Mar!$A:$A,TB!$A266,Mar!$H:$H)</f>
        <v>0</v>
      </c>
      <c r="F266" s="48">
        <f>SUMIF(Apr!$A:$A,TB!$A266,Apr!$H:$H)</f>
        <v>0</v>
      </c>
      <c r="G266" s="48">
        <f>SUMIF(May!$A:$A,TB!$A266,May!$H:$H)</f>
        <v>0</v>
      </c>
      <c r="H266" s="48">
        <f>SUMIF(Jun!$A:$A,TB!$A266,Jun!$H:$H)</f>
        <v>0</v>
      </c>
      <c r="I266" s="48">
        <f>SUMIF(Jul!$A:$A,TB!$A266,Jul!$H:$H)</f>
        <v>0</v>
      </c>
      <c r="J266" s="48">
        <f>SUMIF(Aug!$A:$A,TB!$A266,Aug!$H:$H)</f>
        <v>0</v>
      </c>
      <c r="K266" s="48">
        <f>SUMIF(Sep!$A:$A,TB!$A266,Sep!$H:$H)</f>
        <v>0</v>
      </c>
      <c r="L266" s="48">
        <f>SUMIF(Oct!$A:$A,TB!$A266,Oct!$H:$H)</f>
        <v>0</v>
      </c>
      <c r="M266" s="48">
        <f>SUMIF(Nov!$A:$A,TB!$A266,Nov!$H:$H)</f>
        <v>0</v>
      </c>
      <c r="N266" s="48">
        <f>SUMIF(Dec!$A:$A,TB!$A266,Dec!$H:$H)</f>
        <v>0</v>
      </c>
      <c r="O266" s="261"/>
      <c r="P266" s="261"/>
      <c r="Q266" s="48">
        <v>0</v>
      </c>
      <c r="R266" s="48">
        <v>0</v>
      </c>
      <c r="S266" s="48">
        <v>0</v>
      </c>
      <c r="T266" s="48">
        <v>0</v>
      </c>
      <c r="U266" s="48">
        <v>0</v>
      </c>
      <c r="V266" s="48">
        <v>0</v>
      </c>
      <c r="W266" s="48">
        <v>0</v>
      </c>
      <c r="X266" s="48">
        <v>0</v>
      </c>
      <c r="Y266" s="48">
        <v>0</v>
      </c>
      <c r="Z266" s="48">
        <v>0</v>
      </c>
      <c r="AA266" s="48">
        <v>0</v>
      </c>
      <c r="AB266" s="48">
        <v>0</v>
      </c>
      <c r="AC266" s="261"/>
      <c r="AD266" s="48">
        <f t="shared" si="191"/>
        <v>0</v>
      </c>
      <c r="AE266" s="48">
        <f t="shared" si="192"/>
        <v>0</v>
      </c>
      <c r="AF266" s="48">
        <f t="shared" si="193"/>
        <v>0</v>
      </c>
      <c r="AG266" s="48">
        <f t="shared" si="194"/>
        <v>0</v>
      </c>
      <c r="AH266" s="48">
        <f t="shared" si="195"/>
        <v>0</v>
      </c>
      <c r="AI266" s="48">
        <f t="shared" si="196"/>
        <v>0</v>
      </c>
      <c r="AJ266" s="48">
        <f t="shared" si="197"/>
        <v>0</v>
      </c>
      <c r="AK266" s="48">
        <f t="shared" si="198"/>
        <v>0</v>
      </c>
      <c r="AL266" s="48">
        <f t="shared" si="199"/>
        <v>0</v>
      </c>
      <c r="AM266" s="48">
        <f t="shared" si="200"/>
        <v>0</v>
      </c>
      <c r="AN266" s="48">
        <f t="shared" si="201"/>
        <v>0</v>
      </c>
      <c r="AO266" s="48">
        <f t="shared" si="202"/>
        <v>0</v>
      </c>
    </row>
    <row r="267" spans="1:41" ht="16.399999999999999" customHeight="1">
      <c r="A267" s="14">
        <v>25003</v>
      </c>
      <c r="B267" s="15" t="s">
        <v>250</v>
      </c>
      <c r="C267" s="48">
        <f>SUMIF(Jan!$A:$A,TB!$A267,Jan!$H:$H)</f>
        <v>0</v>
      </c>
      <c r="D267" s="48">
        <f>SUMIF(Feb!$A:$A,TB!$A267,Feb!$H:$H)</f>
        <v>0</v>
      </c>
      <c r="E267" s="48">
        <f>SUMIF(Mar!$A:$A,TB!$A267,Mar!$H:$H)</f>
        <v>0</v>
      </c>
      <c r="F267" s="48">
        <f>SUMIF(Apr!$A:$A,TB!$A267,Apr!$H:$H)</f>
        <v>0</v>
      </c>
      <c r="G267" s="48">
        <f>SUMIF(May!$A:$A,TB!$A267,May!$H:$H)</f>
        <v>0</v>
      </c>
      <c r="H267" s="48">
        <f>SUMIF(Jun!$A:$A,TB!$A267,Jun!$H:$H)</f>
        <v>0</v>
      </c>
      <c r="I267" s="48">
        <f>SUMIF(Jul!$A:$A,TB!$A267,Jul!$H:$H)</f>
        <v>0</v>
      </c>
      <c r="J267" s="48">
        <f>SUMIF(Aug!$A:$A,TB!$A267,Aug!$H:$H)</f>
        <v>0</v>
      </c>
      <c r="K267" s="48">
        <f>SUMIF(Sep!$A:$A,TB!$A267,Sep!$H:$H)</f>
        <v>0</v>
      </c>
      <c r="L267" s="48">
        <f>SUMIF(Oct!$A:$A,TB!$A267,Oct!$H:$H)</f>
        <v>0</v>
      </c>
      <c r="M267" s="48">
        <f>SUMIF(Nov!$A:$A,TB!$A267,Nov!$H:$H)</f>
        <v>0</v>
      </c>
      <c r="N267" s="48">
        <f>SUMIF(Dec!$A:$A,TB!$A267,Dec!$H:$H)</f>
        <v>0</v>
      </c>
      <c r="O267" s="261"/>
      <c r="P267" s="261"/>
      <c r="Q267" s="48">
        <v>0</v>
      </c>
      <c r="R267" s="48">
        <v>0</v>
      </c>
      <c r="S267" s="48">
        <v>0</v>
      </c>
      <c r="T267" s="48">
        <v>0</v>
      </c>
      <c r="U267" s="48">
        <v>0</v>
      </c>
      <c r="V267" s="48">
        <v>0</v>
      </c>
      <c r="W267" s="48">
        <v>0</v>
      </c>
      <c r="X267" s="48">
        <v>0</v>
      </c>
      <c r="Y267" s="48">
        <v>0</v>
      </c>
      <c r="Z267" s="48">
        <v>0</v>
      </c>
      <c r="AA267" s="48">
        <v>0</v>
      </c>
      <c r="AB267" s="48">
        <v>0</v>
      </c>
      <c r="AC267" s="261"/>
      <c r="AD267" s="48">
        <f t="shared" si="191"/>
        <v>0</v>
      </c>
      <c r="AE267" s="48">
        <f t="shared" si="192"/>
        <v>0</v>
      </c>
      <c r="AF267" s="48">
        <f t="shared" si="193"/>
        <v>0</v>
      </c>
      <c r="AG267" s="48">
        <f t="shared" si="194"/>
        <v>0</v>
      </c>
      <c r="AH267" s="48">
        <f t="shared" si="195"/>
        <v>0</v>
      </c>
      <c r="AI267" s="48">
        <f t="shared" si="196"/>
        <v>0</v>
      </c>
      <c r="AJ267" s="48">
        <f t="shared" si="197"/>
        <v>0</v>
      </c>
      <c r="AK267" s="48">
        <f t="shared" si="198"/>
        <v>0</v>
      </c>
      <c r="AL267" s="48">
        <f t="shared" si="199"/>
        <v>0</v>
      </c>
      <c r="AM267" s="48">
        <f t="shared" si="200"/>
        <v>0</v>
      </c>
      <c r="AN267" s="48">
        <f t="shared" si="201"/>
        <v>0</v>
      </c>
      <c r="AO267" s="48">
        <f t="shared" si="202"/>
        <v>0</v>
      </c>
    </row>
    <row r="268" spans="1:41" ht="16.399999999999999" customHeight="1">
      <c r="A268" s="14">
        <v>25004</v>
      </c>
      <c r="B268" s="15" t="s">
        <v>251</v>
      </c>
      <c r="C268" s="48">
        <f>SUMIF(Jan!$A:$A,TB!$A268,Jan!$H:$H)</f>
        <v>-8650870.1300000008</v>
      </c>
      <c r="D268" s="48">
        <f>SUMIF(Feb!$A:$A,TB!$A268,Feb!$H:$H)</f>
        <v>-5960880.4699999997</v>
      </c>
      <c r="E268" s="48">
        <f>SUMIF(Mar!$A:$A,TB!$A268,Mar!$H:$H)</f>
        <v>-5108756.18</v>
      </c>
      <c r="F268" s="48">
        <f>SUMIF(Apr!$A:$A,TB!$A268,Apr!$H:$H)</f>
        <v>-7272142.96</v>
      </c>
      <c r="G268" s="48">
        <f>SUMIF(May!$A:$A,TB!$A268,May!$H:$H)</f>
        <v>-6552679.3099999996</v>
      </c>
      <c r="H268" s="48">
        <f>SUMIF(Jun!$A:$A,TB!$A268,Jun!$H:$H)</f>
        <v>-6553566.0800000001</v>
      </c>
      <c r="I268" s="48">
        <f>SUMIF(Jul!$A:$A,TB!$A268,Jul!$H:$H)</f>
        <v>-6553566.0800000001</v>
      </c>
      <c r="J268" s="48">
        <f>SUMIF(Aug!$A:$A,TB!$A268,Aug!$H:$H)</f>
        <v>-6553566.0800000001</v>
      </c>
      <c r="K268" s="48">
        <f>SUMIF(Sep!$A:$A,TB!$A268,Sep!$H:$H)</f>
        <v>-6553566.0800000001</v>
      </c>
      <c r="L268" s="48">
        <f>SUMIF(Oct!$A:$A,TB!$A268,Oct!$H:$H)</f>
        <v>-6553566.0800000001</v>
      </c>
      <c r="M268" s="48">
        <f>SUMIF(Nov!$A:$A,TB!$A268,Nov!$H:$H)</f>
        <v>-6553566.0800000001</v>
      </c>
      <c r="N268" s="48">
        <f>SUMIF(Dec!$A:$A,TB!$A268,Dec!$H:$H)</f>
        <v>-6553566.0800000001</v>
      </c>
      <c r="O268" s="261"/>
      <c r="P268" s="261"/>
      <c r="Q268" s="48">
        <v>-2251458.65</v>
      </c>
      <c r="R268" s="48">
        <v>-3373517.38</v>
      </c>
      <c r="S268" s="48">
        <v>-1976410.42</v>
      </c>
      <c r="T268" s="48">
        <v>-1550418.29</v>
      </c>
      <c r="U268" s="48">
        <v>-1753605.13</v>
      </c>
      <c r="V268" s="48">
        <v>-1970141.06</v>
      </c>
      <c r="W268" s="48">
        <v>-2434724.16</v>
      </c>
      <c r="X268" s="48">
        <v>-6995532.3700000001</v>
      </c>
      <c r="Y268" s="48">
        <v>-6529165.5099999998</v>
      </c>
      <c r="Z268" s="48">
        <v>-6039341</v>
      </c>
      <c r="AA268" s="48">
        <v>-12005651.32</v>
      </c>
      <c r="AB268" s="48">
        <v>-10134028.119999999</v>
      </c>
      <c r="AC268" s="261"/>
      <c r="AD268" s="48">
        <f t="shared" si="191"/>
        <v>-8650870.1300000008</v>
      </c>
      <c r="AE268" s="48">
        <f t="shared" si="192"/>
        <v>-5960880.4699999997</v>
      </c>
      <c r="AF268" s="48">
        <f t="shared" si="193"/>
        <v>-5108756.18</v>
      </c>
      <c r="AG268" s="48">
        <f t="shared" si="194"/>
        <v>-7272142.96</v>
      </c>
      <c r="AH268" s="48">
        <f t="shared" si="195"/>
        <v>-6552679.3099999996</v>
      </c>
      <c r="AI268" s="48">
        <f t="shared" si="196"/>
        <v>-6553566.0800000001</v>
      </c>
      <c r="AJ268" s="48">
        <f t="shared" si="197"/>
        <v>-6553566.0800000001</v>
      </c>
      <c r="AK268" s="48">
        <f t="shared" si="198"/>
        <v>-6553566.0800000001</v>
      </c>
      <c r="AL268" s="48">
        <f t="shared" si="199"/>
        <v>-6553566.0800000001</v>
      </c>
      <c r="AM268" s="48">
        <f t="shared" si="200"/>
        <v>-6553566.0800000001</v>
      </c>
      <c r="AN268" s="48">
        <f t="shared" si="201"/>
        <v>-6553566.0800000001</v>
      </c>
      <c r="AO268" s="48">
        <f t="shared" si="202"/>
        <v>-6553566.0800000001</v>
      </c>
    </row>
    <row r="269" spans="1:41" ht="16.399999999999999" customHeight="1">
      <c r="A269" s="14">
        <v>25005</v>
      </c>
      <c r="B269" s="15" t="s">
        <v>252</v>
      </c>
      <c r="C269" s="48">
        <f>SUMIF(Jan!$A:$A,TB!$A269,Jan!$H:$H)</f>
        <v>0</v>
      </c>
      <c r="D269" s="48">
        <f>SUMIF(Feb!$A:$A,TB!$A269,Feb!$H:$H)</f>
        <v>0</v>
      </c>
      <c r="E269" s="48">
        <f>SUMIF(Mar!$A:$A,TB!$A269,Mar!$H:$H)</f>
        <v>0</v>
      </c>
      <c r="F269" s="48">
        <f>SUMIF(Apr!$A:$A,TB!$A269,Apr!$H:$H)</f>
        <v>0</v>
      </c>
      <c r="G269" s="48">
        <f>SUMIF(May!$A:$A,TB!$A269,May!$H:$H)</f>
        <v>0</v>
      </c>
      <c r="H269" s="48">
        <f>SUMIF(Jun!$A:$A,TB!$A269,Jun!$H:$H)</f>
        <v>0</v>
      </c>
      <c r="I269" s="48">
        <f>SUMIF(Jul!$A:$A,TB!$A269,Jul!$H:$H)</f>
        <v>0</v>
      </c>
      <c r="J269" s="48">
        <f>SUMIF(Aug!$A:$A,TB!$A269,Aug!$H:$H)</f>
        <v>0</v>
      </c>
      <c r="K269" s="48">
        <f>SUMIF(Sep!$A:$A,TB!$A269,Sep!$H:$H)</f>
        <v>0</v>
      </c>
      <c r="L269" s="48">
        <f>SUMIF(Oct!$A:$A,TB!$A269,Oct!$H:$H)</f>
        <v>0</v>
      </c>
      <c r="M269" s="48">
        <f>SUMIF(Nov!$A:$A,TB!$A269,Nov!$H:$H)</f>
        <v>0</v>
      </c>
      <c r="N269" s="48">
        <f>SUMIF(Dec!$A:$A,TB!$A269,Dec!$H:$H)</f>
        <v>0</v>
      </c>
      <c r="O269" s="261"/>
      <c r="P269" s="261"/>
      <c r="Q269" s="48">
        <v>0</v>
      </c>
      <c r="R269" s="48">
        <v>0</v>
      </c>
      <c r="S269" s="48">
        <v>0</v>
      </c>
      <c r="T269" s="48">
        <v>0</v>
      </c>
      <c r="U269" s="48">
        <v>0</v>
      </c>
      <c r="V269" s="48">
        <v>0</v>
      </c>
      <c r="W269" s="48">
        <v>0</v>
      </c>
      <c r="X269" s="48">
        <v>0</v>
      </c>
      <c r="Y269" s="48">
        <v>0</v>
      </c>
      <c r="Z269" s="48">
        <v>0</v>
      </c>
      <c r="AA269" s="48">
        <v>0</v>
      </c>
      <c r="AB269" s="48">
        <v>0</v>
      </c>
      <c r="AC269" s="261"/>
      <c r="AD269" s="48">
        <f t="shared" si="191"/>
        <v>0</v>
      </c>
      <c r="AE269" s="48">
        <f t="shared" si="192"/>
        <v>0</v>
      </c>
      <c r="AF269" s="48">
        <f t="shared" si="193"/>
        <v>0</v>
      </c>
      <c r="AG269" s="48">
        <f t="shared" si="194"/>
        <v>0</v>
      </c>
      <c r="AH269" s="48">
        <f t="shared" si="195"/>
        <v>0</v>
      </c>
      <c r="AI269" s="48">
        <f t="shared" si="196"/>
        <v>0</v>
      </c>
      <c r="AJ269" s="48">
        <f t="shared" si="197"/>
        <v>0</v>
      </c>
      <c r="AK269" s="48">
        <f t="shared" si="198"/>
        <v>0</v>
      </c>
      <c r="AL269" s="48">
        <f t="shared" si="199"/>
        <v>0</v>
      </c>
      <c r="AM269" s="48">
        <f t="shared" si="200"/>
        <v>0</v>
      </c>
      <c r="AN269" s="48">
        <f t="shared" si="201"/>
        <v>0</v>
      </c>
      <c r="AO269" s="48">
        <f t="shared" si="202"/>
        <v>0</v>
      </c>
    </row>
    <row r="270" spans="1:41" ht="16.399999999999999" customHeight="1">
      <c r="A270" s="14">
        <v>25010</v>
      </c>
      <c r="B270" s="15" t="s">
        <v>253</v>
      </c>
      <c r="C270" s="48">
        <f>SUMIF(Jan!$A:$A,TB!$A270,Jan!$H:$H)</f>
        <v>0</v>
      </c>
      <c r="D270" s="48">
        <f>SUMIF(Feb!$A:$A,TB!$A270,Feb!$H:$H)</f>
        <v>0</v>
      </c>
      <c r="E270" s="48">
        <f>SUMIF(Mar!$A:$A,TB!$A270,Mar!$H:$H)</f>
        <v>0</v>
      </c>
      <c r="F270" s="48">
        <f>SUMIF(Apr!$A:$A,TB!$A270,Apr!$H:$H)</f>
        <v>0</v>
      </c>
      <c r="G270" s="48">
        <f>SUMIF(May!$A:$A,TB!$A270,May!$H:$H)</f>
        <v>0</v>
      </c>
      <c r="H270" s="48">
        <f>SUMIF(Jun!$A:$A,TB!$A270,Jun!$H:$H)</f>
        <v>0</v>
      </c>
      <c r="I270" s="48">
        <f>SUMIF(Jul!$A:$A,TB!$A270,Jul!$H:$H)</f>
        <v>0</v>
      </c>
      <c r="J270" s="48">
        <f>SUMIF(Aug!$A:$A,TB!$A270,Aug!$H:$H)</f>
        <v>0</v>
      </c>
      <c r="K270" s="48">
        <f>SUMIF(Sep!$A:$A,TB!$A270,Sep!$H:$H)</f>
        <v>0</v>
      </c>
      <c r="L270" s="48">
        <f>SUMIF(Oct!$A:$A,TB!$A270,Oct!$H:$H)</f>
        <v>0</v>
      </c>
      <c r="M270" s="48">
        <f>SUMIF(Nov!$A:$A,TB!$A270,Nov!$H:$H)</f>
        <v>0</v>
      </c>
      <c r="N270" s="48">
        <f>SUMIF(Dec!$A:$A,TB!$A270,Dec!$H:$H)</f>
        <v>0</v>
      </c>
      <c r="O270" s="261"/>
      <c r="P270" s="261"/>
      <c r="Q270" s="48">
        <v>0</v>
      </c>
      <c r="R270" s="48">
        <v>0</v>
      </c>
      <c r="S270" s="48">
        <v>0</v>
      </c>
      <c r="T270" s="48">
        <v>0</v>
      </c>
      <c r="U270" s="48">
        <v>0</v>
      </c>
      <c r="V270" s="48">
        <v>0</v>
      </c>
      <c r="W270" s="48">
        <v>0</v>
      </c>
      <c r="X270" s="48">
        <v>0</v>
      </c>
      <c r="Y270" s="48">
        <v>0</v>
      </c>
      <c r="Z270" s="48">
        <v>0</v>
      </c>
      <c r="AA270" s="48">
        <v>145312</v>
      </c>
      <c r="AB270" s="48">
        <v>0</v>
      </c>
      <c r="AC270" s="261"/>
      <c r="AD270" s="48">
        <f t="shared" si="191"/>
        <v>0</v>
      </c>
      <c r="AE270" s="48">
        <f t="shared" si="192"/>
        <v>0</v>
      </c>
      <c r="AF270" s="48">
        <f t="shared" si="193"/>
        <v>0</v>
      </c>
      <c r="AG270" s="48">
        <f t="shared" si="194"/>
        <v>0</v>
      </c>
      <c r="AH270" s="48">
        <f t="shared" si="195"/>
        <v>0</v>
      </c>
      <c r="AI270" s="48">
        <f t="shared" si="196"/>
        <v>0</v>
      </c>
      <c r="AJ270" s="48">
        <f t="shared" si="197"/>
        <v>0</v>
      </c>
      <c r="AK270" s="48">
        <f t="shared" si="198"/>
        <v>0</v>
      </c>
      <c r="AL270" s="48">
        <f t="shared" si="199"/>
        <v>0</v>
      </c>
      <c r="AM270" s="48">
        <f t="shared" si="200"/>
        <v>0</v>
      </c>
      <c r="AN270" s="48">
        <f t="shared" si="201"/>
        <v>0</v>
      </c>
      <c r="AO270" s="48">
        <f t="shared" si="202"/>
        <v>0</v>
      </c>
    </row>
    <row r="271" spans="1:41" ht="16.399999999999999" customHeight="1">
      <c r="A271" s="14">
        <v>25019</v>
      </c>
      <c r="B271" s="15" t="s">
        <v>518</v>
      </c>
      <c r="C271" s="48">
        <f>SUMIF(Jan!$A:$A,TB!$A271,Jan!$H:$H)</f>
        <v>0</v>
      </c>
      <c r="D271" s="48">
        <f>SUMIF(Feb!$A:$A,TB!$A271,Feb!$H:$H)</f>
        <v>0</v>
      </c>
      <c r="E271" s="48">
        <f>SUMIF(Mar!$A:$A,TB!$A271,Mar!$H:$H)</f>
        <v>0</v>
      </c>
      <c r="F271" s="48">
        <f>SUMIF(Apr!$A:$A,TB!$A271,Apr!$H:$H)</f>
        <v>0</v>
      </c>
      <c r="G271" s="48">
        <f>SUMIF(May!$A:$A,TB!$A271,May!$H:$H)</f>
        <v>0</v>
      </c>
      <c r="H271" s="48">
        <f>SUMIF(Jun!$A:$A,TB!$A271,Jun!$H:$H)</f>
        <v>0</v>
      </c>
      <c r="I271" s="48">
        <f>SUMIF(Jul!$A:$A,TB!$A271,Jul!$H:$H)</f>
        <v>0</v>
      </c>
      <c r="J271" s="48">
        <f>SUMIF(Aug!$A:$A,TB!$A271,Aug!$H:$H)</f>
        <v>0</v>
      </c>
      <c r="K271" s="48">
        <f>SUMIF(Sep!$A:$A,TB!$A271,Sep!$H:$H)</f>
        <v>0</v>
      </c>
      <c r="L271" s="48">
        <f>SUMIF(Oct!$A:$A,TB!$A271,Oct!$H:$H)</f>
        <v>0</v>
      </c>
      <c r="M271" s="48">
        <f>SUMIF(Nov!$A:$A,TB!$A271,Nov!$H:$H)</f>
        <v>0</v>
      </c>
      <c r="N271" s="48">
        <f>SUMIF(Dec!$A:$A,TB!$A271,Dec!$H:$H)</f>
        <v>0</v>
      </c>
      <c r="O271" s="261"/>
      <c r="P271" s="261"/>
      <c r="Q271" s="48">
        <v>0</v>
      </c>
      <c r="R271" s="48">
        <v>0</v>
      </c>
      <c r="S271" s="48">
        <v>0</v>
      </c>
      <c r="T271" s="48">
        <v>0</v>
      </c>
      <c r="U271" s="48">
        <v>0</v>
      </c>
      <c r="V271" s="48">
        <v>0</v>
      </c>
      <c r="W271" s="48">
        <v>0</v>
      </c>
      <c r="X271" s="48">
        <v>0</v>
      </c>
      <c r="Y271" s="48">
        <v>0</v>
      </c>
      <c r="Z271" s="48">
        <v>0</v>
      </c>
      <c r="AA271" s="48">
        <v>0</v>
      </c>
      <c r="AB271" s="48">
        <v>0</v>
      </c>
      <c r="AC271" s="261"/>
      <c r="AD271" s="48">
        <f t="shared" si="191"/>
        <v>0</v>
      </c>
      <c r="AE271" s="48">
        <f t="shared" si="192"/>
        <v>0</v>
      </c>
      <c r="AF271" s="48">
        <f t="shared" si="193"/>
        <v>0</v>
      </c>
      <c r="AG271" s="48">
        <f t="shared" si="194"/>
        <v>0</v>
      </c>
      <c r="AH271" s="48">
        <f t="shared" si="195"/>
        <v>0</v>
      </c>
      <c r="AI271" s="48">
        <f t="shared" si="196"/>
        <v>0</v>
      </c>
      <c r="AJ271" s="48">
        <f t="shared" si="197"/>
        <v>0</v>
      </c>
      <c r="AK271" s="48">
        <f t="shared" si="198"/>
        <v>0</v>
      </c>
      <c r="AL271" s="48">
        <f t="shared" si="199"/>
        <v>0</v>
      </c>
      <c r="AM271" s="48">
        <f t="shared" si="200"/>
        <v>0</v>
      </c>
      <c r="AN271" s="48">
        <f t="shared" si="201"/>
        <v>0</v>
      </c>
      <c r="AO271" s="48">
        <f t="shared" si="202"/>
        <v>0</v>
      </c>
    </row>
    <row r="272" spans="1:41" ht="16.399999999999999" customHeight="1">
      <c r="A272" s="14"/>
      <c r="B272" s="23"/>
      <c r="C272" s="48">
        <f>SUMIF(Jan!$A:$A,TB!$A272,Jan!$H:$H)</f>
        <v>0</v>
      </c>
      <c r="D272" s="48">
        <f>SUMIF(Feb!$A:$A,TB!$A272,Feb!$H:$H)</f>
        <v>0</v>
      </c>
      <c r="E272" s="48">
        <f>SUMIF(Mar!$A:$A,TB!$A272,Mar!$H:$H)</f>
        <v>0</v>
      </c>
      <c r="F272" s="48">
        <f>SUMIF(Apr!$A:$A,TB!$A272,Apr!$H:$H)</f>
        <v>0</v>
      </c>
      <c r="G272" s="48">
        <f>SUMIF(May!$A:$A,TB!$A272,May!$H:$H)</f>
        <v>0</v>
      </c>
      <c r="H272" s="48">
        <f>SUMIF(Jun!$A:$A,TB!$A272,Jun!$H:$H)</f>
        <v>0</v>
      </c>
      <c r="I272" s="48">
        <f>SUMIF(Jul!$A:$A,TB!$A272,Jul!$H:$H)</f>
        <v>0</v>
      </c>
      <c r="J272" s="48">
        <f>SUMIF(Aug!$A:$A,TB!$A272,Aug!$H:$H)</f>
        <v>0</v>
      </c>
      <c r="K272" s="48">
        <f>SUMIF(Sep!$A:$A,TB!$A272,Sep!$H:$H)</f>
        <v>0</v>
      </c>
      <c r="L272" s="48">
        <f>SUMIF(Oct!$A:$A,TB!$A272,Oct!$H:$H)</f>
        <v>0</v>
      </c>
      <c r="M272" s="48">
        <f>SUMIF(Nov!$A:$A,TB!$A272,Nov!$H:$H)</f>
        <v>0</v>
      </c>
      <c r="N272" s="48">
        <f>SUMIF(Dec!$A:$A,TB!$A272,Dec!$H:$H)</f>
        <v>0</v>
      </c>
      <c r="O272" s="261"/>
      <c r="P272" s="261"/>
      <c r="Q272" s="48">
        <v>0</v>
      </c>
      <c r="R272" s="48">
        <v>0</v>
      </c>
      <c r="S272" s="48">
        <v>0</v>
      </c>
      <c r="T272" s="48">
        <v>0</v>
      </c>
      <c r="U272" s="48">
        <v>0</v>
      </c>
      <c r="V272" s="48">
        <v>0</v>
      </c>
      <c r="W272" s="48">
        <v>0</v>
      </c>
      <c r="X272" s="48">
        <v>0</v>
      </c>
      <c r="Y272" s="48">
        <v>0</v>
      </c>
      <c r="Z272" s="48">
        <v>0</v>
      </c>
      <c r="AA272" s="48">
        <v>0</v>
      </c>
      <c r="AB272" s="48">
        <v>0</v>
      </c>
      <c r="AC272" s="261"/>
      <c r="AD272" s="48">
        <f t="shared" si="191"/>
        <v>0</v>
      </c>
      <c r="AE272" s="48">
        <f t="shared" si="192"/>
        <v>0</v>
      </c>
      <c r="AF272" s="48">
        <f t="shared" si="193"/>
        <v>0</v>
      </c>
      <c r="AG272" s="48">
        <f t="shared" si="194"/>
        <v>0</v>
      </c>
      <c r="AH272" s="48">
        <f t="shared" si="195"/>
        <v>0</v>
      </c>
      <c r="AI272" s="48">
        <f t="shared" si="196"/>
        <v>0</v>
      </c>
      <c r="AJ272" s="48">
        <f t="shared" si="197"/>
        <v>0</v>
      </c>
      <c r="AK272" s="48">
        <f t="shared" si="198"/>
        <v>0</v>
      </c>
      <c r="AL272" s="48">
        <f t="shared" si="199"/>
        <v>0</v>
      </c>
      <c r="AM272" s="48">
        <f t="shared" si="200"/>
        <v>0</v>
      </c>
      <c r="AN272" s="48">
        <f t="shared" si="201"/>
        <v>0</v>
      </c>
      <c r="AO272" s="48">
        <f t="shared" si="202"/>
        <v>0</v>
      </c>
    </row>
    <row r="273" spans="1:41" ht="16.399999999999999" customHeight="1">
      <c r="A273" s="19" t="s">
        <v>39</v>
      </c>
      <c r="B273" s="20"/>
      <c r="C273" s="21">
        <f>ROUND(SUM(C261:C272),2)</f>
        <v>-19215073.18</v>
      </c>
      <c r="D273" s="21">
        <f t="shared" ref="D273:N273" si="203">ROUND(SUM(D261:D272),2)</f>
        <v>-12749530.4</v>
      </c>
      <c r="E273" s="21">
        <f t="shared" si="203"/>
        <v>-12794886.27</v>
      </c>
      <c r="F273" s="21">
        <f t="shared" si="203"/>
        <v>-9203670.5500000007</v>
      </c>
      <c r="G273" s="21">
        <f t="shared" si="203"/>
        <v>-9907016.75</v>
      </c>
      <c r="H273" s="21">
        <f t="shared" si="203"/>
        <v>-9801724.3300000001</v>
      </c>
      <c r="I273" s="21">
        <f t="shared" si="203"/>
        <v>-9801724.3300000001</v>
      </c>
      <c r="J273" s="21">
        <f t="shared" si="203"/>
        <v>-9801724.3300000001</v>
      </c>
      <c r="K273" s="21">
        <f t="shared" si="203"/>
        <v>-9801724.3300000001</v>
      </c>
      <c r="L273" s="21">
        <f t="shared" si="203"/>
        <v>-9801724.3300000001</v>
      </c>
      <c r="M273" s="21">
        <f t="shared" si="203"/>
        <v>-9801724.3300000001</v>
      </c>
      <c r="N273" s="21">
        <f t="shared" si="203"/>
        <v>-9801724.3300000001</v>
      </c>
      <c r="O273" s="261"/>
      <c r="P273" s="261"/>
      <c r="Q273" s="21">
        <v>-7494034.25</v>
      </c>
      <c r="R273" s="21">
        <v>-3429592.77</v>
      </c>
      <c r="S273" s="21">
        <v>-5648968.25</v>
      </c>
      <c r="T273" s="21">
        <v>-6779652.5099999998</v>
      </c>
      <c r="U273" s="21">
        <v>-9334965.5999999996</v>
      </c>
      <c r="V273" s="21">
        <v>-8211785.79</v>
      </c>
      <c r="W273" s="21">
        <v>-5922829.75</v>
      </c>
      <c r="X273" s="21">
        <v>-11131438.640000001</v>
      </c>
      <c r="Y273" s="21">
        <v>-9060150.6699999999</v>
      </c>
      <c r="Z273" s="21">
        <v>-9510689.0800000001</v>
      </c>
      <c r="AA273" s="21">
        <v>-15678097.6</v>
      </c>
      <c r="AB273" s="21">
        <v>-22820040.170000002</v>
      </c>
      <c r="AC273" s="261"/>
      <c r="AD273" s="21">
        <f>ROUND(SUM(AD261:AD272),2)</f>
        <v>-19215073.18</v>
      </c>
      <c r="AE273" s="21">
        <f t="shared" ref="AE273:AO273" si="204">ROUND(SUM(AE261:AE272),2)</f>
        <v>-12749530.4</v>
      </c>
      <c r="AF273" s="21">
        <f t="shared" si="204"/>
        <v>-12794886.27</v>
      </c>
      <c r="AG273" s="21">
        <f t="shared" si="204"/>
        <v>-9203670.5500000007</v>
      </c>
      <c r="AH273" s="21">
        <f t="shared" si="204"/>
        <v>-9907016.75</v>
      </c>
      <c r="AI273" s="21">
        <f t="shared" si="204"/>
        <v>-9801724.3300000001</v>
      </c>
      <c r="AJ273" s="21">
        <f t="shared" si="204"/>
        <v>-9801724.3300000001</v>
      </c>
      <c r="AK273" s="21">
        <f t="shared" si="204"/>
        <v>-9801724.3300000001</v>
      </c>
      <c r="AL273" s="21">
        <f t="shared" si="204"/>
        <v>-9801724.3300000001</v>
      </c>
      <c r="AM273" s="21">
        <f t="shared" si="204"/>
        <v>-9801724.3300000001</v>
      </c>
      <c r="AN273" s="21">
        <f t="shared" si="204"/>
        <v>-9801724.3300000001</v>
      </c>
      <c r="AO273" s="21">
        <f t="shared" si="204"/>
        <v>-9801724.3300000001</v>
      </c>
    </row>
    <row r="274" spans="1:41" ht="16.399999999999999" customHeight="1">
      <c r="A274" s="14"/>
      <c r="B274" s="15"/>
      <c r="C274" s="48">
        <f>SUMIF(Jan!$A:$A,TB!$A274,Jan!$H:$H)</f>
        <v>0</v>
      </c>
      <c r="D274" s="48">
        <f>SUMIF(Feb!$A:$A,TB!$A274,Feb!$H:$H)</f>
        <v>0</v>
      </c>
      <c r="E274" s="48">
        <f>SUMIF(Mar!$A:$A,TB!$A274,Mar!$H:$H)</f>
        <v>0</v>
      </c>
      <c r="F274" s="48">
        <f>SUMIF(Apr!$A:$A,TB!$A274,Apr!$H:$H)</f>
        <v>0</v>
      </c>
      <c r="G274" s="48">
        <f>SUMIF(May!$A:$A,TB!$A274,May!$H:$H)</f>
        <v>0</v>
      </c>
      <c r="H274" s="48">
        <f>SUMIF(Jun!$A:$A,TB!$A274,Jun!$H:$H)</f>
        <v>0</v>
      </c>
      <c r="I274" s="48">
        <f>SUMIF(Jul!$A:$A,TB!$A274,Jul!$H:$H)</f>
        <v>0</v>
      </c>
      <c r="J274" s="48">
        <f>SUMIF(Aug!$A:$A,TB!$A274,Aug!$H:$H)</f>
        <v>0</v>
      </c>
      <c r="K274" s="48">
        <f>SUMIF(Sep!$A:$A,TB!$A274,Sep!$H:$H)</f>
        <v>0</v>
      </c>
      <c r="L274" s="48">
        <f>SUMIF(Oct!$A:$A,TB!$A274,Oct!$H:$H)</f>
        <v>0</v>
      </c>
      <c r="M274" s="48">
        <f>SUMIF(Nov!$A:$A,TB!$A274,Nov!$H:$H)</f>
        <v>0</v>
      </c>
      <c r="N274" s="48">
        <f>SUMIF(Dec!$A:$A,TB!$A274,Dec!$H:$H)</f>
        <v>0</v>
      </c>
      <c r="O274" s="261"/>
      <c r="P274" s="261"/>
      <c r="Q274" s="48">
        <v>0</v>
      </c>
      <c r="R274" s="48">
        <v>0</v>
      </c>
      <c r="S274" s="48">
        <v>0</v>
      </c>
      <c r="T274" s="48">
        <v>0</v>
      </c>
      <c r="U274" s="48">
        <v>0</v>
      </c>
      <c r="V274" s="48">
        <v>0</v>
      </c>
      <c r="W274" s="48">
        <v>0</v>
      </c>
      <c r="X274" s="48">
        <v>0</v>
      </c>
      <c r="Y274" s="48">
        <v>0</v>
      </c>
      <c r="Z274" s="48">
        <v>0</v>
      </c>
      <c r="AA274" s="48">
        <v>0</v>
      </c>
      <c r="AB274" s="48">
        <v>0</v>
      </c>
      <c r="AC274" s="261"/>
      <c r="AD274" s="48">
        <f t="shared" ref="AD274:AO277" si="205">ROUND(C274*AD$2,2)</f>
        <v>0</v>
      </c>
      <c r="AE274" s="48">
        <f t="shared" si="205"/>
        <v>0</v>
      </c>
      <c r="AF274" s="48">
        <f t="shared" si="205"/>
        <v>0</v>
      </c>
      <c r="AG274" s="48">
        <f t="shared" si="205"/>
        <v>0</v>
      </c>
      <c r="AH274" s="48">
        <f t="shared" si="205"/>
        <v>0</v>
      </c>
      <c r="AI274" s="48">
        <f t="shared" si="205"/>
        <v>0</v>
      </c>
      <c r="AJ274" s="48">
        <f t="shared" si="205"/>
        <v>0</v>
      </c>
      <c r="AK274" s="48">
        <f t="shared" si="205"/>
        <v>0</v>
      </c>
      <c r="AL274" s="48">
        <f t="shared" si="205"/>
        <v>0</v>
      </c>
      <c r="AM274" s="48">
        <f t="shared" si="205"/>
        <v>0</v>
      </c>
      <c r="AN274" s="48">
        <f t="shared" si="205"/>
        <v>0</v>
      </c>
      <c r="AO274" s="48">
        <f t="shared" si="205"/>
        <v>0</v>
      </c>
    </row>
    <row r="275" spans="1:41" ht="16.399999999999999" customHeight="1">
      <c r="A275" s="14">
        <v>25006</v>
      </c>
      <c r="B275" s="23" t="s">
        <v>254</v>
      </c>
      <c r="C275" s="48">
        <f>SUMIF(Jan!$A:$A,TB!$A275,Jan!$H:$H)</f>
        <v>0</v>
      </c>
      <c r="D275" s="48">
        <f>SUMIF(Feb!$A:$A,TB!$A275,Feb!$H:$H)</f>
        <v>0</v>
      </c>
      <c r="E275" s="48">
        <f>SUMIF(Mar!$A:$A,TB!$A275,Mar!$H:$H)</f>
        <v>0</v>
      </c>
      <c r="F275" s="48">
        <f>SUMIF(Apr!$A:$A,TB!$A275,Apr!$H:$H)</f>
        <v>0</v>
      </c>
      <c r="G275" s="48">
        <f>SUMIF(May!$A:$A,TB!$A275,May!$H:$H)</f>
        <v>0</v>
      </c>
      <c r="H275" s="48">
        <f>SUMIF(Jun!$A:$A,TB!$A275,Jun!$H:$H)</f>
        <v>0</v>
      </c>
      <c r="I275" s="48">
        <f>SUMIF(Jul!$A:$A,TB!$A275,Jul!$H:$H)</f>
        <v>0</v>
      </c>
      <c r="J275" s="48">
        <f>SUMIF(Aug!$A:$A,TB!$A275,Aug!$H:$H)</f>
        <v>0</v>
      </c>
      <c r="K275" s="48">
        <f>SUMIF(Sep!$A:$A,TB!$A275,Sep!$H:$H)</f>
        <v>0</v>
      </c>
      <c r="L275" s="48">
        <f>SUMIF(Oct!$A:$A,TB!$A275,Oct!$H:$H)</f>
        <v>0</v>
      </c>
      <c r="M275" s="48">
        <f>SUMIF(Nov!$A:$A,TB!$A275,Nov!$H:$H)</f>
        <v>0</v>
      </c>
      <c r="N275" s="48">
        <f>SUMIF(Dec!$A:$A,TB!$A275,Dec!$H:$H)</f>
        <v>0</v>
      </c>
      <c r="O275" s="261"/>
      <c r="P275" s="261"/>
      <c r="Q275" s="48">
        <v>0</v>
      </c>
      <c r="R275" s="48">
        <v>0</v>
      </c>
      <c r="S275" s="48">
        <v>0</v>
      </c>
      <c r="T275" s="48">
        <v>0</v>
      </c>
      <c r="U275" s="48">
        <v>0</v>
      </c>
      <c r="V275" s="48">
        <v>0</v>
      </c>
      <c r="W275" s="48">
        <v>0</v>
      </c>
      <c r="X275" s="48">
        <v>0</v>
      </c>
      <c r="Y275" s="48">
        <v>0</v>
      </c>
      <c r="Z275" s="48">
        <v>0</v>
      </c>
      <c r="AA275" s="48">
        <v>0</v>
      </c>
      <c r="AB275" s="48">
        <v>0</v>
      </c>
      <c r="AC275" s="261"/>
      <c r="AD275" s="48">
        <f t="shared" si="205"/>
        <v>0</v>
      </c>
      <c r="AE275" s="48">
        <f t="shared" si="205"/>
        <v>0</v>
      </c>
      <c r="AF275" s="48">
        <f t="shared" si="205"/>
        <v>0</v>
      </c>
      <c r="AG275" s="48">
        <f t="shared" si="205"/>
        <v>0</v>
      </c>
      <c r="AH275" s="48">
        <f t="shared" si="205"/>
        <v>0</v>
      </c>
      <c r="AI275" s="48">
        <f t="shared" si="205"/>
        <v>0</v>
      </c>
      <c r="AJ275" s="48">
        <f t="shared" si="205"/>
        <v>0</v>
      </c>
      <c r="AK275" s="48">
        <f t="shared" si="205"/>
        <v>0</v>
      </c>
      <c r="AL275" s="48">
        <f t="shared" si="205"/>
        <v>0</v>
      </c>
      <c r="AM275" s="48">
        <f t="shared" si="205"/>
        <v>0</v>
      </c>
      <c r="AN275" s="48">
        <f t="shared" si="205"/>
        <v>0</v>
      </c>
      <c r="AO275" s="48">
        <f t="shared" si="205"/>
        <v>0</v>
      </c>
    </row>
    <row r="276" spans="1:41" ht="16.399999999999999" customHeight="1">
      <c r="A276" s="14">
        <v>21000</v>
      </c>
      <c r="B276" s="23" t="s">
        <v>255</v>
      </c>
      <c r="C276" s="48">
        <f>SUMIF(Jan!$A:$A,TB!$A276,Jan!$H:$H)</f>
        <v>0</v>
      </c>
      <c r="D276" s="48">
        <f>SUMIF(Feb!$A:$A,TB!$A276,Feb!$H:$H)</f>
        <v>0</v>
      </c>
      <c r="E276" s="48">
        <f>SUMIF(Mar!$A:$A,TB!$A276,Mar!$H:$H)</f>
        <v>0</v>
      </c>
      <c r="F276" s="48">
        <f>SUMIF(Apr!$A:$A,TB!$A276,Apr!$H:$H)</f>
        <v>0</v>
      </c>
      <c r="G276" s="48">
        <f>SUMIF(May!$A:$A,TB!$A276,May!$H:$H)</f>
        <v>0</v>
      </c>
      <c r="H276" s="48">
        <f>SUMIF(Jun!$A:$A,TB!$A276,Jun!$H:$H)</f>
        <v>0</v>
      </c>
      <c r="I276" s="48">
        <f>SUMIF(Jul!$A:$A,TB!$A276,Jul!$H:$H)</f>
        <v>0</v>
      </c>
      <c r="J276" s="48">
        <f>SUMIF(Aug!$A:$A,TB!$A276,Aug!$H:$H)</f>
        <v>0</v>
      </c>
      <c r="K276" s="48">
        <f>SUMIF(Sep!$A:$A,TB!$A276,Sep!$H:$H)</f>
        <v>0</v>
      </c>
      <c r="L276" s="48">
        <f>SUMIF(Oct!$A:$A,TB!$A276,Oct!$H:$H)</f>
        <v>0</v>
      </c>
      <c r="M276" s="48">
        <f>SUMIF(Nov!$A:$A,TB!$A276,Nov!$H:$H)</f>
        <v>0</v>
      </c>
      <c r="N276" s="48">
        <f>SUMIF(Dec!$A:$A,TB!$A276,Dec!$H:$H)</f>
        <v>0</v>
      </c>
      <c r="O276" s="261"/>
      <c r="P276" s="261"/>
      <c r="Q276" s="48">
        <v>0</v>
      </c>
      <c r="R276" s="48">
        <v>0</v>
      </c>
      <c r="S276" s="48">
        <v>0</v>
      </c>
      <c r="T276" s="48">
        <v>0</v>
      </c>
      <c r="U276" s="48">
        <v>0</v>
      </c>
      <c r="V276" s="48">
        <v>0</v>
      </c>
      <c r="W276" s="48">
        <v>0</v>
      </c>
      <c r="X276" s="48">
        <v>0</v>
      </c>
      <c r="Y276" s="48">
        <v>0</v>
      </c>
      <c r="Z276" s="48">
        <v>0</v>
      </c>
      <c r="AA276" s="48">
        <v>0</v>
      </c>
      <c r="AB276" s="48">
        <v>0</v>
      </c>
      <c r="AC276" s="261"/>
      <c r="AD276" s="48">
        <f t="shared" si="205"/>
        <v>0</v>
      </c>
      <c r="AE276" s="48">
        <f t="shared" si="205"/>
        <v>0</v>
      </c>
      <c r="AF276" s="48">
        <f t="shared" si="205"/>
        <v>0</v>
      </c>
      <c r="AG276" s="48">
        <f t="shared" si="205"/>
        <v>0</v>
      </c>
      <c r="AH276" s="48">
        <f t="shared" si="205"/>
        <v>0</v>
      </c>
      <c r="AI276" s="48">
        <f t="shared" si="205"/>
        <v>0</v>
      </c>
      <c r="AJ276" s="48">
        <f t="shared" si="205"/>
        <v>0</v>
      </c>
      <c r="AK276" s="48">
        <f t="shared" si="205"/>
        <v>0</v>
      </c>
      <c r="AL276" s="48">
        <f t="shared" si="205"/>
        <v>0</v>
      </c>
      <c r="AM276" s="48">
        <f t="shared" si="205"/>
        <v>0</v>
      </c>
      <c r="AN276" s="48">
        <f t="shared" si="205"/>
        <v>0</v>
      </c>
      <c r="AO276" s="48">
        <f t="shared" si="205"/>
        <v>0</v>
      </c>
    </row>
    <row r="277" spans="1:41" ht="16.399999999999999" customHeight="1">
      <c r="A277" s="14"/>
      <c r="B277" s="23"/>
      <c r="C277" s="48">
        <f>SUMIF(Jan!$A:$A,TB!$A277,Jan!$H:$H)</f>
        <v>0</v>
      </c>
      <c r="D277" s="48">
        <f>SUMIF(Feb!$A:$A,TB!$A277,Feb!$H:$H)</f>
        <v>0</v>
      </c>
      <c r="E277" s="48">
        <f>SUMIF(Mar!$A:$A,TB!$A277,Mar!$H:$H)</f>
        <v>0</v>
      </c>
      <c r="F277" s="48">
        <f>SUMIF(Apr!$A:$A,TB!$A277,Apr!$H:$H)</f>
        <v>0</v>
      </c>
      <c r="G277" s="48">
        <f>SUMIF(May!$A:$A,TB!$A277,May!$H:$H)</f>
        <v>0</v>
      </c>
      <c r="H277" s="48">
        <f>SUMIF(Jun!$A:$A,TB!$A277,Jun!$H:$H)</f>
        <v>0</v>
      </c>
      <c r="I277" s="48">
        <f>SUMIF(Jul!$A:$A,TB!$A277,Jul!$H:$H)</f>
        <v>0</v>
      </c>
      <c r="J277" s="48">
        <f>SUMIF(Aug!$A:$A,TB!$A277,Aug!$H:$H)</f>
        <v>0</v>
      </c>
      <c r="K277" s="48">
        <f>SUMIF(Sep!$A:$A,TB!$A277,Sep!$H:$H)</f>
        <v>0</v>
      </c>
      <c r="L277" s="48">
        <f>SUMIF(Oct!$A:$A,TB!$A277,Oct!$H:$H)</f>
        <v>0</v>
      </c>
      <c r="M277" s="48">
        <f>SUMIF(Nov!$A:$A,TB!$A277,Nov!$H:$H)</f>
        <v>0</v>
      </c>
      <c r="N277" s="48">
        <f>SUMIF(Dec!$A:$A,TB!$A277,Dec!$H:$H)</f>
        <v>0</v>
      </c>
      <c r="O277" s="261"/>
      <c r="P277" s="261"/>
      <c r="Q277" s="48">
        <v>0</v>
      </c>
      <c r="R277" s="48">
        <v>0</v>
      </c>
      <c r="S277" s="48">
        <v>0</v>
      </c>
      <c r="T277" s="48">
        <v>0</v>
      </c>
      <c r="U277" s="48">
        <v>0</v>
      </c>
      <c r="V277" s="48">
        <v>0</v>
      </c>
      <c r="W277" s="48">
        <v>0</v>
      </c>
      <c r="X277" s="48">
        <v>0</v>
      </c>
      <c r="Y277" s="48">
        <v>0</v>
      </c>
      <c r="Z277" s="48">
        <v>0</v>
      </c>
      <c r="AA277" s="48">
        <v>0</v>
      </c>
      <c r="AB277" s="48">
        <v>0</v>
      </c>
      <c r="AC277" s="261"/>
      <c r="AD277" s="48">
        <f t="shared" si="205"/>
        <v>0</v>
      </c>
      <c r="AE277" s="48">
        <f t="shared" si="205"/>
        <v>0</v>
      </c>
      <c r="AF277" s="48">
        <f t="shared" si="205"/>
        <v>0</v>
      </c>
      <c r="AG277" s="48">
        <f t="shared" si="205"/>
        <v>0</v>
      </c>
      <c r="AH277" s="48">
        <f t="shared" si="205"/>
        <v>0</v>
      </c>
      <c r="AI277" s="48">
        <f t="shared" si="205"/>
        <v>0</v>
      </c>
      <c r="AJ277" s="48">
        <f t="shared" si="205"/>
        <v>0</v>
      </c>
      <c r="AK277" s="48">
        <f t="shared" si="205"/>
        <v>0</v>
      </c>
      <c r="AL277" s="48">
        <f t="shared" si="205"/>
        <v>0</v>
      </c>
      <c r="AM277" s="48">
        <f t="shared" si="205"/>
        <v>0</v>
      </c>
      <c r="AN277" s="48">
        <f t="shared" si="205"/>
        <v>0</v>
      </c>
      <c r="AO277" s="48">
        <f t="shared" si="205"/>
        <v>0</v>
      </c>
    </row>
    <row r="278" spans="1:41" ht="16.399999999999999" customHeight="1">
      <c r="A278" s="19" t="s">
        <v>52</v>
      </c>
      <c r="B278" s="20"/>
      <c r="C278" s="21">
        <f t="shared" ref="C278" si="206">ROUND(SUM(C274:C277),2)</f>
        <v>0</v>
      </c>
      <c r="D278" s="21">
        <f t="shared" ref="D278:N278" si="207">ROUND(SUM(D274:D277),2)</f>
        <v>0</v>
      </c>
      <c r="E278" s="21">
        <f t="shared" si="207"/>
        <v>0</v>
      </c>
      <c r="F278" s="21">
        <f t="shared" si="207"/>
        <v>0</v>
      </c>
      <c r="G278" s="21">
        <f t="shared" si="207"/>
        <v>0</v>
      </c>
      <c r="H278" s="21">
        <f t="shared" si="207"/>
        <v>0</v>
      </c>
      <c r="I278" s="21">
        <f t="shared" si="207"/>
        <v>0</v>
      </c>
      <c r="J278" s="21">
        <f t="shared" si="207"/>
        <v>0</v>
      </c>
      <c r="K278" s="21">
        <f t="shared" si="207"/>
        <v>0</v>
      </c>
      <c r="L278" s="21">
        <f t="shared" si="207"/>
        <v>0</v>
      </c>
      <c r="M278" s="21">
        <f t="shared" si="207"/>
        <v>0</v>
      </c>
      <c r="N278" s="21">
        <f t="shared" si="207"/>
        <v>0</v>
      </c>
      <c r="O278" s="261"/>
      <c r="P278" s="261"/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0</v>
      </c>
      <c r="W278" s="21">
        <v>0</v>
      </c>
      <c r="X278" s="21">
        <v>0</v>
      </c>
      <c r="Y278" s="21">
        <v>0</v>
      </c>
      <c r="Z278" s="21">
        <v>0</v>
      </c>
      <c r="AA278" s="21">
        <v>0</v>
      </c>
      <c r="AB278" s="21">
        <v>0</v>
      </c>
      <c r="AC278" s="261"/>
      <c r="AD278" s="21">
        <f t="shared" ref="AD278:AO278" si="208">ROUND(SUM(AD274:AD277),2)</f>
        <v>0</v>
      </c>
      <c r="AE278" s="21">
        <f t="shared" si="208"/>
        <v>0</v>
      </c>
      <c r="AF278" s="21">
        <f t="shared" si="208"/>
        <v>0</v>
      </c>
      <c r="AG278" s="21">
        <f t="shared" si="208"/>
        <v>0</v>
      </c>
      <c r="AH278" s="21">
        <f t="shared" si="208"/>
        <v>0</v>
      </c>
      <c r="AI278" s="21">
        <f t="shared" si="208"/>
        <v>0</v>
      </c>
      <c r="AJ278" s="21">
        <f t="shared" si="208"/>
        <v>0</v>
      </c>
      <c r="AK278" s="21">
        <f t="shared" si="208"/>
        <v>0</v>
      </c>
      <c r="AL278" s="21">
        <f t="shared" si="208"/>
        <v>0</v>
      </c>
      <c r="AM278" s="21">
        <f t="shared" si="208"/>
        <v>0</v>
      </c>
      <c r="AN278" s="21">
        <f t="shared" si="208"/>
        <v>0</v>
      </c>
      <c r="AO278" s="21">
        <f t="shared" si="208"/>
        <v>0</v>
      </c>
    </row>
    <row r="279" spans="1:41" ht="16.399999999999999" customHeight="1">
      <c r="A279" s="14"/>
      <c r="B279" s="15"/>
      <c r="C279" s="48">
        <f>SUMIF(Jan!$A:$A,TB!$A279,Jan!$H:$H)</f>
        <v>0</v>
      </c>
      <c r="D279" s="48">
        <f>SUMIF(Feb!$A:$A,TB!$A279,Feb!$H:$H)</f>
        <v>0</v>
      </c>
      <c r="E279" s="48">
        <f>SUMIF(Mar!$A:$A,TB!$A279,Mar!$H:$H)</f>
        <v>0</v>
      </c>
      <c r="F279" s="48">
        <f>SUMIF(Apr!$A:$A,TB!$A279,Apr!$H:$H)</f>
        <v>0</v>
      </c>
      <c r="G279" s="48">
        <f>SUMIF(May!$A:$A,TB!$A279,May!$H:$H)</f>
        <v>0</v>
      </c>
      <c r="H279" s="48">
        <f>SUMIF(Jun!$A:$A,TB!$A279,Jun!$H:$H)</f>
        <v>0</v>
      </c>
      <c r="I279" s="48">
        <f>SUMIF(Jul!$A:$A,TB!$A279,Jul!$H:$H)</f>
        <v>0</v>
      </c>
      <c r="J279" s="48">
        <f>SUMIF(Aug!$A:$A,TB!$A279,Aug!$H:$H)</f>
        <v>0</v>
      </c>
      <c r="K279" s="48">
        <f>SUMIF(Sep!$A:$A,TB!$A279,Sep!$H:$H)</f>
        <v>0</v>
      </c>
      <c r="L279" s="48">
        <f>SUMIF(Oct!$A:$A,TB!$A279,Oct!$H:$H)</f>
        <v>0</v>
      </c>
      <c r="M279" s="48">
        <f>SUMIF(Nov!$A:$A,TB!$A279,Nov!$H:$H)</f>
        <v>0</v>
      </c>
      <c r="N279" s="48">
        <f>SUMIF(Dec!$A:$A,TB!$A279,Dec!$H:$H)</f>
        <v>0</v>
      </c>
      <c r="O279" s="261"/>
      <c r="P279" s="261"/>
      <c r="Q279" s="48">
        <v>0</v>
      </c>
      <c r="R279" s="48">
        <v>0</v>
      </c>
      <c r="S279" s="48">
        <v>0</v>
      </c>
      <c r="T279" s="48">
        <v>0</v>
      </c>
      <c r="U279" s="48">
        <v>0</v>
      </c>
      <c r="V279" s="48">
        <v>0</v>
      </c>
      <c r="W279" s="48">
        <v>0</v>
      </c>
      <c r="X279" s="48">
        <v>0</v>
      </c>
      <c r="Y279" s="48">
        <v>0</v>
      </c>
      <c r="Z279" s="48">
        <v>0</v>
      </c>
      <c r="AA279" s="48">
        <v>0</v>
      </c>
      <c r="AB279" s="48">
        <v>0</v>
      </c>
      <c r="AC279" s="261"/>
      <c r="AD279" s="48">
        <f t="shared" ref="AD279:AO281" si="209">ROUND(C279*AD$2,2)</f>
        <v>0</v>
      </c>
      <c r="AE279" s="48">
        <f t="shared" si="209"/>
        <v>0</v>
      </c>
      <c r="AF279" s="48">
        <f t="shared" si="209"/>
        <v>0</v>
      </c>
      <c r="AG279" s="48">
        <f t="shared" si="209"/>
        <v>0</v>
      </c>
      <c r="AH279" s="48">
        <f t="shared" si="209"/>
        <v>0</v>
      </c>
      <c r="AI279" s="48">
        <f t="shared" si="209"/>
        <v>0</v>
      </c>
      <c r="AJ279" s="48">
        <f t="shared" si="209"/>
        <v>0</v>
      </c>
      <c r="AK279" s="48">
        <f t="shared" si="209"/>
        <v>0</v>
      </c>
      <c r="AL279" s="48">
        <f t="shared" si="209"/>
        <v>0</v>
      </c>
      <c r="AM279" s="48">
        <f t="shared" si="209"/>
        <v>0</v>
      </c>
      <c r="AN279" s="48">
        <f t="shared" si="209"/>
        <v>0</v>
      </c>
      <c r="AO279" s="48">
        <f t="shared" si="209"/>
        <v>0</v>
      </c>
    </row>
    <row r="280" spans="1:41" ht="16.399999999999999" customHeight="1">
      <c r="A280" s="22">
        <v>21001</v>
      </c>
      <c r="B280" s="23" t="s">
        <v>256</v>
      </c>
      <c r="C280" s="48">
        <f>SUMIF(Jan!$A:$A,TB!$A280,Jan!$H:$H)</f>
        <v>0</v>
      </c>
      <c r="D280" s="48">
        <f>SUMIF(Feb!$A:$A,TB!$A280,Feb!$H:$H)</f>
        <v>0</v>
      </c>
      <c r="E280" s="48">
        <f>SUMIF(Mar!$A:$A,TB!$A280,Mar!$H:$H)</f>
        <v>0</v>
      </c>
      <c r="F280" s="48">
        <f>SUMIF(Apr!$A:$A,TB!$A280,Apr!$H:$H)</f>
        <v>0</v>
      </c>
      <c r="G280" s="48">
        <f>SUMIF(May!$A:$A,TB!$A280,May!$H:$H)</f>
        <v>0</v>
      </c>
      <c r="H280" s="48">
        <f>SUMIF(Jun!$A:$A,TB!$A280,Jun!$H:$H)</f>
        <v>0</v>
      </c>
      <c r="I280" s="48">
        <f>SUMIF(Jul!$A:$A,TB!$A280,Jul!$H:$H)</f>
        <v>0</v>
      </c>
      <c r="J280" s="48">
        <f>SUMIF(Aug!$A:$A,TB!$A280,Aug!$H:$H)</f>
        <v>0</v>
      </c>
      <c r="K280" s="48">
        <f>SUMIF(Sep!$A:$A,TB!$A280,Sep!$H:$H)</f>
        <v>0</v>
      </c>
      <c r="L280" s="48">
        <f>SUMIF(Oct!$A:$A,TB!$A280,Oct!$H:$H)</f>
        <v>0</v>
      </c>
      <c r="M280" s="48">
        <f>SUMIF(Nov!$A:$A,TB!$A280,Nov!$H:$H)</f>
        <v>0</v>
      </c>
      <c r="N280" s="48">
        <f>SUMIF(Dec!$A:$A,TB!$A280,Dec!$H:$H)</f>
        <v>0</v>
      </c>
      <c r="O280" s="261"/>
      <c r="P280" s="261"/>
      <c r="Q280" s="48">
        <v>0</v>
      </c>
      <c r="R280" s="48">
        <v>0</v>
      </c>
      <c r="S280" s="48">
        <v>0</v>
      </c>
      <c r="T280" s="48">
        <v>0</v>
      </c>
      <c r="U280" s="48">
        <v>0</v>
      </c>
      <c r="V280" s="48">
        <v>0</v>
      </c>
      <c r="W280" s="48">
        <v>0</v>
      </c>
      <c r="X280" s="48">
        <v>0</v>
      </c>
      <c r="Y280" s="48">
        <v>0</v>
      </c>
      <c r="Z280" s="48">
        <v>0</v>
      </c>
      <c r="AA280" s="48">
        <v>0</v>
      </c>
      <c r="AB280" s="48">
        <v>0</v>
      </c>
      <c r="AC280" s="261"/>
      <c r="AD280" s="48">
        <f t="shared" si="209"/>
        <v>0</v>
      </c>
      <c r="AE280" s="48">
        <f t="shared" si="209"/>
        <v>0</v>
      </c>
      <c r="AF280" s="48">
        <f t="shared" si="209"/>
        <v>0</v>
      </c>
      <c r="AG280" s="48">
        <f t="shared" si="209"/>
        <v>0</v>
      </c>
      <c r="AH280" s="48">
        <f t="shared" si="209"/>
        <v>0</v>
      </c>
      <c r="AI280" s="48">
        <f t="shared" si="209"/>
        <v>0</v>
      </c>
      <c r="AJ280" s="48">
        <f t="shared" si="209"/>
        <v>0</v>
      </c>
      <c r="AK280" s="48">
        <f t="shared" si="209"/>
        <v>0</v>
      </c>
      <c r="AL280" s="48">
        <f t="shared" si="209"/>
        <v>0</v>
      </c>
      <c r="AM280" s="48">
        <f t="shared" si="209"/>
        <v>0</v>
      </c>
      <c r="AN280" s="48">
        <f t="shared" si="209"/>
        <v>0</v>
      </c>
      <c r="AO280" s="48">
        <f t="shared" si="209"/>
        <v>0</v>
      </c>
    </row>
    <row r="281" spans="1:41" ht="16.399999999999999" customHeight="1">
      <c r="A281" s="22"/>
      <c r="B281" s="23"/>
      <c r="C281" s="48">
        <f>SUMIF(Jan!$A:$A,TB!$A281,Jan!$H:$H)</f>
        <v>0</v>
      </c>
      <c r="D281" s="48">
        <f>SUMIF(Feb!$A:$A,TB!$A281,Feb!$H:$H)</f>
        <v>0</v>
      </c>
      <c r="E281" s="48">
        <f>SUMIF(Mar!$A:$A,TB!$A281,Mar!$H:$H)</f>
        <v>0</v>
      </c>
      <c r="F281" s="48">
        <f>SUMIF(Apr!$A:$A,TB!$A281,Apr!$H:$H)</f>
        <v>0</v>
      </c>
      <c r="G281" s="48">
        <f>SUMIF(May!$A:$A,TB!$A281,May!$H:$H)</f>
        <v>0</v>
      </c>
      <c r="H281" s="48">
        <f>SUMIF(Jun!$A:$A,TB!$A281,Jun!$H:$H)</f>
        <v>0</v>
      </c>
      <c r="I281" s="48">
        <f>SUMIF(Jul!$A:$A,TB!$A281,Jul!$H:$H)</f>
        <v>0</v>
      </c>
      <c r="J281" s="48">
        <f>SUMIF(Aug!$A:$A,TB!$A281,Aug!$H:$H)</f>
        <v>0</v>
      </c>
      <c r="K281" s="48">
        <f>SUMIF(Sep!$A:$A,TB!$A281,Sep!$H:$H)</f>
        <v>0</v>
      </c>
      <c r="L281" s="48">
        <f>SUMIF(Oct!$A:$A,TB!$A281,Oct!$H:$H)</f>
        <v>0</v>
      </c>
      <c r="M281" s="48">
        <f>SUMIF(Nov!$A:$A,TB!$A281,Nov!$H:$H)</f>
        <v>0</v>
      </c>
      <c r="N281" s="48">
        <f>SUMIF(Dec!$A:$A,TB!$A281,Dec!$H:$H)</f>
        <v>0</v>
      </c>
      <c r="O281" s="261"/>
      <c r="P281" s="261"/>
      <c r="Q281" s="48">
        <v>0</v>
      </c>
      <c r="R281" s="48">
        <v>0</v>
      </c>
      <c r="S281" s="48">
        <v>0</v>
      </c>
      <c r="T281" s="48">
        <v>0</v>
      </c>
      <c r="U281" s="48">
        <v>0</v>
      </c>
      <c r="V281" s="48">
        <v>0</v>
      </c>
      <c r="W281" s="48">
        <v>0</v>
      </c>
      <c r="X281" s="48">
        <v>0</v>
      </c>
      <c r="Y281" s="48">
        <v>0</v>
      </c>
      <c r="Z281" s="48">
        <v>0</v>
      </c>
      <c r="AA281" s="48">
        <v>0</v>
      </c>
      <c r="AB281" s="48">
        <v>0</v>
      </c>
      <c r="AC281" s="261"/>
      <c r="AD281" s="48">
        <f t="shared" si="209"/>
        <v>0</v>
      </c>
      <c r="AE281" s="48">
        <f t="shared" si="209"/>
        <v>0</v>
      </c>
      <c r="AF281" s="48">
        <f t="shared" si="209"/>
        <v>0</v>
      </c>
      <c r="AG281" s="48">
        <f t="shared" si="209"/>
        <v>0</v>
      </c>
      <c r="AH281" s="48">
        <f t="shared" si="209"/>
        <v>0</v>
      </c>
      <c r="AI281" s="48">
        <f t="shared" si="209"/>
        <v>0</v>
      </c>
      <c r="AJ281" s="48">
        <f t="shared" si="209"/>
        <v>0</v>
      </c>
      <c r="AK281" s="48">
        <f t="shared" si="209"/>
        <v>0</v>
      </c>
      <c r="AL281" s="48">
        <f t="shared" si="209"/>
        <v>0</v>
      </c>
      <c r="AM281" s="48">
        <f t="shared" si="209"/>
        <v>0</v>
      </c>
      <c r="AN281" s="48">
        <f t="shared" si="209"/>
        <v>0</v>
      </c>
      <c r="AO281" s="48">
        <f t="shared" si="209"/>
        <v>0</v>
      </c>
    </row>
    <row r="282" spans="1:41" ht="16.399999999999999" customHeight="1">
      <c r="A282" s="19" t="s">
        <v>257</v>
      </c>
      <c r="B282" s="20"/>
      <c r="C282" s="21">
        <f t="shared" ref="C282" si="210">ROUND(SUM(C279:C281),2)</f>
        <v>0</v>
      </c>
      <c r="D282" s="21">
        <f t="shared" ref="D282:N282" si="211">ROUND(SUM(D279:D281),2)</f>
        <v>0</v>
      </c>
      <c r="E282" s="21">
        <f t="shared" si="211"/>
        <v>0</v>
      </c>
      <c r="F282" s="21">
        <f t="shared" si="211"/>
        <v>0</v>
      </c>
      <c r="G282" s="21">
        <f t="shared" si="211"/>
        <v>0</v>
      </c>
      <c r="H282" s="21">
        <f t="shared" si="211"/>
        <v>0</v>
      </c>
      <c r="I282" s="21">
        <f t="shared" si="211"/>
        <v>0</v>
      </c>
      <c r="J282" s="21">
        <f t="shared" si="211"/>
        <v>0</v>
      </c>
      <c r="K282" s="21">
        <f t="shared" si="211"/>
        <v>0</v>
      </c>
      <c r="L282" s="21">
        <f t="shared" si="211"/>
        <v>0</v>
      </c>
      <c r="M282" s="21">
        <f t="shared" si="211"/>
        <v>0</v>
      </c>
      <c r="N282" s="21">
        <f t="shared" si="211"/>
        <v>0</v>
      </c>
      <c r="O282" s="261"/>
      <c r="P282" s="261"/>
      <c r="Q282" s="21">
        <v>0</v>
      </c>
      <c r="R282" s="21">
        <v>0</v>
      </c>
      <c r="S282" s="21">
        <v>0</v>
      </c>
      <c r="T282" s="21">
        <v>0</v>
      </c>
      <c r="U282" s="21">
        <v>0</v>
      </c>
      <c r="V282" s="21">
        <v>0</v>
      </c>
      <c r="W282" s="21">
        <v>0</v>
      </c>
      <c r="X282" s="21">
        <v>0</v>
      </c>
      <c r="Y282" s="21">
        <v>0</v>
      </c>
      <c r="Z282" s="21">
        <v>0</v>
      </c>
      <c r="AA282" s="21">
        <v>0</v>
      </c>
      <c r="AB282" s="21">
        <v>0</v>
      </c>
      <c r="AC282" s="261"/>
      <c r="AD282" s="21">
        <f t="shared" ref="AD282:AO282" si="212">ROUND(SUM(AD279:AD281),2)</f>
        <v>0</v>
      </c>
      <c r="AE282" s="21">
        <f t="shared" si="212"/>
        <v>0</v>
      </c>
      <c r="AF282" s="21">
        <f t="shared" si="212"/>
        <v>0</v>
      </c>
      <c r="AG282" s="21">
        <f t="shared" si="212"/>
        <v>0</v>
      </c>
      <c r="AH282" s="21">
        <f t="shared" si="212"/>
        <v>0</v>
      </c>
      <c r="AI282" s="21">
        <f t="shared" si="212"/>
        <v>0</v>
      </c>
      <c r="AJ282" s="21">
        <f t="shared" si="212"/>
        <v>0</v>
      </c>
      <c r="AK282" s="21">
        <f t="shared" si="212"/>
        <v>0</v>
      </c>
      <c r="AL282" s="21">
        <f t="shared" si="212"/>
        <v>0</v>
      </c>
      <c r="AM282" s="21">
        <f t="shared" si="212"/>
        <v>0</v>
      </c>
      <c r="AN282" s="21">
        <f t="shared" si="212"/>
        <v>0</v>
      </c>
      <c r="AO282" s="21">
        <f t="shared" si="212"/>
        <v>0</v>
      </c>
    </row>
    <row r="283" spans="1:41" ht="16.399999999999999" customHeight="1">
      <c r="A283" s="14"/>
      <c r="B283" s="15"/>
      <c r="C283" s="48">
        <f>SUMIF(Jan!$A:$A,TB!$A283,Jan!$H:$H)</f>
        <v>0</v>
      </c>
      <c r="D283" s="48">
        <f>SUMIF(Feb!$A:$A,TB!$A283,Feb!$H:$H)</f>
        <v>0</v>
      </c>
      <c r="E283" s="48">
        <f>SUMIF(Mar!$A:$A,TB!$A283,Mar!$H:$H)</f>
        <v>0</v>
      </c>
      <c r="F283" s="48">
        <f>SUMIF(Apr!$A:$A,TB!$A283,Apr!$H:$H)</f>
        <v>0</v>
      </c>
      <c r="G283" s="48">
        <f>SUMIF(May!$A:$A,TB!$A283,May!$H:$H)</f>
        <v>0</v>
      </c>
      <c r="H283" s="48">
        <f>SUMIF(Jun!$A:$A,TB!$A283,Jun!$H:$H)</f>
        <v>0</v>
      </c>
      <c r="I283" s="48">
        <f>SUMIF(Jul!$A:$A,TB!$A283,Jul!$H:$H)</f>
        <v>0</v>
      </c>
      <c r="J283" s="48">
        <f>SUMIF(Aug!$A:$A,TB!$A283,Aug!$H:$H)</f>
        <v>0</v>
      </c>
      <c r="K283" s="48">
        <f>SUMIF(Sep!$A:$A,TB!$A283,Sep!$H:$H)</f>
        <v>0</v>
      </c>
      <c r="L283" s="48">
        <f>SUMIF(Oct!$A:$A,TB!$A283,Oct!$H:$H)</f>
        <v>0</v>
      </c>
      <c r="M283" s="48">
        <f>SUMIF(Nov!$A:$A,TB!$A283,Nov!$H:$H)</f>
        <v>0</v>
      </c>
      <c r="N283" s="48">
        <f>SUMIF(Dec!$A:$A,TB!$A283,Dec!$H:$H)</f>
        <v>0</v>
      </c>
      <c r="O283" s="261"/>
      <c r="P283" s="261"/>
      <c r="Q283" s="48">
        <v>0</v>
      </c>
      <c r="R283" s="48">
        <v>0</v>
      </c>
      <c r="S283" s="48">
        <v>0</v>
      </c>
      <c r="T283" s="48">
        <v>0</v>
      </c>
      <c r="U283" s="48">
        <v>0</v>
      </c>
      <c r="V283" s="48">
        <v>0</v>
      </c>
      <c r="W283" s="48">
        <v>0</v>
      </c>
      <c r="X283" s="48">
        <v>0</v>
      </c>
      <c r="Y283" s="48">
        <v>0</v>
      </c>
      <c r="Z283" s="48">
        <v>0</v>
      </c>
      <c r="AA283" s="48">
        <v>0</v>
      </c>
      <c r="AB283" s="48">
        <v>0</v>
      </c>
      <c r="AC283" s="261"/>
      <c r="AD283" s="48">
        <f t="shared" ref="AD283:AD314" si="213">ROUND(C283*AD$2,2)</f>
        <v>0</v>
      </c>
      <c r="AE283" s="48">
        <f t="shared" ref="AE283:AE314" si="214">ROUND(D283*AE$2,2)</f>
        <v>0</v>
      </c>
      <c r="AF283" s="48">
        <f t="shared" ref="AF283:AF314" si="215">ROUND(E283*AF$2,2)</f>
        <v>0</v>
      </c>
      <c r="AG283" s="48">
        <f t="shared" ref="AG283:AG314" si="216">ROUND(F283*AG$2,2)</f>
        <v>0</v>
      </c>
      <c r="AH283" s="48">
        <f t="shared" ref="AH283:AH314" si="217">ROUND(G283*AH$2,2)</f>
        <v>0</v>
      </c>
      <c r="AI283" s="48">
        <f t="shared" ref="AI283:AI314" si="218">ROUND(H283*AI$2,2)</f>
        <v>0</v>
      </c>
      <c r="AJ283" s="48">
        <f t="shared" ref="AJ283:AJ314" si="219">ROUND(I283*AJ$2,2)</f>
        <v>0</v>
      </c>
      <c r="AK283" s="48">
        <f t="shared" ref="AK283:AK314" si="220">ROUND(J283*AK$2,2)</f>
        <v>0</v>
      </c>
      <c r="AL283" s="48">
        <f t="shared" ref="AL283:AL314" si="221">ROUND(K283*AL$2,2)</f>
        <v>0</v>
      </c>
      <c r="AM283" s="48">
        <f t="shared" ref="AM283:AM314" si="222">ROUND(L283*AM$2,2)</f>
        <v>0</v>
      </c>
      <c r="AN283" s="48">
        <f t="shared" ref="AN283:AN314" si="223">ROUND(M283*AN$2,2)</f>
        <v>0</v>
      </c>
      <c r="AO283" s="48">
        <f t="shared" ref="AO283:AO314" si="224">ROUND(N283*AO$2,2)</f>
        <v>0</v>
      </c>
    </row>
    <row r="284" spans="1:41" ht="16.399999999999999" customHeight="1">
      <c r="A284" s="14" t="s">
        <v>258</v>
      </c>
      <c r="B284" s="15" t="s">
        <v>190</v>
      </c>
      <c r="C284" s="48">
        <f>SUMIF(Jan!$A:$A,TB!$A284,Jan!$H:$H)</f>
        <v>0</v>
      </c>
      <c r="D284" s="48">
        <f>SUMIF(Feb!$A:$A,TB!$A284,Feb!$H:$H)</f>
        <v>0</v>
      </c>
      <c r="E284" s="48">
        <f>SUMIF(Mar!$A:$A,TB!$A284,Mar!$H:$H)</f>
        <v>0</v>
      </c>
      <c r="F284" s="48">
        <f>SUMIF(Apr!$A:$A,TB!$A284,Apr!$H:$H)</f>
        <v>0</v>
      </c>
      <c r="G284" s="48">
        <f>SUMIF(May!$A:$A,TB!$A284,May!$H:$H)</f>
        <v>0</v>
      </c>
      <c r="H284" s="48">
        <f>SUMIF(Jun!$A:$A,TB!$A284,Jun!$H:$H)</f>
        <v>0</v>
      </c>
      <c r="I284" s="48">
        <f>SUMIF(Jul!$A:$A,TB!$A284,Jul!$H:$H)</f>
        <v>0</v>
      </c>
      <c r="J284" s="48">
        <f>SUMIF(Aug!$A:$A,TB!$A284,Aug!$H:$H)</f>
        <v>0</v>
      </c>
      <c r="K284" s="48">
        <f>SUMIF(Sep!$A:$A,TB!$A284,Sep!$H:$H)</f>
        <v>0</v>
      </c>
      <c r="L284" s="48">
        <f>SUMIF(Oct!$A:$A,TB!$A284,Oct!$H:$H)</f>
        <v>0</v>
      </c>
      <c r="M284" s="48">
        <f>SUMIF(Nov!$A:$A,TB!$A284,Nov!$H:$H)</f>
        <v>0</v>
      </c>
      <c r="N284" s="48">
        <f>SUMIF(Dec!$A:$A,TB!$A284,Dec!$H:$H)</f>
        <v>0</v>
      </c>
      <c r="O284" s="261"/>
      <c r="P284" s="261"/>
      <c r="Q284" s="48">
        <v>0</v>
      </c>
      <c r="R284" s="48">
        <v>0</v>
      </c>
      <c r="S284" s="48">
        <v>0</v>
      </c>
      <c r="T284" s="48">
        <v>0</v>
      </c>
      <c r="U284" s="48">
        <v>0</v>
      </c>
      <c r="V284" s="48">
        <v>0</v>
      </c>
      <c r="W284" s="48">
        <v>0</v>
      </c>
      <c r="X284" s="48">
        <v>0</v>
      </c>
      <c r="Y284" s="48">
        <v>0</v>
      </c>
      <c r="Z284" s="48">
        <v>0</v>
      </c>
      <c r="AA284" s="48">
        <v>0</v>
      </c>
      <c r="AB284" s="48">
        <v>0</v>
      </c>
      <c r="AC284" s="261"/>
      <c r="AD284" s="48">
        <f t="shared" si="213"/>
        <v>0</v>
      </c>
      <c r="AE284" s="48">
        <f t="shared" si="214"/>
        <v>0</v>
      </c>
      <c r="AF284" s="48">
        <f t="shared" si="215"/>
        <v>0</v>
      </c>
      <c r="AG284" s="48">
        <f t="shared" si="216"/>
        <v>0</v>
      </c>
      <c r="AH284" s="48">
        <f t="shared" si="217"/>
        <v>0</v>
      </c>
      <c r="AI284" s="48">
        <f t="shared" si="218"/>
        <v>0</v>
      </c>
      <c r="AJ284" s="48">
        <f t="shared" si="219"/>
        <v>0</v>
      </c>
      <c r="AK284" s="48">
        <f t="shared" si="220"/>
        <v>0</v>
      </c>
      <c r="AL284" s="48">
        <f t="shared" si="221"/>
        <v>0</v>
      </c>
      <c r="AM284" s="48">
        <f t="shared" si="222"/>
        <v>0</v>
      </c>
      <c r="AN284" s="48">
        <f t="shared" si="223"/>
        <v>0</v>
      </c>
      <c r="AO284" s="48">
        <f t="shared" si="224"/>
        <v>0</v>
      </c>
    </row>
    <row r="285" spans="1:41" ht="16.399999999999999" customHeight="1">
      <c r="A285" s="14" t="s">
        <v>259</v>
      </c>
      <c r="B285" s="15" t="s">
        <v>191</v>
      </c>
      <c r="C285" s="48">
        <f>SUMIF(Jan!$A:$A,TB!$A285,Jan!$H:$H)</f>
        <v>0</v>
      </c>
      <c r="D285" s="48">
        <f>SUMIF(Feb!$A:$A,TB!$A285,Feb!$H:$H)</f>
        <v>0</v>
      </c>
      <c r="E285" s="48">
        <f>SUMIF(Mar!$A:$A,TB!$A285,Mar!$H:$H)</f>
        <v>0</v>
      </c>
      <c r="F285" s="48">
        <f>SUMIF(Apr!$A:$A,TB!$A285,Apr!$H:$H)</f>
        <v>0</v>
      </c>
      <c r="G285" s="48">
        <f>SUMIF(May!$A:$A,TB!$A285,May!$H:$H)</f>
        <v>0</v>
      </c>
      <c r="H285" s="48">
        <f>SUMIF(Jun!$A:$A,TB!$A285,Jun!$H:$H)</f>
        <v>0</v>
      </c>
      <c r="I285" s="48">
        <f>SUMIF(Jul!$A:$A,TB!$A285,Jul!$H:$H)</f>
        <v>0</v>
      </c>
      <c r="J285" s="48">
        <f>SUMIF(Aug!$A:$A,TB!$A285,Aug!$H:$H)</f>
        <v>0</v>
      </c>
      <c r="K285" s="48">
        <f>SUMIF(Sep!$A:$A,TB!$A285,Sep!$H:$H)</f>
        <v>0</v>
      </c>
      <c r="L285" s="48">
        <f>SUMIF(Oct!$A:$A,TB!$A285,Oct!$H:$H)</f>
        <v>0</v>
      </c>
      <c r="M285" s="48">
        <f>SUMIF(Nov!$A:$A,TB!$A285,Nov!$H:$H)</f>
        <v>0</v>
      </c>
      <c r="N285" s="48">
        <f>SUMIF(Dec!$A:$A,TB!$A285,Dec!$H:$H)</f>
        <v>0</v>
      </c>
      <c r="O285" s="261"/>
      <c r="P285" s="261"/>
      <c r="Q285" s="48">
        <v>0</v>
      </c>
      <c r="R285" s="48">
        <v>0</v>
      </c>
      <c r="S285" s="48">
        <v>0</v>
      </c>
      <c r="T285" s="48">
        <v>0</v>
      </c>
      <c r="U285" s="48">
        <v>0</v>
      </c>
      <c r="V285" s="48">
        <v>0</v>
      </c>
      <c r="W285" s="48">
        <v>0</v>
      </c>
      <c r="X285" s="48">
        <v>0</v>
      </c>
      <c r="Y285" s="48">
        <v>0</v>
      </c>
      <c r="Z285" s="48">
        <v>0</v>
      </c>
      <c r="AA285" s="48">
        <v>0</v>
      </c>
      <c r="AB285" s="48">
        <v>0</v>
      </c>
      <c r="AC285" s="261"/>
      <c r="AD285" s="48">
        <f t="shared" si="213"/>
        <v>0</v>
      </c>
      <c r="AE285" s="48">
        <f t="shared" si="214"/>
        <v>0</v>
      </c>
      <c r="AF285" s="48">
        <f t="shared" si="215"/>
        <v>0</v>
      </c>
      <c r="AG285" s="48">
        <f t="shared" si="216"/>
        <v>0</v>
      </c>
      <c r="AH285" s="48">
        <f t="shared" si="217"/>
        <v>0</v>
      </c>
      <c r="AI285" s="48">
        <f t="shared" si="218"/>
        <v>0</v>
      </c>
      <c r="AJ285" s="48">
        <f t="shared" si="219"/>
        <v>0</v>
      </c>
      <c r="AK285" s="48">
        <f t="shared" si="220"/>
        <v>0</v>
      </c>
      <c r="AL285" s="48">
        <f t="shared" si="221"/>
        <v>0</v>
      </c>
      <c r="AM285" s="48">
        <f t="shared" si="222"/>
        <v>0</v>
      </c>
      <c r="AN285" s="48">
        <f t="shared" si="223"/>
        <v>0</v>
      </c>
      <c r="AO285" s="48">
        <f t="shared" si="224"/>
        <v>0</v>
      </c>
    </row>
    <row r="286" spans="1:41" ht="16.399999999999999" customHeight="1">
      <c r="A286" s="14" t="s">
        <v>260</v>
      </c>
      <c r="B286" s="15" t="s">
        <v>192</v>
      </c>
      <c r="C286" s="48">
        <f>SUMIF(Jan!$A:$A,TB!$A286,Jan!$H:$H)</f>
        <v>0</v>
      </c>
      <c r="D286" s="48">
        <f>SUMIF(Feb!$A:$A,TB!$A286,Feb!$H:$H)</f>
        <v>0</v>
      </c>
      <c r="E286" s="48">
        <f>SUMIF(Mar!$A:$A,TB!$A286,Mar!$H:$H)</f>
        <v>0</v>
      </c>
      <c r="F286" s="48">
        <f>SUMIF(Apr!$A:$A,TB!$A286,Apr!$H:$H)</f>
        <v>0</v>
      </c>
      <c r="G286" s="48">
        <f>SUMIF(May!$A:$A,TB!$A286,May!$H:$H)</f>
        <v>0</v>
      </c>
      <c r="H286" s="48">
        <f>SUMIF(Jun!$A:$A,TB!$A286,Jun!$H:$H)</f>
        <v>0</v>
      </c>
      <c r="I286" s="48">
        <f>SUMIF(Jul!$A:$A,TB!$A286,Jul!$H:$H)</f>
        <v>0</v>
      </c>
      <c r="J286" s="48">
        <f>SUMIF(Aug!$A:$A,TB!$A286,Aug!$H:$H)</f>
        <v>0</v>
      </c>
      <c r="K286" s="48">
        <f>SUMIF(Sep!$A:$A,TB!$A286,Sep!$H:$H)</f>
        <v>0</v>
      </c>
      <c r="L286" s="48">
        <f>SUMIF(Oct!$A:$A,TB!$A286,Oct!$H:$H)</f>
        <v>0</v>
      </c>
      <c r="M286" s="48">
        <f>SUMIF(Nov!$A:$A,TB!$A286,Nov!$H:$H)</f>
        <v>0</v>
      </c>
      <c r="N286" s="48">
        <f>SUMIF(Dec!$A:$A,TB!$A286,Dec!$H:$H)</f>
        <v>0</v>
      </c>
      <c r="O286" s="261"/>
      <c r="P286" s="261"/>
      <c r="Q286" s="48">
        <v>0</v>
      </c>
      <c r="R286" s="48">
        <v>0</v>
      </c>
      <c r="S286" s="48">
        <v>0</v>
      </c>
      <c r="T286" s="48">
        <v>0</v>
      </c>
      <c r="U286" s="48">
        <v>0</v>
      </c>
      <c r="V286" s="48">
        <v>0</v>
      </c>
      <c r="W286" s="48">
        <v>0</v>
      </c>
      <c r="X286" s="48">
        <v>0</v>
      </c>
      <c r="Y286" s="48">
        <v>0</v>
      </c>
      <c r="Z286" s="48">
        <v>0</v>
      </c>
      <c r="AA286" s="48">
        <v>0</v>
      </c>
      <c r="AB286" s="48">
        <v>0</v>
      </c>
      <c r="AC286" s="261"/>
      <c r="AD286" s="48">
        <f t="shared" si="213"/>
        <v>0</v>
      </c>
      <c r="AE286" s="48">
        <f t="shared" si="214"/>
        <v>0</v>
      </c>
      <c r="AF286" s="48">
        <f t="shared" si="215"/>
        <v>0</v>
      </c>
      <c r="AG286" s="48">
        <f t="shared" si="216"/>
        <v>0</v>
      </c>
      <c r="AH286" s="48">
        <f t="shared" si="217"/>
        <v>0</v>
      </c>
      <c r="AI286" s="48">
        <f t="shared" si="218"/>
        <v>0</v>
      </c>
      <c r="AJ286" s="48">
        <f t="shared" si="219"/>
        <v>0</v>
      </c>
      <c r="AK286" s="48">
        <f t="shared" si="220"/>
        <v>0</v>
      </c>
      <c r="AL286" s="48">
        <f t="shared" si="221"/>
        <v>0</v>
      </c>
      <c r="AM286" s="48">
        <f t="shared" si="222"/>
        <v>0</v>
      </c>
      <c r="AN286" s="48">
        <f t="shared" si="223"/>
        <v>0</v>
      </c>
      <c r="AO286" s="48">
        <f t="shared" si="224"/>
        <v>0</v>
      </c>
    </row>
    <row r="287" spans="1:41" ht="16.399999999999999" customHeight="1">
      <c r="A287" s="14" t="s">
        <v>261</v>
      </c>
      <c r="B287" s="15" t="s">
        <v>193</v>
      </c>
      <c r="C287" s="48">
        <f>SUMIF(Jan!$A:$A,TB!$A287,Jan!$H:$H)</f>
        <v>0</v>
      </c>
      <c r="D287" s="48">
        <f>SUMIF(Feb!$A:$A,TB!$A287,Feb!$H:$H)</f>
        <v>0</v>
      </c>
      <c r="E287" s="48">
        <f>SUMIF(Mar!$A:$A,TB!$A287,Mar!$H:$H)</f>
        <v>0</v>
      </c>
      <c r="F287" s="48">
        <f>SUMIF(Apr!$A:$A,TB!$A287,Apr!$H:$H)</f>
        <v>0</v>
      </c>
      <c r="G287" s="48">
        <f>SUMIF(May!$A:$A,TB!$A287,May!$H:$H)</f>
        <v>0</v>
      </c>
      <c r="H287" s="48">
        <f>SUMIF(Jun!$A:$A,TB!$A287,Jun!$H:$H)</f>
        <v>0</v>
      </c>
      <c r="I287" s="48">
        <f>SUMIF(Jul!$A:$A,TB!$A287,Jul!$H:$H)</f>
        <v>0</v>
      </c>
      <c r="J287" s="48">
        <f>SUMIF(Aug!$A:$A,TB!$A287,Aug!$H:$H)</f>
        <v>0</v>
      </c>
      <c r="K287" s="48">
        <f>SUMIF(Sep!$A:$A,TB!$A287,Sep!$H:$H)</f>
        <v>0</v>
      </c>
      <c r="L287" s="48">
        <f>SUMIF(Oct!$A:$A,TB!$A287,Oct!$H:$H)</f>
        <v>0</v>
      </c>
      <c r="M287" s="48">
        <f>SUMIF(Nov!$A:$A,TB!$A287,Nov!$H:$H)</f>
        <v>0</v>
      </c>
      <c r="N287" s="48">
        <f>SUMIF(Dec!$A:$A,TB!$A287,Dec!$H:$H)</f>
        <v>0</v>
      </c>
      <c r="O287" s="261"/>
      <c r="P287" s="261"/>
      <c r="Q287" s="48">
        <v>0</v>
      </c>
      <c r="R287" s="48">
        <v>0</v>
      </c>
      <c r="S287" s="48">
        <v>0</v>
      </c>
      <c r="T287" s="48">
        <v>0</v>
      </c>
      <c r="U287" s="48">
        <v>0</v>
      </c>
      <c r="V287" s="48">
        <v>0</v>
      </c>
      <c r="W287" s="48">
        <v>0</v>
      </c>
      <c r="X287" s="48">
        <v>0</v>
      </c>
      <c r="Y287" s="48">
        <v>0</v>
      </c>
      <c r="Z287" s="48">
        <v>0</v>
      </c>
      <c r="AA287" s="48">
        <v>0</v>
      </c>
      <c r="AB287" s="48">
        <v>0</v>
      </c>
      <c r="AC287" s="261"/>
      <c r="AD287" s="48">
        <f t="shared" si="213"/>
        <v>0</v>
      </c>
      <c r="AE287" s="48">
        <f t="shared" si="214"/>
        <v>0</v>
      </c>
      <c r="AF287" s="48">
        <f t="shared" si="215"/>
        <v>0</v>
      </c>
      <c r="AG287" s="48">
        <f t="shared" si="216"/>
        <v>0</v>
      </c>
      <c r="AH287" s="48">
        <f t="shared" si="217"/>
        <v>0</v>
      </c>
      <c r="AI287" s="48">
        <f t="shared" si="218"/>
        <v>0</v>
      </c>
      <c r="AJ287" s="48">
        <f t="shared" si="219"/>
        <v>0</v>
      </c>
      <c r="AK287" s="48">
        <f t="shared" si="220"/>
        <v>0</v>
      </c>
      <c r="AL287" s="48">
        <f t="shared" si="221"/>
        <v>0</v>
      </c>
      <c r="AM287" s="48">
        <f t="shared" si="222"/>
        <v>0</v>
      </c>
      <c r="AN287" s="48">
        <f t="shared" si="223"/>
        <v>0</v>
      </c>
      <c r="AO287" s="48">
        <f t="shared" si="224"/>
        <v>0</v>
      </c>
    </row>
    <row r="288" spans="1:41" ht="16.399999999999999" customHeight="1">
      <c r="A288" s="14" t="s">
        <v>262</v>
      </c>
      <c r="B288" s="15" t="s">
        <v>194</v>
      </c>
      <c r="C288" s="48">
        <f>SUMIF(Jan!$A:$A,TB!$A288,Jan!$H:$H)</f>
        <v>0</v>
      </c>
      <c r="D288" s="48">
        <f>SUMIF(Feb!$A:$A,TB!$A288,Feb!$H:$H)</f>
        <v>0</v>
      </c>
      <c r="E288" s="48">
        <f>SUMIF(Mar!$A:$A,TB!$A288,Mar!$H:$H)</f>
        <v>0</v>
      </c>
      <c r="F288" s="48">
        <f>SUMIF(Apr!$A:$A,TB!$A288,Apr!$H:$H)</f>
        <v>0</v>
      </c>
      <c r="G288" s="48">
        <f>SUMIF(May!$A:$A,TB!$A288,May!$H:$H)</f>
        <v>0</v>
      </c>
      <c r="H288" s="48">
        <f>SUMIF(Jun!$A:$A,TB!$A288,Jun!$H:$H)</f>
        <v>0</v>
      </c>
      <c r="I288" s="48">
        <f>SUMIF(Jul!$A:$A,TB!$A288,Jul!$H:$H)</f>
        <v>0</v>
      </c>
      <c r="J288" s="48">
        <f>SUMIF(Aug!$A:$A,TB!$A288,Aug!$H:$H)</f>
        <v>0</v>
      </c>
      <c r="K288" s="48">
        <f>SUMIF(Sep!$A:$A,TB!$A288,Sep!$H:$H)</f>
        <v>0</v>
      </c>
      <c r="L288" s="48">
        <f>SUMIF(Oct!$A:$A,TB!$A288,Oct!$H:$H)</f>
        <v>0</v>
      </c>
      <c r="M288" s="48">
        <f>SUMIF(Nov!$A:$A,TB!$A288,Nov!$H:$H)</f>
        <v>0</v>
      </c>
      <c r="N288" s="48">
        <f>SUMIF(Dec!$A:$A,TB!$A288,Dec!$H:$H)</f>
        <v>0</v>
      </c>
      <c r="O288" s="261"/>
      <c r="P288" s="261"/>
      <c r="Q288" s="48">
        <v>0</v>
      </c>
      <c r="R288" s="48">
        <v>0</v>
      </c>
      <c r="S288" s="48">
        <v>0</v>
      </c>
      <c r="T288" s="48">
        <v>0</v>
      </c>
      <c r="U288" s="48">
        <v>0</v>
      </c>
      <c r="V288" s="48">
        <v>0</v>
      </c>
      <c r="W288" s="48">
        <v>0</v>
      </c>
      <c r="X288" s="48">
        <v>0</v>
      </c>
      <c r="Y288" s="48">
        <v>0</v>
      </c>
      <c r="Z288" s="48">
        <v>0</v>
      </c>
      <c r="AA288" s="48">
        <v>0</v>
      </c>
      <c r="AB288" s="48">
        <v>0</v>
      </c>
      <c r="AC288" s="261"/>
      <c r="AD288" s="48">
        <f t="shared" si="213"/>
        <v>0</v>
      </c>
      <c r="AE288" s="48">
        <f t="shared" si="214"/>
        <v>0</v>
      </c>
      <c r="AF288" s="48">
        <f t="shared" si="215"/>
        <v>0</v>
      </c>
      <c r="AG288" s="48">
        <f t="shared" si="216"/>
        <v>0</v>
      </c>
      <c r="AH288" s="48">
        <f t="shared" si="217"/>
        <v>0</v>
      </c>
      <c r="AI288" s="48">
        <f t="shared" si="218"/>
        <v>0</v>
      </c>
      <c r="AJ288" s="48">
        <f t="shared" si="219"/>
        <v>0</v>
      </c>
      <c r="AK288" s="48">
        <f t="shared" si="220"/>
        <v>0</v>
      </c>
      <c r="AL288" s="48">
        <f t="shared" si="221"/>
        <v>0</v>
      </c>
      <c r="AM288" s="48">
        <f t="shared" si="222"/>
        <v>0</v>
      </c>
      <c r="AN288" s="48">
        <f t="shared" si="223"/>
        <v>0</v>
      </c>
      <c r="AO288" s="48">
        <f t="shared" si="224"/>
        <v>0</v>
      </c>
    </row>
    <row r="289" spans="1:41" ht="16.399999999999999" customHeight="1">
      <c r="A289" s="14" t="s">
        <v>263</v>
      </c>
      <c r="B289" s="15" t="s">
        <v>195</v>
      </c>
      <c r="C289" s="48">
        <f>SUMIF(Jan!$A:$A,TB!$A289,Jan!$H:$H)</f>
        <v>0</v>
      </c>
      <c r="D289" s="48">
        <f>SUMIF(Feb!$A:$A,TB!$A289,Feb!$H:$H)</f>
        <v>0</v>
      </c>
      <c r="E289" s="48">
        <f>SUMIF(Mar!$A:$A,TB!$A289,Mar!$H:$H)</f>
        <v>0</v>
      </c>
      <c r="F289" s="48">
        <f>SUMIF(Apr!$A:$A,TB!$A289,Apr!$H:$H)</f>
        <v>0</v>
      </c>
      <c r="G289" s="48">
        <f>SUMIF(May!$A:$A,TB!$A289,May!$H:$H)</f>
        <v>0</v>
      </c>
      <c r="H289" s="48">
        <f>SUMIF(Jun!$A:$A,TB!$A289,Jun!$H:$H)</f>
        <v>0</v>
      </c>
      <c r="I289" s="48">
        <f>SUMIF(Jul!$A:$A,TB!$A289,Jul!$H:$H)</f>
        <v>0</v>
      </c>
      <c r="J289" s="48">
        <f>SUMIF(Aug!$A:$A,TB!$A289,Aug!$H:$H)</f>
        <v>0</v>
      </c>
      <c r="K289" s="48">
        <f>SUMIF(Sep!$A:$A,TB!$A289,Sep!$H:$H)</f>
        <v>0</v>
      </c>
      <c r="L289" s="48">
        <f>SUMIF(Oct!$A:$A,TB!$A289,Oct!$H:$H)</f>
        <v>0</v>
      </c>
      <c r="M289" s="48">
        <f>SUMIF(Nov!$A:$A,TB!$A289,Nov!$H:$H)</f>
        <v>0</v>
      </c>
      <c r="N289" s="48">
        <f>SUMIF(Dec!$A:$A,TB!$A289,Dec!$H:$H)</f>
        <v>0</v>
      </c>
      <c r="O289" s="261"/>
      <c r="P289" s="261"/>
      <c r="Q289" s="48">
        <v>0</v>
      </c>
      <c r="R289" s="48">
        <v>0</v>
      </c>
      <c r="S289" s="48">
        <v>0</v>
      </c>
      <c r="T289" s="48">
        <v>0</v>
      </c>
      <c r="U289" s="48">
        <v>0</v>
      </c>
      <c r="V289" s="48">
        <v>0</v>
      </c>
      <c r="W289" s="48">
        <v>0</v>
      </c>
      <c r="X289" s="48">
        <v>0</v>
      </c>
      <c r="Y289" s="48">
        <v>0</v>
      </c>
      <c r="Z289" s="48">
        <v>0</v>
      </c>
      <c r="AA289" s="48">
        <v>0</v>
      </c>
      <c r="AB289" s="48">
        <v>0</v>
      </c>
      <c r="AC289" s="261"/>
      <c r="AD289" s="48">
        <f t="shared" si="213"/>
        <v>0</v>
      </c>
      <c r="AE289" s="48">
        <f t="shared" si="214"/>
        <v>0</v>
      </c>
      <c r="AF289" s="48">
        <f t="shared" si="215"/>
        <v>0</v>
      </c>
      <c r="AG289" s="48">
        <f t="shared" si="216"/>
        <v>0</v>
      </c>
      <c r="AH289" s="48">
        <f t="shared" si="217"/>
        <v>0</v>
      </c>
      <c r="AI289" s="48">
        <f t="shared" si="218"/>
        <v>0</v>
      </c>
      <c r="AJ289" s="48">
        <f t="shared" si="219"/>
        <v>0</v>
      </c>
      <c r="AK289" s="48">
        <f t="shared" si="220"/>
        <v>0</v>
      </c>
      <c r="AL289" s="48">
        <f t="shared" si="221"/>
        <v>0</v>
      </c>
      <c r="AM289" s="48">
        <f t="shared" si="222"/>
        <v>0</v>
      </c>
      <c r="AN289" s="48">
        <f t="shared" si="223"/>
        <v>0</v>
      </c>
      <c r="AO289" s="48">
        <f t="shared" si="224"/>
        <v>0</v>
      </c>
    </row>
    <row r="290" spans="1:41" ht="16.399999999999999" customHeight="1">
      <c r="A290" s="14" t="s">
        <v>264</v>
      </c>
      <c r="B290" s="15" t="s">
        <v>196</v>
      </c>
      <c r="C290" s="48">
        <f>SUMIF(Jan!$A:$A,TB!$A290,Jan!$H:$H)</f>
        <v>0</v>
      </c>
      <c r="D290" s="48">
        <f>SUMIF(Feb!$A:$A,TB!$A290,Feb!$H:$H)</f>
        <v>0</v>
      </c>
      <c r="E290" s="48">
        <f>SUMIF(Mar!$A:$A,TB!$A290,Mar!$H:$H)</f>
        <v>0</v>
      </c>
      <c r="F290" s="48">
        <f>SUMIF(Apr!$A:$A,TB!$A290,Apr!$H:$H)</f>
        <v>0</v>
      </c>
      <c r="G290" s="48">
        <f>SUMIF(May!$A:$A,TB!$A290,May!$H:$H)</f>
        <v>0</v>
      </c>
      <c r="H290" s="48">
        <f>SUMIF(Jun!$A:$A,TB!$A290,Jun!$H:$H)</f>
        <v>0</v>
      </c>
      <c r="I290" s="48">
        <f>SUMIF(Jul!$A:$A,TB!$A290,Jul!$H:$H)</f>
        <v>0</v>
      </c>
      <c r="J290" s="48">
        <f>SUMIF(Aug!$A:$A,TB!$A290,Aug!$H:$H)</f>
        <v>0</v>
      </c>
      <c r="K290" s="48">
        <f>SUMIF(Sep!$A:$A,TB!$A290,Sep!$H:$H)</f>
        <v>0</v>
      </c>
      <c r="L290" s="48">
        <f>SUMIF(Oct!$A:$A,TB!$A290,Oct!$H:$H)</f>
        <v>0</v>
      </c>
      <c r="M290" s="48">
        <f>SUMIF(Nov!$A:$A,TB!$A290,Nov!$H:$H)</f>
        <v>0</v>
      </c>
      <c r="N290" s="48">
        <f>SUMIF(Dec!$A:$A,TB!$A290,Dec!$H:$H)</f>
        <v>0</v>
      </c>
      <c r="O290" s="261"/>
      <c r="P290" s="261"/>
      <c r="Q290" s="48">
        <v>0</v>
      </c>
      <c r="R290" s="48">
        <v>0</v>
      </c>
      <c r="S290" s="48">
        <v>0</v>
      </c>
      <c r="T290" s="48">
        <v>0</v>
      </c>
      <c r="U290" s="48">
        <v>0</v>
      </c>
      <c r="V290" s="48">
        <v>0</v>
      </c>
      <c r="W290" s="48">
        <v>0</v>
      </c>
      <c r="X290" s="48">
        <v>0</v>
      </c>
      <c r="Y290" s="48">
        <v>0</v>
      </c>
      <c r="Z290" s="48">
        <v>0</v>
      </c>
      <c r="AA290" s="48">
        <v>0</v>
      </c>
      <c r="AB290" s="48">
        <v>0</v>
      </c>
      <c r="AC290" s="261"/>
      <c r="AD290" s="48">
        <f t="shared" si="213"/>
        <v>0</v>
      </c>
      <c r="AE290" s="48">
        <f t="shared" si="214"/>
        <v>0</v>
      </c>
      <c r="AF290" s="48">
        <f t="shared" si="215"/>
        <v>0</v>
      </c>
      <c r="AG290" s="48">
        <f t="shared" si="216"/>
        <v>0</v>
      </c>
      <c r="AH290" s="48">
        <f t="shared" si="217"/>
        <v>0</v>
      </c>
      <c r="AI290" s="48">
        <f t="shared" si="218"/>
        <v>0</v>
      </c>
      <c r="AJ290" s="48">
        <f t="shared" si="219"/>
        <v>0</v>
      </c>
      <c r="AK290" s="48">
        <f t="shared" si="220"/>
        <v>0</v>
      </c>
      <c r="AL290" s="48">
        <f t="shared" si="221"/>
        <v>0</v>
      </c>
      <c r="AM290" s="48">
        <f t="shared" si="222"/>
        <v>0</v>
      </c>
      <c r="AN290" s="48">
        <f t="shared" si="223"/>
        <v>0</v>
      </c>
      <c r="AO290" s="48">
        <f t="shared" si="224"/>
        <v>0</v>
      </c>
    </row>
    <row r="291" spans="1:41" ht="16.399999999999999" customHeight="1">
      <c r="A291" s="14" t="s">
        <v>265</v>
      </c>
      <c r="B291" s="15" t="s">
        <v>197</v>
      </c>
      <c r="C291" s="48">
        <f>SUMIF(Jan!$A:$A,TB!$A291,Jan!$H:$H)</f>
        <v>0</v>
      </c>
      <c r="D291" s="48">
        <f>SUMIF(Feb!$A:$A,TB!$A291,Feb!$H:$H)</f>
        <v>0</v>
      </c>
      <c r="E291" s="48">
        <f>SUMIF(Mar!$A:$A,TB!$A291,Mar!$H:$H)</f>
        <v>0</v>
      </c>
      <c r="F291" s="48">
        <f>SUMIF(Apr!$A:$A,TB!$A291,Apr!$H:$H)</f>
        <v>0</v>
      </c>
      <c r="G291" s="48">
        <f>SUMIF(May!$A:$A,TB!$A291,May!$H:$H)</f>
        <v>0</v>
      </c>
      <c r="H291" s="48">
        <f>SUMIF(Jun!$A:$A,TB!$A291,Jun!$H:$H)</f>
        <v>0</v>
      </c>
      <c r="I291" s="48">
        <f>SUMIF(Jul!$A:$A,TB!$A291,Jul!$H:$H)</f>
        <v>0</v>
      </c>
      <c r="J291" s="48">
        <f>SUMIF(Aug!$A:$A,TB!$A291,Aug!$H:$H)</f>
        <v>0</v>
      </c>
      <c r="K291" s="48">
        <f>SUMIF(Sep!$A:$A,TB!$A291,Sep!$H:$H)</f>
        <v>0</v>
      </c>
      <c r="L291" s="48">
        <f>SUMIF(Oct!$A:$A,TB!$A291,Oct!$H:$H)</f>
        <v>0</v>
      </c>
      <c r="M291" s="48">
        <f>SUMIF(Nov!$A:$A,TB!$A291,Nov!$H:$H)</f>
        <v>0</v>
      </c>
      <c r="N291" s="48">
        <f>SUMIF(Dec!$A:$A,TB!$A291,Dec!$H:$H)</f>
        <v>0</v>
      </c>
      <c r="O291" s="261"/>
      <c r="P291" s="261"/>
      <c r="Q291" s="48">
        <v>0</v>
      </c>
      <c r="R291" s="48">
        <v>0</v>
      </c>
      <c r="S291" s="48">
        <v>0</v>
      </c>
      <c r="T291" s="48">
        <v>0</v>
      </c>
      <c r="U291" s="48">
        <v>0</v>
      </c>
      <c r="V291" s="48">
        <v>0</v>
      </c>
      <c r="W291" s="48">
        <v>0</v>
      </c>
      <c r="X291" s="48">
        <v>0</v>
      </c>
      <c r="Y291" s="48">
        <v>0</v>
      </c>
      <c r="Z291" s="48">
        <v>0</v>
      </c>
      <c r="AA291" s="48">
        <v>0</v>
      </c>
      <c r="AB291" s="48">
        <v>0</v>
      </c>
      <c r="AC291" s="261"/>
      <c r="AD291" s="48">
        <f t="shared" si="213"/>
        <v>0</v>
      </c>
      <c r="AE291" s="48">
        <f t="shared" si="214"/>
        <v>0</v>
      </c>
      <c r="AF291" s="48">
        <f t="shared" si="215"/>
        <v>0</v>
      </c>
      <c r="AG291" s="48">
        <f t="shared" si="216"/>
        <v>0</v>
      </c>
      <c r="AH291" s="48">
        <f t="shared" si="217"/>
        <v>0</v>
      </c>
      <c r="AI291" s="48">
        <f t="shared" si="218"/>
        <v>0</v>
      </c>
      <c r="AJ291" s="48">
        <f t="shared" si="219"/>
        <v>0</v>
      </c>
      <c r="AK291" s="48">
        <f t="shared" si="220"/>
        <v>0</v>
      </c>
      <c r="AL291" s="48">
        <f t="shared" si="221"/>
        <v>0</v>
      </c>
      <c r="AM291" s="48">
        <f t="shared" si="222"/>
        <v>0</v>
      </c>
      <c r="AN291" s="48">
        <f t="shared" si="223"/>
        <v>0</v>
      </c>
      <c r="AO291" s="48">
        <f t="shared" si="224"/>
        <v>0</v>
      </c>
    </row>
    <row r="292" spans="1:41" ht="16.399999999999999" customHeight="1">
      <c r="A292" s="14" t="s">
        <v>266</v>
      </c>
      <c r="B292" s="15" t="s">
        <v>198</v>
      </c>
      <c r="C292" s="48">
        <f>SUMIF(Jan!$A:$A,TB!$A292,Jan!$H:$H)</f>
        <v>0</v>
      </c>
      <c r="D292" s="48">
        <f>SUMIF(Feb!$A:$A,TB!$A292,Feb!$H:$H)</f>
        <v>0</v>
      </c>
      <c r="E292" s="48">
        <f>SUMIF(Mar!$A:$A,TB!$A292,Mar!$H:$H)</f>
        <v>0</v>
      </c>
      <c r="F292" s="48">
        <f>SUMIF(Apr!$A:$A,TB!$A292,Apr!$H:$H)</f>
        <v>0</v>
      </c>
      <c r="G292" s="48">
        <f>SUMIF(May!$A:$A,TB!$A292,May!$H:$H)</f>
        <v>0</v>
      </c>
      <c r="H292" s="48">
        <f>SUMIF(Jun!$A:$A,TB!$A292,Jun!$H:$H)</f>
        <v>0</v>
      </c>
      <c r="I292" s="48">
        <f>SUMIF(Jul!$A:$A,TB!$A292,Jul!$H:$H)</f>
        <v>0</v>
      </c>
      <c r="J292" s="48">
        <f>SUMIF(Aug!$A:$A,TB!$A292,Aug!$H:$H)</f>
        <v>0</v>
      </c>
      <c r="K292" s="48">
        <f>SUMIF(Sep!$A:$A,TB!$A292,Sep!$H:$H)</f>
        <v>0</v>
      </c>
      <c r="L292" s="48">
        <f>SUMIF(Oct!$A:$A,TB!$A292,Oct!$H:$H)</f>
        <v>0</v>
      </c>
      <c r="M292" s="48">
        <f>SUMIF(Nov!$A:$A,TB!$A292,Nov!$H:$H)</f>
        <v>0</v>
      </c>
      <c r="N292" s="48">
        <f>SUMIF(Dec!$A:$A,TB!$A292,Dec!$H:$H)</f>
        <v>0</v>
      </c>
      <c r="O292" s="261"/>
      <c r="P292" s="261"/>
      <c r="Q292" s="48">
        <v>0</v>
      </c>
      <c r="R292" s="48">
        <v>0</v>
      </c>
      <c r="S292" s="48">
        <v>0</v>
      </c>
      <c r="T292" s="48">
        <v>0</v>
      </c>
      <c r="U292" s="48">
        <v>0</v>
      </c>
      <c r="V292" s="48">
        <v>0</v>
      </c>
      <c r="W292" s="48">
        <v>0</v>
      </c>
      <c r="X292" s="48">
        <v>0</v>
      </c>
      <c r="Y292" s="48">
        <v>0</v>
      </c>
      <c r="Z292" s="48">
        <v>0</v>
      </c>
      <c r="AA292" s="48">
        <v>0</v>
      </c>
      <c r="AB292" s="48">
        <v>0</v>
      </c>
      <c r="AC292" s="261"/>
      <c r="AD292" s="48">
        <f t="shared" si="213"/>
        <v>0</v>
      </c>
      <c r="AE292" s="48">
        <f t="shared" si="214"/>
        <v>0</v>
      </c>
      <c r="AF292" s="48">
        <f t="shared" si="215"/>
        <v>0</v>
      </c>
      <c r="AG292" s="48">
        <f t="shared" si="216"/>
        <v>0</v>
      </c>
      <c r="AH292" s="48">
        <f t="shared" si="217"/>
        <v>0</v>
      </c>
      <c r="AI292" s="48">
        <f t="shared" si="218"/>
        <v>0</v>
      </c>
      <c r="AJ292" s="48">
        <f t="shared" si="219"/>
        <v>0</v>
      </c>
      <c r="AK292" s="48">
        <f t="shared" si="220"/>
        <v>0</v>
      </c>
      <c r="AL292" s="48">
        <f t="shared" si="221"/>
        <v>0</v>
      </c>
      <c r="AM292" s="48">
        <f t="shared" si="222"/>
        <v>0</v>
      </c>
      <c r="AN292" s="48">
        <f t="shared" si="223"/>
        <v>0</v>
      </c>
      <c r="AO292" s="48">
        <f t="shared" si="224"/>
        <v>0</v>
      </c>
    </row>
    <row r="293" spans="1:41" ht="16.399999999999999" customHeight="1">
      <c r="A293" s="14" t="s">
        <v>267</v>
      </c>
      <c r="B293" s="15" t="s">
        <v>199</v>
      </c>
      <c r="C293" s="48">
        <f>SUMIF(Jan!$A:$A,TB!$A293,Jan!$H:$H)</f>
        <v>0</v>
      </c>
      <c r="D293" s="48">
        <f>SUMIF(Feb!$A:$A,TB!$A293,Feb!$H:$H)</f>
        <v>0</v>
      </c>
      <c r="E293" s="48">
        <f>SUMIF(Mar!$A:$A,TB!$A293,Mar!$H:$H)</f>
        <v>0</v>
      </c>
      <c r="F293" s="48">
        <f>SUMIF(Apr!$A:$A,TB!$A293,Apr!$H:$H)</f>
        <v>0</v>
      </c>
      <c r="G293" s="48">
        <f>SUMIF(May!$A:$A,TB!$A293,May!$H:$H)</f>
        <v>0</v>
      </c>
      <c r="H293" s="48">
        <f>SUMIF(Jun!$A:$A,TB!$A293,Jun!$H:$H)</f>
        <v>0</v>
      </c>
      <c r="I293" s="48">
        <f>SUMIF(Jul!$A:$A,TB!$A293,Jul!$H:$H)</f>
        <v>0</v>
      </c>
      <c r="J293" s="48">
        <f>SUMIF(Aug!$A:$A,TB!$A293,Aug!$H:$H)</f>
        <v>0</v>
      </c>
      <c r="K293" s="48">
        <f>SUMIF(Sep!$A:$A,TB!$A293,Sep!$H:$H)</f>
        <v>0</v>
      </c>
      <c r="L293" s="48">
        <f>SUMIF(Oct!$A:$A,TB!$A293,Oct!$H:$H)</f>
        <v>0</v>
      </c>
      <c r="M293" s="48">
        <f>SUMIF(Nov!$A:$A,TB!$A293,Nov!$H:$H)</f>
        <v>0</v>
      </c>
      <c r="N293" s="48">
        <f>SUMIF(Dec!$A:$A,TB!$A293,Dec!$H:$H)</f>
        <v>0</v>
      </c>
      <c r="O293" s="261"/>
      <c r="P293" s="261"/>
      <c r="Q293" s="48">
        <v>0</v>
      </c>
      <c r="R293" s="48">
        <v>0</v>
      </c>
      <c r="S293" s="48">
        <v>0</v>
      </c>
      <c r="T293" s="48">
        <v>0</v>
      </c>
      <c r="U293" s="48">
        <v>0</v>
      </c>
      <c r="V293" s="48">
        <v>0</v>
      </c>
      <c r="W293" s="48">
        <v>0</v>
      </c>
      <c r="X293" s="48">
        <v>0</v>
      </c>
      <c r="Y293" s="48">
        <v>0</v>
      </c>
      <c r="Z293" s="48">
        <v>0</v>
      </c>
      <c r="AA293" s="48">
        <v>0</v>
      </c>
      <c r="AB293" s="48">
        <v>0</v>
      </c>
      <c r="AC293" s="261"/>
      <c r="AD293" s="48">
        <f t="shared" si="213"/>
        <v>0</v>
      </c>
      <c r="AE293" s="48">
        <f t="shared" si="214"/>
        <v>0</v>
      </c>
      <c r="AF293" s="48">
        <f t="shared" si="215"/>
        <v>0</v>
      </c>
      <c r="AG293" s="48">
        <f t="shared" si="216"/>
        <v>0</v>
      </c>
      <c r="AH293" s="48">
        <f t="shared" si="217"/>
        <v>0</v>
      </c>
      <c r="AI293" s="48">
        <f t="shared" si="218"/>
        <v>0</v>
      </c>
      <c r="AJ293" s="48">
        <f t="shared" si="219"/>
        <v>0</v>
      </c>
      <c r="AK293" s="48">
        <f t="shared" si="220"/>
        <v>0</v>
      </c>
      <c r="AL293" s="48">
        <f t="shared" si="221"/>
        <v>0</v>
      </c>
      <c r="AM293" s="48">
        <f t="shared" si="222"/>
        <v>0</v>
      </c>
      <c r="AN293" s="48">
        <f t="shared" si="223"/>
        <v>0</v>
      </c>
      <c r="AO293" s="48">
        <f t="shared" si="224"/>
        <v>0</v>
      </c>
    </row>
    <row r="294" spans="1:41" ht="16.399999999999999" customHeight="1">
      <c r="A294" s="14" t="s">
        <v>268</v>
      </c>
      <c r="B294" s="15" t="s">
        <v>200</v>
      </c>
      <c r="C294" s="48">
        <f>SUMIF(Jan!$A:$A,TB!$A294,Jan!$H:$H)</f>
        <v>0</v>
      </c>
      <c r="D294" s="48">
        <f>SUMIF(Feb!$A:$A,TB!$A294,Feb!$H:$H)</f>
        <v>0</v>
      </c>
      <c r="E294" s="48">
        <f>SUMIF(Mar!$A:$A,TB!$A294,Mar!$H:$H)</f>
        <v>0</v>
      </c>
      <c r="F294" s="48">
        <f>SUMIF(Apr!$A:$A,TB!$A294,Apr!$H:$H)</f>
        <v>0</v>
      </c>
      <c r="G294" s="48">
        <f>SUMIF(May!$A:$A,TB!$A294,May!$H:$H)</f>
        <v>0</v>
      </c>
      <c r="H294" s="48">
        <f>SUMIF(Jun!$A:$A,TB!$A294,Jun!$H:$H)</f>
        <v>0</v>
      </c>
      <c r="I294" s="48">
        <f>SUMIF(Jul!$A:$A,TB!$A294,Jul!$H:$H)</f>
        <v>0</v>
      </c>
      <c r="J294" s="48">
        <f>SUMIF(Aug!$A:$A,TB!$A294,Aug!$H:$H)</f>
        <v>0</v>
      </c>
      <c r="K294" s="48">
        <f>SUMIF(Sep!$A:$A,TB!$A294,Sep!$H:$H)</f>
        <v>0</v>
      </c>
      <c r="L294" s="48">
        <f>SUMIF(Oct!$A:$A,TB!$A294,Oct!$H:$H)</f>
        <v>0</v>
      </c>
      <c r="M294" s="48">
        <f>SUMIF(Nov!$A:$A,TB!$A294,Nov!$H:$H)</f>
        <v>0</v>
      </c>
      <c r="N294" s="48">
        <f>SUMIF(Dec!$A:$A,TB!$A294,Dec!$H:$H)</f>
        <v>0</v>
      </c>
      <c r="O294" s="261"/>
      <c r="P294" s="261"/>
      <c r="Q294" s="48">
        <v>0</v>
      </c>
      <c r="R294" s="48">
        <v>0</v>
      </c>
      <c r="S294" s="48">
        <v>0</v>
      </c>
      <c r="T294" s="48">
        <v>0</v>
      </c>
      <c r="U294" s="48">
        <v>0</v>
      </c>
      <c r="V294" s="48">
        <v>0</v>
      </c>
      <c r="W294" s="48">
        <v>0</v>
      </c>
      <c r="X294" s="48">
        <v>0</v>
      </c>
      <c r="Y294" s="48">
        <v>0</v>
      </c>
      <c r="Z294" s="48">
        <v>0</v>
      </c>
      <c r="AA294" s="48">
        <v>0</v>
      </c>
      <c r="AB294" s="48">
        <v>0</v>
      </c>
      <c r="AC294" s="261"/>
      <c r="AD294" s="48">
        <f t="shared" si="213"/>
        <v>0</v>
      </c>
      <c r="AE294" s="48">
        <f t="shared" si="214"/>
        <v>0</v>
      </c>
      <c r="AF294" s="48">
        <f t="shared" si="215"/>
        <v>0</v>
      </c>
      <c r="AG294" s="48">
        <f t="shared" si="216"/>
        <v>0</v>
      </c>
      <c r="AH294" s="48">
        <f t="shared" si="217"/>
        <v>0</v>
      </c>
      <c r="AI294" s="48">
        <f t="shared" si="218"/>
        <v>0</v>
      </c>
      <c r="AJ294" s="48">
        <f t="shared" si="219"/>
        <v>0</v>
      </c>
      <c r="AK294" s="48">
        <f t="shared" si="220"/>
        <v>0</v>
      </c>
      <c r="AL294" s="48">
        <f t="shared" si="221"/>
        <v>0</v>
      </c>
      <c r="AM294" s="48">
        <f t="shared" si="222"/>
        <v>0</v>
      </c>
      <c r="AN294" s="48">
        <f t="shared" si="223"/>
        <v>0</v>
      </c>
      <c r="AO294" s="48">
        <f t="shared" si="224"/>
        <v>0</v>
      </c>
    </row>
    <row r="295" spans="1:41" ht="16.399999999999999" customHeight="1">
      <c r="A295" s="14" t="s">
        <v>269</v>
      </c>
      <c r="B295" s="15" t="s">
        <v>201</v>
      </c>
      <c r="C295" s="48">
        <f>SUMIF(Jan!$A:$A,TB!$A295,Jan!$H:$H)</f>
        <v>0</v>
      </c>
      <c r="D295" s="48">
        <f>SUMIF(Feb!$A:$A,TB!$A295,Feb!$H:$H)</f>
        <v>0</v>
      </c>
      <c r="E295" s="48">
        <f>SUMIF(Mar!$A:$A,TB!$A295,Mar!$H:$H)</f>
        <v>0</v>
      </c>
      <c r="F295" s="48">
        <f>SUMIF(Apr!$A:$A,TB!$A295,Apr!$H:$H)</f>
        <v>0</v>
      </c>
      <c r="G295" s="48">
        <f>SUMIF(May!$A:$A,TB!$A295,May!$H:$H)</f>
        <v>0</v>
      </c>
      <c r="H295" s="48">
        <f>SUMIF(Jun!$A:$A,TB!$A295,Jun!$H:$H)</f>
        <v>0</v>
      </c>
      <c r="I295" s="48">
        <f>SUMIF(Jul!$A:$A,TB!$A295,Jul!$H:$H)</f>
        <v>0</v>
      </c>
      <c r="J295" s="48">
        <f>SUMIF(Aug!$A:$A,TB!$A295,Aug!$H:$H)</f>
        <v>0</v>
      </c>
      <c r="K295" s="48">
        <f>SUMIF(Sep!$A:$A,TB!$A295,Sep!$H:$H)</f>
        <v>0</v>
      </c>
      <c r="L295" s="48">
        <f>SUMIF(Oct!$A:$A,TB!$A295,Oct!$H:$H)</f>
        <v>0</v>
      </c>
      <c r="M295" s="48">
        <f>SUMIF(Nov!$A:$A,TB!$A295,Nov!$H:$H)</f>
        <v>0</v>
      </c>
      <c r="N295" s="48">
        <f>SUMIF(Dec!$A:$A,TB!$A295,Dec!$H:$H)</f>
        <v>0</v>
      </c>
      <c r="O295" s="261"/>
      <c r="P295" s="261"/>
      <c r="Q295" s="48">
        <v>0</v>
      </c>
      <c r="R295" s="48">
        <v>0</v>
      </c>
      <c r="S295" s="48">
        <v>0</v>
      </c>
      <c r="T295" s="48">
        <v>0</v>
      </c>
      <c r="U295" s="48">
        <v>0</v>
      </c>
      <c r="V295" s="48">
        <v>0</v>
      </c>
      <c r="W295" s="48">
        <v>0</v>
      </c>
      <c r="X295" s="48">
        <v>0</v>
      </c>
      <c r="Y295" s="48">
        <v>0</v>
      </c>
      <c r="Z295" s="48">
        <v>0</v>
      </c>
      <c r="AA295" s="48">
        <v>0</v>
      </c>
      <c r="AB295" s="48">
        <v>0</v>
      </c>
      <c r="AC295" s="261"/>
      <c r="AD295" s="48">
        <f t="shared" si="213"/>
        <v>0</v>
      </c>
      <c r="AE295" s="48">
        <f t="shared" si="214"/>
        <v>0</v>
      </c>
      <c r="AF295" s="48">
        <f t="shared" si="215"/>
        <v>0</v>
      </c>
      <c r="AG295" s="48">
        <f t="shared" si="216"/>
        <v>0</v>
      </c>
      <c r="AH295" s="48">
        <f t="shared" si="217"/>
        <v>0</v>
      </c>
      <c r="AI295" s="48">
        <f t="shared" si="218"/>
        <v>0</v>
      </c>
      <c r="AJ295" s="48">
        <f t="shared" si="219"/>
        <v>0</v>
      </c>
      <c r="AK295" s="48">
        <f t="shared" si="220"/>
        <v>0</v>
      </c>
      <c r="AL295" s="48">
        <f t="shared" si="221"/>
        <v>0</v>
      </c>
      <c r="AM295" s="48">
        <f t="shared" si="222"/>
        <v>0</v>
      </c>
      <c r="AN295" s="48">
        <f t="shared" si="223"/>
        <v>0</v>
      </c>
      <c r="AO295" s="48">
        <f t="shared" si="224"/>
        <v>0</v>
      </c>
    </row>
    <row r="296" spans="1:41" ht="16.399999999999999" customHeight="1">
      <c r="A296" s="14" t="s">
        <v>270</v>
      </c>
      <c r="B296" s="15" t="s">
        <v>202</v>
      </c>
      <c r="C296" s="48">
        <f>SUMIF(Jan!$A:$A,TB!$A296,Jan!$H:$H)</f>
        <v>0</v>
      </c>
      <c r="D296" s="48">
        <f>SUMIF(Feb!$A:$A,TB!$A296,Feb!$H:$H)</f>
        <v>0</v>
      </c>
      <c r="E296" s="48">
        <f>SUMIF(Mar!$A:$A,TB!$A296,Mar!$H:$H)</f>
        <v>0</v>
      </c>
      <c r="F296" s="48">
        <f>SUMIF(Apr!$A:$A,TB!$A296,Apr!$H:$H)</f>
        <v>0</v>
      </c>
      <c r="G296" s="48">
        <f>SUMIF(May!$A:$A,TB!$A296,May!$H:$H)</f>
        <v>0</v>
      </c>
      <c r="H296" s="48">
        <f>SUMIF(Jun!$A:$A,TB!$A296,Jun!$H:$H)</f>
        <v>0</v>
      </c>
      <c r="I296" s="48">
        <f>SUMIF(Jul!$A:$A,TB!$A296,Jul!$H:$H)</f>
        <v>0</v>
      </c>
      <c r="J296" s="48">
        <f>SUMIF(Aug!$A:$A,TB!$A296,Aug!$H:$H)</f>
        <v>0</v>
      </c>
      <c r="K296" s="48">
        <f>SUMIF(Sep!$A:$A,TB!$A296,Sep!$H:$H)</f>
        <v>0</v>
      </c>
      <c r="L296" s="48">
        <f>SUMIF(Oct!$A:$A,TB!$A296,Oct!$H:$H)</f>
        <v>0</v>
      </c>
      <c r="M296" s="48">
        <f>SUMIF(Nov!$A:$A,TB!$A296,Nov!$H:$H)</f>
        <v>0</v>
      </c>
      <c r="N296" s="48">
        <f>SUMIF(Dec!$A:$A,TB!$A296,Dec!$H:$H)</f>
        <v>0</v>
      </c>
      <c r="O296" s="261"/>
      <c r="P296" s="261"/>
      <c r="Q296" s="48">
        <v>0</v>
      </c>
      <c r="R296" s="48">
        <v>0</v>
      </c>
      <c r="S296" s="48">
        <v>0</v>
      </c>
      <c r="T296" s="48">
        <v>0</v>
      </c>
      <c r="U296" s="48">
        <v>0</v>
      </c>
      <c r="V296" s="48">
        <v>0</v>
      </c>
      <c r="W296" s="48">
        <v>0</v>
      </c>
      <c r="X296" s="48">
        <v>0</v>
      </c>
      <c r="Y296" s="48">
        <v>0</v>
      </c>
      <c r="Z296" s="48">
        <v>0</v>
      </c>
      <c r="AA296" s="48">
        <v>0</v>
      </c>
      <c r="AB296" s="48">
        <v>0</v>
      </c>
      <c r="AC296" s="261"/>
      <c r="AD296" s="48">
        <f t="shared" si="213"/>
        <v>0</v>
      </c>
      <c r="AE296" s="48">
        <f t="shared" si="214"/>
        <v>0</v>
      </c>
      <c r="AF296" s="48">
        <f t="shared" si="215"/>
        <v>0</v>
      </c>
      <c r="AG296" s="48">
        <f t="shared" si="216"/>
        <v>0</v>
      </c>
      <c r="AH296" s="48">
        <f t="shared" si="217"/>
        <v>0</v>
      </c>
      <c r="AI296" s="48">
        <f t="shared" si="218"/>
        <v>0</v>
      </c>
      <c r="AJ296" s="48">
        <f t="shared" si="219"/>
        <v>0</v>
      </c>
      <c r="AK296" s="48">
        <f t="shared" si="220"/>
        <v>0</v>
      </c>
      <c r="AL296" s="48">
        <f t="shared" si="221"/>
        <v>0</v>
      </c>
      <c r="AM296" s="48">
        <f t="shared" si="222"/>
        <v>0</v>
      </c>
      <c r="AN296" s="48">
        <f t="shared" si="223"/>
        <v>0</v>
      </c>
      <c r="AO296" s="48">
        <f t="shared" si="224"/>
        <v>0</v>
      </c>
    </row>
    <row r="297" spans="1:41" ht="16.399999999999999" customHeight="1">
      <c r="A297" s="14" t="s">
        <v>271</v>
      </c>
      <c r="B297" s="15" t="s">
        <v>203</v>
      </c>
      <c r="C297" s="48">
        <f>SUMIF(Jan!$A:$A,TB!$A297,Jan!$H:$H)</f>
        <v>0</v>
      </c>
      <c r="D297" s="48">
        <f>SUMIF(Feb!$A:$A,TB!$A297,Feb!$H:$H)</f>
        <v>0</v>
      </c>
      <c r="E297" s="48">
        <f>SUMIF(Mar!$A:$A,TB!$A297,Mar!$H:$H)</f>
        <v>0</v>
      </c>
      <c r="F297" s="48">
        <f>SUMIF(Apr!$A:$A,TB!$A297,Apr!$H:$H)</f>
        <v>0</v>
      </c>
      <c r="G297" s="48">
        <f>SUMIF(May!$A:$A,TB!$A297,May!$H:$H)</f>
        <v>0</v>
      </c>
      <c r="H297" s="48">
        <f>SUMIF(Jun!$A:$A,TB!$A297,Jun!$H:$H)</f>
        <v>0</v>
      </c>
      <c r="I297" s="48">
        <f>SUMIF(Jul!$A:$A,TB!$A297,Jul!$H:$H)</f>
        <v>0</v>
      </c>
      <c r="J297" s="48">
        <f>SUMIF(Aug!$A:$A,TB!$A297,Aug!$H:$H)</f>
        <v>0</v>
      </c>
      <c r="K297" s="48">
        <f>SUMIF(Sep!$A:$A,TB!$A297,Sep!$H:$H)</f>
        <v>0</v>
      </c>
      <c r="L297" s="48">
        <f>SUMIF(Oct!$A:$A,TB!$A297,Oct!$H:$H)</f>
        <v>0</v>
      </c>
      <c r="M297" s="48">
        <f>SUMIF(Nov!$A:$A,TB!$A297,Nov!$H:$H)</f>
        <v>0</v>
      </c>
      <c r="N297" s="48">
        <f>SUMIF(Dec!$A:$A,TB!$A297,Dec!$H:$H)</f>
        <v>0</v>
      </c>
      <c r="O297" s="261"/>
      <c r="P297" s="261"/>
      <c r="Q297" s="48">
        <v>0</v>
      </c>
      <c r="R297" s="48">
        <v>0</v>
      </c>
      <c r="S297" s="48">
        <v>0</v>
      </c>
      <c r="T297" s="48">
        <v>0</v>
      </c>
      <c r="U297" s="48">
        <v>0</v>
      </c>
      <c r="V297" s="48">
        <v>0</v>
      </c>
      <c r="W297" s="48">
        <v>0</v>
      </c>
      <c r="X297" s="48">
        <v>0</v>
      </c>
      <c r="Y297" s="48">
        <v>0</v>
      </c>
      <c r="Z297" s="48">
        <v>0</v>
      </c>
      <c r="AA297" s="48">
        <v>0</v>
      </c>
      <c r="AB297" s="48">
        <v>0</v>
      </c>
      <c r="AC297" s="261"/>
      <c r="AD297" s="48">
        <f t="shared" si="213"/>
        <v>0</v>
      </c>
      <c r="AE297" s="48">
        <f t="shared" si="214"/>
        <v>0</v>
      </c>
      <c r="AF297" s="48">
        <f t="shared" si="215"/>
        <v>0</v>
      </c>
      <c r="AG297" s="48">
        <f t="shared" si="216"/>
        <v>0</v>
      </c>
      <c r="AH297" s="48">
        <f t="shared" si="217"/>
        <v>0</v>
      </c>
      <c r="AI297" s="48">
        <f t="shared" si="218"/>
        <v>0</v>
      </c>
      <c r="AJ297" s="48">
        <f t="shared" si="219"/>
        <v>0</v>
      </c>
      <c r="AK297" s="48">
        <f t="shared" si="220"/>
        <v>0</v>
      </c>
      <c r="AL297" s="48">
        <f t="shared" si="221"/>
        <v>0</v>
      </c>
      <c r="AM297" s="48">
        <f t="shared" si="222"/>
        <v>0</v>
      </c>
      <c r="AN297" s="48">
        <f t="shared" si="223"/>
        <v>0</v>
      </c>
      <c r="AO297" s="48">
        <f t="shared" si="224"/>
        <v>0</v>
      </c>
    </row>
    <row r="298" spans="1:41" ht="16.399999999999999" customHeight="1">
      <c r="A298" s="14" t="s">
        <v>272</v>
      </c>
      <c r="B298" s="15" t="s">
        <v>204</v>
      </c>
      <c r="C298" s="48">
        <f>SUMIF(Jan!$A:$A,TB!$A298,Jan!$H:$H)</f>
        <v>0</v>
      </c>
      <c r="D298" s="48">
        <f>SUMIF(Feb!$A:$A,TB!$A298,Feb!$H:$H)</f>
        <v>0</v>
      </c>
      <c r="E298" s="48">
        <f>SUMIF(Mar!$A:$A,TB!$A298,Mar!$H:$H)</f>
        <v>0</v>
      </c>
      <c r="F298" s="48">
        <f>SUMIF(Apr!$A:$A,TB!$A298,Apr!$H:$H)</f>
        <v>0</v>
      </c>
      <c r="G298" s="48">
        <f>SUMIF(May!$A:$A,TB!$A298,May!$H:$H)</f>
        <v>0</v>
      </c>
      <c r="H298" s="48">
        <f>SUMIF(Jun!$A:$A,TB!$A298,Jun!$H:$H)</f>
        <v>0</v>
      </c>
      <c r="I298" s="48">
        <f>SUMIF(Jul!$A:$A,TB!$A298,Jul!$H:$H)</f>
        <v>0</v>
      </c>
      <c r="J298" s="48">
        <f>SUMIF(Aug!$A:$A,TB!$A298,Aug!$H:$H)</f>
        <v>0</v>
      </c>
      <c r="K298" s="48">
        <f>SUMIF(Sep!$A:$A,TB!$A298,Sep!$H:$H)</f>
        <v>0</v>
      </c>
      <c r="L298" s="48">
        <f>SUMIF(Oct!$A:$A,TB!$A298,Oct!$H:$H)</f>
        <v>0</v>
      </c>
      <c r="M298" s="48">
        <f>SUMIF(Nov!$A:$A,TB!$A298,Nov!$H:$H)</f>
        <v>0</v>
      </c>
      <c r="N298" s="48">
        <f>SUMIF(Dec!$A:$A,TB!$A298,Dec!$H:$H)</f>
        <v>0</v>
      </c>
      <c r="O298" s="261"/>
      <c r="P298" s="261"/>
      <c r="Q298" s="48">
        <v>0</v>
      </c>
      <c r="R298" s="48">
        <v>0</v>
      </c>
      <c r="S298" s="48">
        <v>0</v>
      </c>
      <c r="T298" s="48">
        <v>0</v>
      </c>
      <c r="U298" s="48">
        <v>0</v>
      </c>
      <c r="V298" s="48">
        <v>0</v>
      </c>
      <c r="W298" s="48">
        <v>0</v>
      </c>
      <c r="X298" s="48">
        <v>0</v>
      </c>
      <c r="Y298" s="48">
        <v>0</v>
      </c>
      <c r="Z298" s="48">
        <v>0</v>
      </c>
      <c r="AA298" s="48">
        <v>0</v>
      </c>
      <c r="AB298" s="48">
        <v>0</v>
      </c>
      <c r="AC298" s="261"/>
      <c r="AD298" s="48">
        <f t="shared" si="213"/>
        <v>0</v>
      </c>
      <c r="AE298" s="48">
        <f t="shared" si="214"/>
        <v>0</v>
      </c>
      <c r="AF298" s="48">
        <f t="shared" si="215"/>
        <v>0</v>
      </c>
      <c r="AG298" s="48">
        <f t="shared" si="216"/>
        <v>0</v>
      </c>
      <c r="AH298" s="48">
        <f t="shared" si="217"/>
        <v>0</v>
      </c>
      <c r="AI298" s="48">
        <f t="shared" si="218"/>
        <v>0</v>
      </c>
      <c r="AJ298" s="48">
        <f t="shared" si="219"/>
        <v>0</v>
      </c>
      <c r="AK298" s="48">
        <f t="shared" si="220"/>
        <v>0</v>
      </c>
      <c r="AL298" s="48">
        <f t="shared" si="221"/>
        <v>0</v>
      </c>
      <c r="AM298" s="48">
        <f t="shared" si="222"/>
        <v>0</v>
      </c>
      <c r="AN298" s="48">
        <f t="shared" si="223"/>
        <v>0</v>
      </c>
      <c r="AO298" s="48">
        <f t="shared" si="224"/>
        <v>0</v>
      </c>
    </row>
    <row r="299" spans="1:41" ht="16.399999999999999" customHeight="1">
      <c r="A299" s="14" t="s">
        <v>273</v>
      </c>
      <c r="B299" s="15" t="s">
        <v>205</v>
      </c>
      <c r="C299" s="48">
        <f>SUMIF(Jan!$A:$A,TB!$A299,Jan!$H:$H)</f>
        <v>0</v>
      </c>
      <c r="D299" s="48">
        <f>SUMIF(Feb!$A:$A,TB!$A299,Feb!$H:$H)</f>
        <v>0</v>
      </c>
      <c r="E299" s="48">
        <f>SUMIF(Mar!$A:$A,TB!$A299,Mar!$H:$H)</f>
        <v>0</v>
      </c>
      <c r="F299" s="48">
        <f>SUMIF(Apr!$A:$A,TB!$A299,Apr!$H:$H)</f>
        <v>0</v>
      </c>
      <c r="G299" s="48">
        <f>SUMIF(May!$A:$A,TB!$A299,May!$H:$H)</f>
        <v>0</v>
      </c>
      <c r="H299" s="48">
        <f>SUMIF(Jun!$A:$A,TB!$A299,Jun!$H:$H)</f>
        <v>0</v>
      </c>
      <c r="I299" s="48">
        <f>SUMIF(Jul!$A:$A,TB!$A299,Jul!$H:$H)</f>
        <v>0</v>
      </c>
      <c r="J299" s="48">
        <f>SUMIF(Aug!$A:$A,TB!$A299,Aug!$H:$H)</f>
        <v>0</v>
      </c>
      <c r="K299" s="48">
        <f>SUMIF(Sep!$A:$A,TB!$A299,Sep!$H:$H)</f>
        <v>0</v>
      </c>
      <c r="L299" s="48">
        <f>SUMIF(Oct!$A:$A,TB!$A299,Oct!$H:$H)</f>
        <v>0</v>
      </c>
      <c r="M299" s="48">
        <f>SUMIF(Nov!$A:$A,TB!$A299,Nov!$H:$H)</f>
        <v>0</v>
      </c>
      <c r="N299" s="48">
        <f>SUMIF(Dec!$A:$A,TB!$A299,Dec!$H:$H)</f>
        <v>0</v>
      </c>
      <c r="O299" s="261"/>
      <c r="P299" s="261"/>
      <c r="Q299" s="48">
        <v>0</v>
      </c>
      <c r="R299" s="48">
        <v>0</v>
      </c>
      <c r="S299" s="48">
        <v>0</v>
      </c>
      <c r="T299" s="48">
        <v>0</v>
      </c>
      <c r="U299" s="48">
        <v>0</v>
      </c>
      <c r="V299" s="48">
        <v>0</v>
      </c>
      <c r="W299" s="48">
        <v>0</v>
      </c>
      <c r="X299" s="48">
        <v>0</v>
      </c>
      <c r="Y299" s="48">
        <v>0</v>
      </c>
      <c r="Z299" s="48">
        <v>0</v>
      </c>
      <c r="AA299" s="48">
        <v>0</v>
      </c>
      <c r="AB299" s="48">
        <v>0</v>
      </c>
      <c r="AC299" s="261"/>
      <c r="AD299" s="48">
        <f t="shared" si="213"/>
        <v>0</v>
      </c>
      <c r="AE299" s="48">
        <f t="shared" si="214"/>
        <v>0</v>
      </c>
      <c r="AF299" s="48">
        <f t="shared" si="215"/>
        <v>0</v>
      </c>
      <c r="AG299" s="48">
        <f t="shared" si="216"/>
        <v>0</v>
      </c>
      <c r="AH299" s="48">
        <f t="shared" si="217"/>
        <v>0</v>
      </c>
      <c r="AI299" s="48">
        <f t="shared" si="218"/>
        <v>0</v>
      </c>
      <c r="AJ299" s="48">
        <f t="shared" si="219"/>
        <v>0</v>
      </c>
      <c r="AK299" s="48">
        <f t="shared" si="220"/>
        <v>0</v>
      </c>
      <c r="AL299" s="48">
        <f t="shared" si="221"/>
        <v>0</v>
      </c>
      <c r="AM299" s="48">
        <f t="shared" si="222"/>
        <v>0</v>
      </c>
      <c r="AN299" s="48">
        <f t="shared" si="223"/>
        <v>0</v>
      </c>
      <c r="AO299" s="48">
        <f t="shared" si="224"/>
        <v>0</v>
      </c>
    </row>
    <row r="300" spans="1:41" ht="16.399999999999999" customHeight="1">
      <c r="A300" s="14" t="s">
        <v>274</v>
      </c>
      <c r="B300" s="15" t="s">
        <v>206</v>
      </c>
      <c r="C300" s="48">
        <f>SUMIF(Jan!$A:$A,TB!$A300,Jan!$H:$H)</f>
        <v>0</v>
      </c>
      <c r="D300" s="48">
        <f>SUMIF(Feb!$A:$A,TB!$A300,Feb!$H:$H)</f>
        <v>0</v>
      </c>
      <c r="E300" s="48">
        <f>SUMIF(Mar!$A:$A,TB!$A300,Mar!$H:$H)</f>
        <v>0</v>
      </c>
      <c r="F300" s="48">
        <f>SUMIF(Apr!$A:$A,TB!$A300,Apr!$H:$H)</f>
        <v>0</v>
      </c>
      <c r="G300" s="48">
        <f>SUMIF(May!$A:$A,TB!$A300,May!$H:$H)</f>
        <v>0</v>
      </c>
      <c r="H300" s="48">
        <f>SUMIF(Jun!$A:$A,TB!$A300,Jun!$H:$H)</f>
        <v>0</v>
      </c>
      <c r="I300" s="48">
        <f>SUMIF(Jul!$A:$A,TB!$A300,Jul!$H:$H)</f>
        <v>0</v>
      </c>
      <c r="J300" s="48">
        <f>SUMIF(Aug!$A:$A,TB!$A300,Aug!$H:$H)</f>
        <v>0</v>
      </c>
      <c r="K300" s="48">
        <f>SUMIF(Sep!$A:$A,TB!$A300,Sep!$H:$H)</f>
        <v>0</v>
      </c>
      <c r="L300" s="48">
        <f>SUMIF(Oct!$A:$A,TB!$A300,Oct!$H:$H)</f>
        <v>0</v>
      </c>
      <c r="M300" s="48">
        <f>SUMIF(Nov!$A:$A,TB!$A300,Nov!$H:$H)</f>
        <v>0</v>
      </c>
      <c r="N300" s="48">
        <f>SUMIF(Dec!$A:$A,TB!$A300,Dec!$H:$H)</f>
        <v>0</v>
      </c>
      <c r="O300" s="261"/>
      <c r="P300" s="261"/>
      <c r="Q300" s="48">
        <v>0</v>
      </c>
      <c r="R300" s="48">
        <v>-4000000</v>
      </c>
      <c r="S300" s="48">
        <v>-4000000</v>
      </c>
      <c r="T300" s="48">
        <v>-4000000</v>
      </c>
      <c r="U300" s="48">
        <v>-4000000</v>
      </c>
      <c r="V300" s="48">
        <v>-4000000</v>
      </c>
      <c r="W300" s="48">
        <v>-4000000</v>
      </c>
      <c r="X300" s="48">
        <v>0</v>
      </c>
      <c r="Y300" s="48">
        <v>0</v>
      </c>
      <c r="Z300" s="48">
        <v>0</v>
      </c>
      <c r="AA300" s="48">
        <v>0</v>
      </c>
      <c r="AB300" s="48">
        <v>0</v>
      </c>
      <c r="AC300" s="261"/>
      <c r="AD300" s="48">
        <f t="shared" si="213"/>
        <v>0</v>
      </c>
      <c r="AE300" s="48">
        <f t="shared" si="214"/>
        <v>0</v>
      </c>
      <c r="AF300" s="48">
        <f t="shared" si="215"/>
        <v>0</v>
      </c>
      <c r="AG300" s="48">
        <f t="shared" si="216"/>
        <v>0</v>
      </c>
      <c r="AH300" s="48">
        <f t="shared" si="217"/>
        <v>0</v>
      </c>
      <c r="AI300" s="48">
        <f t="shared" si="218"/>
        <v>0</v>
      </c>
      <c r="AJ300" s="48">
        <f t="shared" si="219"/>
        <v>0</v>
      </c>
      <c r="AK300" s="48">
        <f t="shared" si="220"/>
        <v>0</v>
      </c>
      <c r="AL300" s="48">
        <f t="shared" si="221"/>
        <v>0</v>
      </c>
      <c r="AM300" s="48">
        <f t="shared" si="222"/>
        <v>0</v>
      </c>
      <c r="AN300" s="48">
        <f t="shared" si="223"/>
        <v>0</v>
      </c>
      <c r="AO300" s="48">
        <f t="shared" si="224"/>
        <v>0</v>
      </c>
    </row>
    <row r="301" spans="1:41" ht="16.399999999999999" customHeight="1">
      <c r="A301" s="14" t="s">
        <v>275</v>
      </c>
      <c r="B301" s="15" t="s">
        <v>207</v>
      </c>
      <c r="C301" s="48">
        <f>SUMIF(Jan!$A:$A,TB!$A301,Jan!$H:$H)</f>
        <v>0</v>
      </c>
      <c r="D301" s="48">
        <f>SUMIF(Feb!$A:$A,TB!$A301,Feb!$H:$H)</f>
        <v>0</v>
      </c>
      <c r="E301" s="48">
        <f>SUMIF(Mar!$A:$A,TB!$A301,Mar!$H:$H)</f>
        <v>0</v>
      </c>
      <c r="F301" s="48">
        <f>SUMIF(Apr!$A:$A,TB!$A301,Apr!$H:$H)</f>
        <v>0</v>
      </c>
      <c r="G301" s="48">
        <f>SUMIF(May!$A:$A,TB!$A301,May!$H:$H)</f>
        <v>0</v>
      </c>
      <c r="H301" s="48">
        <f>SUMIF(Jun!$A:$A,TB!$A301,Jun!$H:$H)</f>
        <v>0</v>
      </c>
      <c r="I301" s="48">
        <f>SUMIF(Jul!$A:$A,TB!$A301,Jul!$H:$H)</f>
        <v>0</v>
      </c>
      <c r="J301" s="48">
        <f>SUMIF(Aug!$A:$A,TB!$A301,Aug!$H:$H)</f>
        <v>0</v>
      </c>
      <c r="K301" s="48">
        <f>SUMIF(Sep!$A:$A,TB!$A301,Sep!$H:$H)</f>
        <v>0</v>
      </c>
      <c r="L301" s="48">
        <f>SUMIF(Oct!$A:$A,TB!$A301,Oct!$H:$H)</f>
        <v>0</v>
      </c>
      <c r="M301" s="48">
        <f>SUMIF(Nov!$A:$A,TB!$A301,Nov!$H:$H)</f>
        <v>0</v>
      </c>
      <c r="N301" s="48">
        <f>SUMIF(Dec!$A:$A,TB!$A301,Dec!$H:$H)</f>
        <v>0</v>
      </c>
      <c r="O301" s="261"/>
      <c r="P301" s="261"/>
      <c r="Q301" s="48">
        <v>0</v>
      </c>
      <c r="R301" s="48">
        <v>0</v>
      </c>
      <c r="S301" s="48">
        <v>0</v>
      </c>
      <c r="T301" s="48">
        <v>0</v>
      </c>
      <c r="U301" s="48">
        <v>0</v>
      </c>
      <c r="V301" s="48">
        <v>0</v>
      </c>
      <c r="W301" s="48">
        <v>0</v>
      </c>
      <c r="X301" s="48">
        <v>0</v>
      </c>
      <c r="Y301" s="48">
        <v>0</v>
      </c>
      <c r="Z301" s="48">
        <v>0</v>
      </c>
      <c r="AA301" s="48">
        <v>0</v>
      </c>
      <c r="AB301" s="48">
        <v>0</v>
      </c>
      <c r="AC301" s="261"/>
      <c r="AD301" s="48">
        <f t="shared" si="213"/>
        <v>0</v>
      </c>
      <c r="AE301" s="48">
        <f t="shared" si="214"/>
        <v>0</v>
      </c>
      <c r="AF301" s="48">
        <f t="shared" si="215"/>
        <v>0</v>
      </c>
      <c r="AG301" s="48">
        <f t="shared" si="216"/>
        <v>0</v>
      </c>
      <c r="AH301" s="48">
        <f t="shared" si="217"/>
        <v>0</v>
      </c>
      <c r="AI301" s="48">
        <f t="shared" si="218"/>
        <v>0</v>
      </c>
      <c r="AJ301" s="48">
        <f t="shared" si="219"/>
        <v>0</v>
      </c>
      <c r="AK301" s="48">
        <f t="shared" si="220"/>
        <v>0</v>
      </c>
      <c r="AL301" s="48">
        <f t="shared" si="221"/>
        <v>0</v>
      </c>
      <c r="AM301" s="48">
        <f t="shared" si="222"/>
        <v>0</v>
      </c>
      <c r="AN301" s="48">
        <f t="shared" si="223"/>
        <v>0</v>
      </c>
      <c r="AO301" s="48">
        <f t="shared" si="224"/>
        <v>0</v>
      </c>
    </row>
    <row r="302" spans="1:41" ht="16.399999999999999" customHeight="1">
      <c r="A302" s="14" t="s">
        <v>276</v>
      </c>
      <c r="B302" s="15" t="s">
        <v>208</v>
      </c>
      <c r="C302" s="48">
        <f>SUMIF(Jan!$A:$A,TB!$A302,Jan!$H:$H)</f>
        <v>0</v>
      </c>
      <c r="D302" s="48">
        <f>SUMIF(Feb!$A:$A,TB!$A302,Feb!$H:$H)</f>
        <v>0</v>
      </c>
      <c r="E302" s="48">
        <f>SUMIF(Mar!$A:$A,TB!$A302,Mar!$H:$H)</f>
        <v>0</v>
      </c>
      <c r="F302" s="48">
        <f>SUMIF(Apr!$A:$A,TB!$A302,Apr!$H:$H)</f>
        <v>0</v>
      </c>
      <c r="G302" s="48">
        <f>SUMIF(May!$A:$A,TB!$A302,May!$H:$H)</f>
        <v>0</v>
      </c>
      <c r="H302" s="48">
        <f>SUMIF(Jun!$A:$A,TB!$A302,Jun!$H:$H)</f>
        <v>0</v>
      </c>
      <c r="I302" s="48">
        <f>SUMIF(Jul!$A:$A,TB!$A302,Jul!$H:$H)</f>
        <v>0</v>
      </c>
      <c r="J302" s="48">
        <f>SUMIF(Aug!$A:$A,TB!$A302,Aug!$H:$H)</f>
        <v>0</v>
      </c>
      <c r="K302" s="48">
        <f>SUMIF(Sep!$A:$A,TB!$A302,Sep!$H:$H)</f>
        <v>0</v>
      </c>
      <c r="L302" s="48">
        <f>SUMIF(Oct!$A:$A,TB!$A302,Oct!$H:$H)</f>
        <v>0</v>
      </c>
      <c r="M302" s="48">
        <f>SUMIF(Nov!$A:$A,TB!$A302,Nov!$H:$H)</f>
        <v>0</v>
      </c>
      <c r="N302" s="48">
        <f>SUMIF(Dec!$A:$A,TB!$A302,Dec!$H:$H)</f>
        <v>0</v>
      </c>
      <c r="O302" s="261"/>
      <c r="P302" s="261"/>
      <c r="Q302" s="48">
        <v>0</v>
      </c>
      <c r="R302" s="48">
        <v>0</v>
      </c>
      <c r="S302" s="48">
        <v>0</v>
      </c>
      <c r="T302" s="48">
        <v>0</v>
      </c>
      <c r="U302" s="48">
        <v>0</v>
      </c>
      <c r="V302" s="48">
        <v>0</v>
      </c>
      <c r="W302" s="48">
        <v>0</v>
      </c>
      <c r="X302" s="48">
        <v>0</v>
      </c>
      <c r="Y302" s="48">
        <v>0</v>
      </c>
      <c r="Z302" s="48">
        <v>0</v>
      </c>
      <c r="AA302" s="48">
        <v>0</v>
      </c>
      <c r="AB302" s="48">
        <v>0</v>
      </c>
      <c r="AC302" s="261"/>
      <c r="AD302" s="48">
        <f t="shared" si="213"/>
        <v>0</v>
      </c>
      <c r="AE302" s="48">
        <f t="shared" si="214"/>
        <v>0</v>
      </c>
      <c r="AF302" s="48">
        <f t="shared" si="215"/>
        <v>0</v>
      </c>
      <c r="AG302" s="48">
        <f t="shared" si="216"/>
        <v>0</v>
      </c>
      <c r="AH302" s="48">
        <f t="shared" si="217"/>
        <v>0</v>
      </c>
      <c r="AI302" s="48">
        <f t="shared" si="218"/>
        <v>0</v>
      </c>
      <c r="AJ302" s="48">
        <f t="shared" si="219"/>
        <v>0</v>
      </c>
      <c r="AK302" s="48">
        <f t="shared" si="220"/>
        <v>0</v>
      </c>
      <c r="AL302" s="48">
        <f t="shared" si="221"/>
        <v>0</v>
      </c>
      <c r="AM302" s="48">
        <f t="shared" si="222"/>
        <v>0</v>
      </c>
      <c r="AN302" s="48">
        <f t="shared" si="223"/>
        <v>0</v>
      </c>
      <c r="AO302" s="48">
        <f t="shared" si="224"/>
        <v>0</v>
      </c>
    </row>
    <row r="303" spans="1:41" ht="16.399999999999999" customHeight="1">
      <c r="A303" s="14" t="s">
        <v>277</v>
      </c>
      <c r="B303" s="15" t="s">
        <v>209</v>
      </c>
      <c r="C303" s="48">
        <f>SUMIF(Jan!$A:$A,TB!$A303,Jan!$H:$H)</f>
        <v>0</v>
      </c>
      <c r="D303" s="48">
        <f>SUMIF(Feb!$A:$A,TB!$A303,Feb!$H:$H)</f>
        <v>0</v>
      </c>
      <c r="E303" s="48">
        <f>SUMIF(Mar!$A:$A,TB!$A303,Mar!$H:$H)</f>
        <v>0</v>
      </c>
      <c r="F303" s="48">
        <f>SUMIF(Apr!$A:$A,TB!$A303,Apr!$H:$H)</f>
        <v>0</v>
      </c>
      <c r="G303" s="48">
        <f>SUMIF(May!$A:$A,TB!$A303,May!$H:$H)</f>
        <v>0</v>
      </c>
      <c r="H303" s="48">
        <f>SUMIF(Jun!$A:$A,TB!$A303,Jun!$H:$H)</f>
        <v>0</v>
      </c>
      <c r="I303" s="48">
        <f>SUMIF(Jul!$A:$A,TB!$A303,Jul!$H:$H)</f>
        <v>0</v>
      </c>
      <c r="J303" s="48">
        <f>SUMIF(Aug!$A:$A,TB!$A303,Aug!$H:$H)</f>
        <v>0</v>
      </c>
      <c r="K303" s="48">
        <f>SUMIF(Sep!$A:$A,TB!$A303,Sep!$H:$H)</f>
        <v>0</v>
      </c>
      <c r="L303" s="48">
        <f>SUMIF(Oct!$A:$A,TB!$A303,Oct!$H:$H)</f>
        <v>0</v>
      </c>
      <c r="M303" s="48">
        <f>SUMIF(Nov!$A:$A,TB!$A303,Nov!$H:$H)</f>
        <v>0</v>
      </c>
      <c r="N303" s="48">
        <f>SUMIF(Dec!$A:$A,TB!$A303,Dec!$H:$H)</f>
        <v>0</v>
      </c>
      <c r="O303" s="261"/>
      <c r="P303" s="261"/>
      <c r="Q303" s="48">
        <v>0</v>
      </c>
      <c r="R303" s="48">
        <v>0</v>
      </c>
      <c r="S303" s="48">
        <v>0</v>
      </c>
      <c r="T303" s="48">
        <v>0</v>
      </c>
      <c r="U303" s="48">
        <v>0</v>
      </c>
      <c r="V303" s="48">
        <v>0</v>
      </c>
      <c r="W303" s="48">
        <v>0</v>
      </c>
      <c r="X303" s="48">
        <v>0</v>
      </c>
      <c r="Y303" s="48">
        <v>0</v>
      </c>
      <c r="Z303" s="48">
        <v>0</v>
      </c>
      <c r="AA303" s="48">
        <v>0</v>
      </c>
      <c r="AB303" s="48">
        <v>0</v>
      </c>
      <c r="AC303" s="261"/>
      <c r="AD303" s="48">
        <f t="shared" si="213"/>
        <v>0</v>
      </c>
      <c r="AE303" s="48">
        <f t="shared" si="214"/>
        <v>0</v>
      </c>
      <c r="AF303" s="48">
        <f t="shared" si="215"/>
        <v>0</v>
      </c>
      <c r="AG303" s="48">
        <f t="shared" si="216"/>
        <v>0</v>
      </c>
      <c r="AH303" s="48">
        <f t="shared" si="217"/>
        <v>0</v>
      </c>
      <c r="AI303" s="48">
        <f t="shared" si="218"/>
        <v>0</v>
      </c>
      <c r="AJ303" s="48">
        <f t="shared" si="219"/>
        <v>0</v>
      </c>
      <c r="AK303" s="48">
        <f t="shared" si="220"/>
        <v>0</v>
      </c>
      <c r="AL303" s="48">
        <f t="shared" si="221"/>
        <v>0</v>
      </c>
      <c r="AM303" s="48">
        <f t="shared" si="222"/>
        <v>0</v>
      </c>
      <c r="AN303" s="48">
        <f t="shared" si="223"/>
        <v>0</v>
      </c>
      <c r="AO303" s="48">
        <f t="shared" si="224"/>
        <v>0</v>
      </c>
    </row>
    <row r="304" spans="1:41" ht="16.399999999999999" customHeight="1">
      <c r="A304" s="14" t="s">
        <v>278</v>
      </c>
      <c r="B304" s="15" t="s">
        <v>210</v>
      </c>
      <c r="C304" s="48">
        <f>SUMIF(Jan!$A:$A,TB!$A304,Jan!$H:$H)</f>
        <v>0</v>
      </c>
      <c r="D304" s="48">
        <f>SUMIF(Feb!$A:$A,TB!$A304,Feb!$H:$H)</f>
        <v>0</v>
      </c>
      <c r="E304" s="48">
        <f>SUMIF(Mar!$A:$A,TB!$A304,Mar!$H:$H)</f>
        <v>0</v>
      </c>
      <c r="F304" s="48">
        <f>SUMIF(Apr!$A:$A,TB!$A304,Apr!$H:$H)</f>
        <v>0</v>
      </c>
      <c r="G304" s="48">
        <f>SUMIF(May!$A:$A,TB!$A304,May!$H:$H)</f>
        <v>0</v>
      </c>
      <c r="H304" s="48">
        <f>SUMIF(Jun!$A:$A,TB!$A304,Jun!$H:$H)</f>
        <v>0</v>
      </c>
      <c r="I304" s="48">
        <f>SUMIF(Jul!$A:$A,TB!$A304,Jul!$H:$H)</f>
        <v>0</v>
      </c>
      <c r="J304" s="48">
        <f>SUMIF(Aug!$A:$A,TB!$A304,Aug!$H:$H)</f>
        <v>0</v>
      </c>
      <c r="K304" s="48">
        <f>SUMIF(Sep!$A:$A,TB!$A304,Sep!$H:$H)</f>
        <v>0</v>
      </c>
      <c r="L304" s="48">
        <f>SUMIF(Oct!$A:$A,TB!$A304,Oct!$H:$H)</f>
        <v>0</v>
      </c>
      <c r="M304" s="48">
        <f>SUMIF(Nov!$A:$A,TB!$A304,Nov!$H:$H)</f>
        <v>0</v>
      </c>
      <c r="N304" s="48">
        <f>SUMIF(Dec!$A:$A,TB!$A304,Dec!$H:$H)</f>
        <v>0</v>
      </c>
      <c r="O304" s="261"/>
      <c r="P304" s="261"/>
      <c r="Q304" s="48">
        <v>0</v>
      </c>
      <c r="R304" s="48">
        <v>0</v>
      </c>
      <c r="S304" s="48">
        <v>0</v>
      </c>
      <c r="T304" s="48">
        <v>0</v>
      </c>
      <c r="U304" s="48">
        <v>0</v>
      </c>
      <c r="V304" s="48">
        <v>0</v>
      </c>
      <c r="W304" s="48">
        <v>0</v>
      </c>
      <c r="X304" s="48">
        <v>0</v>
      </c>
      <c r="Y304" s="48">
        <v>0</v>
      </c>
      <c r="Z304" s="48">
        <v>0</v>
      </c>
      <c r="AA304" s="48">
        <v>0</v>
      </c>
      <c r="AB304" s="48">
        <v>0</v>
      </c>
      <c r="AC304" s="261"/>
      <c r="AD304" s="48">
        <f t="shared" si="213"/>
        <v>0</v>
      </c>
      <c r="AE304" s="48">
        <f t="shared" si="214"/>
        <v>0</v>
      </c>
      <c r="AF304" s="48">
        <f t="shared" si="215"/>
        <v>0</v>
      </c>
      <c r="AG304" s="48">
        <f t="shared" si="216"/>
        <v>0</v>
      </c>
      <c r="AH304" s="48">
        <f t="shared" si="217"/>
        <v>0</v>
      </c>
      <c r="AI304" s="48">
        <f t="shared" si="218"/>
        <v>0</v>
      </c>
      <c r="AJ304" s="48">
        <f t="shared" si="219"/>
        <v>0</v>
      </c>
      <c r="AK304" s="48">
        <f t="shared" si="220"/>
        <v>0</v>
      </c>
      <c r="AL304" s="48">
        <f t="shared" si="221"/>
        <v>0</v>
      </c>
      <c r="AM304" s="48">
        <f t="shared" si="222"/>
        <v>0</v>
      </c>
      <c r="AN304" s="48">
        <f t="shared" si="223"/>
        <v>0</v>
      </c>
      <c r="AO304" s="48">
        <f t="shared" si="224"/>
        <v>0</v>
      </c>
    </row>
    <row r="305" spans="1:41" ht="16.399999999999999" customHeight="1">
      <c r="A305" s="14" t="s">
        <v>279</v>
      </c>
      <c r="B305" s="15" t="s">
        <v>211</v>
      </c>
      <c r="C305" s="48">
        <f>SUMIF(Jan!$A:$A,TB!$A305,Jan!$H:$H)</f>
        <v>0</v>
      </c>
      <c r="D305" s="48">
        <f>SUMIF(Feb!$A:$A,TB!$A305,Feb!$H:$H)</f>
        <v>0</v>
      </c>
      <c r="E305" s="48">
        <f>SUMIF(Mar!$A:$A,TB!$A305,Mar!$H:$H)</f>
        <v>0</v>
      </c>
      <c r="F305" s="48">
        <f>SUMIF(Apr!$A:$A,TB!$A305,Apr!$H:$H)</f>
        <v>0</v>
      </c>
      <c r="G305" s="48">
        <f>SUMIF(May!$A:$A,TB!$A305,May!$H:$H)</f>
        <v>0</v>
      </c>
      <c r="H305" s="48">
        <f>SUMIF(Jun!$A:$A,TB!$A305,Jun!$H:$H)</f>
        <v>0</v>
      </c>
      <c r="I305" s="48">
        <f>SUMIF(Jul!$A:$A,TB!$A305,Jul!$H:$H)</f>
        <v>0</v>
      </c>
      <c r="J305" s="48">
        <f>SUMIF(Aug!$A:$A,TB!$A305,Aug!$H:$H)</f>
        <v>0</v>
      </c>
      <c r="K305" s="48">
        <f>SUMIF(Sep!$A:$A,TB!$A305,Sep!$H:$H)</f>
        <v>0</v>
      </c>
      <c r="L305" s="48">
        <f>SUMIF(Oct!$A:$A,TB!$A305,Oct!$H:$H)</f>
        <v>0</v>
      </c>
      <c r="M305" s="48">
        <f>SUMIF(Nov!$A:$A,TB!$A305,Nov!$H:$H)</f>
        <v>0</v>
      </c>
      <c r="N305" s="48">
        <f>SUMIF(Dec!$A:$A,TB!$A305,Dec!$H:$H)</f>
        <v>0</v>
      </c>
      <c r="O305" s="261"/>
      <c r="P305" s="261"/>
      <c r="Q305" s="48">
        <v>0</v>
      </c>
      <c r="R305" s="48">
        <v>0</v>
      </c>
      <c r="S305" s="48">
        <v>0</v>
      </c>
      <c r="T305" s="48">
        <v>0</v>
      </c>
      <c r="U305" s="48">
        <v>0</v>
      </c>
      <c r="V305" s="48">
        <v>0</v>
      </c>
      <c r="W305" s="48">
        <v>0</v>
      </c>
      <c r="X305" s="48">
        <v>0</v>
      </c>
      <c r="Y305" s="48">
        <v>0</v>
      </c>
      <c r="Z305" s="48">
        <v>0</v>
      </c>
      <c r="AA305" s="48">
        <v>0</v>
      </c>
      <c r="AB305" s="48">
        <v>0</v>
      </c>
      <c r="AC305" s="261"/>
      <c r="AD305" s="48">
        <f t="shared" si="213"/>
        <v>0</v>
      </c>
      <c r="AE305" s="48">
        <f t="shared" si="214"/>
        <v>0</v>
      </c>
      <c r="AF305" s="48">
        <f t="shared" si="215"/>
        <v>0</v>
      </c>
      <c r="AG305" s="48">
        <f t="shared" si="216"/>
        <v>0</v>
      </c>
      <c r="AH305" s="48">
        <f t="shared" si="217"/>
        <v>0</v>
      </c>
      <c r="AI305" s="48">
        <f t="shared" si="218"/>
        <v>0</v>
      </c>
      <c r="AJ305" s="48">
        <f t="shared" si="219"/>
        <v>0</v>
      </c>
      <c r="AK305" s="48">
        <f t="shared" si="220"/>
        <v>0</v>
      </c>
      <c r="AL305" s="48">
        <f t="shared" si="221"/>
        <v>0</v>
      </c>
      <c r="AM305" s="48">
        <f t="shared" si="222"/>
        <v>0</v>
      </c>
      <c r="AN305" s="48">
        <f t="shared" si="223"/>
        <v>0</v>
      </c>
      <c r="AO305" s="48">
        <f t="shared" si="224"/>
        <v>0</v>
      </c>
    </row>
    <row r="306" spans="1:41" ht="16.399999999999999" customHeight="1">
      <c r="A306" s="14" t="s">
        <v>280</v>
      </c>
      <c r="B306" s="15" t="s">
        <v>212</v>
      </c>
      <c r="C306" s="48">
        <f>SUMIF(Jan!$A:$A,TB!$A306,Jan!$H:$H)</f>
        <v>0</v>
      </c>
      <c r="D306" s="48">
        <f>SUMIF(Feb!$A:$A,TB!$A306,Feb!$H:$H)</f>
        <v>0</v>
      </c>
      <c r="E306" s="48">
        <f>SUMIF(Mar!$A:$A,TB!$A306,Mar!$H:$H)</f>
        <v>0</v>
      </c>
      <c r="F306" s="48">
        <f>SUMIF(Apr!$A:$A,TB!$A306,Apr!$H:$H)</f>
        <v>0</v>
      </c>
      <c r="G306" s="48">
        <f>SUMIF(May!$A:$A,TB!$A306,May!$H:$H)</f>
        <v>0</v>
      </c>
      <c r="H306" s="48">
        <f>SUMIF(Jun!$A:$A,TB!$A306,Jun!$H:$H)</f>
        <v>0</v>
      </c>
      <c r="I306" s="48">
        <f>SUMIF(Jul!$A:$A,TB!$A306,Jul!$H:$H)</f>
        <v>0</v>
      </c>
      <c r="J306" s="48">
        <f>SUMIF(Aug!$A:$A,TB!$A306,Aug!$H:$H)</f>
        <v>0</v>
      </c>
      <c r="K306" s="48">
        <f>SUMIF(Sep!$A:$A,TB!$A306,Sep!$H:$H)</f>
        <v>0</v>
      </c>
      <c r="L306" s="48">
        <f>SUMIF(Oct!$A:$A,TB!$A306,Oct!$H:$H)</f>
        <v>0</v>
      </c>
      <c r="M306" s="48">
        <f>SUMIF(Nov!$A:$A,TB!$A306,Nov!$H:$H)</f>
        <v>0</v>
      </c>
      <c r="N306" s="48">
        <f>SUMIF(Dec!$A:$A,TB!$A306,Dec!$H:$H)</f>
        <v>0</v>
      </c>
      <c r="O306" s="261"/>
      <c r="P306" s="261"/>
      <c r="Q306" s="48">
        <v>0</v>
      </c>
      <c r="R306" s="48">
        <v>0</v>
      </c>
      <c r="S306" s="48">
        <v>0</v>
      </c>
      <c r="T306" s="48">
        <v>0</v>
      </c>
      <c r="U306" s="48">
        <v>0</v>
      </c>
      <c r="V306" s="48">
        <v>0</v>
      </c>
      <c r="W306" s="48">
        <v>0</v>
      </c>
      <c r="X306" s="48">
        <v>0</v>
      </c>
      <c r="Y306" s="48">
        <v>0</v>
      </c>
      <c r="Z306" s="48">
        <v>0</v>
      </c>
      <c r="AA306" s="48">
        <v>0</v>
      </c>
      <c r="AB306" s="48">
        <v>0</v>
      </c>
      <c r="AC306" s="261"/>
      <c r="AD306" s="48">
        <f t="shared" si="213"/>
        <v>0</v>
      </c>
      <c r="AE306" s="48">
        <f t="shared" si="214"/>
        <v>0</v>
      </c>
      <c r="AF306" s="48">
        <f t="shared" si="215"/>
        <v>0</v>
      </c>
      <c r="AG306" s="48">
        <f t="shared" si="216"/>
        <v>0</v>
      </c>
      <c r="AH306" s="48">
        <f t="shared" si="217"/>
        <v>0</v>
      </c>
      <c r="AI306" s="48">
        <f t="shared" si="218"/>
        <v>0</v>
      </c>
      <c r="AJ306" s="48">
        <f t="shared" si="219"/>
        <v>0</v>
      </c>
      <c r="AK306" s="48">
        <f t="shared" si="220"/>
        <v>0</v>
      </c>
      <c r="AL306" s="48">
        <f t="shared" si="221"/>
        <v>0</v>
      </c>
      <c r="AM306" s="48">
        <f t="shared" si="222"/>
        <v>0</v>
      </c>
      <c r="AN306" s="48">
        <f t="shared" si="223"/>
        <v>0</v>
      </c>
      <c r="AO306" s="48">
        <f t="shared" si="224"/>
        <v>0</v>
      </c>
    </row>
    <row r="307" spans="1:41" ht="16.399999999999999" customHeight="1">
      <c r="A307" s="14" t="s">
        <v>281</v>
      </c>
      <c r="B307" s="15" t="s">
        <v>213</v>
      </c>
      <c r="C307" s="48">
        <f>SUMIF(Jan!$A:$A,TB!$A307,Jan!$H:$H)</f>
        <v>0</v>
      </c>
      <c r="D307" s="48">
        <f>SUMIF(Feb!$A:$A,TB!$A307,Feb!$H:$H)</f>
        <v>0</v>
      </c>
      <c r="E307" s="48">
        <f>SUMIF(Mar!$A:$A,TB!$A307,Mar!$H:$H)</f>
        <v>0</v>
      </c>
      <c r="F307" s="48">
        <f>SUMIF(Apr!$A:$A,TB!$A307,Apr!$H:$H)</f>
        <v>0</v>
      </c>
      <c r="G307" s="48">
        <f>SUMIF(May!$A:$A,TB!$A307,May!$H:$H)</f>
        <v>0</v>
      </c>
      <c r="H307" s="48">
        <f>SUMIF(Jun!$A:$A,TB!$A307,Jun!$H:$H)</f>
        <v>0</v>
      </c>
      <c r="I307" s="48">
        <f>SUMIF(Jul!$A:$A,TB!$A307,Jul!$H:$H)</f>
        <v>0</v>
      </c>
      <c r="J307" s="48">
        <f>SUMIF(Aug!$A:$A,TB!$A307,Aug!$H:$H)</f>
        <v>0</v>
      </c>
      <c r="K307" s="48">
        <f>SUMIF(Sep!$A:$A,TB!$A307,Sep!$H:$H)</f>
        <v>0</v>
      </c>
      <c r="L307" s="48">
        <f>SUMIF(Oct!$A:$A,TB!$A307,Oct!$H:$H)</f>
        <v>0</v>
      </c>
      <c r="M307" s="48">
        <f>SUMIF(Nov!$A:$A,TB!$A307,Nov!$H:$H)</f>
        <v>0</v>
      </c>
      <c r="N307" s="48">
        <f>SUMIF(Dec!$A:$A,TB!$A307,Dec!$H:$H)</f>
        <v>0</v>
      </c>
      <c r="O307" s="261"/>
      <c r="P307" s="261"/>
      <c r="Q307" s="48">
        <v>0</v>
      </c>
      <c r="R307" s="48">
        <v>0</v>
      </c>
      <c r="S307" s="48">
        <v>0</v>
      </c>
      <c r="T307" s="48">
        <v>0</v>
      </c>
      <c r="U307" s="48">
        <v>0</v>
      </c>
      <c r="V307" s="48">
        <v>0</v>
      </c>
      <c r="W307" s="48">
        <v>0</v>
      </c>
      <c r="X307" s="48">
        <v>0</v>
      </c>
      <c r="Y307" s="48">
        <v>0</v>
      </c>
      <c r="Z307" s="48">
        <v>0</v>
      </c>
      <c r="AA307" s="48">
        <v>0</v>
      </c>
      <c r="AB307" s="48">
        <v>0</v>
      </c>
      <c r="AC307" s="261"/>
      <c r="AD307" s="48">
        <f t="shared" si="213"/>
        <v>0</v>
      </c>
      <c r="AE307" s="48">
        <f t="shared" si="214"/>
        <v>0</v>
      </c>
      <c r="AF307" s="48">
        <f t="shared" si="215"/>
        <v>0</v>
      </c>
      <c r="AG307" s="48">
        <f t="shared" si="216"/>
        <v>0</v>
      </c>
      <c r="AH307" s="48">
        <f t="shared" si="217"/>
        <v>0</v>
      </c>
      <c r="AI307" s="48">
        <f t="shared" si="218"/>
        <v>0</v>
      </c>
      <c r="AJ307" s="48">
        <f t="shared" si="219"/>
        <v>0</v>
      </c>
      <c r="AK307" s="48">
        <f t="shared" si="220"/>
        <v>0</v>
      </c>
      <c r="AL307" s="48">
        <f t="shared" si="221"/>
        <v>0</v>
      </c>
      <c r="AM307" s="48">
        <f t="shared" si="222"/>
        <v>0</v>
      </c>
      <c r="AN307" s="48">
        <f t="shared" si="223"/>
        <v>0</v>
      </c>
      <c r="AO307" s="48">
        <f t="shared" si="224"/>
        <v>0</v>
      </c>
    </row>
    <row r="308" spans="1:41" ht="16.399999999999999" customHeight="1">
      <c r="A308" s="14" t="s">
        <v>282</v>
      </c>
      <c r="B308" s="15" t="s">
        <v>214</v>
      </c>
      <c r="C308" s="48">
        <f>SUMIF(Jan!$A:$A,TB!$A308,Jan!$H:$H)</f>
        <v>0</v>
      </c>
      <c r="D308" s="48">
        <f>SUMIF(Feb!$A:$A,TB!$A308,Feb!$H:$H)</f>
        <v>0</v>
      </c>
      <c r="E308" s="48">
        <f>SUMIF(Mar!$A:$A,TB!$A308,Mar!$H:$H)</f>
        <v>0</v>
      </c>
      <c r="F308" s="48">
        <f>SUMIF(Apr!$A:$A,TB!$A308,Apr!$H:$H)</f>
        <v>0</v>
      </c>
      <c r="G308" s="48">
        <f>SUMIF(May!$A:$A,TB!$A308,May!$H:$H)</f>
        <v>0</v>
      </c>
      <c r="H308" s="48">
        <f>SUMIF(Jun!$A:$A,TB!$A308,Jun!$H:$H)</f>
        <v>0</v>
      </c>
      <c r="I308" s="48">
        <f>SUMIF(Jul!$A:$A,TB!$A308,Jul!$H:$H)</f>
        <v>0</v>
      </c>
      <c r="J308" s="48">
        <f>SUMIF(Aug!$A:$A,TB!$A308,Aug!$H:$H)</f>
        <v>0</v>
      </c>
      <c r="K308" s="48">
        <f>SUMIF(Sep!$A:$A,TB!$A308,Sep!$H:$H)</f>
        <v>0</v>
      </c>
      <c r="L308" s="48">
        <f>SUMIF(Oct!$A:$A,TB!$A308,Oct!$H:$H)</f>
        <v>0</v>
      </c>
      <c r="M308" s="48">
        <f>SUMIF(Nov!$A:$A,TB!$A308,Nov!$H:$H)</f>
        <v>0</v>
      </c>
      <c r="N308" s="48">
        <f>SUMIF(Dec!$A:$A,TB!$A308,Dec!$H:$H)</f>
        <v>0</v>
      </c>
      <c r="O308" s="261"/>
      <c r="P308" s="261"/>
      <c r="Q308" s="48">
        <v>0</v>
      </c>
      <c r="R308" s="48">
        <v>0</v>
      </c>
      <c r="S308" s="48">
        <v>0</v>
      </c>
      <c r="T308" s="48">
        <v>0</v>
      </c>
      <c r="U308" s="48">
        <v>0</v>
      </c>
      <c r="V308" s="48">
        <v>0</v>
      </c>
      <c r="W308" s="48">
        <v>0</v>
      </c>
      <c r="X308" s="48">
        <v>0</v>
      </c>
      <c r="Y308" s="48">
        <v>0</v>
      </c>
      <c r="Z308" s="48">
        <v>0</v>
      </c>
      <c r="AA308" s="48">
        <v>0</v>
      </c>
      <c r="AB308" s="48">
        <v>0</v>
      </c>
      <c r="AC308" s="261"/>
      <c r="AD308" s="48">
        <f t="shared" si="213"/>
        <v>0</v>
      </c>
      <c r="AE308" s="48">
        <f t="shared" si="214"/>
        <v>0</v>
      </c>
      <c r="AF308" s="48">
        <f t="shared" si="215"/>
        <v>0</v>
      </c>
      <c r="AG308" s="48">
        <f t="shared" si="216"/>
        <v>0</v>
      </c>
      <c r="AH308" s="48">
        <f t="shared" si="217"/>
        <v>0</v>
      </c>
      <c r="AI308" s="48">
        <f t="shared" si="218"/>
        <v>0</v>
      </c>
      <c r="AJ308" s="48">
        <f t="shared" si="219"/>
        <v>0</v>
      </c>
      <c r="AK308" s="48">
        <f t="shared" si="220"/>
        <v>0</v>
      </c>
      <c r="AL308" s="48">
        <f t="shared" si="221"/>
        <v>0</v>
      </c>
      <c r="AM308" s="48">
        <f t="shared" si="222"/>
        <v>0</v>
      </c>
      <c r="AN308" s="48">
        <f t="shared" si="223"/>
        <v>0</v>
      </c>
      <c r="AO308" s="48">
        <f t="shared" si="224"/>
        <v>0</v>
      </c>
    </row>
    <row r="309" spans="1:41" ht="16.399999999999999" customHeight="1">
      <c r="A309" s="14" t="s">
        <v>283</v>
      </c>
      <c r="B309" s="15" t="s">
        <v>215</v>
      </c>
      <c r="C309" s="48">
        <f>SUMIF(Jan!$A:$A,TB!$A309,Jan!$H:$H)</f>
        <v>0</v>
      </c>
      <c r="D309" s="48">
        <f>SUMIF(Feb!$A:$A,TB!$A309,Feb!$H:$H)</f>
        <v>0</v>
      </c>
      <c r="E309" s="48">
        <f>SUMIF(Mar!$A:$A,TB!$A309,Mar!$H:$H)</f>
        <v>0</v>
      </c>
      <c r="F309" s="48">
        <f>SUMIF(Apr!$A:$A,TB!$A309,Apr!$H:$H)</f>
        <v>0</v>
      </c>
      <c r="G309" s="48">
        <f>SUMIF(May!$A:$A,TB!$A309,May!$H:$H)</f>
        <v>0</v>
      </c>
      <c r="H309" s="48">
        <f>SUMIF(Jun!$A:$A,TB!$A309,Jun!$H:$H)</f>
        <v>0</v>
      </c>
      <c r="I309" s="48">
        <f>SUMIF(Jul!$A:$A,TB!$A309,Jul!$H:$H)</f>
        <v>0</v>
      </c>
      <c r="J309" s="48">
        <f>SUMIF(Aug!$A:$A,TB!$A309,Aug!$H:$H)</f>
        <v>0</v>
      </c>
      <c r="K309" s="48">
        <f>SUMIF(Sep!$A:$A,TB!$A309,Sep!$H:$H)</f>
        <v>0</v>
      </c>
      <c r="L309" s="48">
        <f>SUMIF(Oct!$A:$A,TB!$A309,Oct!$H:$H)</f>
        <v>0</v>
      </c>
      <c r="M309" s="48">
        <f>SUMIF(Nov!$A:$A,TB!$A309,Nov!$H:$H)</f>
        <v>0</v>
      </c>
      <c r="N309" s="48">
        <f>SUMIF(Dec!$A:$A,TB!$A309,Dec!$H:$H)</f>
        <v>0</v>
      </c>
      <c r="O309" s="261"/>
      <c r="P309" s="261"/>
      <c r="Q309" s="48">
        <v>0</v>
      </c>
      <c r="R309" s="48">
        <v>0</v>
      </c>
      <c r="S309" s="48">
        <v>0</v>
      </c>
      <c r="T309" s="48">
        <v>0</v>
      </c>
      <c r="U309" s="48">
        <v>0</v>
      </c>
      <c r="V309" s="48">
        <v>0</v>
      </c>
      <c r="W309" s="48">
        <v>0</v>
      </c>
      <c r="X309" s="48">
        <v>0</v>
      </c>
      <c r="Y309" s="48">
        <v>0</v>
      </c>
      <c r="Z309" s="48">
        <v>0</v>
      </c>
      <c r="AA309" s="48">
        <v>0</v>
      </c>
      <c r="AB309" s="48">
        <v>0</v>
      </c>
      <c r="AC309" s="261"/>
      <c r="AD309" s="48">
        <f t="shared" si="213"/>
        <v>0</v>
      </c>
      <c r="AE309" s="48">
        <f t="shared" si="214"/>
        <v>0</v>
      </c>
      <c r="AF309" s="48">
        <f t="shared" si="215"/>
        <v>0</v>
      </c>
      <c r="AG309" s="48">
        <f t="shared" si="216"/>
        <v>0</v>
      </c>
      <c r="AH309" s="48">
        <f t="shared" si="217"/>
        <v>0</v>
      </c>
      <c r="AI309" s="48">
        <f t="shared" si="218"/>
        <v>0</v>
      </c>
      <c r="AJ309" s="48">
        <f t="shared" si="219"/>
        <v>0</v>
      </c>
      <c r="AK309" s="48">
        <f t="shared" si="220"/>
        <v>0</v>
      </c>
      <c r="AL309" s="48">
        <f t="shared" si="221"/>
        <v>0</v>
      </c>
      <c r="AM309" s="48">
        <f t="shared" si="222"/>
        <v>0</v>
      </c>
      <c r="AN309" s="48">
        <f t="shared" si="223"/>
        <v>0</v>
      </c>
      <c r="AO309" s="48">
        <f t="shared" si="224"/>
        <v>0</v>
      </c>
    </row>
    <row r="310" spans="1:41" ht="16.399999999999999" customHeight="1">
      <c r="A310" s="14" t="s">
        <v>284</v>
      </c>
      <c r="B310" s="15" t="s">
        <v>216</v>
      </c>
      <c r="C310" s="48">
        <f>SUMIF(Jan!$A:$A,TB!$A310,Jan!$H:$H)</f>
        <v>0</v>
      </c>
      <c r="D310" s="48">
        <f>SUMIF(Feb!$A:$A,TB!$A310,Feb!$H:$H)</f>
        <v>0</v>
      </c>
      <c r="E310" s="48">
        <f>SUMIF(Mar!$A:$A,TB!$A310,Mar!$H:$H)</f>
        <v>0</v>
      </c>
      <c r="F310" s="48">
        <f>SUMIF(Apr!$A:$A,TB!$A310,Apr!$H:$H)</f>
        <v>0</v>
      </c>
      <c r="G310" s="48">
        <f>SUMIF(May!$A:$A,TB!$A310,May!$H:$H)</f>
        <v>0</v>
      </c>
      <c r="H310" s="48">
        <f>SUMIF(Jun!$A:$A,TB!$A310,Jun!$H:$H)</f>
        <v>0</v>
      </c>
      <c r="I310" s="48">
        <f>SUMIF(Jul!$A:$A,TB!$A310,Jul!$H:$H)</f>
        <v>0</v>
      </c>
      <c r="J310" s="48">
        <f>SUMIF(Aug!$A:$A,TB!$A310,Aug!$H:$H)</f>
        <v>0</v>
      </c>
      <c r="K310" s="48">
        <f>SUMIF(Sep!$A:$A,TB!$A310,Sep!$H:$H)</f>
        <v>0</v>
      </c>
      <c r="L310" s="48">
        <f>SUMIF(Oct!$A:$A,TB!$A310,Oct!$H:$H)</f>
        <v>0</v>
      </c>
      <c r="M310" s="48">
        <f>SUMIF(Nov!$A:$A,TB!$A310,Nov!$H:$H)</f>
        <v>0</v>
      </c>
      <c r="N310" s="48">
        <f>SUMIF(Dec!$A:$A,TB!$A310,Dec!$H:$H)</f>
        <v>0</v>
      </c>
      <c r="O310" s="261"/>
      <c r="P310" s="261"/>
      <c r="Q310" s="48">
        <v>0</v>
      </c>
      <c r="R310" s="48">
        <v>0</v>
      </c>
      <c r="S310" s="48">
        <v>0</v>
      </c>
      <c r="T310" s="48">
        <v>0</v>
      </c>
      <c r="U310" s="48">
        <v>0</v>
      </c>
      <c r="V310" s="48">
        <v>0</v>
      </c>
      <c r="W310" s="48">
        <v>0</v>
      </c>
      <c r="X310" s="48">
        <v>0</v>
      </c>
      <c r="Y310" s="48">
        <v>0</v>
      </c>
      <c r="Z310" s="48">
        <v>0</v>
      </c>
      <c r="AA310" s="48">
        <v>0</v>
      </c>
      <c r="AB310" s="48">
        <v>0</v>
      </c>
      <c r="AC310" s="261"/>
      <c r="AD310" s="48">
        <f t="shared" si="213"/>
        <v>0</v>
      </c>
      <c r="AE310" s="48">
        <f t="shared" si="214"/>
        <v>0</v>
      </c>
      <c r="AF310" s="48">
        <f t="shared" si="215"/>
        <v>0</v>
      </c>
      <c r="AG310" s="48">
        <f t="shared" si="216"/>
        <v>0</v>
      </c>
      <c r="AH310" s="48">
        <f t="shared" si="217"/>
        <v>0</v>
      </c>
      <c r="AI310" s="48">
        <f t="shared" si="218"/>
        <v>0</v>
      </c>
      <c r="AJ310" s="48">
        <f t="shared" si="219"/>
        <v>0</v>
      </c>
      <c r="AK310" s="48">
        <f t="shared" si="220"/>
        <v>0</v>
      </c>
      <c r="AL310" s="48">
        <f t="shared" si="221"/>
        <v>0</v>
      </c>
      <c r="AM310" s="48">
        <f t="shared" si="222"/>
        <v>0</v>
      </c>
      <c r="AN310" s="48">
        <f t="shared" si="223"/>
        <v>0</v>
      </c>
      <c r="AO310" s="48">
        <f t="shared" si="224"/>
        <v>0</v>
      </c>
    </row>
    <row r="311" spans="1:41" ht="16.399999999999999" customHeight="1">
      <c r="A311" s="14" t="s">
        <v>285</v>
      </c>
      <c r="B311" s="15" t="s">
        <v>217</v>
      </c>
      <c r="C311" s="48">
        <f>SUMIF(Jan!$A:$A,TB!$A311,Jan!$H:$H)</f>
        <v>0</v>
      </c>
      <c r="D311" s="48">
        <f>SUMIF(Feb!$A:$A,TB!$A311,Feb!$H:$H)</f>
        <v>0</v>
      </c>
      <c r="E311" s="48">
        <f>SUMIF(Mar!$A:$A,TB!$A311,Mar!$H:$H)</f>
        <v>0</v>
      </c>
      <c r="F311" s="48">
        <f>SUMIF(Apr!$A:$A,TB!$A311,Apr!$H:$H)</f>
        <v>0</v>
      </c>
      <c r="G311" s="48">
        <f>SUMIF(May!$A:$A,TB!$A311,May!$H:$H)</f>
        <v>0</v>
      </c>
      <c r="H311" s="48">
        <f>SUMIF(Jun!$A:$A,TB!$A311,Jun!$H:$H)</f>
        <v>0</v>
      </c>
      <c r="I311" s="48">
        <f>SUMIF(Jul!$A:$A,TB!$A311,Jul!$H:$H)</f>
        <v>0</v>
      </c>
      <c r="J311" s="48">
        <f>SUMIF(Aug!$A:$A,TB!$A311,Aug!$H:$H)</f>
        <v>0</v>
      </c>
      <c r="K311" s="48">
        <f>SUMIF(Sep!$A:$A,TB!$A311,Sep!$H:$H)</f>
        <v>0</v>
      </c>
      <c r="L311" s="48">
        <f>SUMIF(Oct!$A:$A,TB!$A311,Oct!$H:$H)</f>
        <v>0</v>
      </c>
      <c r="M311" s="48">
        <f>SUMIF(Nov!$A:$A,TB!$A311,Nov!$H:$H)</f>
        <v>0</v>
      </c>
      <c r="N311" s="48">
        <f>SUMIF(Dec!$A:$A,TB!$A311,Dec!$H:$H)</f>
        <v>0</v>
      </c>
      <c r="O311" s="261"/>
      <c r="P311" s="261"/>
      <c r="Q311" s="48">
        <v>0</v>
      </c>
      <c r="R311" s="48">
        <v>0</v>
      </c>
      <c r="S311" s="48">
        <v>0</v>
      </c>
      <c r="T311" s="48">
        <v>0</v>
      </c>
      <c r="U311" s="48">
        <v>0</v>
      </c>
      <c r="V311" s="48">
        <v>0</v>
      </c>
      <c r="W311" s="48">
        <v>0</v>
      </c>
      <c r="X311" s="48">
        <v>0</v>
      </c>
      <c r="Y311" s="48">
        <v>0</v>
      </c>
      <c r="Z311" s="48">
        <v>0</v>
      </c>
      <c r="AA311" s="48">
        <v>0</v>
      </c>
      <c r="AB311" s="48">
        <v>0</v>
      </c>
      <c r="AC311" s="261"/>
      <c r="AD311" s="48">
        <f t="shared" si="213"/>
        <v>0</v>
      </c>
      <c r="AE311" s="48">
        <f t="shared" si="214"/>
        <v>0</v>
      </c>
      <c r="AF311" s="48">
        <f t="shared" si="215"/>
        <v>0</v>
      </c>
      <c r="AG311" s="48">
        <f t="shared" si="216"/>
        <v>0</v>
      </c>
      <c r="AH311" s="48">
        <f t="shared" si="217"/>
        <v>0</v>
      </c>
      <c r="AI311" s="48">
        <f t="shared" si="218"/>
        <v>0</v>
      </c>
      <c r="AJ311" s="48">
        <f t="shared" si="219"/>
        <v>0</v>
      </c>
      <c r="AK311" s="48">
        <f t="shared" si="220"/>
        <v>0</v>
      </c>
      <c r="AL311" s="48">
        <f t="shared" si="221"/>
        <v>0</v>
      </c>
      <c r="AM311" s="48">
        <f t="shared" si="222"/>
        <v>0</v>
      </c>
      <c r="AN311" s="48">
        <f t="shared" si="223"/>
        <v>0</v>
      </c>
      <c r="AO311" s="48">
        <f t="shared" si="224"/>
        <v>0</v>
      </c>
    </row>
    <row r="312" spans="1:41" ht="16.399999999999999" customHeight="1">
      <c r="A312" s="14">
        <v>21002</v>
      </c>
      <c r="B312" s="23" t="s">
        <v>294</v>
      </c>
      <c r="C312" s="48">
        <f>SUMIF(Jan!$A:$A,TB!$A312,Jan!$H:$H)</f>
        <v>0</v>
      </c>
      <c r="D312" s="48">
        <f>SUMIF(Feb!$A:$A,TB!$A312,Feb!$H:$H)</f>
        <v>0</v>
      </c>
      <c r="E312" s="48">
        <f>SUMIF(Mar!$A:$A,TB!$A312,Mar!$H:$H)</f>
        <v>0</v>
      </c>
      <c r="F312" s="48">
        <f>SUMIF(Apr!$A:$A,TB!$A312,Apr!$H:$H)</f>
        <v>0</v>
      </c>
      <c r="G312" s="48">
        <f>SUMIF(May!$A:$A,TB!$A312,May!$H:$H)</f>
        <v>0</v>
      </c>
      <c r="H312" s="48">
        <f>SUMIF(Jun!$A:$A,TB!$A312,Jun!$H:$H)</f>
        <v>0</v>
      </c>
      <c r="I312" s="48">
        <f>SUMIF(Jul!$A:$A,TB!$A312,Jul!$H:$H)</f>
        <v>0</v>
      </c>
      <c r="J312" s="48">
        <f>SUMIF(Aug!$A:$A,TB!$A312,Aug!$H:$H)</f>
        <v>0</v>
      </c>
      <c r="K312" s="48">
        <f>SUMIF(Sep!$A:$A,TB!$A312,Sep!$H:$H)</f>
        <v>0</v>
      </c>
      <c r="L312" s="48">
        <f>SUMIF(Oct!$A:$A,TB!$A312,Oct!$H:$H)</f>
        <v>0</v>
      </c>
      <c r="M312" s="48">
        <f>SUMIF(Nov!$A:$A,TB!$A312,Nov!$H:$H)</f>
        <v>0</v>
      </c>
      <c r="N312" s="48">
        <f>SUMIF(Dec!$A:$A,TB!$A312,Dec!$H:$H)</f>
        <v>0</v>
      </c>
      <c r="O312" s="261"/>
      <c r="P312" s="261"/>
      <c r="Q312" s="48">
        <v>0</v>
      </c>
      <c r="R312" s="48">
        <v>0</v>
      </c>
      <c r="S312" s="48">
        <v>0</v>
      </c>
      <c r="T312" s="48">
        <v>0</v>
      </c>
      <c r="U312" s="48">
        <v>0</v>
      </c>
      <c r="V312" s="48">
        <v>0</v>
      </c>
      <c r="W312" s="48">
        <v>0</v>
      </c>
      <c r="X312" s="48">
        <v>0</v>
      </c>
      <c r="Y312" s="48">
        <v>0</v>
      </c>
      <c r="Z312" s="48">
        <v>0</v>
      </c>
      <c r="AA312" s="48">
        <v>0</v>
      </c>
      <c r="AB312" s="48">
        <v>0</v>
      </c>
      <c r="AC312" s="261"/>
      <c r="AD312" s="48">
        <f t="shared" si="213"/>
        <v>0</v>
      </c>
      <c r="AE312" s="48">
        <f t="shared" si="214"/>
        <v>0</v>
      </c>
      <c r="AF312" s="48">
        <f t="shared" si="215"/>
        <v>0</v>
      </c>
      <c r="AG312" s="48">
        <f t="shared" si="216"/>
        <v>0</v>
      </c>
      <c r="AH312" s="48">
        <f t="shared" si="217"/>
        <v>0</v>
      </c>
      <c r="AI312" s="48">
        <f t="shared" si="218"/>
        <v>0</v>
      </c>
      <c r="AJ312" s="48">
        <f t="shared" si="219"/>
        <v>0</v>
      </c>
      <c r="AK312" s="48">
        <f t="shared" si="220"/>
        <v>0</v>
      </c>
      <c r="AL312" s="48">
        <f t="shared" si="221"/>
        <v>0</v>
      </c>
      <c r="AM312" s="48">
        <f t="shared" si="222"/>
        <v>0</v>
      </c>
      <c r="AN312" s="48">
        <f t="shared" si="223"/>
        <v>0</v>
      </c>
      <c r="AO312" s="48">
        <f t="shared" si="224"/>
        <v>0</v>
      </c>
    </row>
    <row r="313" spans="1:41" ht="16.399999999999999" customHeight="1">
      <c r="A313" s="14"/>
      <c r="B313" s="15"/>
      <c r="C313" s="48">
        <f>SUMIF(Jan!$A:$A,TB!$A313,Jan!$H:$H)</f>
        <v>0</v>
      </c>
      <c r="D313" s="48">
        <f>SUMIF(Feb!$A:$A,TB!$A313,Feb!$H:$H)</f>
        <v>0</v>
      </c>
      <c r="E313" s="48">
        <f>SUMIF(Mar!$A:$A,TB!$A313,Mar!$H:$H)</f>
        <v>0</v>
      </c>
      <c r="F313" s="48">
        <f>SUMIF(Apr!$A:$A,TB!$A313,Apr!$H:$H)</f>
        <v>0</v>
      </c>
      <c r="G313" s="48">
        <f>SUMIF(May!$A:$A,TB!$A313,May!$H:$H)</f>
        <v>0</v>
      </c>
      <c r="H313" s="48">
        <f>SUMIF(Jun!$A:$A,TB!$A313,Jun!$H:$H)</f>
        <v>0</v>
      </c>
      <c r="I313" s="48">
        <f>SUMIF(Jul!$A:$A,TB!$A313,Jul!$H:$H)</f>
        <v>0</v>
      </c>
      <c r="J313" s="48">
        <f>SUMIF(Aug!$A:$A,TB!$A313,Aug!$H:$H)</f>
        <v>0</v>
      </c>
      <c r="K313" s="48">
        <f>SUMIF(Sep!$A:$A,TB!$A313,Sep!$H:$H)</f>
        <v>0</v>
      </c>
      <c r="L313" s="48">
        <f>SUMIF(Oct!$A:$A,TB!$A313,Oct!$H:$H)</f>
        <v>0</v>
      </c>
      <c r="M313" s="48">
        <f>SUMIF(Nov!$A:$A,TB!$A313,Nov!$H:$H)</f>
        <v>0</v>
      </c>
      <c r="N313" s="48">
        <f>SUMIF(Dec!$A:$A,TB!$A313,Dec!$H:$H)</f>
        <v>0</v>
      </c>
      <c r="O313" s="261"/>
      <c r="P313" s="261"/>
      <c r="Q313" s="48">
        <v>0</v>
      </c>
      <c r="R313" s="48">
        <v>0</v>
      </c>
      <c r="S313" s="48">
        <v>0</v>
      </c>
      <c r="T313" s="48">
        <v>0</v>
      </c>
      <c r="U313" s="48">
        <v>0</v>
      </c>
      <c r="V313" s="48">
        <v>0</v>
      </c>
      <c r="W313" s="48">
        <v>0</v>
      </c>
      <c r="X313" s="48">
        <v>0</v>
      </c>
      <c r="Y313" s="48">
        <v>0</v>
      </c>
      <c r="Z313" s="48">
        <v>0</v>
      </c>
      <c r="AA313" s="48">
        <v>0</v>
      </c>
      <c r="AB313" s="48">
        <v>0</v>
      </c>
      <c r="AC313" s="261"/>
      <c r="AD313" s="48">
        <f t="shared" si="213"/>
        <v>0</v>
      </c>
      <c r="AE313" s="48">
        <f t="shared" si="214"/>
        <v>0</v>
      </c>
      <c r="AF313" s="48">
        <f t="shared" si="215"/>
        <v>0</v>
      </c>
      <c r="AG313" s="48">
        <f t="shared" si="216"/>
        <v>0</v>
      </c>
      <c r="AH313" s="48">
        <f t="shared" si="217"/>
        <v>0</v>
      </c>
      <c r="AI313" s="48">
        <f t="shared" si="218"/>
        <v>0</v>
      </c>
      <c r="AJ313" s="48">
        <f t="shared" si="219"/>
        <v>0</v>
      </c>
      <c r="AK313" s="48">
        <f t="shared" si="220"/>
        <v>0</v>
      </c>
      <c r="AL313" s="48">
        <f t="shared" si="221"/>
        <v>0</v>
      </c>
      <c r="AM313" s="48">
        <f t="shared" si="222"/>
        <v>0</v>
      </c>
      <c r="AN313" s="48">
        <f t="shared" si="223"/>
        <v>0</v>
      </c>
      <c r="AO313" s="48">
        <f t="shared" si="224"/>
        <v>0</v>
      </c>
    </row>
    <row r="314" spans="1:41" ht="16.399999999999999" customHeight="1">
      <c r="A314" s="14"/>
      <c r="B314" s="23"/>
      <c r="C314" s="48">
        <f>SUMIF(Jan!$A:$A,TB!$A314,Jan!$H:$H)</f>
        <v>0</v>
      </c>
      <c r="D314" s="48">
        <f>SUMIF(Feb!$A:$A,TB!$A314,Feb!$H:$H)</f>
        <v>0</v>
      </c>
      <c r="E314" s="48">
        <f>SUMIF(Mar!$A:$A,TB!$A314,Mar!$H:$H)</f>
        <v>0</v>
      </c>
      <c r="F314" s="48">
        <f>SUMIF(Apr!$A:$A,TB!$A314,Apr!$H:$H)</f>
        <v>0</v>
      </c>
      <c r="G314" s="48">
        <f>SUMIF(May!$A:$A,TB!$A314,May!$H:$H)</f>
        <v>0</v>
      </c>
      <c r="H314" s="48">
        <f>SUMIF(Jun!$A:$A,TB!$A314,Jun!$H:$H)</f>
        <v>0</v>
      </c>
      <c r="I314" s="48">
        <f>SUMIF(Jul!$A:$A,TB!$A314,Jul!$H:$H)</f>
        <v>0</v>
      </c>
      <c r="J314" s="48">
        <f>SUMIF(Aug!$A:$A,TB!$A314,Aug!$H:$H)</f>
        <v>0</v>
      </c>
      <c r="K314" s="48">
        <f>SUMIF(Sep!$A:$A,TB!$A314,Sep!$H:$H)</f>
        <v>0</v>
      </c>
      <c r="L314" s="48">
        <f>SUMIF(Oct!$A:$A,TB!$A314,Oct!$H:$H)</f>
        <v>0</v>
      </c>
      <c r="M314" s="48">
        <f>SUMIF(Nov!$A:$A,TB!$A314,Nov!$H:$H)</f>
        <v>0</v>
      </c>
      <c r="N314" s="48">
        <f>SUMIF(Dec!$A:$A,TB!$A314,Dec!$H:$H)</f>
        <v>0</v>
      </c>
      <c r="O314" s="261"/>
      <c r="P314" s="261"/>
      <c r="Q314" s="48">
        <v>0</v>
      </c>
      <c r="R314" s="48">
        <v>0</v>
      </c>
      <c r="S314" s="48">
        <v>0</v>
      </c>
      <c r="T314" s="48">
        <v>0</v>
      </c>
      <c r="U314" s="48">
        <v>0</v>
      </c>
      <c r="V314" s="48">
        <v>0</v>
      </c>
      <c r="W314" s="48">
        <v>0</v>
      </c>
      <c r="X314" s="48">
        <v>0</v>
      </c>
      <c r="Y314" s="48">
        <v>0</v>
      </c>
      <c r="Z314" s="48">
        <v>0</v>
      </c>
      <c r="AA314" s="48">
        <v>0</v>
      </c>
      <c r="AB314" s="48">
        <v>0</v>
      </c>
      <c r="AC314" s="261"/>
      <c r="AD314" s="48">
        <f t="shared" si="213"/>
        <v>0</v>
      </c>
      <c r="AE314" s="48">
        <f t="shared" si="214"/>
        <v>0</v>
      </c>
      <c r="AF314" s="48">
        <f t="shared" si="215"/>
        <v>0</v>
      </c>
      <c r="AG314" s="48">
        <f t="shared" si="216"/>
        <v>0</v>
      </c>
      <c r="AH314" s="48">
        <f t="shared" si="217"/>
        <v>0</v>
      </c>
      <c r="AI314" s="48">
        <f t="shared" si="218"/>
        <v>0</v>
      </c>
      <c r="AJ314" s="48">
        <f t="shared" si="219"/>
        <v>0</v>
      </c>
      <c r="AK314" s="48">
        <f t="shared" si="220"/>
        <v>0</v>
      </c>
      <c r="AL314" s="48">
        <f t="shared" si="221"/>
        <v>0</v>
      </c>
      <c r="AM314" s="48">
        <f t="shared" si="222"/>
        <v>0</v>
      </c>
      <c r="AN314" s="48">
        <f t="shared" si="223"/>
        <v>0</v>
      </c>
      <c r="AO314" s="48">
        <f t="shared" si="224"/>
        <v>0</v>
      </c>
    </row>
    <row r="315" spans="1:41" ht="16.399999999999999" customHeight="1">
      <c r="A315" s="19" t="s">
        <v>43</v>
      </c>
      <c r="B315" s="20"/>
      <c r="C315" s="21">
        <f t="shared" ref="C315" si="225">ROUND(SUM(C283:C314),2)</f>
        <v>0</v>
      </c>
      <c r="D315" s="21">
        <f t="shared" ref="D315:N315" si="226">ROUND(SUM(D283:D314),2)</f>
        <v>0</v>
      </c>
      <c r="E315" s="21">
        <f t="shared" si="226"/>
        <v>0</v>
      </c>
      <c r="F315" s="21">
        <f t="shared" si="226"/>
        <v>0</v>
      </c>
      <c r="G315" s="21">
        <f t="shared" si="226"/>
        <v>0</v>
      </c>
      <c r="H315" s="21">
        <f t="shared" si="226"/>
        <v>0</v>
      </c>
      <c r="I315" s="21">
        <f t="shared" si="226"/>
        <v>0</v>
      </c>
      <c r="J315" s="21">
        <f t="shared" si="226"/>
        <v>0</v>
      </c>
      <c r="K315" s="21">
        <f t="shared" si="226"/>
        <v>0</v>
      </c>
      <c r="L315" s="21">
        <f t="shared" si="226"/>
        <v>0</v>
      </c>
      <c r="M315" s="21">
        <f t="shared" si="226"/>
        <v>0</v>
      </c>
      <c r="N315" s="21">
        <f t="shared" si="226"/>
        <v>0</v>
      </c>
      <c r="O315" s="261"/>
      <c r="P315" s="261"/>
      <c r="Q315" s="21">
        <v>0</v>
      </c>
      <c r="R315" s="21">
        <v>-4000000</v>
      </c>
      <c r="S315" s="21">
        <v>-4000000</v>
      </c>
      <c r="T315" s="21">
        <v>-4000000</v>
      </c>
      <c r="U315" s="21">
        <v>-4000000</v>
      </c>
      <c r="V315" s="21">
        <v>-4000000</v>
      </c>
      <c r="W315" s="21">
        <v>-4000000</v>
      </c>
      <c r="X315" s="21">
        <v>0</v>
      </c>
      <c r="Y315" s="21">
        <v>0</v>
      </c>
      <c r="Z315" s="21">
        <v>0</v>
      </c>
      <c r="AA315" s="21">
        <v>0</v>
      </c>
      <c r="AB315" s="21">
        <v>0</v>
      </c>
      <c r="AC315" s="261"/>
      <c r="AD315" s="21">
        <f t="shared" ref="AD315:AO315" si="227">ROUND(SUM(AD283:AD314),2)</f>
        <v>0</v>
      </c>
      <c r="AE315" s="21">
        <f t="shared" si="227"/>
        <v>0</v>
      </c>
      <c r="AF315" s="21">
        <f t="shared" si="227"/>
        <v>0</v>
      </c>
      <c r="AG315" s="21">
        <f t="shared" si="227"/>
        <v>0</v>
      </c>
      <c r="AH315" s="21">
        <f t="shared" si="227"/>
        <v>0</v>
      </c>
      <c r="AI315" s="21">
        <f t="shared" si="227"/>
        <v>0</v>
      </c>
      <c r="AJ315" s="21">
        <f t="shared" si="227"/>
        <v>0</v>
      </c>
      <c r="AK315" s="21">
        <f t="shared" si="227"/>
        <v>0</v>
      </c>
      <c r="AL315" s="21">
        <f t="shared" si="227"/>
        <v>0</v>
      </c>
      <c r="AM315" s="21">
        <f t="shared" si="227"/>
        <v>0</v>
      </c>
      <c r="AN315" s="21">
        <f t="shared" si="227"/>
        <v>0</v>
      </c>
      <c r="AO315" s="21">
        <f t="shared" si="227"/>
        <v>0</v>
      </c>
    </row>
    <row r="316" spans="1:41" ht="16.399999999999999" customHeight="1">
      <c r="A316" s="14"/>
      <c r="B316" s="15"/>
      <c r="C316" s="48">
        <f>SUMIF(Jan!$A:$A,TB!$A316,Jan!$H:$H)</f>
        <v>0</v>
      </c>
      <c r="D316" s="48">
        <f>SUMIF(Feb!$A:$A,TB!$A316,Feb!$H:$H)</f>
        <v>0</v>
      </c>
      <c r="E316" s="48">
        <f>SUMIF(Mar!$A:$A,TB!$A316,Mar!$H:$H)</f>
        <v>0</v>
      </c>
      <c r="F316" s="48">
        <f>SUMIF(Apr!$A:$A,TB!$A316,Apr!$H:$H)</f>
        <v>0</v>
      </c>
      <c r="G316" s="48">
        <f>SUMIF(May!$A:$A,TB!$A316,May!$H:$H)</f>
        <v>0</v>
      </c>
      <c r="H316" s="48">
        <f>SUMIF(Jun!$A:$A,TB!$A316,Jun!$H:$H)</f>
        <v>0</v>
      </c>
      <c r="I316" s="48">
        <f>SUMIF(Jul!$A:$A,TB!$A316,Jul!$H:$H)</f>
        <v>0</v>
      </c>
      <c r="J316" s="48">
        <f>SUMIF(Aug!$A:$A,TB!$A316,Aug!$H:$H)</f>
        <v>0</v>
      </c>
      <c r="K316" s="48">
        <f>SUMIF(Sep!$A:$A,TB!$A316,Sep!$H:$H)</f>
        <v>0</v>
      </c>
      <c r="L316" s="48">
        <f>SUMIF(Oct!$A:$A,TB!$A316,Oct!$H:$H)</f>
        <v>0</v>
      </c>
      <c r="M316" s="48">
        <f>SUMIF(Nov!$A:$A,TB!$A316,Nov!$H:$H)</f>
        <v>0</v>
      </c>
      <c r="N316" s="48">
        <f>SUMIF(Dec!$A:$A,TB!$A316,Dec!$H:$H)</f>
        <v>0</v>
      </c>
      <c r="O316" s="261"/>
      <c r="P316" s="261"/>
      <c r="Q316" s="48">
        <v>0</v>
      </c>
      <c r="R316" s="48">
        <v>0</v>
      </c>
      <c r="S316" s="48">
        <v>0</v>
      </c>
      <c r="T316" s="48">
        <v>0</v>
      </c>
      <c r="U316" s="48">
        <v>0</v>
      </c>
      <c r="V316" s="48">
        <v>0</v>
      </c>
      <c r="W316" s="48">
        <v>0</v>
      </c>
      <c r="X316" s="48">
        <v>0</v>
      </c>
      <c r="Y316" s="48">
        <v>0</v>
      </c>
      <c r="Z316" s="48">
        <v>0</v>
      </c>
      <c r="AA316" s="48">
        <v>0</v>
      </c>
      <c r="AB316" s="48">
        <v>0</v>
      </c>
      <c r="AC316" s="261"/>
      <c r="AD316" s="48">
        <f t="shared" ref="AD316:AO318" si="228">ROUND(C316*AD$2,2)</f>
        <v>0</v>
      </c>
      <c r="AE316" s="48">
        <f t="shared" si="228"/>
        <v>0</v>
      </c>
      <c r="AF316" s="48">
        <f t="shared" si="228"/>
        <v>0</v>
      </c>
      <c r="AG316" s="48">
        <f t="shared" si="228"/>
        <v>0</v>
      </c>
      <c r="AH316" s="48">
        <f t="shared" si="228"/>
        <v>0</v>
      </c>
      <c r="AI316" s="48">
        <f t="shared" si="228"/>
        <v>0</v>
      </c>
      <c r="AJ316" s="48">
        <f t="shared" si="228"/>
        <v>0</v>
      </c>
      <c r="AK316" s="48">
        <f t="shared" si="228"/>
        <v>0</v>
      </c>
      <c r="AL316" s="48">
        <f t="shared" si="228"/>
        <v>0</v>
      </c>
      <c r="AM316" s="48">
        <f t="shared" si="228"/>
        <v>0</v>
      </c>
      <c r="AN316" s="48">
        <f t="shared" si="228"/>
        <v>0</v>
      </c>
      <c r="AO316" s="48">
        <f t="shared" si="228"/>
        <v>0</v>
      </c>
    </row>
    <row r="317" spans="1:41" ht="16.399999999999999" customHeight="1">
      <c r="A317" s="14"/>
      <c r="B317" s="23"/>
      <c r="C317" s="48">
        <f>SUMIF(Jan!$A:$A,TB!$A317,Jan!$H:$H)</f>
        <v>0</v>
      </c>
      <c r="D317" s="48">
        <f>SUMIF(Feb!$A:$A,TB!$A317,Feb!$H:$H)</f>
        <v>0</v>
      </c>
      <c r="E317" s="48">
        <f>SUMIF(Mar!$A:$A,TB!$A317,Mar!$H:$H)</f>
        <v>0</v>
      </c>
      <c r="F317" s="48">
        <f>SUMIF(Apr!$A:$A,TB!$A317,Apr!$H:$H)</f>
        <v>0</v>
      </c>
      <c r="G317" s="48">
        <f>SUMIF(May!$A:$A,TB!$A317,May!$H:$H)</f>
        <v>0</v>
      </c>
      <c r="H317" s="48">
        <f>SUMIF(Jun!$A:$A,TB!$A317,Jun!$H:$H)</f>
        <v>0</v>
      </c>
      <c r="I317" s="48">
        <f>SUMIF(Jul!$A:$A,TB!$A317,Jul!$H:$H)</f>
        <v>0</v>
      </c>
      <c r="J317" s="48">
        <f>SUMIF(Aug!$A:$A,TB!$A317,Aug!$H:$H)</f>
        <v>0</v>
      </c>
      <c r="K317" s="48">
        <f>SUMIF(Sep!$A:$A,TB!$A317,Sep!$H:$H)</f>
        <v>0</v>
      </c>
      <c r="L317" s="48">
        <f>SUMIF(Oct!$A:$A,TB!$A317,Oct!$H:$H)</f>
        <v>0</v>
      </c>
      <c r="M317" s="48">
        <f>SUMIF(Nov!$A:$A,TB!$A317,Nov!$H:$H)</f>
        <v>0</v>
      </c>
      <c r="N317" s="48">
        <f>SUMIF(Dec!$A:$A,TB!$A317,Dec!$H:$H)</f>
        <v>0</v>
      </c>
      <c r="O317" s="261"/>
      <c r="P317" s="261"/>
      <c r="Q317" s="48">
        <v>0</v>
      </c>
      <c r="R317" s="48">
        <v>0</v>
      </c>
      <c r="S317" s="48">
        <v>0</v>
      </c>
      <c r="T317" s="48">
        <v>0</v>
      </c>
      <c r="U317" s="48">
        <v>0</v>
      </c>
      <c r="V317" s="48">
        <v>0</v>
      </c>
      <c r="W317" s="48">
        <v>0</v>
      </c>
      <c r="X317" s="48">
        <v>0</v>
      </c>
      <c r="Y317" s="48">
        <v>0</v>
      </c>
      <c r="Z317" s="48">
        <v>0</v>
      </c>
      <c r="AA317" s="48">
        <v>0</v>
      </c>
      <c r="AB317" s="48">
        <v>0</v>
      </c>
      <c r="AC317" s="261"/>
      <c r="AD317" s="48">
        <f t="shared" si="228"/>
        <v>0</v>
      </c>
      <c r="AE317" s="48">
        <f t="shared" si="228"/>
        <v>0</v>
      </c>
      <c r="AF317" s="48">
        <f t="shared" si="228"/>
        <v>0</v>
      </c>
      <c r="AG317" s="48">
        <f t="shared" si="228"/>
        <v>0</v>
      </c>
      <c r="AH317" s="48">
        <f t="shared" si="228"/>
        <v>0</v>
      </c>
      <c r="AI317" s="48">
        <f t="shared" si="228"/>
        <v>0</v>
      </c>
      <c r="AJ317" s="48">
        <f t="shared" si="228"/>
        <v>0</v>
      </c>
      <c r="AK317" s="48">
        <f t="shared" si="228"/>
        <v>0</v>
      </c>
      <c r="AL317" s="48">
        <f t="shared" si="228"/>
        <v>0</v>
      </c>
      <c r="AM317" s="48">
        <f t="shared" si="228"/>
        <v>0</v>
      </c>
      <c r="AN317" s="48">
        <f t="shared" si="228"/>
        <v>0</v>
      </c>
      <c r="AO317" s="48">
        <f t="shared" si="228"/>
        <v>0</v>
      </c>
    </row>
    <row r="318" spans="1:41" ht="16.399999999999999" customHeight="1">
      <c r="A318" s="14"/>
      <c r="B318" s="23"/>
      <c r="C318" s="48">
        <f>SUMIF(Jan!$A:$A,TB!$A318,Jan!$H:$H)</f>
        <v>0</v>
      </c>
      <c r="D318" s="48">
        <f>SUMIF(Feb!$A:$A,TB!$A318,Feb!$H:$H)</f>
        <v>0</v>
      </c>
      <c r="E318" s="48">
        <f>SUMIF(Mar!$A:$A,TB!$A318,Mar!$H:$H)</f>
        <v>0</v>
      </c>
      <c r="F318" s="48">
        <f>SUMIF(Apr!$A:$A,TB!$A318,Apr!$H:$H)</f>
        <v>0</v>
      </c>
      <c r="G318" s="48">
        <f>SUMIF(May!$A:$A,TB!$A318,May!$H:$H)</f>
        <v>0</v>
      </c>
      <c r="H318" s="48">
        <f>SUMIF(Jun!$A:$A,TB!$A318,Jun!$H:$H)</f>
        <v>0</v>
      </c>
      <c r="I318" s="48">
        <f>SUMIF(Jul!$A:$A,TB!$A318,Jul!$H:$H)</f>
        <v>0</v>
      </c>
      <c r="J318" s="48">
        <f>SUMIF(Aug!$A:$A,TB!$A318,Aug!$H:$H)</f>
        <v>0</v>
      </c>
      <c r="K318" s="48">
        <f>SUMIF(Sep!$A:$A,TB!$A318,Sep!$H:$H)</f>
        <v>0</v>
      </c>
      <c r="L318" s="48">
        <f>SUMIF(Oct!$A:$A,TB!$A318,Oct!$H:$H)</f>
        <v>0</v>
      </c>
      <c r="M318" s="48">
        <f>SUMIF(Nov!$A:$A,TB!$A318,Nov!$H:$H)</f>
        <v>0</v>
      </c>
      <c r="N318" s="48">
        <f>SUMIF(Dec!$A:$A,TB!$A318,Dec!$H:$H)</f>
        <v>0</v>
      </c>
      <c r="O318" s="261"/>
      <c r="P318" s="261"/>
      <c r="Q318" s="48">
        <v>0</v>
      </c>
      <c r="R318" s="48">
        <v>0</v>
      </c>
      <c r="S318" s="48">
        <v>0</v>
      </c>
      <c r="T318" s="48">
        <v>0</v>
      </c>
      <c r="U318" s="48">
        <v>0</v>
      </c>
      <c r="V318" s="48">
        <v>0</v>
      </c>
      <c r="W318" s="48">
        <v>0</v>
      </c>
      <c r="X318" s="48">
        <v>0</v>
      </c>
      <c r="Y318" s="48">
        <v>0</v>
      </c>
      <c r="Z318" s="48">
        <v>0</v>
      </c>
      <c r="AA318" s="48">
        <v>0</v>
      </c>
      <c r="AB318" s="48">
        <v>0</v>
      </c>
      <c r="AC318" s="261"/>
      <c r="AD318" s="48">
        <f t="shared" si="228"/>
        <v>0</v>
      </c>
      <c r="AE318" s="48">
        <f t="shared" si="228"/>
        <v>0</v>
      </c>
      <c r="AF318" s="48">
        <f t="shared" si="228"/>
        <v>0</v>
      </c>
      <c r="AG318" s="48">
        <f t="shared" si="228"/>
        <v>0</v>
      </c>
      <c r="AH318" s="48">
        <f t="shared" si="228"/>
        <v>0</v>
      </c>
      <c r="AI318" s="48">
        <f t="shared" si="228"/>
        <v>0</v>
      </c>
      <c r="AJ318" s="48">
        <f t="shared" si="228"/>
        <v>0</v>
      </c>
      <c r="AK318" s="48">
        <f t="shared" si="228"/>
        <v>0</v>
      </c>
      <c r="AL318" s="48">
        <f t="shared" si="228"/>
        <v>0</v>
      </c>
      <c r="AM318" s="48">
        <f t="shared" si="228"/>
        <v>0</v>
      </c>
      <c r="AN318" s="48">
        <f t="shared" si="228"/>
        <v>0</v>
      </c>
      <c r="AO318" s="48">
        <f t="shared" si="228"/>
        <v>0</v>
      </c>
    </row>
    <row r="319" spans="1:41" ht="16.399999999999999" customHeight="1">
      <c r="A319" s="19" t="s">
        <v>44</v>
      </c>
      <c r="B319" s="20"/>
      <c r="C319" s="21">
        <f t="shared" ref="C319" si="229">ROUND(SUM(C316:C316),2)</f>
        <v>0</v>
      </c>
      <c r="D319" s="21">
        <f t="shared" ref="D319:N319" si="230">ROUND(SUM(D316:D316),2)</f>
        <v>0</v>
      </c>
      <c r="E319" s="21">
        <f t="shared" si="230"/>
        <v>0</v>
      </c>
      <c r="F319" s="21">
        <f t="shared" si="230"/>
        <v>0</v>
      </c>
      <c r="G319" s="21">
        <f t="shared" si="230"/>
        <v>0</v>
      </c>
      <c r="H319" s="21">
        <f t="shared" si="230"/>
        <v>0</v>
      </c>
      <c r="I319" s="21">
        <f t="shared" si="230"/>
        <v>0</v>
      </c>
      <c r="J319" s="21">
        <f t="shared" si="230"/>
        <v>0</v>
      </c>
      <c r="K319" s="21">
        <f t="shared" si="230"/>
        <v>0</v>
      </c>
      <c r="L319" s="21">
        <f t="shared" si="230"/>
        <v>0</v>
      </c>
      <c r="M319" s="21">
        <f t="shared" si="230"/>
        <v>0</v>
      </c>
      <c r="N319" s="21">
        <f t="shared" si="230"/>
        <v>0</v>
      </c>
      <c r="O319" s="261"/>
      <c r="P319" s="261"/>
      <c r="Q319" s="21">
        <v>0</v>
      </c>
      <c r="R319" s="21">
        <v>0</v>
      </c>
      <c r="S319" s="21">
        <v>0</v>
      </c>
      <c r="T319" s="21">
        <v>0</v>
      </c>
      <c r="U319" s="21">
        <v>0</v>
      </c>
      <c r="V319" s="21">
        <v>0</v>
      </c>
      <c r="W319" s="21">
        <v>0</v>
      </c>
      <c r="X319" s="21">
        <v>0</v>
      </c>
      <c r="Y319" s="21">
        <v>0</v>
      </c>
      <c r="Z319" s="21">
        <v>0</v>
      </c>
      <c r="AA319" s="21">
        <v>0</v>
      </c>
      <c r="AB319" s="21">
        <v>0</v>
      </c>
      <c r="AC319" s="261"/>
      <c r="AD319" s="21">
        <f t="shared" ref="AD319:AO319" si="231">ROUND(SUM(AD316:AD316),2)</f>
        <v>0</v>
      </c>
      <c r="AE319" s="21">
        <f t="shared" si="231"/>
        <v>0</v>
      </c>
      <c r="AF319" s="21">
        <f t="shared" si="231"/>
        <v>0</v>
      </c>
      <c r="AG319" s="21">
        <f t="shared" si="231"/>
        <v>0</v>
      </c>
      <c r="AH319" s="21">
        <f t="shared" si="231"/>
        <v>0</v>
      </c>
      <c r="AI319" s="21">
        <f t="shared" si="231"/>
        <v>0</v>
      </c>
      <c r="AJ319" s="21">
        <f t="shared" si="231"/>
        <v>0</v>
      </c>
      <c r="AK319" s="21">
        <f t="shared" si="231"/>
        <v>0</v>
      </c>
      <c r="AL319" s="21">
        <f t="shared" si="231"/>
        <v>0</v>
      </c>
      <c r="AM319" s="21">
        <f t="shared" si="231"/>
        <v>0</v>
      </c>
      <c r="AN319" s="21">
        <f t="shared" si="231"/>
        <v>0</v>
      </c>
      <c r="AO319" s="21">
        <f t="shared" si="231"/>
        <v>0</v>
      </c>
    </row>
    <row r="320" spans="1:41" ht="16.399999999999999" customHeight="1">
      <c r="A320" s="14"/>
      <c r="B320" s="23"/>
      <c r="C320" s="48">
        <f>SUMIF(Jan!$A:$A,TB!$A320,Jan!$H:$H)</f>
        <v>0</v>
      </c>
      <c r="D320" s="48">
        <f>SUMIF(Feb!$A:$A,TB!$A320,Feb!$H:$H)</f>
        <v>0</v>
      </c>
      <c r="E320" s="48">
        <f>SUMIF(Mar!$A:$A,TB!$A320,Mar!$H:$H)</f>
        <v>0</v>
      </c>
      <c r="F320" s="48">
        <f>SUMIF(Apr!$A:$A,TB!$A320,Apr!$H:$H)</f>
        <v>0</v>
      </c>
      <c r="G320" s="48">
        <f>SUMIF(May!$A:$A,TB!$A320,May!$H:$H)</f>
        <v>0</v>
      </c>
      <c r="H320" s="48">
        <f>SUMIF(Jun!$A:$A,TB!$A320,Jun!$H:$H)</f>
        <v>0</v>
      </c>
      <c r="I320" s="48">
        <f>SUMIF(Jul!$A:$A,TB!$A320,Jul!$H:$H)</f>
        <v>0</v>
      </c>
      <c r="J320" s="48">
        <f>SUMIF(Aug!$A:$A,TB!$A320,Aug!$H:$H)</f>
        <v>0</v>
      </c>
      <c r="K320" s="48">
        <f>SUMIF(Sep!$A:$A,TB!$A320,Sep!$H:$H)</f>
        <v>0</v>
      </c>
      <c r="L320" s="48">
        <f>SUMIF(Oct!$A:$A,TB!$A320,Oct!$H:$H)</f>
        <v>0</v>
      </c>
      <c r="M320" s="48">
        <f>SUMIF(Nov!$A:$A,TB!$A320,Nov!$H:$H)</f>
        <v>0</v>
      </c>
      <c r="N320" s="48">
        <f>SUMIF(Dec!$A:$A,TB!$A320,Dec!$H:$H)</f>
        <v>0</v>
      </c>
      <c r="O320" s="261"/>
      <c r="P320" s="261"/>
      <c r="Q320" s="48">
        <v>0</v>
      </c>
      <c r="R320" s="48">
        <v>0</v>
      </c>
      <c r="S320" s="48">
        <v>0</v>
      </c>
      <c r="T320" s="48">
        <v>0</v>
      </c>
      <c r="U320" s="48">
        <v>0</v>
      </c>
      <c r="V320" s="48">
        <v>0</v>
      </c>
      <c r="W320" s="48">
        <v>0</v>
      </c>
      <c r="X320" s="48">
        <v>0</v>
      </c>
      <c r="Y320" s="48">
        <v>0</v>
      </c>
      <c r="Z320" s="48">
        <v>0</v>
      </c>
      <c r="AA320" s="48">
        <v>0</v>
      </c>
      <c r="AB320" s="48">
        <v>0</v>
      </c>
      <c r="AC320" s="261"/>
      <c r="AD320" s="48">
        <f t="shared" ref="AD320:AO322" si="232">ROUND(C320*AD$2,2)</f>
        <v>0</v>
      </c>
      <c r="AE320" s="48">
        <f t="shared" si="232"/>
        <v>0</v>
      </c>
      <c r="AF320" s="48">
        <f t="shared" si="232"/>
        <v>0</v>
      </c>
      <c r="AG320" s="48">
        <f t="shared" si="232"/>
        <v>0</v>
      </c>
      <c r="AH320" s="48">
        <f t="shared" si="232"/>
        <v>0</v>
      </c>
      <c r="AI320" s="48">
        <f t="shared" si="232"/>
        <v>0</v>
      </c>
      <c r="AJ320" s="48">
        <f t="shared" si="232"/>
        <v>0</v>
      </c>
      <c r="AK320" s="48">
        <f t="shared" si="232"/>
        <v>0</v>
      </c>
      <c r="AL320" s="48">
        <f t="shared" si="232"/>
        <v>0</v>
      </c>
      <c r="AM320" s="48">
        <f t="shared" si="232"/>
        <v>0</v>
      </c>
      <c r="AN320" s="48">
        <f t="shared" si="232"/>
        <v>0</v>
      </c>
      <c r="AO320" s="48">
        <f t="shared" si="232"/>
        <v>0</v>
      </c>
    </row>
    <row r="321" spans="1:41" ht="16.399999999999999" customHeight="1">
      <c r="A321" s="14"/>
      <c r="B321" s="23"/>
      <c r="C321" s="48">
        <f>SUMIF(Jan!$A:$A,TB!$A321,Jan!$H:$H)</f>
        <v>0</v>
      </c>
      <c r="D321" s="48">
        <f>SUMIF(Feb!$A:$A,TB!$A321,Feb!$H:$H)</f>
        <v>0</v>
      </c>
      <c r="E321" s="48">
        <f>SUMIF(Mar!$A:$A,TB!$A321,Mar!$H:$H)</f>
        <v>0</v>
      </c>
      <c r="F321" s="48">
        <f>SUMIF(Apr!$A:$A,TB!$A321,Apr!$H:$H)</f>
        <v>0</v>
      </c>
      <c r="G321" s="48">
        <f>SUMIF(May!$A:$A,TB!$A321,May!$H:$H)</f>
        <v>0</v>
      </c>
      <c r="H321" s="48">
        <f>SUMIF(Jun!$A:$A,TB!$A321,Jun!$H:$H)</f>
        <v>0</v>
      </c>
      <c r="I321" s="48">
        <f>SUMIF(Jul!$A:$A,TB!$A321,Jul!$H:$H)</f>
        <v>0</v>
      </c>
      <c r="J321" s="48">
        <f>SUMIF(Aug!$A:$A,TB!$A321,Aug!$H:$H)</f>
        <v>0</v>
      </c>
      <c r="K321" s="48">
        <f>SUMIF(Sep!$A:$A,TB!$A321,Sep!$H:$H)</f>
        <v>0</v>
      </c>
      <c r="L321" s="48">
        <f>SUMIF(Oct!$A:$A,TB!$A321,Oct!$H:$H)</f>
        <v>0</v>
      </c>
      <c r="M321" s="48">
        <f>SUMIF(Nov!$A:$A,TB!$A321,Nov!$H:$H)</f>
        <v>0</v>
      </c>
      <c r="N321" s="48">
        <f>SUMIF(Dec!$A:$A,TB!$A321,Dec!$H:$H)</f>
        <v>0</v>
      </c>
      <c r="O321" s="261"/>
      <c r="P321" s="261"/>
      <c r="Q321" s="48">
        <v>0</v>
      </c>
      <c r="R321" s="48">
        <v>0</v>
      </c>
      <c r="S321" s="48">
        <v>0</v>
      </c>
      <c r="T321" s="48">
        <v>0</v>
      </c>
      <c r="U321" s="48">
        <v>0</v>
      </c>
      <c r="V321" s="48">
        <v>0</v>
      </c>
      <c r="W321" s="48">
        <v>0</v>
      </c>
      <c r="X321" s="48">
        <v>0</v>
      </c>
      <c r="Y321" s="48">
        <v>0</v>
      </c>
      <c r="Z321" s="48">
        <v>0</v>
      </c>
      <c r="AA321" s="48">
        <v>0</v>
      </c>
      <c r="AB321" s="48">
        <v>0</v>
      </c>
      <c r="AC321" s="261"/>
      <c r="AD321" s="48">
        <f t="shared" si="232"/>
        <v>0</v>
      </c>
      <c r="AE321" s="48">
        <f t="shared" si="232"/>
        <v>0</v>
      </c>
      <c r="AF321" s="48">
        <f t="shared" si="232"/>
        <v>0</v>
      </c>
      <c r="AG321" s="48">
        <f t="shared" si="232"/>
        <v>0</v>
      </c>
      <c r="AH321" s="48">
        <f t="shared" si="232"/>
        <v>0</v>
      </c>
      <c r="AI321" s="48">
        <f t="shared" si="232"/>
        <v>0</v>
      </c>
      <c r="AJ321" s="48">
        <f t="shared" si="232"/>
        <v>0</v>
      </c>
      <c r="AK321" s="48">
        <f t="shared" si="232"/>
        <v>0</v>
      </c>
      <c r="AL321" s="48">
        <f t="shared" si="232"/>
        <v>0</v>
      </c>
      <c r="AM321" s="48">
        <f t="shared" si="232"/>
        <v>0</v>
      </c>
      <c r="AN321" s="48">
        <f t="shared" si="232"/>
        <v>0</v>
      </c>
      <c r="AO321" s="48">
        <f t="shared" si="232"/>
        <v>0</v>
      </c>
    </row>
    <row r="322" spans="1:41" ht="16.399999999999999" customHeight="1">
      <c r="A322" s="14"/>
      <c r="B322" s="23"/>
      <c r="C322" s="48">
        <f>SUMIF(Jan!$A:$A,TB!$A322,Jan!$H:$H)</f>
        <v>0</v>
      </c>
      <c r="D322" s="48">
        <f>SUMIF(Feb!$A:$A,TB!$A322,Feb!$H:$H)</f>
        <v>0</v>
      </c>
      <c r="E322" s="48">
        <f>SUMIF(Mar!$A:$A,TB!$A322,Mar!$H:$H)</f>
        <v>0</v>
      </c>
      <c r="F322" s="48">
        <f>SUMIF(Apr!$A:$A,TB!$A322,Apr!$H:$H)</f>
        <v>0</v>
      </c>
      <c r="G322" s="48">
        <f>SUMIF(May!$A:$A,TB!$A322,May!$H:$H)</f>
        <v>0</v>
      </c>
      <c r="H322" s="48">
        <f>SUMIF(Jun!$A:$A,TB!$A322,Jun!$H:$H)</f>
        <v>0</v>
      </c>
      <c r="I322" s="48">
        <f>SUMIF(Jul!$A:$A,TB!$A322,Jul!$H:$H)</f>
        <v>0</v>
      </c>
      <c r="J322" s="48">
        <f>SUMIF(Aug!$A:$A,TB!$A322,Aug!$H:$H)</f>
        <v>0</v>
      </c>
      <c r="K322" s="48">
        <f>SUMIF(Sep!$A:$A,TB!$A322,Sep!$H:$H)</f>
        <v>0</v>
      </c>
      <c r="L322" s="48">
        <f>SUMIF(Oct!$A:$A,TB!$A322,Oct!$H:$H)</f>
        <v>0</v>
      </c>
      <c r="M322" s="48">
        <f>SUMIF(Nov!$A:$A,TB!$A322,Nov!$H:$H)</f>
        <v>0</v>
      </c>
      <c r="N322" s="48">
        <f>SUMIF(Dec!$A:$A,TB!$A322,Dec!$H:$H)</f>
        <v>0</v>
      </c>
      <c r="O322" s="261"/>
      <c r="P322" s="261"/>
      <c r="Q322" s="48">
        <v>0</v>
      </c>
      <c r="R322" s="48">
        <v>0</v>
      </c>
      <c r="S322" s="48">
        <v>0</v>
      </c>
      <c r="T322" s="48">
        <v>0</v>
      </c>
      <c r="U322" s="48">
        <v>0</v>
      </c>
      <c r="V322" s="48">
        <v>0</v>
      </c>
      <c r="W322" s="48">
        <v>0</v>
      </c>
      <c r="X322" s="48">
        <v>0</v>
      </c>
      <c r="Y322" s="48">
        <v>0</v>
      </c>
      <c r="Z322" s="48">
        <v>0</v>
      </c>
      <c r="AA322" s="48">
        <v>0</v>
      </c>
      <c r="AB322" s="48">
        <v>0</v>
      </c>
      <c r="AC322" s="261"/>
      <c r="AD322" s="48">
        <f t="shared" si="232"/>
        <v>0</v>
      </c>
      <c r="AE322" s="48">
        <f t="shared" si="232"/>
        <v>0</v>
      </c>
      <c r="AF322" s="48">
        <f t="shared" si="232"/>
        <v>0</v>
      </c>
      <c r="AG322" s="48">
        <f t="shared" si="232"/>
        <v>0</v>
      </c>
      <c r="AH322" s="48">
        <f t="shared" si="232"/>
        <v>0</v>
      </c>
      <c r="AI322" s="48">
        <f t="shared" si="232"/>
        <v>0</v>
      </c>
      <c r="AJ322" s="48">
        <f t="shared" si="232"/>
        <v>0</v>
      </c>
      <c r="AK322" s="48">
        <f t="shared" si="232"/>
        <v>0</v>
      </c>
      <c r="AL322" s="48">
        <f t="shared" si="232"/>
        <v>0</v>
      </c>
      <c r="AM322" s="48">
        <f t="shared" si="232"/>
        <v>0</v>
      </c>
      <c r="AN322" s="48">
        <f t="shared" si="232"/>
        <v>0</v>
      </c>
      <c r="AO322" s="48">
        <f t="shared" si="232"/>
        <v>0</v>
      </c>
    </row>
    <row r="323" spans="1:41" ht="16.399999999999999" customHeight="1">
      <c r="A323" s="19" t="s">
        <v>45</v>
      </c>
      <c r="B323" s="20"/>
      <c r="C323" s="21">
        <f t="shared" ref="C323" si="233">ROUND(SUM(C320:C322),2)</f>
        <v>0</v>
      </c>
      <c r="D323" s="21">
        <f t="shared" ref="D323:N323" si="234">ROUND(SUM(D320:D322),2)</f>
        <v>0</v>
      </c>
      <c r="E323" s="21">
        <f t="shared" si="234"/>
        <v>0</v>
      </c>
      <c r="F323" s="21">
        <f t="shared" si="234"/>
        <v>0</v>
      </c>
      <c r="G323" s="21">
        <f t="shared" si="234"/>
        <v>0</v>
      </c>
      <c r="H323" s="21">
        <f t="shared" si="234"/>
        <v>0</v>
      </c>
      <c r="I323" s="21">
        <f t="shared" si="234"/>
        <v>0</v>
      </c>
      <c r="J323" s="21">
        <f t="shared" si="234"/>
        <v>0</v>
      </c>
      <c r="K323" s="21">
        <f t="shared" si="234"/>
        <v>0</v>
      </c>
      <c r="L323" s="21">
        <f t="shared" si="234"/>
        <v>0</v>
      </c>
      <c r="M323" s="21">
        <f t="shared" si="234"/>
        <v>0</v>
      </c>
      <c r="N323" s="21">
        <f t="shared" si="234"/>
        <v>0</v>
      </c>
      <c r="O323" s="261"/>
      <c r="P323" s="261"/>
      <c r="Q323" s="21">
        <v>0</v>
      </c>
      <c r="R323" s="21">
        <v>0</v>
      </c>
      <c r="S323" s="21">
        <v>0</v>
      </c>
      <c r="T323" s="21">
        <v>0</v>
      </c>
      <c r="U323" s="21">
        <v>0</v>
      </c>
      <c r="V323" s="21">
        <v>0</v>
      </c>
      <c r="W323" s="21">
        <v>0</v>
      </c>
      <c r="X323" s="21">
        <v>0</v>
      </c>
      <c r="Y323" s="21">
        <v>0</v>
      </c>
      <c r="Z323" s="21">
        <v>0</v>
      </c>
      <c r="AA323" s="21">
        <v>0</v>
      </c>
      <c r="AB323" s="21">
        <v>0</v>
      </c>
      <c r="AC323" s="261"/>
      <c r="AD323" s="21">
        <f t="shared" ref="AD323:AO323" si="235">ROUND(SUM(AD320:AD322),2)</f>
        <v>0</v>
      </c>
      <c r="AE323" s="21">
        <f t="shared" si="235"/>
        <v>0</v>
      </c>
      <c r="AF323" s="21">
        <f t="shared" si="235"/>
        <v>0</v>
      </c>
      <c r="AG323" s="21">
        <f t="shared" si="235"/>
        <v>0</v>
      </c>
      <c r="AH323" s="21">
        <f t="shared" si="235"/>
        <v>0</v>
      </c>
      <c r="AI323" s="21">
        <f t="shared" si="235"/>
        <v>0</v>
      </c>
      <c r="AJ323" s="21">
        <f t="shared" si="235"/>
        <v>0</v>
      </c>
      <c r="AK323" s="21">
        <f t="shared" si="235"/>
        <v>0</v>
      </c>
      <c r="AL323" s="21">
        <f t="shared" si="235"/>
        <v>0</v>
      </c>
      <c r="AM323" s="21">
        <f t="shared" si="235"/>
        <v>0</v>
      </c>
      <c r="AN323" s="21">
        <f t="shared" si="235"/>
        <v>0</v>
      </c>
      <c r="AO323" s="21">
        <f t="shared" si="235"/>
        <v>0</v>
      </c>
    </row>
    <row r="324" spans="1:41" ht="16.399999999999999" customHeight="1">
      <c r="A324" s="14"/>
      <c r="B324" s="23"/>
      <c r="C324" s="48">
        <f>SUMIF(Jan!$A:$A,TB!$A324,Jan!$H:$H)</f>
        <v>0</v>
      </c>
      <c r="D324" s="48">
        <f>SUMIF(Feb!$A:$A,TB!$A324,Feb!$H:$H)</f>
        <v>0</v>
      </c>
      <c r="E324" s="48">
        <f>SUMIF(Mar!$A:$A,TB!$A324,Mar!$H:$H)</f>
        <v>0</v>
      </c>
      <c r="F324" s="48">
        <f>SUMIF(Apr!$A:$A,TB!$A324,Apr!$H:$H)</f>
        <v>0</v>
      </c>
      <c r="G324" s="48">
        <f>SUMIF(May!$A:$A,TB!$A324,May!$H:$H)</f>
        <v>0</v>
      </c>
      <c r="H324" s="48">
        <f>SUMIF(Jun!$A:$A,TB!$A324,Jun!$H:$H)</f>
        <v>0</v>
      </c>
      <c r="I324" s="48">
        <f>SUMIF(Jul!$A:$A,TB!$A324,Jul!$H:$H)</f>
        <v>0</v>
      </c>
      <c r="J324" s="48">
        <f>SUMIF(Aug!$A:$A,TB!$A324,Aug!$H:$H)</f>
        <v>0</v>
      </c>
      <c r="K324" s="48">
        <f>SUMIF(Sep!$A:$A,TB!$A324,Sep!$H:$H)</f>
        <v>0</v>
      </c>
      <c r="L324" s="48">
        <f>SUMIF(Oct!$A:$A,TB!$A324,Oct!$H:$H)</f>
        <v>0</v>
      </c>
      <c r="M324" s="48">
        <f>SUMIF(Nov!$A:$A,TB!$A324,Nov!$H:$H)</f>
        <v>0</v>
      </c>
      <c r="N324" s="48">
        <f>SUMIF(Dec!$A:$A,TB!$A324,Dec!$H:$H)</f>
        <v>0</v>
      </c>
      <c r="O324" s="261"/>
      <c r="P324" s="261"/>
      <c r="Q324" s="48">
        <v>0</v>
      </c>
      <c r="R324" s="48">
        <v>0</v>
      </c>
      <c r="S324" s="48">
        <v>0</v>
      </c>
      <c r="T324" s="48">
        <v>0</v>
      </c>
      <c r="U324" s="48">
        <v>0</v>
      </c>
      <c r="V324" s="48">
        <v>0</v>
      </c>
      <c r="W324" s="48">
        <v>0</v>
      </c>
      <c r="X324" s="48">
        <v>0</v>
      </c>
      <c r="Y324" s="48">
        <v>0</v>
      </c>
      <c r="Z324" s="48">
        <v>0</v>
      </c>
      <c r="AA324" s="48">
        <v>0</v>
      </c>
      <c r="AB324" s="48">
        <v>0</v>
      </c>
      <c r="AC324" s="261"/>
      <c r="AD324" s="48">
        <f t="shared" ref="AD324:AO327" si="236">ROUND(C324*AD$2,2)</f>
        <v>0</v>
      </c>
      <c r="AE324" s="48">
        <f t="shared" si="236"/>
        <v>0</v>
      </c>
      <c r="AF324" s="48">
        <f t="shared" si="236"/>
        <v>0</v>
      </c>
      <c r="AG324" s="48">
        <f t="shared" si="236"/>
        <v>0</v>
      </c>
      <c r="AH324" s="48">
        <f t="shared" si="236"/>
        <v>0</v>
      </c>
      <c r="AI324" s="48">
        <f t="shared" si="236"/>
        <v>0</v>
      </c>
      <c r="AJ324" s="48">
        <f t="shared" si="236"/>
        <v>0</v>
      </c>
      <c r="AK324" s="48">
        <f t="shared" si="236"/>
        <v>0</v>
      </c>
      <c r="AL324" s="48">
        <f t="shared" si="236"/>
        <v>0</v>
      </c>
      <c r="AM324" s="48">
        <f t="shared" si="236"/>
        <v>0</v>
      </c>
      <c r="AN324" s="48">
        <f t="shared" si="236"/>
        <v>0</v>
      </c>
      <c r="AO324" s="48">
        <f t="shared" si="236"/>
        <v>0</v>
      </c>
    </row>
    <row r="325" spans="1:41" ht="16.399999999999999" customHeight="1">
      <c r="A325" s="14">
        <v>25007</v>
      </c>
      <c r="B325" s="24" t="s">
        <v>286</v>
      </c>
      <c r="C325" s="48">
        <f>SUMIF(Jan!$A:$A,TB!$A325,Jan!$H:$H)</f>
        <v>-1502261.85</v>
      </c>
      <c r="D325" s="48">
        <f>SUMIF(Feb!$A:$A,TB!$A325,Feb!$H:$H)</f>
        <v>-2164077.39</v>
      </c>
      <c r="E325" s="48">
        <f>SUMIF(Mar!$A:$A,TB!$A325,Mar!$H:$H)</f>
        <v>-2314634.67</v>
      </c>
      <c r="F325" s="48">
        <f>SUMIF(Apr!$A:$A,TB!$A325,Apr!$H:$H)</f>
        <v>-2808227.72</v>
      </c>
      <c r="G325" s="48">
        <f>SUMIF(May!$A:$A,TB!$A325,May!$H:$H)</f>
        <v>-3152182.02</v>
      </c>
      <c r="H325" s="48">
        <f>SUMIF(Jun!$A:$A,TB!$A325,Jun!$H:$H)</f>
        <v>-3475449.37</v>
      </c>
      <c r="I325" s="48">
        <f>SUMIF(Jul!$A:$A,TB!$A325,Jul!$H:$H)</f>
        <v>-3475449.37</v>
      </c>
      <c r="J325" s="48">
        <f>SUMIF(Aug!$A:$A,TB!$A325,Aug!$H:$H)</f>
        <v>-3475449.37</v>
      </c>
      <c r="K325" s="48">
        <f>SUMIF(Sep!$A:$A,TB!$A325,Sep!$H:$H)</f>
        <v>-3475449.37</v>
      </c>
      <c r="L325" s="48">
        <f>SUMIF(Oct!$A:$A,TB!$A325,Oct!$H:$H)</f>
        <v>-3475449.37</v>
      </c>
      <c r="M325" s="48">
        <f>SUMIF(Nov!$A:$A,TB!$A325,Nov!$H:$H)</f>
        <v>-3475449.37</v>
      </c>
      <c r="N325" s="48">
        <f>SUMIF(Dec!$A:$A,TB!$A325,Dec!$H:$H)</f>
        <v>-3475449.37</v>
      </c>
      <c r="O325" s="261"/>
      <c r="P325" s="261"/>
      <c r="Q325" s="48">
        <v>0</v>
      </c>
      <c r="R325" s="48">
        <v>0</v>
      </c>
      <c r="S325" s="48">
        <v>-483334.85</v>
      </c>
      <c r="T325" s="48">
        <v>-483334.85</v>
      </c>
      <c r="U325" s="48">
        <v>-483334.85</v>
      </c>
      <c r="V325" s="48">
        <v>-945926.21</v>
      </c>
      <c r="W325" s="48">
        <v>-945926.21</v>
      </c>
      <c r="X325" s="48">
        <v>-945926.21</v>
      </c>
      <c r="Y325" s="48">
        <v>-812136.48</v>
      </c>
      <c r="Z325" s="48">
        <v>-812136.48</v>
      </c>
      <c r="AA325" s="48">
        <v>-812136.48</v>
      </c>
      <c r="AB325" s="48">
        <v>-1322261.8500000001</v>
      </c>
      <c r="AC325" s="261"/>
      <c r="AD325" s="48">
        <f t="shared" si="236"/>
        <v>-1502261.85</v>
      </c>
      <c r="AE325" s="48">
        <f t="shared" si="236"/>
        <v>-2164077.39</v>
      </c>
      <c r="AF325" s="48">
        <f t="shared" si="236"/>
        <v>-2314634.67</v>
      </c>
      <c r="AG325" s="48">
        <f t="shared" si="236"/>
        <v>-2808227.72</v>
      </c>
      <c r="AH325" s="48">
        <f t="shared" si="236"/>
        <v>-3152182.02</v>
      </c>
      <c r="AI325" s="48">
        <f t="shared" si="236"/>
        <v>-3475449.37</v>
      </c>
      <c r="AJ325" s="48">
        <f t="shared" si="236"/>
        <v>-3475449.37</v>
      </c>
      <c r="AK325" s="48">
        <f t="shared" si="236"/>
        <v>-3475449.37</v>
      </c>
      <c r="AL325" s="48">
        <f t="shared" si="236"/>
        <v>-3475449.37</v>
      </c>
      <c r="AM325" s="48">
        <f t="shared" si="236"/>
        <v>-3475449.37</v>
      </c>
      <c r="AN325" s="48">
        <f t="shared" si="236"/>
        <v>-3475449.37</v>
      </c>
      <c r="AO325" s="48">
        <f t="shared" si="236"/>
        <v>-3475449.37</v>
      </c>
    </row>
    <row r="326" spans="1:41" ht="16.399999999999999" customHeight="1">
      <c r="A326" s="14"/>
      <c r="B326" s="23"/>
      <c r="C326" s="48">
        <f>SUMIF(Jan!$A:$A,TB!$A326,Jan!$H:$H)</f>
        <v>0</v>
      </c>
      <c r="D326" s="48">
        <f>SUMIF(Feb!$A:$A,TB!$A326,Feb!$H:$H)</f>
        <v>0</v>
      </c>
      <c r="E326" s="48">
        <f>SUMIF(Mar!$A:$A,TB!$A326,Mar!$H:$H)</f>
        <v>0</v>
      </c>
      <c r="F326" s="48">
        <f>SUMIF(Apr!$A:$A,TB!$A326,Apr!$H:$H)</f>
        <v>0</v>
      </c>
      <c r="G326" s="48">
        <f>SUMIF(May!$A:$A,TB!$A326,May!$H:$H)</f>
        <v>0</v>
      </c>
      <c r="H326" s="48">
        <f>SUMIF(Jun!$A:$A,TB!$A326,Jun!$H:$H)</f>
        <v>0</v>
      </c>
      <c r="I326" s="48">
        <f>SUMIF(Jul!$A:$A,TB!$A326,Jul!$H:$H)</f>
        <v>0</v>
      </c>
      <c r="J326" s="48">
        <f>SUMIF(Aug!$A:$A,TB!$A326,Aug!$H:$H)</f>
        <v>0</v>
      </c>
      <c r="K326" s="48">
        <f>SUMIF(Sep!$A:$A,TB!$A326,Sep!$H:$H)</f>
        <v>0</v>
      </c>
      <c r="L326" s="48">
        <f>SUMIF(Oct!$A:$A,TB!$A326,Oct!$H:$H)</f>
        <v>0</v>
      </c>
      <c r="M326" s="48">
        <f>SUMIF(Nov!$A:$A,TB!$A326,Nov!$H:$H)</f>
        <v>0</v>
      </c>
      <c r="N326" s="48">
        <f>SUMIF(Dec!$A:$A,TB!$A326,Dec!$H:$H)</f>
        <v>0</v>
      </c>
      <c r="O326" s="261"/>
      <c r="P326" s="261"/>
      <c r="Q326" s="48">
        <v>0</v>
      </c>
      <c r="R326" s="48">
        <v>0</v>
      </c>
      <c r="S326" s="48">
        <v>0</v>
      </c>
      <c r="T326" s="48">
        <v>0</v>
      </c>
      <c r="U326" s="48">
        <v>0</v>
      </c>
      <c r="V326" s="48">
        <v>0</v>
      </c>
      <c r="W326" s="48">
        <v>0</v>
      </c>
      <c r="X326" s="48">
        <v>0</v>
      </c>
      <c r="Y326" s="48">
        <v>0</v>
      </c>
      <c r="Z326" s="48">
        <v>0</v>
      </c>
      <c r="AA326" s="48">
        <v>0</v>
      </c>
      <c r="AB326" s="48">
        <v>0</v>
      </c>
      <c r="AC326" s="261"/>
      <c r="AD326" s="48">
        <f t="shared" si="236"/>
        <v>0</v>
      </c>
      <c r="AE326" s="48">
        <f t="shared" si="236"/>
        <v>0</v>
      </c>
      <c r="AF326" s="48">
        <f t="shared" si="236"/>
        <v>0</v>
      </c>
      <c r="AG326" s="48">
        <f t="shared" si="236"/>
        <v>0</v>
      </c>
      <c r="AH326" s="48">
        <f t="shared" si="236"/>
        <v>0</v>
      </c>
      <c r="AI326" s="48">
        <f t="shared" si="236"/>
        <v>0</v>
      </c>
      <c r="AJ326" s="48">
        <f t="shared" si="236"/>
        <v>0</v>
      </c>
      <c r="AK326" s="48">
        <f t="shared" si="236"/>
        <v>0</v>
      </c>
      <c r="AL326" s="48">
        <f t="shared" si="236"/>
        <v>0</v>
      </c>
      <c r="AM326" s="48">
        <f t="shared" si="236"/>
        <v>0</v>
      </c>
      <c r="AN326" s="48">
        <f t="shared" si="236"/>
        <v>0</v>
      </c>
      <c r="AO326" s="48">
        <f t="shared" si="236"/>
        <v>0</v>
      </c>
    </row>
    <row r="327" spans="1:41" ht="16.399999999999999" customHeight="1">
      <c r="A327" s="14"/>
      <c r="B327" s="23"/>
      <c r="C327" s="48">
        <f>SUMIF(Jan!$A:$A,TB!$A327,Jan!$H:$H)</f>
        <v>0</v>
      </c>
      <c r="D327" s="48">
        <f>SUMIF(Feb!$A:$A,TB!$A327,Feb!$H:$H)</f>
        <v>0</v>
      </c>
      <c r="E327" s="48">
        <f>SUMIF(Mar!$A:$A,TB!$A327,Mar!$H:$H)</f>
        <v>0</v>
      </c>
      <c r="F327" s="48">
        <f>SUMIF(Apr!$A:$A,TB!$A327,Apr!$H:$H)</f>
        <v>0</v>
      </c>
      <c r="G327" s="48">
        <f>SUMIF(May!$A:$A,TB!$A327,May!$H:$H)</f>
        <v>0</v>
      </c>
      <c r="H327" s="48">
        <f>SUMIF(Jun!$A:$A,TB!$A327,Jun!$H:$H)</f>
        <v>0</v>
      </c>
      <c r="I327" s="48">
        <f>SUMIF(Jul!$A:$A,TB!$A327,Jul!$H:$H)</f>
        <v>0</v>
      </c>
      <c r="J327" s="48">
        <f>SUMIF(Aug!$A:$A,TB!$A327,Aug!$H:$H)</f>
        <v>0</v>
      </c>
      <c r="K327" s="48">
        <f>SUMIF(Sep!$A:$A,TB!$A327,Sep!$H:$H)</f>
        <v>0</v>
      </c>
      <c r="L327" s="48">
        <f>SUMIF(Oct!$A:$A,TB!$A327,Oct!$H:$H)</f>
        <v>0</v>
      </c>
      <c r="M327" s="48">
        <f>SUMIF(Nov!$A:$A,TB!$A327,Nov!$H:$H)</f>
        <v>0</v>
      </c>
      <c r="N327" s="48">
        <f>SUMIF(Dec!$A:$A,TB!$A327,Dec!$H:$H)</f>
        <v>0</v>
      </c>
      <c r="O327" s="261"/>
      <c r="P327" s="261"/>
      <c r="Q327" s="48">
        <v>0</v>
      </c>
      <c r="R327" s="48">
        <v>0</v>
      </c>
      <c r="S327" s="48">
        <v>0</v>
      </c>
      <c r="T327" s="48">
        <v>0</v>
      </c>
      <c r="U327" s="48">
        <v>0</v>
      </c>
      <c r="V327" s="48">
        <v>0</v>
      </c>
      <c r="W327" s="48">
        <v>0</v>
      </c>
      <c r="X327" s="48">
        <v>0</v>
      </c>
      <c r="Y327" s="48">
        <v>0</v>
      </c>
      <c r="Z327" s="48">
        <v>0</v>
      </c>
      <c r="AA327" s="48">
        <v>0</v>
      </c>
      <c r="AB327" s="48">
        <v>0</v>
      </c>
      <c r="AC327" s="261"/>
      <c r="AD327" s="48">
        <f t="shared" si="236"/>
        <v>0</v>
      </c>
      <c r="AE327" s="48">
        <f t="shared" si="236"/>
        <v>0</v>
      </c>
      <c r="AF327" s="48">
        <f t="shared" si="236"/>
        <v>0</v>
      </c>
      <c r="AG327" s="48">
        <f t="shared" si="236"/>
        <v>0</v>
      </c>
      <c r="AH327" s="48">
        <f t="shared" si="236"/>
        <v>0</v>
      </c>
      <c r="AI327" s="48">
        <f t="shared" si="236"/>
        <v>0</v>
      </c>
      <c r="AJ327" s="48">
        <f t="shared" si="236"/>
        <v>0</v>
      </c>
      <c r="AK327" s="48">
        <f t="shared" si="236"/>
        <v>0</v>
      </c>
      <c r="AL327" s="48">
        <f t="shared" si="236"/>
        <v>0</v>
      </c>
      <c r="AM327" s="48">
        <f t="shared" si="236"/>
        <v>0</v>
      </c>
      <c r="AN327" s="48">
        <f t="shared" si="236"/>
        <v>0</v>
      </c>
      <c r="AO327" s="48">
        <f t="shared" si="236"/>
        <v>0</v>
      </c>
    </row>
    <row r="328" spans="1:41" ht="16.399999999999999" customHeight="1">
      <c r="A328" s="19" t="s">
        <v>46</v>
      </c>
      <c r="B328" s="20"/>
      <c r="C328" s="21">
        <f t="shared" ref="C328" si="237">ROUND(SUM(C324:C327),2)</f>
        <v>-1502261.85</v>
      </c>
      <c r="D328" s="21">
        <f t="shared" ref="D328:N328" si="238">ROUND(SUM(D324:D327),2)</f>
        <v>-2164077.39</v>
      </c>
      <c r="E328" s="21">
        <f t="shared" si="238"/>
        <v>-2314634.67</v>
      </c>
      <c r="F328" s="21">
        <f t="shared" si="238"/>
        <v>-2808227.72</v>
      </c>
      <c r="G328" s="21">
        <f t="shared" si="238"/>
        <v>-3152182.02</v>
      </c>
      <c r="H328" s="21">
        <f t="shared" si="238"/>
        <v>-3475449.37</v>
      </c>
      <c r="I328" s="21">
        <f t="shared" si="238"/>
        <v>-3475449.37</v>
      </c>
      <c r="J328" s="21">
        <f t="shared" si="238"/>
        <v>-3475449.37</v>
      </c>
      <c r="K328" s="21">
        <f t="shared" si="238"/>
        <v>-3475449.37</v>
      </c>
      <c r="L328" s="21">
        <f t="shared" si="238"/>
        <v>-3475449.37</v>
      </c>
      <c r="M328" s="21">
        <f t="shared" si="238"/>
        <v>-3475449.37</v>
      </c>
      <c r="N328" s="21">
        <f t="shared" si="238"/>
        <v>-3475449.37</v>
      </c>
      <c r="O328" s="261"/>
      <c r="P328" s="261"/>
      <c r="Q328" s="21">
        <v>0</v>
      </c>
      <c r="R328" s="21">
        <v>0</v>
      </c>
      <c r="S328" s="21">
        <v>-483334.85</v>
      </c>
      <c r="T328" s="21">
        <v>-483334.85</v>
      </c>
      <c r="U328" s="21">
        <v>-483334.85</v>
      </c>
      <c r="V328" s="21">
        <v>-945926.21</v>
      </c>
      <c r="W328" s="21">
        <v>-945926.21</v>
      </c>
      <c r="X328" s="21">
        <v>-945926.21</v>
      </c>
      <c r="Y328" s="21">
        <v>-812136.48</v>
      </c>
      <c r="Z328" s="21">
        <v>-812136.48</v>
      </c>
      <c r="AA328" s="21">
        <v>-812136.48</v>
      </c>
      <c r="AB328" s="21">
        <v>-1322261.8500000001</v>
      </c>
      <c r="AC328" s="261"/>
      <c r="AD328" s="21">
        <f t="shared" ref="AD328:AO328" si="239">ROUND(SUM(AD324:AD327),2)</f>
        <v>-1502261.85</v>
      </c>
      <c r="AE328" s="21">
        <f t="shared" si="239"/>
        <v>-2164077.39</v>
      </c>
      <c r="AF328" s="21">
        <f t="shared" si="239"/>
        <v>-2314634.67</v>
      </c>
      <c r="AG328" s="21">
        <f t="shared" si="239"/>
        <v>-2808227.72</v>
      </c>
      <c r="AH328" s="21">
        <f t="shared" si="239"/>
        <v>-3152182.02</v>
      </c>
      <c r="AI328" s="21">
        <f t="shared" si="239"/>
        <v>-3475449.37</v>
      </c>
      <c r="AJ328" s="21">
        <f t="shared" si="239"/>
        <v>-3475449.37</v>
      </c>
      <c r="AK328" s="21">
        <f t="shared" si="239"/>
        <v>-3475449.37</v>
      </c>
      <c r="AL328" s="21">
        <f t="shared" si="239"/>
        <v>-3475449.37</v>
      </c>
      <c r="AM328" s="21">
        <f t="shared" si="239"/>
        <v>-3475449.37</v>
      </c>
      <c r="AN328" s="21">
        <f t="shared" si="239"/>
        <v>-3475449.37</v>
      </c>
      <c r="AO328" s="21">
        <f t="shared" si="239"/>
        <v>-3475449.37</v>
      </c>
    </row>
    <row r="329" spans="1:41" ht="16.399999999999999" customHeight="1">
      <c r="A329" s="14"/>
      <c r="B329" s="15"/>
      <c r="C329" s="48">
        <f>SUMIF(Jan!$A:$A,TB!$A329,Jan!$H:$H)</f>
        <v>0</v>
      </c>
      <c r="D329" s="48">
        <f>SUMIF(Feb!$A:$A,TB!$A329,Feb!$H:$H)</f>
        <v>0</v>
      </c>
      <c r="E329" s="48">
        <f>SUMIF(Mar!$A:$A,TB!$A329,Mar!$H:$H)</f>
        <v>0</v>
      </c>
      <c r="F329" s="48">
        <f>SUMIF(Apr!$A:$A,TB!$A329,Apr!$H:$H)</f>
        <v>0</v>
      </c>
      <c r="G329" s="48">
        <f>SUMIF(May!$A:$A,TB!$A329,May!$H:$H)</f>
        <v>0</v>
      </c>
      <c r="H329" s="48">
        <f>SUMIF(Jun!$A:$A,TB!$A329,Jun!$H:$H)</f>
        <v>0</v>
      </c>
      <c r="I329" s="48">
        <f>SUMIF(Jul!$A:$A,TB!$A329,Jul!$H:$H)</f>
        <v>0</v>
      </c>
      <c r="J329" s="48">
        <f>SUMIF(Aug!$A:$A,TB!$A329,Aug!$H:$H)</f>
        <v>0</v>
      </c>
      <c r="K329" s="48">
        <f>SUMIF(Sep!$A:$A,TB!$A329,Sep!$H:$H)</f>
        <v>0</v>
      </c>
      <c r="L329" s="48">
        <f>SUMIF(Oct!$A:$A,TB!$A329,Oct!$H:$H)</f>
        <v>0</v>
      </c>
      <c r="M329" s="48">
        <f>SUMIF(Nov!$A:$A,TB!$A329,Nov!$H:$H)</f>
        <v>0</v>
      </c>
      <c r="N329" s="48">
        <f>SUMIF(Dec!$A:$A,TB!$A329,Dec!$H:$H)</f>
        <v>0</v>
      </c>
      <c r="O329" s="261"/>
      <c r="P329" s="261"/>
      <c r="Q329" s="48">
        <v>0</v>
      </c>
      <c r="R329" s="48">
        <v>0</v>
      </c>
      <c r="S329" s="48">
        <v>0</v>
      </c>
      <c r="T329" s="48">
        <v>0</v>
      </c>
      <c r="U329" s="48">
        <v>0</v>
      </c>
      <c r="V329" s="48">
        <v>0</v>
      </c>
      <c r="W329" s="48">
        <v>0</v>
      </c>
      <c r="X329" s="48">
        <v>0</v>
      </c>
      <c r="Y329" s="48">
        <v>0</v>
      </c>
      <c r="Z329" s="48">
        <v>0</v>
      </c>
      <c r="AA329" s="48">
        <v>0</v>
      </c>
      <c r="AB329" s="48">
        <v>0</v>
      </c>
      <c r="AC329" s="261"/>
      <c r="AD329" s="48">
        <f t="shared" ref="AD329:AO334" si="240">ROUND(C329*AD$2,2)</f>
        <v>0</v>
      </c>
      <c r="AE329" s="48">
        <f t="shared" si="240"/>
        <v>0</v>
      </c>
      <c r="AF329" s="48">
        <f t="shared" si="240"/>
        <v>0</v>
      </c>
      <c r="AG329" s="48">
        <f t="shared" si="240"/>
        <v>0</v>
      </c>
      <c r="AH329" s="48">
        <f t="shared" si="240"/>
        <v>0</v>
      </c>
      <c r="AI329" s="48">
        <f t="shared" si="240"/>
        <v>0</v>
      </c>
      <c r="AJ329" s="48">
        <f t="shared" si="240"/>
        <v>0</v>
      </c>
      <c r="AK329" s="48">
        <f t="shared" si="240"/>
        <v>0</v>
      </c>
      <c r="AL329" s="48">
        <f t="shared" si="240"/>
        <v>0</v>
      </c>
      <c r="AM329" s="48">
        <f t="shared" si="240"/>
        <v>0</v>
      </c>
      <c r="AN329" s="48">
        <f t="shared" si="240"/>
        <v>0</v>
      </c>
      <c r="AO329" s="48">
        <f t="shared" si="240"/>
        <v>0</v>
      </c>
    </row>
    <row r="330" spans="1:41" ht="16.399999999999999" customHeight="1">
      <c r="A330" s="14">
        <v>25008</v>
      </c>
      <c r="B330" s="24" t="s">
        <v>287</v>
      </c>
      <c r="C330" s="48">
        <f>SUMIF(Jan!$A:$A,TB!$A330,Jan!$H:$H)</f>
        <v>-752.64</v>
      </c>
      <c r="D330" s="48">
        <f>SUMIF(Feb!$A:$A,TB!$A330,Feb!$H:$H)</f>
        <v>-16684.25</v>
      </c>
      <c r="E330" s="48">
        <f>SUMIF(Mar!$A:$A,TB!$A330,Mar!$H:$H)</f>
        <v>0</v>
      </c>
      <c r="F330" s="48">
        <f>SUMIF(Apr!$A:$A,TB!$A330,Apr!$H:$H)</f>
        <v>-19876.53</v>
      </c>
      <c r="G330" s="48">
        <f>SUMIF(May!$A:$A,TB!$A330,May!$H:$H)</f>
        <v>-37416.949999999997</v>
      </c>
      <c r="H330" s="48">
        <f>SUMIF(Jun!$A:$A,TB!$A330,Jun!$H:$H)</f>
        <v>0</v>
      </c>
      <c r="I330" s="48">
        <f>SUMIF(Jul!$A:$A,TB!$A330,Jul!$H:$H)</f>
        <v>0</v>
      </c>
      <c r="J330" s="48">
        <f>SUMIF(Aug!$A:$A,TB!$A330,Aug!$H:$H)</f>
        <v>0</v>
      </c>
      <c r="K330" s="48">
        <f>SUMIF(Sep!$A:$A,TB!$A330,Sep!$H:$H)</f>
        <v>0</v>
      </c>
      <c r="L330" s="48">
        <f>SUMIF(Oct!$A:$A,TB!$A330,Oct!$H:$H)</f>
        <v>0</v>
      </c>
      <c r="M330" s="48">
        <f>SUMIF(Nov!$A:$A,TB!$A330,Nov!$H:$H)</f>
        <v>0</v>
      </c>
      <c r="N330" s="48">
        <f>SUMIF(Dec!$A:$A,TB!$A330,Dec!$H:$H)</f>
        <v>0</v>
      </c>
      <c r="O330" s="261"/>
      <c r="P330" s="261"/>
      <c r="Q330" s="48">
        <v>0</v>
      </c>
      <c r="R330" s="48">
        <v>-7</v>
      </c>
      <c r="S330" s="48">
        <v>-49</v>
      </c>
      <c r="T330" s="48">
        <v>-49</v>
      </c>
      <c r="U330" s="48">
        <v>-19032.310000000001</v>
      </c>
      <c r="V330" s="48">
        <v>0</v>
      </c>
      <c r="W330" s="48">
        <v>0</v>
      </c>
      <c r="X330" s="48">
        <v>-5207.1899999999996</v>
      </c>
      <c r="Y330" s="48">
        <v>0</v>
      </c>
      <c r="Z330" s="48">
        <v>-3360</v>
      </c>
      <c r="AA330" s="48">
        <v>-4854.5</v>
      </c>
      <c r="AB330" s="48">
        <v>0</v>
      </c>
      <c r="AC330" s="261"/>
      <c r="AD330" s="48">
        <f t="shared" si="240"/>
        <v>-752.64</v>
      </c>
      <c r="AE330" s="48">
        <f t="shared" si="240"/>
        <v>-16684.25</v>
      </c>
      <c r="AF330" s="48">
        <f t="shared" si="240"/>
        <v>0</v>
      </c>
      <c r="AG330" s="48">
        <f t="shared" si="240"/>
        <v>-19876.53</v>
      </c>
      <c r="AH330" s="48">
        <f t="shared" si="240"/>
        <v>-37416.949999999997</v>
      </c>
      <c r="AI330" s="48">
        <f t="shared" si="240"/>
        <v>0</v>
      </c>
      <c r="AJ330" s="48">
        <f t="shared" si="240"/>
        <v>0</v>
      </c>
      <c r="AK330" s="48">
        <f t="shared" si="240"/>
        <v>0</v>
      </c>
      <c r="AL330" s="48">
        <f t="shared" si="240"/>
        <v>0</v>
      </c>
      <c r="AM330" s="48">
        <f t="shared" si="240"/>
        <v>0</v>
      </c>
      <c r="AN330" s="48">
        <f t="shared" si="240"/>
        <v>0</v>
      </c>
      <c r="AO330" s="48">
        <f t="shared" si="240"/>
        <v>0</v>
      </c>
    </row>
    <row r="331" spans="1:41" ht="16.399999999999999" customHeight="1">
      <c r="A331" s="14">
        <v>25009</v>
      </c>
      <c r="B331" s="15" t="s">
        <v>288</v>
      </c>
      <c r="C331" s="48">
        <f>SUMIF(Jan!$A:$A,TB!$A331,Jan!$H:$H)</f>
        <v>-323577.46000000002</v>
      </c>
      <c r="D331" s="48">
        <f>SUMIF(Feb!$A:$A,TB!$A331,Feb!$H:$H)</f>
        <v>-709580.26</v>
      </c>
      <c r="E331" s="48">
        <f>SUMIF(Mar!$A:$A,TB!$A331,Mar!$H:$H)</f>
        <v>-102398.09</v>
      </c>
      <c r="F331" s="48">
        <f>SUMIF(Apr!$A:$A,TB!$A331,Apr!$H:$H)</f>
        <v>-277798.09999999998</v>
      </c>
      <c r="G331" s="48">
        <f>SUMIF(May!$A:$A,TB!$A331,May!$H:$H)</f>
        <v>-112901.03</v>
      </c>
      <c r="H331" s="48">
        <f>SUMIF(Jun!$A:$A,TB!$A331,Jun!$H:$H)</f>
        <v>-112426.93</v>
      </c>
      <c r="I331" s="48">
        <f>SUMIF(Jul!$A:$A,TB!$A331,Jul!$H:$H)</f>
        <v>-112426.93</v>
      </c>
      <c r="J331" s="48">
        <f>SUMIF(Aug!$A:$A,TB!$A331,Aug!$H:$H)</f>
        <v>-112426.93</v>
      </c>
      <c r="K331" s="48">
        <f>SUMIF(Sep!$A:$A,TB!$A331,Sep!$H:$H)</f>
        <v>-112426.93</v>
      </c>
      <c r="L331" s="48">
        <f>SUMIF(Oct!$A:$A,TB!$A331,Oct!$H:$H)</f>
        <v>-112426.93</v>
      </c>
      <c r="M331" s="48">
        <f>SUMIF(Nov!$A:$A,TB!$A331,Nov!$H:$H)</f>
        <v>-112426.93</v>
      </c>
      <c r="N331" s="48">
        <f>SUMIF(Dec!$A:$A,TB!$A331,Dec!$H:$H)</f>
        <v>-112426.93</v>
      </c>
      <c r="O331" s="261"/>
      <c r="P331" s="261"/>
      <c r="Q331" s="48">
        <v>-76942.570000000007</v>
      </c>
      <c r="R331" s="48">
        <v>-174799.91</v>
      </c>
      <c r="S331" s="48">
        <v>-282940.53999999998</v>
      </c>
      <c r="T331" s="48">
        <v>-79436.63</v>
      </c>
      <c r="U331" s="48">
        <v>-96796.76</v>
      </c>
      <c r="V331" s="48">
        <v>-141834.85</v>
      </c>
      <c r="W331" s="48">
        <v>-125193.25</v>
      </c>
      <c r="X331" s="48">
        <v>-95951</v>
      </c>
      <c r="Y331" s="48">
        <v>-142341.66</v>
      </c>
      <c r="Z331" s="48">
        <v>-126655.93</v>
      </c>
      <c r="AA331" s="48">
        <v>-129159.14</v>
      </c>
      <c r="AB331" s="48">
        <v>-119670.73</v>
      </c>
      <c r="AC331" s="261"/>
      <c r="AD331" s="48">
        <f t="shared" si="240"/>
        <v>-323577.46000000002</v>
      </c>
      <c r="AE331" s="48">
        <f t="shared" si="240"/>
        <v>-709580.26</v>
      </c>
      <c r="AF331" s="48">
        <f t="shared" si="240"/>
        <v>-102398.09</v>
      </c>
      <c r="AG331" s="48">
        <f t="shared" si="240"/>
        <v>-277798.09999999998</v>
      </c>
      <c r="AH331" s="48">
        <f t="shared" si="240"/>
        <v>-112901.03</v>
      </c>
      <c r="AI331" s="48">
        <f t="shared" si="240"/>
        <v>-112426.93</v>
      </c>
      <c r="AJ331" s="48">
        <f t="shared" si="240"/>
        <v>-112426.93</v>
      </c>
      <c r="AK331" s="48">
        <f t="shared" si="240"/>
        <v>-112426.93</v>
      </c>
      <c r="AL331" s="48">
        <f t="shared" si="240"/>
        <v>-112426.93</v>
      </c>
      <c r="AM331" s="48">
        <f t="shared" si="240"/>
        <v>-112426.93</v>
      </c>
      <c r="AN331" s="48">
        <f t="shared" si="240"/>
        <v>-112426.93</v>
      </c>
      <c r="AO331" s="48">
        <f t="shared" si="240"/>
        <v>-112426.93</v>
      </c>
    </row>
    <row r="332" spans="1:41" ht="16.399999999999999" customHeight="1">
      <c r="A332" s="14">
        <v>25011</v>
      </c>
      <c r="B332" s="15" t="s">
        <v>289</v>
      </c>
      <c r="C332" s="48">
        <f>SUMIF(Jan!$A:$A,TB!$A332,Jan!$H:$H)</f>
        <v>0</v>
      </c>
      <c r="D332" s="48">
        <f>SUMIF(Feb!$A:$A,TB!$A332,Feb!$H:$H)</f>
        <v>0</v>
      </c>
      <c r="E332" s="48">
        <f>SUMIF(Mar!$A:$A,TB!$A332,Mar!$H:$H)</f>
        <v>0</v>
      </c>
      <c r="F332" s="48">
        <f>SUMIF(Apr!$A:$A,TB!$A332,Apr!$H:$H)</f>
        <v>0</v>
      </c>
      <c r="G332" s="48">
        <f>SUMIF(May!$A:$A,TB!$A332,May!$H:$H)</f>
        <v>0</v>
      </c>
      <c r="H332" s="48">
        <f>SUMIF(Jun!$A:$A,TB!$A332,Jun!$H:$H)</f>
        <v>0</v>
      </c>
      <c r="I332" s="48">
        <f>SUMIF(Jul!$A:$A,TB!$A332,Jul!$H:$H)</f>
        <v>0</v>
      </c>
      <c r="J332" s="48">
        <f>SUMIF(Aug!$A:$A,TB!$A332,Aug!$H:$H)</f>
        <v>0</v>
      </c>
      <c r="K332" s="48">
        <f>SUMIF(Sep!$A:$A,TB!$A332,Sep!$H:$H)</f>
        <v>0</v>
      </c>
      <c r="L332" s="48">
        <f>SUMIF(Oct!$A:$A,TB!$A332,Oct!$H:$H)</f>
        <v>0</v>
      </c>
      <c r="M332" s="48">
        <f>SUMIF(Nov!$A:$A,TB!$A332,Nov!$H:$H)</f>
        <v>0</v>
      </c>
      <c r="N332" s="48">
        <f>SUMIF(Dec!$A:$A,TB!$A332,Dec!$H:$H)</f>
        <v>0</v>
      </c>
      <c r="O332" s="261"/>
      <c r="P332" s="261"/>
      <c r="Q332" s="48">
        <v>0</v>
      </c>
      <c r="R332" s="48">
        <v>0</v>
      </c>
      <c r="S332" s="48">
        <v>0</v>
      </c>
      <c r="T332" s="48">
        <v>0</v>
      </c>
      <c r="U332" s="48">
        <v>0</v>
      </c>
      <c r="V332" s="48">
        <v>0</v>
      </c>
      <c r="W332" s="48">
        <v>0</v>
      </c>
      <c r="X332" s="48">
        <v>0</v>
      </c>
      <c r="Y332" s="48">
        <v>0</v>
      </c>
      <c r="Z332" s="48">
        <v>0</v>
      </c>
      <c r="AA332" s="48">
        <v>0</v>
      </c>
      <c r="AB332" s="48">
        <v>0</v>
      </c>
      <c r="AC332" s="261"/>
      <c r="AD332" s="48">
        <f t="shared" si="240"/>
        <v>0</v>
      </c>
      <c r="AE332" s="48">
        <f t="shared" si="240"/>
        <v>0</v>
      </c>
      <c r="AF332" s="48">
        <f t="shared" si="240"/>
        <v>0</v>
      </c>
      <c r="AG332" s="48">
        <f t="shared" si="240"/>
        <v>0</v>
      </c>
      <c r="AH332" s="48">
        <f t="shared" si="240"/>
        <v>0</v>
      </c>
      <c r="AI332" s="48">
        <f t="shared" si="240"/>
        <v>0</v>
      </c>
      <c r="AJ332" s="48">
        <f t="shared" si="240"/>
        <v>0</v>
      </c>
      <c r="AK332" s="48">
        <f t="shared" si="240"/>
        <v>0</v>
      </c>
      <c r="AL332" s="48">
        <f t="shared" si="240"/>
        <v>0</v>
      </c>
      <c r="AM332" s="48">
        <f t="shared" si="240"/>
        <v>0</v>
      </c>
      <c r="AN332" s="48">
        <f t="shared" si="240"/>
        <v>0</v>
      </c>
      <c r="AO332" s="48">
        <f t="shared" si="240"/>
        <v>0</v>
      </c>
    </row>
    <row r="333" spans="1:41" ht="16.399999999999999" customHeight="1">
      <c r="A333" s="14">
        <v>25015</v>
      </c>
      <c r="B333" s="15" t="s">
        <v>290</v>
      </c>
      <c r="C333" s="48">
        <f>SUMIF(Jan!$A:$A,TB!$A333,Jan!$H:$H)</f>
        <v>0</v>
      </c>
      <c r="D333" s="48">
        <f>SUMIF(Feb!$A:$A,TB!$A333,Feb!$H:$H)</f>
        <v>0</v>
      </c>
      <c r="E333" s="48">
        <f>SUMIF(Mar!$A:$A,TB!$A333,Mar!$H:$H)</f>
        <v>0</v>
      </c>
      <c r="F333" s="48">
        <f>SUMIF(Apr!$A:$A,TB!$A333,Apr!$H:$H)</f>
        <v>0</v>
      </c>
      <c r="G333" s="48">
        <f>SUMIF(May!$A:$A,TB!$A333,May!$H:$H)</f>
        <v>0</v>
      </c>
      <c r="H333" s="48">
        <f>SUMIF(Jun!$A:$A,TB!$A333,Jun!$H:$H)</f>
        <v>0</v>
      </c>
      <c r="I333" s="48">
        <f>SUMIF(Jul!$A:$A,TB!$A333,Jul!$H:$H)</f>
        <v>0</v>
      </c>
      <c r="J333" s="48">
        <f>SUMIF(Aug!$A:$A,TB!$A333,Aug!$H:$H)</f>
        <v>0</v>
      </c>
      <c r="K333" s="48">
        <f>SUMIF(Sep!$A:$A,TB!$A333,Sep!$H:$H)</f>
        <v>0</v>
      </c>
      <c r="L333" s="48">
        <f>SUMIF(Oct!$A:$A,TB!$A333,Oct!$H:$H)</f>
        <v>0</v>
      </c>
      <c r="M333" s="48">
        <f>SUMIF(Nov!$A:$A,TB!$A333,Nov!$H:$H)</f>
        <v>0</v>
      </c>
      <c r="N333" s="48">
        <f>SUMIF(Dec!$A:$A,TB!$A333,Dec!$H:$H)</f>
        <v>0</v>
      </c>
      <c r="O333" s="261"/>
      <c r="P333" s="261"/>
      <c r="Q333" s="48">
        <v>0</v>
      </c>
      <c r="R333" s="48">
        <v>0</v>
      </c>
      <c r="S333" s="48">
        <v>0</v>
      </c>
      <c r="T333" s="48">
        <v>0</v>
      </c>
      <c r="U333" s="48">
        <v>0</v>
      </c>
      <c r="V333" s="48">
        <v>0</v>
      </c>
      <c r="W333" s="48">
        <v>0</v>
      </c>
      <c r="X333" s="48">
        <v>0</v>
      </c>
      <c r="Y333" s="48">
        <v>0</v>
      </c>
      <c r="Z333" s="48">
        <v>0</v>
      </c>
      <c r="AA333" s="48">
        <v>0</v>
      </c>
      <c r="AB333" s="48">
        <v>0</v>
      </c>
      <c r="AC333" s="261"/>
      <c r="AD333" s="48">
        <f t="shared" si="240"/>
        <v>0</v>
      </c>
      <c r="AE333" s="48">
        <f t="shared" si="240"/>
        <v>0</v>
      </c>
      <c r="AF333" s="48">
        <f t="shared" si="240"/>
        <v>0</v>
      </c>
      <c r="AG333" s="48">
        <f t="shared" si="240"/>
        <v>0</v>
      </c>
      <c r="AH333" s="48">
        <f t="shared" si="240"/>
        <v>0</v>
      </c>
      <c r="AI333" s="48">
        <f t="shared" si="240"/>
        <v>0</v>
      </c>
      <c r="AJ333" s="48">
        <f t="shared" si="240"/>
        <v>0</v>
      </c>
      <c r="AK333" s="48">
        <f t="shared" si="240"/>
        <v>0</v>
      </c>
      <c r="AL333" s="48">
        <f t="shared" si="240"/>
        <v>0</v>
      </c>
      <c r="AM333" s="48">
        <f t="shared" si="240"/>
        <v>0</v>
      </c>
      <c r="AN333" s="48">
        <f t="shared" si="240"/>
        <v>0</v>
      </c>
      <c r="AO333" s="48">
        <f t="shared" si="240"/>
        <v>0</v>
      </c>
    </row>
    <row r="334" spans="1:41" ht="16.399999999999999" customHeight="1">
      <c r="A334" s="14"/>
      <c r="B334" s="23"/>
      <c r="C334" s="48">
        <f>SUMIF(Jan!$A:$A,TB!$A334,Jan!$H:$H)</f>
        <v>0</v>
      </c>
      <c r="D334" s="48">
        <f>SUMIF(Feb!$A:$A,TB!$A334,Feb!$H:$H)</f>
        <v>0</v>
      </c>
      <c r="E334" s="48">
        <f>SUMIF(Mar!$A:$A,TB!$A334,Mar!$H:$H)</f>
        <v>0</v>
      </c>
      <c r="F334" s="48">
        <f>SUMIF(Apr!$A:$A,TB!$A334,Apr!$H:$H)</f>
        <v>0</v>
      </c>
      <c r="G334" s="48">
        <f>SUMIF(May!$A:$A,TB!$A334,May!$H:$H)</f>
        <v>0</v>
      </c>
      <c r="H334" s="48">
        <f>SUMIF(Jun!$A:$A,TB!$A334,Jun!$H:$H)</f>
        <v>0</v>
      </c>
      <c r="I334" s="48">
        <f>SUMIF(Jul!$A:$A,TB!$A334,Jul!$H:$H)</f>
        <v>0</v>
      </c>
      <c r="J334" s="48">
        <f>SUMIF(Aug!$A:$A,TB!$A334,Aug!$H:$H)</f>
        <v>0</v>
      </c>
      <c r="K334" s="48">
        <f>SUMIF(Sep!$A:$A,TB!$A334,Sep!$H:$H)</f>
        <v>0</v>
      </c>
      <c r="L334" s="48">
        <f>SUMIF(Oct!$A:$A,TB!$A334,Oct!$H:$H)</f>
        <v>0</v>
      </c>
      <c r="M334" s="48">
        <f>SUMIF(Nov!$A:$A,TB!$A334,Nov!$H:$H)</f>
        <v>0</v>
      </c>
      <c r="N334" s="48">
        <f>SUMIF(Dec!$A:$A,TB!$A334,Dec!$H:$H)</f>
        <v>0</v>
      </c>
      <c r="O334" s="261"/>
      <c r="P334" s="261"/>
      <c r="Q334" s="48">
        <v>0</v>
      </c>
      <c r="R334" s="48">
        <v>0</v>
      </c>
      <c r="S334" s="48">
        <v>0</v>
      </c>
      <c r="T334" s="48">
        <v>0</v>
      </c>
      <c r="U334" s="48">
        <v>0</v>
      </c>
      <c r="V334" s="48">
        <v>0</v>
      </c>
      <c r="W334" s="48">
        <v>0</v>
      </c>
      <c r="X334" s="48">
        <v>0</v>
      </c>
      <c r="Y334" s="48">
        <v>0</v>
      </c>
      <c r="Z334" s="48">
        <v>0</v>
      </c>
      <c r="AA334" s="48">
        <v>0</v>
      </c>
      <c r="AB334" s="48">
        <v>0</v>
      </c>
      <c r="AC334" s="261"/>
      <c r="AD334" s="48">
        <f t="shared" si="240"/>
        <v>0</v>
      </c>
      <c r="AE334" s="48">
        <f t="shared" si="240"/>
        <v>0</v>
      </c>
      <c r="AF334" s="48">
        <f t="shared" si="240"/>
        <v>0</v>
      </c>
      <c r="AG334" s="48">
        <f t="shared" si="240"/>
        <v>0</v>
      </c>
      <c r="AH334" s="48">
        <f t="shared" si="240"/>
        <v>0</v>
      </c>
      <c r="AI334" s="48">
        <f t="shared" si="240"/>
        <v>0</v>
      </c>
      <c r="AJ334" s="48">
        <f t="shared" si="240"/>
        <v>0</v>
      </c>
      <c r="AK334" s="48">
        <f t="shared" si="240"/>
        <v>0</v>
      </c>
      <c r="AL334" s="48">
        <f t="shared" si="240"/>
        <v>0</v>
      </c>
      <c r="AM334" s="48">
        <f t="shared" si="240"/>
        <v>0</v>
      </c>
      <c r="AN334" s="48">
        <f t="shared" si="240"/>
        <v>0</v>
      </c>
      <c r="AO334" s="48">
        <f t="shared" si="240"/>
        <v>0</v>
      </c>
    </row>
    <row r="335" spans="1:41" ht="16.399999999999999" customHeight="1">
      <c r="A335" s="19" t="s">
        <v>47</v>
      </c>
      <c r="B335" s="20"/>
      <c r="C335" s="21">
        <f t="shared" ref="C335:N335" si="241">ROUND(SUM(C329:C334),2)</f>
        <v>-324330.09999999998</v>
      </c>
      <c r="D335" s="21">
        <f t="shared" si="241"/>
        <v>-726264.51</v>
      </c>
      <c r="E335" s="21">
        <f t="shared" si="241"/>
        <v>-102398.09</v>
      </c>
      <c r="F335" s="21">
        <f t="shared" si="241"/>
        <v>-297674.63</v>
      </c>
      <c r="G335" s="21">
        <f t="shared" si="241"/>
        <v>-150317.98000000001</v>
      </c>
      <c r="H335" s="21">
        <f t="shared" si="241"/>
        <v>-112426.93</v>
      </c>
      <c r="I335" s="21">
        <f t="shared" si="241"/>
        <v>-112426.93</v>
      </c>
      <c r="J335" s="21">
        <f t="shared" si="241"/>
        <v>-112426.93</v>
      </c>
      <c r="K335" s="21">
        <f t="shared" si="241"/>
        <v>-112426.93</v>
      </c>
      <c r="L335" s="21">
        <f t="shared" si="241"/>
        <v>-112426.93</v>
      </c>
      <c r="M335" s="21">
        <f t="shared" si="241"/>
        <v>-112426.93</v>
      </c>
      <c r="N335" s="21">
        <f t="shared" si="241"/>
        <v>-112426.93</v>
      </c>
      <c r="O335" s="261"/>
      <c r="P335" s="261"/>
      <c r="Q335" s="21">
        <v>-76942.570000000007</v>
      </c>
      <c r="R335" s="21">
        <v>-174806.91</v>
      </c>
      <c r="S335" s="21">
        <v>-282989.53999999998</v>
      </c>
      <c r="T335" s="21">
        <v>-79485.63</v>
      </c>
      <c r="U335" s="21">
        <v>-115829.07</v>
      </c>
      <c r="V335" s="21">
        <v>-141834.85</v>
      </c>
      <c r="W335" s="21">
        <v>-125193.25</v>
      </c>
      <c r="X335" s="21">
        <v>-101158.19</v>
      </c>
      <c r="Y335" s="21">
        <v>-142341.66</v>
      </c>
      <c r="Z335" s="21">
        <v>-130015.93</v>
      </c>
      <c r="AA335" s="21">
        <v>-134013.64000000001</v>
      </c>
      <c r="AB335" s="21">
        <v>-119670.73</v>
      </c>
      <c r="AC335" s="261"/>
      <c r="AD335" s="21">
        <f t="shared" ref="AD335:AO335" si="242">ROUND(SUM(AD329:AD334),2)</f>
        <v>-324330.09999999998</v>
      </c>
      <c r="AE335" s="21">
        <f t="shared" si="242"/>
        <v>-726264.51</v>
      </c>
      <c r="AF335" s="21">
        <f t="shared" si="242"/>
        <v>-102398.09</v>
      </c>
      <c r="AG335" s="21">
        <f t="shared" si="242"/>
        <v>-297674.63</v>
      </c>
      <c r="AH335" s="21">
        <f t="shared" si="242"/>
        <v>-150317.98000000001</v>
      </c>
      <c r="AI335" s="21">
        <f t="shared" si="242"/>
        <v>-112426.93</v>
      </c>
      <c r="AJ335" s="21">
        <f t="shared" si="242"/>
        <v>-112426.93</v>
      </c>
      <c r="AK335" s="21">
        <f t="shared" si="242"/>
        <v>-112426.93</v>
      </c>
      <c r="AL335" s="21">
        <f t="shared" si="242"/>
        <v>-112426.93</v>
      </c>
      <c r="AM335" s="21">
        <f t="shared" si="242"/>
        <v>-112426.93</v>
      </c>
      <c r="AN335" s="21">
        <f t="shared" si="242"/>
        <v>-112426.93</v>
      </c>
      <c r="AO335" s="21">
        <f t="shared" si="242"/>
        <v>-112426.93</v>
      </c>
    </row>
    <row r="336" spans="1:41" ht="16.399999999999999" customHeight="1">
      <c r="A336" s="14"/>
      <c r="B336" s="15"/>
      <c r="C336" s="48">
        <f>SUMIF(Jan!$A:$A,TB!$A336,Jan!$H:$H)</f>
        <v>0</v>
      </c>
      <c r="D336" s="48">
        <f>SUMIF(Feb!$A:$A,TB!$A336,Feb!$H:$H)</f>
        <v>0</v>
      </c>
      <c r="E336" s="48">
        <f>SUMIF(Mar!$A:$A,TB!$A336,Mar!$H:$H)</f>
        <v>0</v>
      </c>
      <c r="F336" s="48">
        <f>SUMIF(Apr!$A:$A,TB!$A336,Apr!$H:$H)</f>
        <v>0</v>
      </c>
      <c r="G336" s="48">
        <f>SUMIF(May!$A:$A,TB!$A336,May!$H:$H)</f>
        <v>0</v>
      </c>
      <c r="H336" s="48">
        <f>SUMIF(Jun!$A:$A,TB!$A336,Jun!$H:$H)</f>
        <v>0</v>
      </c>
      <c r="I336" s="48">
        <f>SUMIF(Jul!$A:$A,TB!$A336,Jul!$H:$H)</f>
        <v>0</v>
      </c>
      <c r="J336" s="48">
        <f>SUMIF(Aug!$A:$A,TB!$A336,Aug!$H:$H)</f>
        <v>0</v>
      </c>
      <c r="K336" s="48">
        <f>SUMIF(Sep!$A:$A,TB!$A336,Sep!$H:$H)</f>
        <v>0</v>
      </c>
      <c r="L336" s="48">
        <f>SUMIF(Oct!$A:$A,TB!$A336,Oct!$H:$H)</f>
        <v>0</v>
      </c>
      <c r="M336" s="48">
        <f>SUMIF(Nov!$A:$A,TB!$A336,Nov!$H:$H)</f>
        <v>0</v>
      </c>
      <c r="N336" s="48">
        <f>SUMIF(Dec!$A:$A,TB!$A336,Dec!$H:$H)</f>
        <v>0</v>
      </c>
      <c r="O336" s="261"/>
      <c r="P336" s="261"/>
      <c r="Q336" s="48">
        <v>0</v>
      </c>
      <c r="R336" s="48">
        <v>0</v>
      </c>
      <c r="S336" s="48">
        <v>0</v>
      </c>
      <c r="T336" s="48">
        <v>0</v>
      </c>
      <c r="U336" s="48">
        <v>0</v>
      </c>
      <c r="V336" s="48">
        <v>0</v>
      </c>
      <c r="W336" s="48">
        <v>0</v>
      </c>
      <c r="X336" s="48">
        <v>0</v>
      </c>
      <c r="Y336" s="48">
        <v>0</v>
      </c>
      <c r="Z336" s="48">
        <v>0</v>
      </c>
      <c r="AA336" s="48">
        <v>0</v>
      </c>
      <c r="AB336" s="48">
        <v>0</v>
      </c>
      <c r="AC336" s="261"/>
      <c r="AD336" s="48">
        <f t="shared" ref="AD336:AO339" si="243">ROUND(C336*AD$2,2)</f>
        <v>0</v>
      </c>
      <c r="AE336" s="48">
        <f t="shared" si="243"/>
        <v>0</v>
      </c>
      <c r="AF336" s="48">
        <f t="shared" si="243"/>
        <v>0</v>
      </c>
      <c r="AG336" s="48">
        <f t="shared" si="243"/>
        <v>0</v>
      </c>
      <c r="AH336" s="48">
        <f t="shared" si="243"/>
        <v>0</v>
      </c>
      <c r="AI336" s="48">
        <f t="shared" si="243"/>
        <v>0</v>
      </c>
      <c r="AJ336" s="48">
        <f t="shared" si="243"/>
        <v>0</v>
      </c>
      <c r="AK336" s="48">
        <f t="shared" si="243"/>
        <v>0</v>
      </c>
      <c r="AL336" s="48">
        <f t="shared" si="243"/>
        <v>0</v>
      </c>
      <c r="AM336" s="48">
        <f t="shared" si="243"/>
        <v>0</v>
      </c>
      <c r="AN336" s="48">
        <f t="shared" si="243"/>
        <v>0</v>
      </c>
      <c r="AO336" s="48">
        <f t="shared" si="243"/>
        <v>0</v>
      </c>
    </row>
    <row r="337" spans="1:41" ht="16.399999999999999" customHeight="1">
      <c r="A337" s="14">
        <v>25013</v>
      </c>
      <c r="B337" s="24" t="s">
        <v>292</v>
      </c>
      <c r="C337" s="48">
        <f>SUMIF(Jan!$A:$A,TB!$A337,Jan!$H:$H)</f>
        <v>-1365493</v>
      </c>
      <c r="D337" s="48">
        <f>SUMIF(Feb!$A:$A,TB!$A337,Feb!$H:$H)</f>
        <v>-1365493</v>
      </c>
      <c r="E337" s="48">
        <f>SUMIF(Mar!$A:$A,TB!$A337,Mar!$H:$H)</f>
        <v>-1397917</v>
      </c>
      <c r="F337" s="48">
        <f>SUMIF(Apr!$A:$A,TB!$A337,Apr!$H:$H)</f>
        <v>-1408725</v>
      </c>
      <c r="G337" s="48">
        <f>SUMIF(May!$A:$A,TB!$A337,May!$H:$H)</f>
        <v>-1419533</v>
      </c>
      <c r="H337" s="48">
        <f>SUMIF(Jun!$A:$A,TB!$A337,Jun!$H:$H)</f>
        <v>-1430343</v>
      </c>
      <c r="I337" s="48">
        <f>SUMIF(Jul!$A:$A,TB!$A337,Jul!$H:$H)</f>
        <v>-1430343</v>
      </c>
      <c r="J337" s="48">
        <f>SUMIF(Aug!$A:$A,TB!$A337,Aug!$H:$H)</f>
        <v>-1430343</v>
      </c>
      <c r="K337" s="48">
        <f>SUMIF(Sep!$A:$A,TB!$A337,Sep!$H:$H)</f>
        <v>-1430343</v>
      </c>
      <c r="L337" s="48">
        <f>SUMIF(Oct!$A:$A,TB!$A337,Oct!$H:$H)</f>
        <v>-1430343</v>
      </c>
      <c r="M337" s="48">
        <f>SUMIF(Nov!$A:$A,TB!$A337,Nov!$H:$H)</f>
        <v>-1430343</v>
      </c>
      <c r="N337" s="48">
        <f>SUMIF(Dec!$A:$A,TB!$A337,Dec!$H:$H)</f>
        <v>-1430343</v>
      </c>
      <c r="O337" s="261"/>
      <c r="P337" s="261"/>
      <c r="Q337" s="48">
        <v>0</v>
      </c>
      <c r="R337" s="48">
        <v>0</v>
      </c>
      <c r="S337" s="48">
        <v>-214984.54</v>
      </c>
      <c r="T337" s="48">
        <v>-216470.63</v>
      </c>
      <c r="U337" s="48">
        <v>-216470.63</v>
      </c>
      <c r="V337" s="48">
        <v>-219439.71</v>
      </c>
      <c r="W337" s="48">
        <v>-220925.8</v>
      </c>
      <c r="X337" s="48">
        <v>-222411.89</v>
      </c>
      <c r="Y337" s="48">
        <v>-223897.98</v>
      </c>
      <c r="Z337" s="48">
        <v>-223897.98</v>
      </c>
      <c r="AA337" s="48">
        <v>-223897.98</v>
      </c>
      <c r="AB337" s="48">
        <v>-1365493</v>
      </c>
      <c r="AC337" s="261"/>
      <c r="AD337" s="48">
        <f t="shared" si="243"/>
        <v>-1365493</v>
      </c>
      <c r="AE337" s="48">
        <f t="shared" si="243"/>
        <v>-1365493</v>
      </c>
      <c r="AF337" s="48">
        <f t="shared" si="243"/>
        <v>-1397917</v>
      </c>
      <c r="AG337" s="48">
        <f t="shared" si="243"/>
        <v>-1408725</v>
      </c>
      <c r="AH337" s="48">
        <f t="shared" si="243"/>
        <v>-1419533</v>
      </c>
      <c r="AI337" s="48">
        <f t="shared" si="243"/>
        <v>-1430343</v>
      </c>
      <c r="AJ337" s="48">
        <f t="shared" si="243"/>
        <v>-1430343</v>
      </c>
      <c r="AK337" s="48">
        <f t="shared" si="243"/>
        <v>-1430343</v>
      </c>
      <c r="AL337" s="48">
        <f t="shared" si="243"/>
        <v>-1430343</v>
      </c>
      <c r="AM337" s="48">
        <f t="shared" si="243"/>
        <v>-1430343</v>
      </c>
      <c r="AN337" s="48">
        <f t="shared" si="243"/>
        <v>-1430343</v>
      </c>
      <c r="AO337" s="48">
        <f t="shared" si="243"/>
        <v>-1430343</v>
      </c>
    </row>
    <row r="338" spans="1:41" ht="16.399999999999999" customHeight="1">
      <c r="A338" s="14">
        <v>25014</v>
      </c>
      <c r="B338" s="23" t="s">
        <v>293</v>
      </c>
      <c r="C338" s="48">
        <f>SUMIF(Jan!$A:$A,TB!$A338,Jan!$H:$H)</f>
        <v>0</v>
      </c>
      <c r="D338" s="48">
        <f>SUMIF(Feb!$A:$A,TB!$A338,Feb!$H:$H)</f>
        <v>0</v>
      </c>
      <c r="E338" s="48">
        <f>SUMIF(Mar!$A:$A,TB!$A338,Mar!$H:$H)</f>
        <v>0</v>
      </c>
      <c r="F338" s="48">
        <f>SUMIF(Apr!$A:$A,TB!$A338,Apr!$H:$H)</f>
        <v>0</v>
      </c>
      <c r="G338" s="48">
        <f>SUMIF(May!$A:$A,TB!$A338,May!$H:$H)</f>
        <v>0</v>
      </c>
      <c r="H338" s="48">
        <f>SUMIF(Jun!$A:$A,TB!$A338,Jun!$H:$H)</f>
        <v>0</v>
      </c>
      <c r="I338" s="48">
        <f>SUMIF(Jul!$A:$A,TB!$A338,Jul!$H:$H)</f>
        <v>0</v>
      </c>
      <c r="J338" s="48">
        <f>SUMIF(Aug!$A:$A,TB!$A338,Aug!$H:$H)</f>
        <v>0</v>
      </c>
      <c r="K338" s="48">
        <f>SUMIF(Sep!$A:$A,TB!$A338,Sep!$H:$H)</f>
        <v>0</v>
      </c>
      <c r="L338" s="48">
        <f>SUMIF(Oct!$A:$A,TB!$A338,Oct!$H:$H)</f>
        <v>0</v>
      </c>
      <c r="M338" s="48">
        <f>SUMIF(Nov!$A:$A,TB!$A338,Nov!$H:$H)</f>
        <v>0</v>
      </c>
      <c r="N338" s="48">
        <f>SUMIF(Dec!$A:$A,TB!$A338,Dec!$H:$H)</f>
        <v>0</v>
      </c>
      <c r="O338" s="261"/>
      <c r="P338" s="261"/>
      <c r="Q338" s="48">
        <v>0</v>
      </c>
      <c r="R338" s="48">
        <v>0</v>
      </c>
      <c r="S338" s="48">
        <v>0</v>
      </c>
      <c r="T338" s="48">
        <v>0</v>
      </c>
      <c r="U338" s="48">
        <v>0</v>
      </c>
      <c r="V338" s="48">
        <v>0</v>
      </c>
      <c r="W338" s="48">
        <v>0</v>
      </c>
      <c r="X338" s="48">
        <v>0</v>
      </c>
      <c r="Y338" s="48">
        <v>0</v>
      </c>
      <c r="Z338" s="48">
        <v>0</v>
      </c>
      <c r="AA338" s="48">
        <v>0</v>
      </c>
      <c r="AB338" s="48">
        <v>0</v>
      </c>
      <c r="AC338" s="261"/>
      <c r="AD338" s="48">
        <f t="shared" si="243"/>
        <v>0</v>
      </c>
      <c r="AE338" s="48">
        <f t="shared" si="243"/>
        <v>0</v>
      </c>
      <c r="AF338" s="48">
        <f t="shared" si="243"/>
        <v>0</v>
      </c>
      <c r="AG338" s="48">
        <f t="shared" si="243"/>
        <v>0</v>
      </c>
      <c r="AH338" s="48">
        <f t="shared" si="243"/>
        <v>0</v>
      </c>
      <c r="AI338" s="48">
        <f t="shared" si="243"/>
        <v>0</v>
      </c>
      <c r="AJ338" s="48">
        <f t="shared" si="243"/>
        <v>0</v>
      </c>
      <c r="AK338" s="48">
        <f t="shared" si="243"/>
        <v>0</v>
      </c>
      <c r="AL338" s="48">
        <f t="shared" si="243"/>
        <v>0</v>
      </c>
      <c r="AM338" s="48">
        <f t="shared" si="243"/>
        <v>0</v>
      </c>
      <c r="AN338" s="48">
        <f t="shared" si="243"/>
        <v>0</v>
      </c>
      <c r="AO338" s="48">
        <f t="shared" si="243"/>
        <v>0</v>
      </c>
    </row>
    <row r="339" spans="1:41" ht="16.399999999999999" customHeight="1">
      <c r="A339" s="14"/>
      <c r="B339" s="23"/>
      <c r="C339" s="48">
        <f>SUMIF(Jan!$A:$A,TB!$A339,Jan!$H:$H)</f>
        <v>0</v>
      </c>
      <c r="D339" s="48">
        <f>SUMIF(Feb!$A:$A,TB!$A339,Feb!$H:$H)</f>
        <v>0</v>
      </c>
      <c r="E339" s="48">
        <f>SUMIF(Mar!$A:$A,TB!$A339,Mar!$H:$H)</f>
        <v>0</v>
      </c>
      <c r="F339" s="48">
        <f>SUMIF(Apr!$A:$A,TB!$A339,Apr!$H:$H)</f>
        <v>0</v>
      </c>
      <c r="G339" s="48">
        <f>SUMIF(May!$A:$A,TB!$A339,May!$H:$H)</f>
        <v>0</v>
      </c>
      <c r="H339" s="48">
        <f>SUMIF(Jun!$A:$A,TB!$A339,Jun!$H:$H)</f>
        <v>0</v>
      </c>
      <c r="I339" s="48">
        <f>SUMIF(Jul!$A:$A,TB!$A339,Jul!$H:$H)</f>
        <v>0</v>
      </c>
      <c r="J339" s="48">
        <f>SUMIF(Aug!$A:$A,TB!$A339,Aug!$H:$H)</f>
        <v>0</v>
      </c>
      <c r="K339" s="48">
        <f>SUMIF(Sep!$A:$A,TB!$A339,Sep!$H:$H)</f>
        <v>0</v>
      </c>
      <c r="L339" s="48">
        <f>SUMIF(Oct!$A:$A,TB!$A339,Oct!$H:$H)</f>
        <v>0</v>
      </c>
      <c r="M339" s="48">
        <f>SUMIF(Nov!$A:$A,TB!$A339,Nov!$H:$H)</f>
        <v>0</v>
      </c>
      <c r="N339" s="48">
        <f>SUMIF(Dec!$A:$A,TB!$A339,Dec!$H:$H)</f>
        <v>0</v>
      </c>
      <c r="O339" s="261"/>
      <c r="P339" s="261"/>
      <c r="Q339" s="48">
        <v>0</v>
      </c>
      <c r="R339" s="48">
        <v>0</v>
      </c>
      <c r="S339" s="48">
        <v>0</v>
      </c>
      <c r="T339" s="48">
        <v>0</v>
      </c>
      <c r="U339" s="48">
        <v>0</v>
      </c>
      <c r="V339" s="48">
        <v>0</v>
      </c>
      <c r="W339" s="48">
        <v>0</v>
      </c>
      <c r="X339" s="48">
        <v>0</v>
      </c>
      <c r="Y339" s="48">
        <v>0</v>
      </c>
      <c r="Z339" s="48">
        <v>0</v>
      </c>
      <c r="AA339" s="48">
        <v>0</v>
      </c>
      <c r="AB339" s="48">
        <v>0</v>
      </c>
      <c r="AC339" s="261"/>
      <c r="AD339" s="48">
        <f t="shared" si="243"/>
        <v>0</v>
      </c>
      <c r="AE339" s="48">
        <f t="shared" si="243"/>
        <v>0</v>
      </c>
      <c r="AF339" s="48">
        <f t="shared" si="243"/>
        <v>0</v>
      </c>
      <c r="AG339" s="48">
        <f t="shared" si="243"/>
        <v>0</v>
      </c>
      <c r="AH339" s="48">
        <f t="shared" si="243"/>
        <v>0</v>
      </c>
      <c r="AI339" s="48">
        <f t="shared" si="243"/>
        <v>0</v>
      </c>
      <c r="AJ339" s="48">
        <f t="shared" si="243"/>
        <v>0</v>
      </c>
      <c r="AK339" s="48">
        <f t="shared" si="243"/>
        <v>0</v>
      </c>
      <c r="AL339" s="48">
        <f t="shared" si="243"/>
        <v>0</v>
      </c>
      <c r="AM339" s="48">
        <f t="shared" si="243"/>
        <v>0</v>
      </c>
      <c r="AN339" s="48">
        <f t="shared" si="243"/>
        <v>0</v>
      </c>
      <c r="AO339" s="48">
        <f t="shared" si="243"/>
        <v>0</v>
      </c>
    </row>
    <row r="340" spans="1:41" ht="16.399999999999999" customHeight="1">
      <c r="A340" s="19" t="s">
        <v>53</v>
      </c>
      <c r="B340" s="20"/>
      <c r="C340" s="21">
        <f t="shared" ref="C340" si="244">ROUND(SUM(C336:C339),2)</f>
        <v>-1365493</v>
      </c>
      <c r="D340" s="21">
        <f t="shared" ref="D340:N340" si="245">ROUND(SUM(D336:D339),2)</f>
        <v>-1365493</v>
      </c>
      <c r="E340" s="21">
        <f t="shared" si="245"/>
        <v>-1397917</v>
      </c>
      <c r="F340" s="21">
        <f t="shared" si="245"/>
        <v>-1408725</v>
      </c>
      <c r="G340" s="21">
        <f t="shared" si="245"/>
        <v>-1419533</v>
      </c>
      <c r="H340" s="21">
        <f t="shared" si="245"/>
        <v>-1430343</v>
      </c>
      <c r="I340" s="21">
        <f t="shared" si="245"/>
        <v>-1430343</v>
      </c>
      <c r="J340" s="21">
        <f t="shared" si="245"/>
        <v>-1430343</v>
      </c>
      <c r="K340" s="21">
        <f>ROUND(SUM(K336:K339),2)</f>
        <v>-1430343</v>
      </c>
      <c r="L340" s="21">
        <f t="shared" si="245"/>
        <v>-1430343</v>
      </c>
      <c r="M340" s="21">
        <f t="shared" si="245"/>
        <v>-1430343</v>
      </c>
      <c r="N340" s="21">
        <f t="shared" si="245"/>
        <v>-1430343</v>
      </c>
      <c r="O340" s="261"/>
      <c r="P340" s="261"/>
      <c r="Q340" s="21">
        <v>0</v>
      </c>
      <c r="R340" s="21">
        <v>0</v>
      </c>
      <c r="S340" s="21">
        <v>-214984.54</v>
      </c>
      <c r="T340" s="21">
        <v>-216470.63</v>
      </c>
      <c r="U340" s="21">
        <v>-216470.63</v>
      </c>
      <c r="V340" s="21">
        <v>-219439.71</v>
      </c>
      <c r="W340" s="21">
        <v>-220925.8</v>
      </c>
      <c r="X340" s="21">
        <v>-222411.89</v>
      </c>
      <c r="Y340" s="21">
        <v>-223897.98</v>
      </c>
      <c r="Z340" s="21">
        <v>-223897.98</v>
      </c>
      <c r="AA340" s="21">
        <v>-223897.98</v>
      </c>
      <c r="AB340" s="21">
        <v>-1365493</v>
      </c>
      <c r="AC340" s="261"/>
      <c r="AD340" s="21">
        <f t="shared" ref="AD340:AO340" si="246">ROUND(SUM(AD336:AD339),2)</f>
        <v>-1365493</v>
      </c>
      <c r="AE340" s="21">
        <f t="shared" si="246"/>
        <v>-1365493</v>
      </c>
      <c r="AF340" s="21">
        <f t="shared" si="246"/>
        <v>-1397917</v>
      </c>
      <c r="AG340" s="21">
        <f t="shared" si="246"/>
        <v>-1408725</v>
      </c>
      <c r="AH340" s="21">
        <f t="shared" si="246"/>
        <v>-1419533</v>
      </c>
      <c r="AI340" s="21">
        <f t="shared" si="246"/>
        <v>-1430343</v>
      </c>
      <c r="AJ340" s="21">
        <f t="shared" si="246"/>
        <v>-1430343</v>
      </c>
      <c r="AK340" s="21">
        <f t="shared" si="246"/>
        <v>-1430343</v>
      </c>
      <c r="AL340" s="21">
        <f t="shared" si="246"/>
        <v>-1430343</v>
      </c>
      <c r="AM340" s="21">
        <f t="shared" si="246"/>
        <v>-1430343</v>
      </c>
      <c r="AN340" s="21">
        <f t="shared" si="246"/>
        <v>-1430343</v>
      </c>
      <c r="AO340" s="21">
        <f t="shared" si="246"/>
        <v>-1430343</v>
      </c>
    </row>
    <row r="341" spans="1:41" ht="16.399999999999999" customHeight="1">
      <c r="A341" s="14"/>
      <c r="B341" s="23"/>
      <c r="C341" s="48">
        <f>SUMIF(Jan!$A:$A,TB!$A341,Jan!$H:$H)</f>
        <v>0</v>
      </c>
      <c r="D341" s="48">
        <f>SUMIF(Feb!$A:$A,TB!$A341,Feb!$H:$H)</f>
        <v>0</v>
      </c>
      <c r="E341" s="48">
        <f>SUMIF(Mar!$A:$A,TB!$A341,Mar!$H:$H)</f>
        <v>0</v>
      </c>
      <c r="F341" s="48">
        <f>SUMIF(Apr!$A:$A,TB!$A341,Apr!$H:$H)</f>
        <v>0</v>
      </c>
      <c r="G341" s="48">
        <f>SUMIF(May!$A:$A,TB!$A341,May!$H:$H)</f>
        <v>0</v>
      </c>
      <c r="H341" s="48">
        <f>SUMIF(Jun!$A:$A,TB!$A341,Jun!$H:$H)</f>
        <v>0</v>
      </c>
      <c r="I341" s="48">
        <f>SUMIF(Jul!$A:$A,TB!$A341,Jul!$H:$H)</f>
        <v>0</v>
      </c>
      <c r="J341" s="48">
        <f>SUMIF(Aug!$A:$A,TB!$A341,Aug!$H:$H)</f>
        <v>0</v>
      </c>
      <c r="K341" s="48">
        <f>SUMIF(Sep!$A:$A,TB!$A341,Sep!$H:$H)</f>
        <v>0</v>
      </c>
      <c r="L341" s="48">
        <f>SUMIF(Oct!$A:$A,TB!$A341,Oct!$H:$H)</f>
        <v>0</v>
      </c>
      <c r="M341" s="48">
        <f>SUMIF(Nov!$A:$A,TB!$A341,Nov!$H:$H)</f>
        <v>0</v>
      </c>
      <c r="N341" s="48">
        <f>SUMIF(Dec!$A:$A,TB!$A341,Dec!$H:$H)</f>
        <v>0</v>
      </c>
      <c r="O341" s="261"/>
      <c r="P341" s="261"/>
      <c r="Q341" s="48">
        <v>0</v>
      </c>
      <c r="R341" s="48">
        <v>0</v>
      </c>
      <c r="S341" s="48">
        <v>0</v>
      </c>
      <c r="T341" s="48">
        <v>0</v>
      </c>
      <c r="U341" s="48">
        <v>0</v>
      </c>
      <c r="V341" s="48">
        <v>0</v>
      </c>
      <c r="W341" s="48">
        <v>0</v>
      </c>
      <c r="X341" s="48">
        <v>0</v>
      </c>
      <c r="Y341" s="48">
        <v>0</v>
      </c>
      <c r="Z341" s="48">
        <v>0</v>
      </c>
      <c r="AA341" s="48">
        <v>0</v>
      </c>
      <c r="AB341" s="48">
        <v>0</v>
      </c>
      <c r="AC341" s="261"/>
      <c r="AD341" s="48">
        <f t="shared" ref="AD341:AO342" si="247">ROUND(C341*AD$2,2)</f>
        <v>0</v>
      </c>
      <c r="AE341" s="48">
        <f t="shared" si="247"/>
        <v>0</v>
      </c>
      <c r="AF341" s="48">
        <f t="shared" si="247"/>
        <v>0</v>
      </c>
      <c r="AG341" s="48">
        <f t="shared" si="247"/>
        <v>0</v>
      </c>
      <c r="AH341" s="48">
        <f t="shared" si="247"/>
        <v>0</v>
      </c>
      <c r="AI341" s="48">
        <f t="shared" si="247"/>
        <v>0</v>
      </c>
      <c r="AJ341" s="48">
        <f t="shared" si="247"/>
        <v>0</v>
      </c>
      <c r="AK341" s="48">
        <f t="shared" si="247"/>
        <v>0</v>
      </c>
      <c r="AL341" s="48">
        <f t="shared" si="247"/>
        <v>0</v>
      </c>
      <c r="AM341" s="48">
        <f t="shared" si="247"/>
        <v>0</v>
      </c>
      <c r="AN341" s="48">
        <f t="shared" si="247"/>
        <v>0</v>
      </c>
      <c r="AO341" s="48">
        <f t="shared" si="247"/>
        <v>0</v>
      </c>
    </row>
    <row r="342" spans="1:41" ht="16.399999999999999" customHeight="1">
      <c r="A342" s="14"/>
      <c r="B342" s="23"/>
      <c r="C342" s="48">
        <f>SUMIF(Jan!$A:$A,TB!$A342,Jan!$H:$H)</f>
        <v>0</v>
      </c>
      <c r="D342" s="48">
        <f>SUMIF(Feb!$A:$A,TB!$A342,Feb!$H:$H)</f>
        <v>0</v>
      </c>
      <c r="E342" s="48">
        <f>SUMIF(Mar!$A:$A,TB!$A342,Mar!$H:$H)</f>
        <v>0</v>
      </c>
      <c r="F342" s="48">
        <f>SUMIF(Apr!$A:$A,TB!$A342,Apr!$H:$H)</f>
        <v>0</v>
      </c>
      <c r="G342" s="48">
        <f>SUMIF(May!$A:$A,TB!$A342,May!$H:$H)</f>
        <v>0</v>
      </c>
      <c r="H342" s="48">
        <f>SUMIF(Jun!$A:$A,TB!$A342,Jun!$H:$H)</f>
        <v>0</v>
      </c>
      <c r="I342" s="48">
        <f>SUMIF(Jul!$A:$A,TB!$A342,Jul!$H:$H)</f>
        <v>0</v>
      </c>
      <c r="J342" s="48">
        <f>SUMIF(Aug!$A:$A,TB!$A342,Aug!$H:$H)</f>
        <v>0</v>
      </c>
      <c r="K342" s="48">
        <f>SUMIF(Sep!$A:$A,TB!$A342,Sep!$H:$H)</f>
        <v>0</v>
      </c>
      <c r="L342" s="48">
        <f>SUMIF(Oct!$A:$A,TB!$A342,Oct!$H:$H)</f>
        <v>0</v>
      </c>
      <c r="M342" s="48">
        <f>SUMIF(Nov!$A:$A,TB!$A342,Nov!$H:$H)</f>
        <v>0</v>
      </c>
      <c r="N342" s="48">
        <f>SUMIF(Dec!$A:$A,TB!$A342,Dec!$H:$H)</f>
        <v>0</v>
      </c>
      <c r="O342" s="261"/>
      <c r="P342" s="261"/>
      <c r="Q342" s="48">
        <v>0</v>
      </c>
      <c r="R342" s="48">
        <v>0</v>
      </c>
      <c r="S342" s="48">
        <v>0</v>
      </c>
      <c r="T342" s="48">
        <v>0</v>
      </c>
      <c r="U342" s="48">
        <v>0</v>
      </c>
      <c r="V342" s="48">
        <v>0</v>
      </c>
      <c r="W342" s="48">
        <v>0</v>
      </c>
      <c r="X342" s="48">
        <v>0</v>
      </c>
      <c r="Y342" s="48">
        <v>0</v>
      </c>
      <c r="Z342" s="48">
        <v>0</v>
      </c>
      <c r="AA342" s="48">
        <v>0</v>
      </c>
      <c r="AB342" s="48">
        <v>0</v>
      </c>
      <c r="AC342" s="261"/>
      <c r="AD342" s="48">
        <f t="shared" si="247"/>
        <v>0</v>
      </c>
      <c r="AE342" s="48">
        <f t="shared" si="247"/>
        <v>0</v>
      </c>
      <c r="AF342" s="48">
        <f t="shared" si="247"/>
        <v>0</v>
      </c>
      <c r="AG342" s="48">
        <f t="shared" si="247"/>
        <v>0</v>
      </c>
      <c r="AH342" s="48">
        <f t="shared" si="247"/>
        <v>0</v>
      </c>
      <c r="AI342" s="48">
        <f t="shared" si="247"/>
        <v>0</v>
      </c>
      <c r="AJ342" s="48">
        <f t="shared" si="247"/>
        <v>0</v>
      </c>
      <c r="AK342" s="48">
        <f t="shared" si="247"/>
        <v>0</v>
      </c>
      <c r="AL342" s="48">
        <f t="shared" si="247"/>
        <v>0</v>
      </c>
      <c r="AM342" s="48">
        <f t="shared" si="247"/>
        <v>0</v>
      </c>
      <c r="AN342" s="48">
        <f t="shared" si="247"/>
        <v>0</v>
      </c>
      <c r="AO342" s="48">
        <f t="shared" si="247"/>
        <v>0</v>
      </c>
    </row>
    <row r="343" spans="1:41" ht="16.399999999999999" customHeight="1">
      <c r="A343" s="19" t="s">
        <v>54</v>
      </c>
      <c r="B343" s="20"/>
      <c r="C343" s="21">
        <f t="shared" ref="C343:N343" si="248">ROUND(SUM(C341:C342),2)</f>
        <v>0</v>
      </c>
      <c r="D343" s="21">
        <f t="shared" si="248"/>
        <v>0</v>
      </c>
      <c r="E343" s="21">
        <f t="shared" si="248"/>
        <v>0</v>
      </c>
      <c r="F343" s="21">
        <f t="shared" si="248"/>
        <v>0</v>
      </c>
      <c r="G343" s="21">
        <f t="shared" si="248"/>
        <v>0</v>
      </c>
      <c r="H343" s="21">
        <f t="shared" si="248"/>
        <v>0</v>
      </c>
      <c r="I343" s="21">
        <f t="shared" si="248"/>
        <v>0</v>
      </c>
      <c r="J343" s="21">
        <f t="shared" si="248"/>
        <v>0</v>
      </c>
      <c r="K343" s="21">
        <f t="shared" si="248"/>
        <v>0</v>
      </c>
      <c r="L343" s="21">
        <f t="shared" si="248"/>
        <v>0</v>
      </c>
      <c r="M343" s="21">
        <f t="shared" si="248"/>
        <v>0</v>
      </c>
      <c r="N343" s="21">
        <f t="shared" si="248"/>
        <v>0</v>
      </c>
      <c r="O343" s="261"/>
      <c r="P343" s="261"/>
      <c r="Q343" s="21">
        <v>0</v>
      </c>
      <c r="R343" s="21">
        <v>0</v>
      </c>
      <c r="S343" s="21">
        <v>0</v>
      </c>
      <c r="T343" s="21">
        <v>0</v>
      </c>
      <c r="U343" s="21">
        <v>0</v>
      </c>
      <c r="V343" s="21">
        <v>0</v>
      </c>
      <c r="W343" s="21">
        <v>0</v>
      </c>
      <c r="X343" s="21">
        <v>0</v>
      </c>
      <c r="Y343" s="21">
        <v>0</v>
      </c>
      <c r="Z343" s="21">
        <v>0</v>
      </c>
      <c r="AA343" s="21">
        <v>0</v>
      </c>
      <c r="AB343" s="21">
        <v>0</v>
      </c>
      <c r="AC343" s="261"/>
      <c r="AD343" s="21">
        <f t="shared" ref="AD343:AO343" si="249">ROUND(SUM(AD341:AD342),2)</f>
        <v>0</v>
      </c>
      <c r="AE343" s="21">
        <f t="shared" si="249"/>
        <v>0</v>
      </c>
      <c r="AF343" s="21">
        <f t="shared" si="249"/>
        <v>0</v>
      </c>
      <c r="AG343" s="21">
        <f t="shared" si="249"/>
        <v>0</v>
      </c>
      <c r="AH343" s="21">
        <f t="shared" si="249"/>
        <v>0</v>
      </c>
      <c r="AI343" s="21">
        <f t="shared" si="249"/>
        <v>0</v>
      </c>
      <c r="AJ343" s="21">
        <f t="shared" si="249"/>
        <v>0</v>
      </c>
      <c r="AK343" s="21">
        <f t="shared" si="249"/>
        <v>0</v>
      </c>
      <c r="AL343" s="21">
        <f t="shared" si="249"/>
        <v>0</v>
      </c>
      <c r="AM343" s="21">
        <f t="shared" si="249"/>
        <v>0</v>
      </c>
      <c r="AN343" s="21">
        <f t="shared" si="249"/>
        <v>0</v>
      </c>
      <c r="AO343" s="21">
        <f t="shared" si="249"/>
        <v>0</v>
      </c>
    </row>
    <row r="344" spans="1:41" ht="16.399999999999999" customHeight="1">
      <c r="A344" s="14"/>
      <c r="B344" s="23"/>
      <c r="C344" s="48">
        <f>SUMIF(Jan!$A:$A,TB!$A344,Jan!$H:$H)</f>
        <v>0</v>
      </c>
      <c r="D344" s="48">
        <f>SUMIF(Feb!$A:$A,TB!$A344,Feb!$H:$H)</f>
        <v>0</v>
      </c>
      <c r="E344" s="48">
        <f>SUMIF(Mar!$A:$A,TB!$A344,Mar!$H:$H)</f>
        <v>0</v>
      </c>
      <c r="F344" s="48">
        <f>SUMIF(Apr!$A:$A,TB!$A344,Apr!$H:$H)</f>
        <v>0</v>
      </c>
      <c r="G344" s="48">
        <f>SUMIF(May!$A:$A,TB!$A344,May!$H:$H)</f>
        <v>0</v>
      </c>
      <c r="H344" s="48">
        <f>SUMIF(Jun!$A:$A,TB!$A344,Jun!$H:$H)</f>
        <v>0</v>
      </c>
      <c r="I344" s="48">
        <f>SUMIF(Jul!$A:$A,TB!$A344,Jul!$H:$H)</f>
        <v>0</v>
      </c>
      <c r="J344" s="48">
        <f>SUMIF(Aug!$A:$A,TB!$A344,Aug!$H:$H)</f>
        <v>0</v>
      </c>
      <c r="K344" s="48">
        <f>SUMIF(Sep!$A:$A,TB!$A344,Sep!$H:$H)</f>
        <v>0</v>
      </c>
      <c r="L344" s="48">
        <f>SUMIF(Oct!$A:$A,TB!$A344,Oct!$H:$H)</f>
        <v>0</v>
      </c>
      <c r="M344" s="48">
        <f>SUMIF(Nov!$A:$A,TB!$A344,Nov!$H:$H)</f>
        <v>0</v>
      </c>
      <c r="N344" s="48">
        <f>SUMIF(Dec!$A:$A,TB!$A344,Dec!$H:$H)</f>
        <v>0</v>
      </c>
      <c r="O344" s="261"/>
      <c r="P344" s="261"/>
      <c r="Q344" s="48">
        <v>0</v>
      </c>
      <c r="R344" s="48">
        <v>0</v>
      </c>
      <c r="S344" s="48">
        <v>0</v>
      </c>
      <c r="T344" s="48">
        <v>0</v>
      </c>
      <c r="U344" s="48">
        <v>0</v>
      </c>
      <c r="V344" s="48">
        <v>0</v>
      </c>
      <c r="W344" s="48">
        <v>0</v>
      </c>
      <c r="X344" s="48">
        <v>0</v>
      </c>
      <c r="Y344" s="48">
        <v>0</v>
      </c>
      <c r="Z344" s="48">
        <v>0</v>
      </c>
      <c r="AA344" s="48">
        <v>0</v>
      </c>
      <c r="AB344" s="48">
        <v>0</v>
      </c>
      <c r="AC344" s="261"/>
      <c r="AD344" s="48">
        <f t="shared" ref="AD344:AO346" si="250">ROUND(C344*AD$2,2)</f>
        <v>0</v>
      </c>
      <c r="AE344" s="48">
        <f t="shared" si="250"/>
        <v>0</v>
      </c>
      <c r="AF344" s="48">
        <f t="shared" si="250"/>
        <v>0</v>
      </c>
      <c r="AG344" s="48">
        <f t="shared" si="250"/>
        <v>0</v>
      </c>
      <c r="AH344" s="48">
        <f t="shared" si="250"/>
        <v>0</v>
      </c>
      <c r="AI344" s="48">
        <f t="shared" si="250"/>
        <v>0</v>
      </c>
      <c r="AJ344" s="48">
        <f t="shared" si="250"/>
        <v>0</v>
      </c>
      <c r="AK344" s="48">
        <f t="shared" si="250"/>
        <v>0</v>
      </c>
      <c r="AL344" s="48">
        <f t="shared" si="250"/>
        <v>0</v>
      </c>
      <c r="AM344" s="48">
        <f t="shared" si="250"/>
        <v>0</v>
      </c>
      <c r="AN344" s="48">
        <f t="shared" si="250"/>
        <v>0</v>
      </c>
      <c r="AO344" s="48">
        <f t="shared" si="250"/>
        <v>0</v>
      </c>
    </row>
    <row r="345" spans="1:41" ht="16.399999999999999" customHeight="1">
      <c r="A345" s="14"/>
      <c r="B345" s="23"/>
      <c r="C345" s="48">
        <f>SUMIF(Jan!$A:$A,TB!$A345,Jan!$H:$H)</f>
        <v>0</v>
      </c>
      <c r="D345" s="48">
        <f>SUMIF(Feb!$A:$A,TB!$A345,Feb!$H:$H)</f>
        <v>0</v>
      </c>
      <c r="E345" s="48">
        <f>SUMIF(Mar!$A:$A,TB!$A345,Mar!$H:$H)</f>
        <v>0</v>
      </c>
      <c r="F345" s="48">
        <f>SUMIF(Apr!$A:$A,TB!$A345,Apr!$H:$H)</f>
        <v>0</v>
      </c>
      <c r="G345" s="48">
        <f>SUMIF(May!$A:$A,TB!$A345,May!$H:$H)</f>
        <v>0</v>
      </c>
      <c r="H345" s="48">
        <f>SUMIF(Jun!$A:$A,TB!$A345,Jun!$H:$H)</f>
        <v>0</v>
      </c>
      <c r="I345" s="48">
        <f>SUMIF(Jul!$A:$A,TB!$A345,Jul!$H:$H)</f>
        <v>0</v>
      </c>
      <c r="J345" s="48">
        <f>SUMIF(Aug!$A:$A,TB!$A345,Aug!$H:$H)</f>
        <v>0</v>
      </c>
      <c r="K345" s="48">
        <f>SUMIF(Sep!$A:$A,TB!$A345,Sep!$H:$H)</f>
        <v>0</v>
      </c>
      <c r="L345" s="48">
        <f>SUMIF(Oct!$A:$A,TB!$A345,Oct!$H:$H)</f>
        <v>0</v>
      </c>
      <c r="M345" s="48">
        <f>SUMIF(Nov!$A:$A,TB!$A345,Nov!$H:$H)</f>
        <v>0</v>
      </c>
      <c r="N345" s="48">
        <f>SUMIF(Dec!$A:$A,TB!$A345,Dec!$H:$H)</f>
        <v>0</v>
      </c>
      <c r="O345" s="261"/>
      <c r="P345" s="261"/>
      <c r="Q345" s="48">
        <v>0</v>
      </c>
      <c r="R345" s="48">
        <v>0</v>
      </c>
      <c r="S345" s="48">
        <v>0</v>
      </c>
      <c r="T345" s="48">
        <v>0</v>
      </c>
      <c r="U345" s="48">
        <v>0</v>
      </c>
      <c r="V345" s="48">
        <v>0</v>
      </c>
      <c r="W345" s="48">
        <v>0</v>
      </c>
      <c r="X345" s="48">
        <v>0</v>
      </c>
      <c r="Y345" s="48">
        <v>0</v>
      </c>
      <c r="Z345" s="48">
        <v>0</v>
      </c>
      <c r="AA345" s="48">
        <v>0</v>
      </c>
      <c r="AB345" s="48">
        <v>0</v>
      </c>
      <c r="AC345" s="261"/>
      <c r="AD345" s="48">
        <f t="shared" si="250"/>
        <v>0</v>
      </c>
      <c r="AE345" s="48">
        <f t="shared" si="250"/>
        <v>0</v>
      </c>
      <c r="AF345" s="48">
        <f t="shared" si="250"/>
        <v>0</v>
      </c>
      <c r="AG345" s="48">
        <f t="shared" si="250"/>
        <v>0</v>
      </c>
      <c r="AH345" s="48">
        <f t="shared" si="250"/>
        <v>0</v>
      </c>
      <c r="AI345" s="48">
        <f t="shared" si="250"/>
        <v>0</v>
      </c>
      <c r="AJ345" s="48">
        <f t="shared" si="250"/>
        <v>0</v>
      </c>
      <c r="AK345" s="48">
        <f t="shared" si="250"/>
        <v>0</v>
      </c>
      <c r="AL345" s="48">
        <f t="shared" si="250"/>
        <v>0</v>
      </c>
      <c r="AM345" s="48">
        <f t="shared" si="250"/>
        <v>0</v>
      </c>
      <c r="AN345" s="48">
        <f t="shared" si="250"/>
        <v>0</v>
      </c>
      <c r="AO345" s="48">
        <f t="shared" si="250"/>
        <v>0</v>
      </c>
    </row>
    <row r="346" spans="1:41" ht="16.399999999999999" customHeight="1">
      <c r="A346" s="14"/>
      <c r="B346" s="23"/>
      <c r="C346" s="48">
        <f>SUMIF(Jan!$A:$A,TB!$A346,Jan!$H:$H)</f>
        <v>0</v>
      </c>
      <c r="D346" s="48">
        <f>SUMIF(Feb!$A:$A,TB!$A346,Feb!$H:$H)</f>
        <v>0</v>
      </c>
      <c r="E346" s="48">
        <f>SUMIF(Mar!$A:$A,TB!$A346,Mar!$H:$H)</f>
        <v>0</v>
      </c>
      <c r="F346" s="48">
        <f>SUMIF(Apr!$A:$A,TB!$A346,Apr!$H:$H)</f>
        <v>0</v>
      </c>
      <c r="G346" s="48">
        <f>SUMIF(May!$A:$A,TB!$A346,May!$H:$H)</f>
        <v>0</v>
      </c>
      <c r="H346" s="48">
        <f>SUMIF(Jun!$A:$A,TB!$A346,Jun!$H:$H)</f>
        <v>0</v>
      </c>
      <c r="I346" s="48">
        <f>SUMIF(Jul!$A:$A,TB!$A346,Jul!$H:$H)</f>
        <v>0</v>
      </c>
      <c r="J346" s="48">
        <f>SUMIF(Aug!$A:$A,TB!$A346,Aug!$H:$H)</f>
        <v>0</v>
      </c>
      <c r="K346" s="48">
        <f>SUMIF(Sep!$A:$A,TB!$A346,Sep!$H:$H)</f>
        <v>0</v>
      </c>
      <c r="L346" s="48">
        <f>SUMIF(Oct!$A:$A,TB!$A346,Oct!$H:$H)</f>
        <v>0</v>
      </c>
      <c r="M346" s="48">
        <f>SUMIF(Nov!$A:$A,TB!$A346,Nov!$H:$H)</f>
        <v>0</v>
      </c>
      <c r="N346" s="48">
        <f>SUMIF(Dec!$A:$A,TB!$A346,Dec!$H:$H)</f>
        <v>0</v>
      </c>
      <c r="O346" s="261"/>
      <c r="P346" s="261"/>
      <c r="Q346" s="48">
        <v>0</v>
      </c>
      <c r="R346" s="48">
        <v>0</v>
      </c>
      <c r="S346" s="48">
        <v>0</v>
      </c>
      <c r="T346" s="48">
        <v>0</v>
      </c>
      <c r="U346" s="48">
        <v>0</v>
      </c>
      <c r="V346" s="48">
        <v>0</v>
      </c>
      <c r="W346" s="48">
        <v>0</v>
      </c>
      <c r="X346" s="48">
        <v>0</v>
      </c>
      <c r="Y346" s="48">
        <v>0</v>
      </c>
      <c r="Z346" s="48">
        <v>0</v>
      </c>
      <c r="AA346" s="48">
        <v>0</v>
      </c>
      <c r="AB346" s="48">
        <v>0</v>
      </c>
      <c r="AC346" s="261"/>
      <c r="AD346" s="48">
        <f t="shared" si="250"/>
        <v>0</v>
      </c>
      <c r="AE346" s="48">
        <f t="shared" si="250"/>
        <v>0</v>
      </c>
      <c r="AF346" s="48">
        <f t="shared" si="250"/>
        <v>0</v>
      </c>
      <c r="AG346" s="48">
        <f t="shared" si="250"/>
        <v>0</v>
      </c>
      <c r="AH346" s="48">
        <f t="shared" si="250"/>
        <v>0</v>
      </c>
      <c r="AI346" s="48">
        <f t="shared" si="250"/>
        <v>0</v>
      </c>
      <c r="AJ346" s="48">
        <f t="shared" si="250"/>
        <v>0</v>
      </c>
      <c r="AK346" s="48">
        <f t="shared" si="250"/>
        <v>0</v>
      </c>
      <c r="AL346" s="48">
        <f t="shared" si="250"/>
        <v>0</v>
      </c>
      <c r="AM346" s="48">
        <f t="shared" si="250"/>
        <v>0</v>
      </c>
      <c r="AN346" s="48">
        <f t="shared" si="250"/>
        <v>0</v>
      </c>
      <c r="AO346" s="48">
        <f t="shared" si="250"/>
        <v>0</v>
      </c>
    </row>
    <row r="347" spans="1:41" ht="16.399999999999999" customHeight="1">
      <c r="A347" s="19" t="s">
        <v>55</v>
      </c>
      <c r="B347" s="20"/>
      <c r="C347" s="21">
        <f t="shared" ref="C347" si="251">ROUND(SUM(C344:C346),2)</f>
        <v>0</v>
      </c>
      <c r="D347" s="21">
        <f t="shared" ref="D347:N347" si="252">ROUND(SUM(D344:D346),2)</f>
        <v>0</v>
      </c>
      <c r="E347" s="21">
        <f t="shared" si="252"/>
        <v>0</v>
      </c>
      <c r="F347" s="21">
        <f t="shared" si="252"/>
        <v>0</v>
      </c>
      <c r="G347" s="21">
        <f t="shared" si="252"/>
        <v>0</v>
      </c>
      <c r="H347" s="21">
        <f t="shared" si="252"/>
        <v>0</v>
      </c>
      <c r="I347" s="21">
        <f t="shared" si="252"/>
        <v>0</v>
      </c>
      <c r="J347" s="21">
        <f t="shared" si="252"/>
        <v>0</v>
      </c>
      <c r="K347" s="21">
        <f t="shared" si="252"/>
        <v>0</v>
      </c>
      <c r="L347" s="21">
        <f t="shared" si="252"/>
        <v>0</v>
      </c>
      <c r="M347" s="21">
        <f t="shared" si="252"/>
        <v>0</v>
      </c>
      <c r="N347" s="21">
        <f t="shared" si="252"/>
        <v>0</v>
      </c>
      <c r="O347" s="261"/>
      <c r="P347" s="261"/>
      <c r="Q347" s="21">
        <v>0</v>
      </c>
      <c r="R347" s="21">
        <v>0</v>
      </c>
      <c r="S347" s="21">
        <v>0</v>
      </c>
      <c r="T347" s="21">
        <v>0</v>
      </c>
      <c r="U347" s="21">
        <v>0</v>
      </c>
      <c r="V347" s="21">
        <v>0</v>
      </c>
      <c r="W347" s="21">
        <v>0</v>
      </c>
      <c r="X347" s="21">
        <v>0</v>
      </c>
      <c r="Y347" s="21">
        <v>0</v>
      </c>
      <c r="Z347" s="21">
        <v>0</v>
      </c>
      <c r="AA347" s="21">
        <v>0</v>
      </c>
      <c r="AB347" s="21">
        <v>0</v>
      </c>
      <c r="AC347" s="261"/>
      <c r="AD347" s="21">
        <f t="shared" ref="AD347:AO347" si="253">ROUND(SUM(AD344:AD346),2)</f>
        <v>0</v>
      </c>
      <c r="AE347" s="21">
        <f t="shared" si="253"/>
        <v>0</v>
      </c>
      <c r="AF347" s="21">
        <f t="shared" si="253"/>
        <v>0</v>
      </c>
      <c r="AG347" s="21">
        <f t="shared" si="253"/>
        <v>0</v>
      </c>
      <c r="AH347" s="21">
        <f t="shared" si="253"/>
        <v>0</v>
      </c>
      <c r="AI347" s="21">
        <f t="shared" si="253"/>
        <v>0</v>
      </c>
      <c r="AJ347" s="21">
        <f t="shared" si="253"/>
        <v>0</v>
      </c>
      <c r="AK347" s="21">
        <f t="shared" si="253"/>
        <v>0</v>
      </c>
      <c r="AL347" s="21">
        <f t="shared" si="253"/>
        <v>0</v>
      </c>
      <c r="AM347" s="21">
        <f t="shared" si="253"/>
        <v>0</v>
      </c>
      <c r="AN347" s="21">
        <f t="shared" si="253"/>
        <v>0</v>
      </c>
      <c r="AO347" s="21">
        <f t="shared" si="253"/>
        <v>0</v>
      </c>
    </row>
    <row r="348" spans="1:41" ht="16.399999999999999" customHeight="1">
      <c r="A348" s="14"/>
      <c r="B348" s="15"/>
      <c r="C348" s="48">
        <f>SUMIF(Jan!$A:$A,TB!$A348,Jan!$H:$H)</f>
        <v>0</v>
      </c>
      <c r="D348" s="48">
        <f>SUMIF(Feb!$A:$A,TB!$A348,Feb!$H:$H)</f>
        <v>0</v>
      </c>
      <c r="E348" s="48">
        <f>SUMIF(Mar!$A:$A,TB!$A348,Mar!$H:$H)</f>
        <v>0</v>
      </c>
      <c r="F348" s="48">
        <f>SUMIF(Apr!$A:$A,TB!$A348,Apr!$H:$H)</f>
        <v>0</v>
      </c>
      <c r="G348" s="48">
        <f>SUMIF(May!$A:$A,TB!$A348,May!$H:$H)</f>
        <v>0</v>
      </c>
      <c r="H348" s="48">
        <f>SUMIF(Jun!$A:$A,TB!$A348,Jun!$H:$H)</f>
        <v>0</v>
      </c>
      <c r="I348" s="48">
        <f>SUMIF(Jul!$A:$A,TB!$A348,Jul!$H:$H)</f>
        <v>0</v>
      </c>
      <c r="J348" s="48">
        <f>SUMIF(Aug!$A:$A,TB!$A348,Aug!$H:$H)</f>
        <v>0</v>
      </c>
      <c r="K348" s="48">
        <f>SUMIF(Sep!$A:$A,TB!$A348,Sep!$H:$H)</f>
        <v>0</v>
      </c>
      <c r="L348" s="48">
        <f>SUMIF(Oct!$A:$A,TB!$A348,Oct!$H:$H)</f>
        <v>0</v>
      </c>
      <c r="M348" s="48">
        <f>SUMIF(Nov!$A:$A,TB!$A348,Nov!$H:$H)</f>
        <v>0</v>
      </c>
      <c r="N348" s="48">
        <f>SUMIF(Dec!$A:$A,TB!$A348,Dec!$H:$H)</f>
        <v>0</v>
      </c>
      <c r="O348" s="261"/>
      <c r="P348" s="261"/>
      <c r="Q348" s="48">
        <v>0</v>
      </c>
      <c r="R348" s="48">
        <v>0</v>
      </c>
      <c r="S348" s="48">
        <v>0</v>
      </c>
      <c r="T348" s="48">
        <v>0</v>
      </c>
      <c r="U348" s="48">
        <v>0</v>
      </c>
      <c r="V348" s="48">
        <v>0</v>
      </c>
      <c r="W348" s="48">
        <v>0</v>
      </c>
      <c r="X348" s="48">
        <v>0</v>
      </c>
      <c r="Y348" s="48">
        <v>0</v>
      </c>
      <c r="Z348" s="48">
        <v>0</v>
      </c>
      <c r="AA348" s="48">
        <v>0</v>
      </c>
      <c r="AB348" s="48">
        <v>0</v>
      </c>
      <c r="AC348" s="261"/>
      <c r="AD348" s="48">
        <f t="shared" ref="AD348:AO350" si="254">ROUND(C348*AD$2,2)</f>
        <v>0</v>
      </c>
      <c r="AE348" s="48">
        <f t="shared" si="254"/>
        <v>0</v>
      </c>
      <c r="AF348" s="48">
        <f t="shared" si="254"/>
        <v>0</v>
      </c>
      <c r="AG348" s="48">
        <f t="shared" si="254"/>
        <v>0</v>
      </c>
      <c r="AH348" s="48">
        <f t="shared" si="254"/>
        <v>0</v>
      </c>
      <c r="AI348" s="48">
        <f t="shared" si="254"/>
        <v>0</v>
      </c>
      <c r="AJ348" s="48">
        <f t="shared" si="254"/>
        <v>0</v>
      </c>
      <c r="AK348" s="48">
        <f t="shared" si="254"/>
        <v>0</v>
      </c>
      <c r="AL348" s="48">
        <f t="shared" si="254"/>
        <v>0</v>
      </c>
      <c r="AM348" s="48">
        <f t="shared" si="254"/>
        <v>0</v>
      </c>
      <c r="AN348" s="48">
        <f t="shared" si="254"/>
        <v>0</v>
      </c>
      <c r="AO348" s="48">
        <f t="shared" si="254"/>
        <v>0</v>
      </c>
    </row>
    <row r="349" spans="1:41" ht="16.399999999999999" customHeight="1">
      <c r="A349" s="14"/>
      <c r="B349" s="23"/>
      <c r="C349" s="48">
        <f>SUMIF(Jan!$A:$A,TB!$A349,Jan!$H:$H)</f>
        <v>0</v>
      </c>
      <c r="D349" s="48">
        <f>SUMIF(Feb!$A:$A,TB!$A349,Feb!$H:$H)</f>
        <v>0</v>
      </c>
      <c r="E349" s="48">
        <f>SUMIF(Mar!$A:$A,TB!$A349,Mar!$H:$H)</f>
        <v>0</v>
      </c>
      <c r="F349" s="48">
        <f>SUMIF(Apr!$A:$A,TB!$A349,Apr!$H:$H)</f>
        <v>0</v>
      </c>
      <c r="G349" s="48">
        <f>SUMIF(May!$A:$A,TB!$A349,May!$H:$H)</f>
        <v>0</v>
      </c>
      <c r="H349" s="48">
        <f>SUMIF(Jun!$A:$A,TB!$A349,Jun!$H:$H)</f>
        <v>0</v>
      </c>
      <c r="I349" s="48">
        <f>SUMIF(Jul!$A:$A,TB!$A349,Jul!$H:$H)</f>
        <v>0</v>
      </c>
      <c r="J349" s="48">
        <f>SUMIF(Aug!$A:$A,TB!$A349,Aug!$H:$H)</f>
        <v>0</v>
      </c>
      <c r="K349" s="48">
        <f>SUMIF(Sep!$A:$A,TB!$A349,Sep!$H:$H)</f>
        <v>0</v>
      </c>
      <c r="L349" s="48">
        <f>SUMIF(Oct!$A:$A,TB!$A349,Oct!$H:$H)</f>
        <v>0</v>
      </c>
      <c r="M349" s="48">
        <f>SUMIF(Nov!$A:$A,TB!$A349,Nov!$H:$H)</f>
        <v>0</v>
      </c>
      <c r="N349" s="48">
        <f>SUMIF(Dec!$A:$A,TB!$A349,Dec!$H:$H)</f>
        <v>0</v>
      </c>
      <c r="O349" s="261"/>
      <c r="P349" s="261"/>
      <c r="Q349" s="48">
        <v>0</v>
      </c>
      <c r="R349" s="48">
        <v>0</v>
      </c>
      <c r="S349" s="48">
        <v>0</v>
      </c>
      <c r="T349" s="48">
        <v>0</v>
      </c>
      <c r="U349" s="48">
        <v>0</v>
      </c>
      <c r="V349" s="48">
        <v>0</v>
      </c>
      <c r="W349" s="48">
        <v>0</v>
      </c>
      <c r="X349" s="48">
        <v>0</v>
      </c>
      <c r="Y349" s="48">
        <v>0</v>
      </c>
      <c r="Z349" s="48">
        <v>0</v>
      </c>
      <c r="AA349" s="48">
        <v>0</v>
      </c>
      <c r="AB349" s="48">
        <v>0</v>
      </c>
      <c r="AC349" s="261"/>
      <c r="AD349" s="48">
        <f t="shared" si="254"/>
        <v>0</v>
      </c>
      <c r="AE349" s="48">
        <f t="shared" si="254"/>
        <v>0</v>
      </c>
      <c r="AF349" s="48">
        <f t="shared" si="254"/>
        <v>0</v>
      </c>
      <c r="AG349" s="48">
        <f t="shared" si="254"/>
        <v>0</v>
      </c>
      <c r="AH349" s="48">
        <f t="shared" si="254"/>
        <v>0</v>
      </c>
      <c r="AI349" s="48">
        <f t="shared" si="254"/>
        <v>0</v>
      </c>
      <c r="AJ349" s="48">
        <f t="shared" si="254"/>
        <v>0</v>
      </c>
      <c r="AK349" s="48">
        <f t="shared" si="254"/>
        <v>0</v>
      </c>
      <c r="AL349" s="48">
        <f t="shared" si="254"/>
        <v>0</v>
      </c>
      <c r="AM349" s="48">
        <f t="shared" si="254"/>
        <v>0</v>
      </c>
      <c r="AN349" s="48">
        <f t="shared" si="254"/>
        <v>0</v>
      </c>
      <c r="AO349" s="48">
        <f t="shared" si="254"/>
        <v>0</v>
      </c>
    </row>
    <row r="350" spans="1:41" ht="16.399999999999999" customHeight="1">
      <c r="A350" s="14"/>
      <c r="B350" s="23"/>
      <c r="C350" s="48">
        <f>SUMIF(Jan!$A:$A,TB!$A350,Jan!$H:$H)</f>
        <v>0</v>
      </c>
      <c r="D350" s="48">
        <f>SUMIF(Feb!$A:$A,TB!$A350,Feb!$H:$H)</f>
        <v>0</v>
      </c>
      <c r="E350" s="48">
        <f>SUMIF(Mar!$A:$A,TB!$A350,Mar!$H:$H)</f>
        <v>0</v>
      </c>
      <c r="F350" s="48">
        <f>SUMIF(Apr!$A:$A,TB!$A350,Apr!$H:$H)</f>
        <v>0</v>
      </c>
      <c r="G350" s="48">
        <f>SUMIF(May!$A:$A,TB!$A350,May!$H:$H)</f>
        <v>0</v>
      </c>
      <c r="H350" s="48">
        <f>SUMIF(Jun!$A:$A,TB!$A350,Jun!$H:$H)</f>
        <v>0</v>
      </c>
      <c r="I350" s="48">
        <f>SUMIF(Jul!$A:$A,TB!$A350,Jul!$H:$H)</f>
        <v>0</v>
      </c>
      <c r="J350" s="48">
        <f>SUMIF(Aug!$A:$A,TB!$A350,Aug!$H:$H)</f>
        <v>0</v>
      </c>
      <c r="K350" s="48">
        <f>SUMIF(Sep!$A:$A,TB!$A350,Sep!$H:$H)</f>
        <v>0</v>
      </c>
      <c r="L350" s="48">
        <f>SUMIF(Oct!$A:$A,TB!$A350,Oct!$H:$H)</f>
        <v>0</v>
      </c>
      <c r="M350" s="48">
        <f>SUMIF(Nov!$A:$A,TB!$A350,Nov!$H:$H)</f>
        <v>0</v>
      </c>
      <c r="N350" s="48">
        <f>SUMIF(Dec!$A:$A,TB!$A350,Dec!$H:$H)</f>
        <v>0</v>
      </c>
      <c r="O350" s="261"/>
      <c r="P350" s="261"/>
      <c r="Q350" s="48">
        <v>0</v>
      </c>
      <c r="R350" s="48">
        <v>0</v>
      </c>
      <c r="S350" s="48">
        <v>0</v>
      </c>
      <c r="T350" s="48">
        <v>0</v>
      </c>
      <c r="U350" s="48">
        <v>0</v>
      </c>
      <c r="V350" s="48">
        <v>0</v>
      </c>
      <c r="W350" s="48">
        <v>0</v>
      </c>
      <c r="X350" s="48">
        <v>0</v>
      </c>
      <c r="Y350" s="48">
        <v>0</v>
      </c>
      <c r="Z350" s="48">
        <v>0</v>
      </c>
      <c r="AA350" s="48">
        <v>0</v>
      </c>
      <c r="AB350" s="48">
        <v>0</v>
      </c>
      <c r="AC350" s="261"/>
      <c r="AD350" s="48">
        <f t="shared" si="254"/>
        <v>0</v>
      </c>
      <c r="AE350" s="48">
        <f t="shared" si="254"/>
        <v>0</v>
      </c>
      <c r="AF350" s="48">
        <f t="shared" si="254"/>
        <v>0</v>
      </c>
      <c r="AG350" s="48">
        <f t="shared" si="254"/>
        <v>0</v>
      </c>
      <c r="AH350" s="48">
        <f t="shared" si="254"/>
        <v>0</v>
      </c>
      <c r="AI350" s="48">
        <f t="shared" si="254"/>
        <v>0</v>
      </c>
      <c r="AJ350" s="48">
        <f t="shared" si="254"/>
        <v>0</v>
      </c>
      <c r="AK350" s="48">
        <f t="shared" si="254"/>
        <v>0</v>
      </c>
      <c r="AL350" s="48">
        <f t="shared" si="254"/>
        <v>0</v>
      </c>
      <c r="AM350" s="48">
        <f t="shared" si="254"/>
        <v>0</v>
      </c>
      <c r="AN350" s="48">
        <f t="shared" si="254"/>
        <v>0</v>
      </c>
      <c r="AO350" s="48">
        <f t="shared" si="254"/>
        <v>0</v>
      </c>
    </row>
    <row r="351" spans="1:41" ht="16.399999999999999" customHeight="1">
      <c r="A351" s="19" t="s">
        <v>56</v>
      </c>
      <c r="B351" s="20"/>
      <c r="C351" s="21">
        <f t="shared" ref="C351" si="255">ROUND(SUM(C348:C350),2)</f>
        <v>0</v>
      </c>
      <c r="D351" s="21">
        <f t="shared" ref="D351:N351" si="256">ROUND(SUM(D348:D350),2)</f>
        <v>0</v>
      </c>
      <c r="E351" s="21">
        <f t="shared" si="256"/>
        <v>0</v>
      </c>
      <c r="F351" s="21">
        <f t="shared" si="256"/>
        <v>0</v>
      </c>
      <c r="G351" s="21">
        <f t="shared" si="256"/>
        <v>0</v>
      </c>
      <c r="H351" s="21">
        <f t="shared" si="256"/>
        <v>0</v>
      </c>
      <c r="I351" s="21">
        <f t="shared" si="256"/>
        <v>0</v>
      </c>
      <c r="J351" s="21">
        <f t="shared" si="256"/>
        <v>0</v>
      </c>
      <c r="K351" s="21">
        <f t="shared" si="256"/>
        <v>0</v>
      </c>
      <c r="L351" s="21">
        <f t="shared" si="256"/>
        <v>0</v>
      </c>
      <c r="M351" s="21">
        <f t="shared" si="256"/>
        <v>0</v>
      </c>
      <c r="N351" s="21">
        <f t="shared" si="256"/>
        <v>0</v>
      </c>
      <c r="O351" s="261"/>
      <c r="P351" s="261"/>
      <c r="Q351" s="21">
        <v>0</v>
      </c>
      <c r="R351" s="21">
        <v>0</v>
      </c>
      <c r="S351" s="21">
        <v>0</v>
      </c>
      <c r="T351" s="21">
        <v>0</v>
      </c>
      <c r="U351" s="21">
        <v>0</v>
      </c>
      <c r="V351" s="21">
        <v>0</v>
      </c>
      <c r="W351" s="21">
        <v>0</v>
      </c>
      <c r="X351" s="21">
        <v>0</v>
      </c>
      <c r="Y351" s="21">
        <v>0</v>
      </c>
      <c r="Z351" s="21">
        <v>0</v>
      </c>
      <c r="AA351" s="21">
        <v>0</v>
      </c>
      <c r="AB351" s="21">
        <v>0</v>
      </c>
      <c r="AC351" s="261"/>
      <c r="AD351" s="21">
        <f t="shared" ref="AD351:AO351" si="257">ROUND(SUM(AD348:AD350),2)</f>
        <v>0</v>
      </c>
      <c r="AE351" s="21">
        <f t="shared" si="257"/>
        <v>0</v>
      </c>
      <c r="AF351" s="21">
        <f t="shared" si="257"/>
        <v>0</v>
      </c>
      <c r="AG351" s="21">
        <f t="shared" si="257"/>
        <v>0</v>
      </c>
      <c r="AH351" s="21">
        <f t="shared" si="257"/>
        <v>0</v>
      </c>
      <c r="AI351" s="21">
        <f t="shared" si="257"/>
        <v>0</v>
      </c>
      <c r="AJ351" s="21">
        <f t="shared" si="257"/>
        <v>0</v>
      </c>
      <c r="AK351" s="21">
        <f t="shared" si="257"/>
        <v>0</v>
      </c>
      <c r="AL351" s="21">
        <f t="shared" si="257"/>
        <v>0</v>
      </c>
      <c r="AM351" s="21">
        <f t="shared" si="257"/>
        <v>0</v>
      </c>
      <c r="AN351" s="21">
        <f t="shared" si="257"/>
        <v>0</v>
      </c>
      <c r="AO351" s="21">
        <f t="shared" si="257"/>
        <v>0</v>
      </c>
    </row>
    <row r="352" spans="1:41" ht="16.399999999999999" customHeight="1">
      <c r="A352" s="14"/>
      <c r="B352" s="23"/>
      <c r="C352" s="48">
        <f>SUMIF(Jan!$A:$A,TB!$A352,Jan!$H:$H)</f>
        <v>0</v>
      </c>
      <c r="D352" s="48">
        <f>SUMIF(Feb!$A:$A,TB!$A352,Feb!$H:$H)</f>
        <v>0</v>
      </c>
      <c r="E352" s="48">
        <f>SUMIF(Mar!$A:$A,TB!$A352,Mar!$H:$H)</f>
        <v>0</v>
      </c>
      <c r="F352" s="48">
        <f>SUMIF(Apr!$A:$A,TB!$A352,Apr!$H:$H)</f>
        <v>0</v>
      </c>
      <c r="G352" s="48">
        <f>SUMIF(May!$A:$A,TB!$A352,May!$H:$H)</f>
        <v>0</v>
      </c>
      <c r="H352" s="48">
        <f>SUMIF(Jun!$A:$A,TB!$A352,Jun!$H:$H)</f>
        <v>0</v>
      </c>
      <c r="I352" s="48">
        <f>SUMIF(Jul!$A:$A,TB!$A352,Jul!$H:$H)</f>
        <v>0</v>
      </c>
      <c r="J352" s="48">
        <f>SUMIF(Aug!$A:$A,TB!$A352,Aug!$H:$H)</f>
        <v>0</v>
      </c>
      <c r="K352" s="48">
        <f>SUMIF(Sep!$A:$A,TB!$A352,Sep!$H:$H)</f>
        <v>0</v>
      </c>
      <c r="L352" s="48">
        <f>SUMIF(Oct!$A:$A,TB!$A352,Oct!$H:$H)</f>
        <v>0</v>
      </c>
      <c r="M352" s="48">
        <f>SUMIF(Nov!$A:$A,TB!$A352,Nov!$H:$H)</f>
        <v>0</v>
      </c>
      <c r="N352" s="48">
        <f>SUMIF(Dec!$A:$A,TB!$A352,Dec!$H:$H)</f>
        <v>0</v>
      </c>
      <c r="O352" s="261"/>
      <c r="P352" s="261"/>
      <c r="Q352" s="48">
        <v>0</v>
      </c>
      <c r="R352" s="48">
        <v>0</v>
      </c>
      <c r="S352" s="48">
        <v>0</v>
      </c>
      <c r="T352" s="48">
        <v>0</v>
      </c>
      <c r="U352" s="48">
        <v>0</v>
      </c>
      <c r="V352" s="48">
        <v>0</v>
      </c>
      <c r="W352" s="48">
        <v>0</v>
      </c>
      <c r="X352" s="48">
        <v>0</v>
      </c>
      <c r="Y352" s="48">
        <v>0</v>
      </c>
      <c r="Z352" s="48">
        <v>0</v>
      </c>
      <c r="AA352" s="48">
        <v>0</v>
      </c>
      <c r="AB352" s="48">
        <v>0</v>
      </c>
      <c r="AC352" s="261"/>
      <c r="AD352" s="48">
        <f t="shared" ref="AD352:AO354" si="258">ROUND(C352*AD$2,2)</f>
        <v>0</v>
      </c>
      <c r="AE352" s="48">
        <f t="shared" si="258"/>
        <v>0</v>
      </c>
      <c r="AF352" s="48">
        <f t="shared" si="258"/>
        <v>0</v>
      </c>
      <c r="AG352" s="48">
        <f t="shared" si="258"/>
        <v>0</v>
      </c>
      <c r="AH352" s="48">
        <f t="shared" si="258"/>
        <v>0</v>
      </c>
      <c r="AI352" s="48">
        <f t="shared" si="258"/>
        <v>0</v>
      </c>
      <c r="AJ352" s="48">
        <f t="shared" si="258"/>
        <v>0</v>
      </c>
      <c r="AK352" s="48">
        <f t="shared" si="258"/>
        <v>0</v>
      </c>
      <c r="AL352" s="48">
        <f t="shared" si="258"/>
        <v>0</v>
      </c>
      <c r="AM352" s="48">
        <f t="shared" si="258"/>
        <v>0</v>
      </c>
      <c r="AN352" s="48">
        <f t="shared" si="258"/>
        <v>0</v>
      </c>
      <c r="AO352" s="48">
        <f t="shared" si="258"/>
        <v>0</v>
      </c>
    </row>
    <row r="353" spans="1:41" ht="16.399999999999999" customHeight="1">
      <c r="A353" s="14"/>
      <c r="B353" s="23"/>
      <c r="C353" s="48">
        <f>SUMIF(Jan!$A:$A,TB!$A353,Jan!$H:$H)</f>
        <v>0</v>
      </c>
      <c r="D353" s="48">
        <f>SUMIF(Feb!$A:$A,TB!$A353,Feb!$H:$H)</f>
        <v>0</v>
      </c>
      <c r="E353" s="48">
        <f>SUMIF(Mar!$A:$A,TB!$A353,Mar!$H:$H)</f>
        <v>0</v>
      </c>
      <c r="F353" s="48">
        <f>SUMIF(Apr!$A:$A,TB!$A353,Apr!$H:$H)</f>
        <v>0</v>
      </c>
      <c r="G353" s="48">
        <f>SUMIF(May!$A:$A,TB!$A353,May!$H:$H)</f>
        <v>0</v>
      </c>
      <c r="H353" s="48">
        <f>SUMIF(Jun!$A:$A,TB!$A353,Jun!$H:$H)</f>
        <v>0</v>
      </c>
      <c r="I353" s="48">
        <f>SUMIF(Jul!$A:$A,TB!$A353,Jul!$H:$H)</f>
        <v>0</v>
      </c>
      <c r="J353" s="48">
        <f>SUMIF(Aug!$A:$A,TB!$A353,Aug!$H:$H)</f>
        <v>0</v>
      </c>
      <c r="K353" s="48">
        <f>SUMIF(Sep!$A:$A,TB!$A353,Sep!$H:$H)</f>
        <v>0</v>
      </c>
      <c r="L353" s="48">
        <f>SUMIF(Oct!$A:$A,TB!$A353,Oct!$H:$H)</f>
        <v>0</v>
      </c>
      <c r="M353" s="48">
        <f>SUMIF(Nov!$A:$A,TB!$A353,Nov!$H:$H)</f>
        <v>0</v>
      </c>
      <c r="N353" s="48">
        <f>SUMIF(Dec!$A:$A,TB!$A353,Dec!$H:$H)</f>
        <v>0</v>
      </c>
      <c r="O353" s="261"/>
      <c r="P353" s="261"/>
      <c r="Q353" s="48">
        <v>0</v>
      </c>
      <c r="R353" s="48">
        <v>0</v>
      </c>
      <c r="S353" s="48">
        <v>0</v>
      </c>
      <c r="T353" s="48">
        <v>0</v>
      </c>
      <c r="U353" s="48">
        <v>0</v>
      </c>
      <c r="V353" s="48">
        <v>0</v>
      </c>
      <c r="W353" s="48">
        <v>0</v>
      </c>
      <c r="X353" s="48">
        <v>0</v>
      </c>
      <c r="Y353" s="48">
        <v>0</v>
      </c>
      <c r="Z353" s="48">
        <v>0</v>
      </c>
      <c r="AA353" s="48">
        <v>0</v>
      </c>
      <c r="AB353" s="48">
        <v>0</v>
      </c>
      <c r="AC353" s="261"/>
      <c r="AD353" s="48">
        <f t="shared" si="258"/>
        <v>0</v>
      </c>
      <c r="AE353" s="48">
        <f t="shared" si="258"/>
        <v>0</v>
      </c>
      <c r="AF353" s="48">
        <f t="shared" si="258"/>
        <v>0</v>
      </c>
      <c r="AG353" s="48">
        <f t="shared" si="258"/>
        <v>0</v>
      </c>
      <c r="AH353" s="48">
        <f t="shared" si="258"/>
        <v>0</v>
      </c>
      <c r="AI353" s="48">
        <f t="shared" si="258"/>
        <v>0</v>
      </c>
      <c r="AJ353" s="48">
        <f t="shared" si="258"/>
        <v>0</v>
      </c>
      <c r="AK353" s="48">
        <f t="shared" si="258"/>
        <v>0</v>
      </c>
      <c r="AL353" s="48">
        <f t="shared" si="258"/>
        <v>0</v>
      </c>
      <c r="AM353" s="48">
        <f t="shared" si="258"/>
        <v>0</v>
      </c>
      <c r="AN353" s="48">
        <f t="shared" si="258"/>
        <v>0</v>
      </c>
      <c r="AO353" s="48">
        <f t="shared" si="258"/>
        <v>0</v>
      </c>
    </row>
    <row r="354" spans="1:41" ht="16.399999999999999" customHeight="1">
      <c r="A354" s="14"/>
      <c r="B354" s="23"/>
      <c r="C354" s="48">
        <f>SUMIF(Jan!$A:$A,TB!$A354,Jan!$H:$H)</f>
        <v>0</v>
      </c>
      <c r="D354" s="48">
        <f>SUMIF(Feb!$A:$A,TB!$A354,Feb!$H:$H)</f>
        <v>0</v>
      </c>
      <c r="E354" s="48">
        <f>SUMIF(Mar!$A:$A,TB!$A354,Mar!$H:$H)</f>
        <v>0</v>
      </c>
      <c r="F354" s="48">
        <f>SUMIF(Apr!$A:$A,TB!$A354,Apr!$H:$H)</f>
        <v>0</v>
      </c>
      <c r="G354" s="48">
        <f>SUMIF(May!$A:$A,TB!$A354,May!$H:$H)</f>
        <v>0</v>
      </c>
      <c r="H354" s="48">
        <f>SUMIF(Jun!$A:$A,TB!$A354,Jun!$H:$H)</f>
        <v>0</v>
      </c>
      <c r="I354" s="48">
        <f>SUMIF(Jul!$A:$A,TB!$A354,Jul!$H:$H)</f>
        <v>0</v>
      </c>
      <c r="J354" s="48">
        <f>SUMIF(Aug!$A:$A,TB!$A354,Aug!$H:$H)</f>
        <v>0</v>
      </c>
      <c r="K354" s="48">
        <f>SUMIF(Sep!$A:$A,TB!$A354,Sep!$H:$H)</f>
        <v>0</v>
      </c>
      <c r="L354" s="48">
        <f>SUMIF(Oct!$A:$A,TB!$A354,Oct!$H:$H)</f>
        <v>0</v>
      </c>
      <c r="M354" s="48">
        <f>SUMIF(Nov!$A:$A,TB!$A354,Nov!$H:$H)</f>
        <v>0</v>
      </c>
      <c r="N354" s="48">
        <f>SUMIF(Dec!$A:$A,TB!$A354,Dec!$H:$H)</f>
        <v>0</v>
      </c>
      <c r="O354" s="261"/>
      <c r="P354" s="261"/>
      <c r="Q354" s="48">
        <v>0</v>
      </c>
      <c r="R354" s="48">
        <v>0</v>
      </c>
      <c r="S354" s="48">
        <v>0</v>
      </c>
      <c r="T354" s="48">
        <v>0</v>
      </c>
      <c r="U354" s="48">
        <v>0</v>
      </c>
      <c r="V354" s="48">
        <v>0</v>
      </c>
      <c r="W354" s="48">
        <v>0</v>
      </c>
      <c r="X354" s="48">
        <v>0</v>
      </c>
      <c r="Y354" s="48">
        <v>0</v>
      </c>
      <c r="Z354" s="48">
        <v>0</v>
      </c>
      <c r="AA354" s="48">
        <v>0</v>
      </c>
      <c r="AB354" s="48">
        <v>0</v>
      </c>
      <c r="AC354" s="261"/>
      <c r="AD354" s="48">
        <f t="shared" si="258"/>
        <v>0</v>
      </c>
      <c r="AE354" s="48">
        <f t="shared" si="258"/>
        <v>0</v>
      </c>
      <c r="AF354" s="48">
        <f t="shared" si="258"/>
        <v>0</v>
      </c>
      <c r="AG354" s="48">
        <f t="shared" si="258"/>
        <v>0</v>
      </c>
      <c r="AH354" s="48">
        <f t="shared" si="258"/>
        <v>0</v>
      </c>
      <c r="AI354" s="48">
        <f t="shared" si="258"/>
        <v>0</v>
      </c>
      <c r="AJ354" s="48">
        <f t="shared" si="258"/>
        <v>0</v>
      </c>
      <c r="AK354" s="48">
        <f t="shared" si="258"/>
        <v>0</v>
      </c>
      <c r="AL354" s="48">
        <f t="shared" si="258"/>
        <v>0</v>
      </c>
      <c r="AM354" s="48">
        <f t="shared" si="258"/>
        <v>0</v>
      </c>
      <c r="AN354" s="48">
        <f t="shared" si="258"/>
        <v>0</v>
      </c>
      <c r="AO354" s="48">
        <f t="shared" si="258"/>
        <v>0</v>
      </c>
    </row>
    <row r="355" spans="1:41" ht="16.399999999999999" customHeight="1">
      <c r="A355" s="19" t="s">
        <v>57</v>
      </c>
      <c r="B355" s="27"/>
      <c r="C355" s="21">
        <f t="shared" ref="C355" si="259">ROUND(SUM(C352:C354),2)</f>
        <v>0</v>
      </c>
      <c r="D355" s="21">
        <f t="shared" ref="D355:N355" si="260">ROUND(SUM(D352:D354),2)</f>
        <v>0</v>
      </c>
      <c r="E355" s="21">
        <f t="shared" si="260"/>
        <v>0</v>
      </c>
      <c r="F355" s="21">
        <f t="shared" si="260"/>
        <v>0</v>
      </c>
      <c r="G355" s="21">
        <f t="shared" si="260"/>
        <v>0</v>
      </c>
      <c r="H355" s="21">
        <f t="shared" si="260"/>
        <v>0</v>
      </c>
      <c r="I355" s="21">
        <f t="shared" si="260"/>
        <v>0</v>
      </c>
      <c r="J355" s="21">
        <f t="shared" si="260"/>
        <v>0</v>
      </c>
      <c r="K355" s="21">
        <f t="shared" si="260"/>
        <v>0</v>
      </c>
      <c r="L355" s="21">
        <f t="shared" si="260"/>
        <v>0</v>
      </c>
      <c r="M355" s="21">
        <f t="shared" si="260"/>
        <v>0</v>
      </c>
      <c r="N355" s="21">
        <f t="shared" si="260"/>
        <v>0</v>
      </c>
      <c r="O355" s="261"/>
      <c r="P355" s="261"/>
      <c r="Q355" s="21">
        <v>0</v>
      </c>
      <c r="R355" s="21">
        <v>0</v>
      </c>
      <c r="S355" s="21">
        <v>0</v>
      </c>
      <c r="T355" s="21">
        <v>0</v>
      </c>
      <c r="U355" s="21">
        <v>0</v>
      </c>
      <c r="V355" s="21">
        <v>0</v>
      </c>
      <c r="W355" s="21">
        <v>0</v>
      </c>
      <c r="X355" s="21">
        <v>0</v>
      </c>
      <c r="Y355" s="21">
        <v>0</v>
      </c>
      <c r="Z355" s="21">
        <v>0</v>
      </c>
      <c r="AA355" s="21">
        <v>0</v>
      </c>
      <c r="AB355" s="21">
        <v>0</v>
      </c>
      <c r="AC355" s="261"/>
      <c r="AD355" s="21">
        <f t="shared" ref="AD355:AO355" si="261">ROUND(SUM(AD352:AD354),2)</f>
        <v>0</v>
      </c>
      <c r="AE355" s="21">
        <f t="shared" si="261"/>
        <v>0</v>
      </c>
      <c r="AF355" s="21">
        <f t="shared" si="261"/>
        <v>0</v>
      </c>
      <c r="AG355" s="21">
        <f t="shared" si="261"/>
        <v>0</v>
      </c>
      <c r="AH355" s="21">
        <f t="shared" si="261"/>
        <v>0</v>
      </c>
      <c r="AI355" s="21">
        <f t="shared" si="261"/>
        <v>0</v>
      </c>
      <c r="AJ355" s="21">
        <f t="shared" si="261"/>
        <v>0</v>
      </c>
      <c r="AK355" s="21">
        <f t="shared" si="261"/>
        <v>0</v>
      </c>
      <c r="AL355" s="21">
        <f t="shared" si="261"/>
        <v>0</v>
      </c>
      <c r="AM355" s="21">
        <f t="shared" si="261"/>
        <v>0</v>
      </c>
      <c r="AN355" s="21">
        <f t="shared" si="261"/>
        <v>0</v>
      </c>
      <c r="AO355" s="21">
        <f t="shared" si="261"/>
        <v>0</v>
      </c>
    </row>
    <row r="356" spans="1:41" ht="16.399999999999999" customHeight="1">
      <c r="A356" s="14"/>
      <c r="B356" s="23"/>
      <c r="C356" s="48">
        <f>SUMIF(Jan!$A:$A,TB!$A356,Jan!$H:$H)</f>
        <v>0</v>
      </c>
      <c r="D356" s="48">
        <f>SUMIF(Feb!$A:$A,TB!$A356,Feb!$H:$H)</f>
        <v>0</v>
      </c>
      <c r="E356" s="48">
        <f>SUMIF(Mar!$A:$A,TB!$A356,Mar!$H:$H)</f>
        <v>0</v>
      </c>
      <c r="F356" s="48">
        <f>SUMIF(Apr!$A:$A,TB!$A356,Apr!$H:$H)</f>
        <v>0</v>
      </c>
      <c r="G356" s="48">
        <f>SUMIF(May!$A:$A,TB!$A356,May!$H:$H)</f>
        <v>0</v>
      </c>
      <c r="H356" s="48">
        <f>SUMIF(Jun!$A:$A,TB!$A356,Jun!$H:$H)</f>
        <v>0</v>
      </c>
      <c r="I356" s="48">
        <f>SUMIF(Jul!$A:$A,TB!$A356,Jul!$H:$H)</f>
        <v>0</v>
      </c>
      <c r="J356" s="48">
        <f>SUMIF(Aug!$A:$A,TB!$A356,Aug!$H:$H)</f>
        <v>0</v>
      </c>
      <c r="K356" s="48">
        <f>SUMIF(Sep!$A:$A,TB!$A356,Sep!$H:$H)</f>
        <v>0</v>
      </c>
      <c r="L356" s="48">
        <f>SUMIF(Oct!$A:$A,TB!$A356,Oct!$H:$H)</f>
        <v>0</v>
      </c>
      <c r="M356" s="48">
        <f>SUMIF(Nov!$A:$A,TB!$A356,Nov!$H:$H)</f>
        <v>0</v>
      </c>
      <c r="N356" s="48">
        <f>SUMIF(Dec!$A:$A,TB!$A356,Dec!$H:$H)</f>
        <v>0</v>
      </c>
      <c r="O356" s="261"/>
      <c r="P356" s="261"/>
      <c r="Q356" s="48">
        <v>0</v>
      </c>
      <c r="R356" s="48">
        <v>0</v>
      </c>
      <c r="S356" s="48">
        <v>0</v>
      </c>
      <c r="T356" s="48">
        <v>0</v>
      </c>
      <c r="U356" s="48">
        <v>0</v>
      </c>
      <c r="V356" s="48">
        <v>0</v>
      </c>
      <c r="W356" s="48">
        <v>0</v>
      </c>
      <c r="X356" s="48">
        <v>0</v>
      </c>
      <c r="Y356" s="48">
        <v>0</v>
      </c>
      <c r="Z356" s="48">
        <v>0</v>
      </c>
      <c r="AA356" s="48">
        <v>0</v>
      </c>
      <c r="AB356" s="48">
        <v>0</v>
      </c>
      <c r="AC356" s="261"/>
      <c r="AD356" s="48">
        <f t="shared" ref="AD356:AO358" si="262">ROUND(C356*AD$2,2)</f>
        <v>0</v>
      </c>
      <c r="AE356" s="48">
        <f t="shared" si="262"/>
        <v>0</v>
      </c>
      <c r="AF356" s="48">
        <f t="shared" si="262"/>
        <v>0</v>
      </c>
      <c r="AG356" s="48">
        <f t="shared" si="262"/>
        <v>0</v>
      </c>
      <c r="AH356" s="48">
        <f t="shared" si="262"/>
        <v>0</v>
      </c>
      <c r="AI356" s="48">
        <f t="shared" si="262"/>
        <v>0</v>
      </c>
      <c r="AJ356" s="48">
        <f t="shared" si="262"/>
        <v>0</v>
      </c>
      <c r="AK356" s="48">
        <f t="shared" si="262"/>
        <v>0</v>
      </c>
      <c r="AL356" s="48">
        <f t="shared" si="262"/>
        <v>0</v>
      </c>
      <c r="AM356" s="48">
        <f t="shared" si="262"/>
        <v>0</v>
      </c>
      <c r="AN356" s="48">
        <f t="shared" si="262"/>
        <v>0</v>
      </c>
      <c r="AO356" s="48">
        <f t="shared" si="262"/>
        <v>0</v>
      </c>
    </row>
    <row r="357" spans="1:41" ht="16.399999999999999" customHeight="1">
      <c r="A357" s="14"/>
      <c r="B357" s="23"/>
      <c r="C357" s="48">
        <f>SUMIF(Jan!$A:$A,TB!$A357,Jan!$H:$H)</f>
        <v>0</v>
      </c>
      <c r="D357" s="48">
        <f>SUMIF(Feb!$A:$A,TB!$A357,Feb!$H:$H)</f>
        <v>0</v>
      </c>
      <c r="E357" s="48">
        <f>SUMIF(Mar!$A:$A,TB!$A357,Mar!$H:$H)</f>
        <v>0</v>
      </c>
      <c r="F357" s="48">
        <f>SUMIF(Apr!$A:$A,TB!$A357,Apr!$H:$H)</f>
        <v>0</v>
      </c>
      <c r="G357" s="48">
        <f>SUMIF(May!$A:$A,TB!$A357,May!$H:$H)</f>
        <v>0</v>
      </c>
      <c r="H357" s="48">
        <f>SUMIF(Jun!$A:$A,TB!$A357,Jun!$H:$H)</f>
        <v>0</v>
      </c>
      <c r="I357" s="48">
        <f>SUMIF(Jul!$A:$A,TB!$A357,Jul!$H:$H)</f>
        <v>0</v>
      </c>
      <c r="J357" s="48">
        <f>SUMIF(Aug!$A:$A,TB!$A357,Aug!$H:$H)</f>
        <v>0</v>
      </c>
      <c r="K357" s="48">
        <f>SUMIF(Sep!$A:$A,TB!$A357,Sep!$H:$H)</f>
        <v>0</v>
      </c>
      <c r="L357" s="48">
        <f>SUMIF(Oct!$A:$A,TB!$A357,Oct!$H:$H)</f>
        <v>0</v>
      </c>
      <c r="M357" s="48">
        <f>SUMIF(Nov!$A:$A,TB!$A357,Nov!$H:$H)</f>
        <v>0</v>
      </c>
      <c r="N357" s="48">
        <f>SUMIF(Dec!$A:$A,TB!$A357,Dec!$H:$H)</f>
        <v>0</v>
      </c>
      <c r="O357" s="261"/>
      <c r="P357" s="261"/>
      <c r="Q357" s="48">
        <v>0</v>
      </c>
      <c r="R357" s="48">
        <v>0</v>
      </c>
      <c r="S357" s="48">
        <v>0</v>
      </c>
      <c r="T357" s="48">
        <v>0</v>
      </c>
      <c r="U357" s="48">
        <v>0</v>
      </c>
      <c r="V357" s="48">
        <v>0</v>
      </c>
      <c r="W357" s="48">
        <v>0</v>
      </c>
      <c r="X357" s="48">
        <v>0</v>
      </c>
      <c r="Y357" s="48">
        <v>0</v>
      </c>
      <c r="Z357" s="48">
        <v>0</v>
      </c>
      <c r="AA357" s="48">
        <v>0</v>
      </c>
      <c r="AB357" s="48">
        <v>0</v>
      </c>
      <c r="AC357" s="261"/>
      <c r="AD357" s="48">
        <f t="shared" si="262"/>
        <v>0</v>
      </c>
      <c r="AE357" s="48">
        <f t="shared" si="262"/>
        <v>0</v>
      </c>
      <c r="AF357" s="48">
        <f t="shared" si="262"/>
        <v>0</v>
      </c>
      <c r="AG357" s="48">
        <f t="shared" si="262"/>
        <v>0</v>
      </c>
      <c r="AH357" s="48">
        <f t="shared" si="262"/>
        <v>0</v>
      </c>
      <c r="AI357" s="48">
        <f t="shared" si="262"/>
        <v>0</v>
      </c>
      <c r="AJ357" s="48">
        <f t="shared" si="262"/>
        <v>0</v>
      </c>
      <c r="AK357" s="48">
        <f t="shared" si="262"/>
        <v>0</v>
      </c>
      <c r="AL357" s="48">
        <f t="shared" si="262"/>
        <v>0</v>
      </c>
      <c r="AM357" s="48">
        <f t="shared" si="262"/>
        <v>0</v>
      </c>
      <c r="AN357" s="48">
        <f t="shared" si="262"/>
        <v>0</v>
      </c>
      <c r="AO357" s="48">
        <f t="shared" si="262"/>
        <v>0</v>
      </c>
    </row>
    <row r="358" spans="1:41" ht="16.399999999999999" customHeight="1">
      <c r="A358" s="14"/>
      <c r="B358" s="23"/>
      <c r="C358" s="48">
        <f>SUMIF(Jan!$A:$A,TB!$A358,Jan!$H:$H)</f>
        <v>0</v>
      </c>
      <c r="D358" s="48">
        <f>SUMIF(Feb!$A:$A,TB!$A358,Feb!$H:$H)</f>
        <v>0</v>
      </c>
      <c r="E358" s="48">
        <f>SUMIF(Mar!$A:$A,TB!$A358,Mar!$H:$H)</f>
        <v>0</v>
      </c>
      <c r="F358" s="48">
        <f>SUMIF(Apr!$A:$A,TB!$A358,Apr!$H:$H)</f>
        <v>0</v>
      </c>
      <c r="G358" s="48">
        <f>SUMIF(May!$A:$A,TB!$A358,May!$H:$H)</f>
        <v>0</v>
      </c>
      <c r="H358" s="48">
        <f>SUMIF(Jun!$A:$A,TB!$A358,Jun!$H:$H)</f>
        <v>0</v>
      </c>
      <c r="I358" s="48">
        <f>SUMIF(Jul!$A:$A,TB!$A358,Jul!$H:$H)</f>
        <v>0</v>
      </c>
      <c r="J358" s="48">
        <f>SUMIF(Aug!$A:$A,TB!$A358,Aug!$H:$H)</f>
        <v>0</v>
      </c>
      <c r="K358" s="48">
        <f>SUMIF(Sep!$A:$A,TB!$A358,Sep!$H:$H)</f>
        <v>0</v>
      </c>
      <c r="L358" s="48">
        <f>SUMIF(Oct!$A:$A,TB!$A358,Oct!$H:$H)</f>
        <v>0</v>
      </c>
      <c r="M358" s="48">
        <f>SUMIF(Nov!$A:$A,TB!$A358,Nov!$H:$H)</f>
        <v>0</v>
      </c>
      <c r="N358" s="48">
        <f>SUMIF(Dec!$A:$A,TB!$A358,Dec!$H:$H)</f>
        <v>0</v>
      </c>
      <c r="O358" s="261"/>
      <c r="P358" s="261"/>
      <c r="Q358" s="48">
        <v>0</v>
      </c>
      <c r="R358" s="48">
        <v>0</v>
      </c>
      <c r="S358" s="48">
        <v>0</v>
      </c>
      <c r="T358" s="48">
        <v>0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261"/>
      <c r="AD358" s="48">
        <f t="shared" si="262"/>
        <v>0</v>
      </c>
      <c r="AE358" s="48">
        <f t="shared" si="262"/>
        <v>0</v>
      </c>
      <c r="AF358" s="48">
        <f t="shared" si="262"/>
        <v>0</v>
      </c>
      <c r="AG358" s="48">
        <f t="shared" si="262"/>
        <v>0</v>
      </c>
      <c r="AH358" s="48">
        <f t="shared" si="262"/>
        <v>0</v>
      </c>
      <c r="AI358" s="48">
        <f t="shared" si="262"/>
        <v>0</v>
      </c>
      <c r="AJ358" s="48">
        <f t="shared" si="262"/>
        <v>0</v>
      </c>
      <c r="AK358" s="48">
        <f t="shared" si="262"/>
        <v>0</v>
      </c>
      <c r="AL358" s="48">
        <f t="shared" si="262"/>
        <v>0</v>
      </c>
      <c r="AM358" s="48">
        <f t="shared" si="262"/>
        <v>0</v>
      </c>
      <c r="AN358" s="48">
        <f t="shared" si="262"/>
        <v>0</v>
      </c>
      <c r="AO358" s="48">
        <f t="shared" si="262"/>
        <v>0</v>
      </c>
    </row>
    <row r="359" spans="1:41" ht="16.399999999999999" customHeight="1">
      <c r="A359" s="19" t="s">
        <v>58</v>
      </c>
      <c r="B359" s="27"/>
      <c r="C359" s="21">
        <f t="shared" ref="C359" si="263">ROUND(SUM(C356:C358),2)</f>
        <v>0</v>
      </c>
      <c r="D359" s="21">
        <f t="shared" ref="D359:N359" si="264">ROUND(SUM(D356:D358),2)</f>
        <v>0</v>
      </c>
      <c r="E359" s="21">
        <f t="shared" si="264"/>
        <v>0</v>
      </c>
      <c r="F359" s="21">
        <f t="shared" si="264"/>
        <v>0</v>
      </c>
      <c r="G359" s="21">
        <f t="shared" si="264"/>
        <v>0</v>
      </c>
      <c r="H359" s="21">
        <f t="shared" si="264"/>
        <v>0</v>
      </c>
      <c r="I359" s="21">
        <f t="shared" si="264"/>
        <v>0</v>
      </c>
      <c r="J359" s="21">
        <f t="shared" si="264"/>
        <v>0</v>
      </c>
      <c r="K359" s="21">
        <f t="shared" si="264"/>
        <v>0</v>
      </c>
      <c r="L359" s="21">
        <f t="shared" si="264"/>
        <v>0</v>
      </c>
      <c r="M359" s="21">
        <f t="shared" si="264"/>
        <v>0</v>
      </c>
      <c r="N359" s="21">
        <f t="shared" si="264"/>
        <v>0</v>
      </c>
      <c r="O359" s="261"/>
      <c r="P359" s="261"/>
      <c r="Q359" s="21">
        <v>0</v>
      </c>
      <c r="R359" s="21">
        <v>0</v>
      </c>
      <c r="S359" s="21">
        <v>0</v>
      </c>
      <c r="T359" s="21">
        <v>0</v>
      </c>
      <c r="U359" s="21">
        <v>0</v>
      </c>
      <c r="V359" s="21">
        <v>0</v>
      </c>
      <c r="W359" s="21">
        <v>0</v>
      </c>
      <c r="X359" s="21">
        <v>0</v>
      </c>
      <c r="Y359" s="21">
        <v>0</v>
      </c>
      <c r="Z359" s="21">
        <v>0</v>
      </c>
      <c r="AA359" s="21">
        <v>0</v>
      </c>
      <c r="AB359" s="21">
        <v>0</v>
      </c>
      <c r="AC359" s="261"/>
      <c r="AD359" s="21">
        <f t="shared" ref="AD359:AO359" si="265">ROUND(SUM(AD356:AD358),2)</f>
        <v>0</v>
      </c>
      <c r="AE359" s="21">
        <f t="shared" si="265"/>
        <v>0</v>
      </c>
      <c r="AF359" s="21">
        <f t="shared" si="265"/>
        <v>0</v>
      </c>
      <c r="AG359" s="21">
        <f t="shared" si="265"/>
        <v>0</v>
      </c>
      <c r="AH359" s="21">
        <f t="shared" si="265"/>
        <v>0</v>
      </c>
      <c r="AI359" s="21">
        <f t="shared" si="265"/>
        <v>0</v>
      </c>
      <c r="AJ359" s="21">
        <f t="shared" si="265"/>
        <v>0</v>
      </c>
      <c r="AK359" s="21">
        <f t="shared" si="265"/>
        <v>0</v>
      </c>
      <c r="AL359" s="21">
        <f t="shared" si="265"/>
        <v>0</v>
      </c>
      <c r="AM359" s="21">
        <f t="shared" si="265"/>
        <v>0</v>
      </c>
      <c r="AN359" s="21">
        <f t="shared" si="265"/>
        <v>0</v>
      </c>
      <c r="AO359" s="21">
        <f t="shared" si="265"/>
        <v>0</v>
      </c>
    </row>
    <row r="360" spans="1:41" ht="16.399999999999999" customHeight="1">
      <c r="A360" s="14"/>
      <c r="B360" s="23"/>
      <c r="C360" s="48">
        <f>SUMIF(Jan!$A:$A,TB!$A360,Jan!$H:$H)</f>
        <v>0</v>
      </c>
      <c r="D360" s="48">
        <f>SUMIF(Feb!$A:$A,TB!$A360,Feb!$H:$H)</f>
        <v>0</v>
      </c>
      <c r="E360" s="48">
        <f>SUMIF(Mar!$A:$A,TB!$A360,Mar!$H:$H)</f>
        <v>0</v>
      </c>
      <c r="F360" s="48">
        <f>SUMIF(Apr!$A:$A,TB!$A360,Apr!$H:$H)</f>
        <v>0</v>
      </c>
      <c r="G360" s="48">
        <f>SUMIF(May!$A:$A,TB!$A360,May!$H:$H)</f>
        <v>0</v>
      </c>
      <c r="H360" s="48">
        <f>SUMIF(Jun!$A:$A,TB!$A360,Jun!$H:$H)</f>
        <v>0</v>
      </c>
      <c r="I360" s="48">
        <f>SUMIF(Jul!$A:$A,TB!$A360,Jul!$H:$H)</f>
        <v>0</v>
      </c>
      <c r="J360" s="48">
        <f>SUMIF(Aug!$A:$A,TB!$A360,Aug!$H:$H)</f>
        <v>0</v>
      </c>
      <c r="K360" s="48">
        <f>SUMIF(Sep!$A:$A,TB!$A360,Sep!$H:$H)</f>
        <v>0</v>
      </c>
      <c r="L360" s="48">
        <f>SUMIF(Oct!$A:$A,TB!$A360,Oct!$H:$H)</f>
        <v>0</v>
      </c>
      <c r="M360" s="48">
        <f>SUMIF(Nov!$A:$A,TB!$A360,Nov!$H:$H)</f>
        <v>0</v>
      </c>
      <c r="N360" s="48">
        <f>SUMIF(Dec!$A:$A,TB!$A360,Dec!$H:$H)</f>
        <v>0</v>
      </c>
      <c r="O360" s="261"/>
      <c r="P360" s="261"/>
      <c r="Q360" s="48">
        <v>0</v>
      </c>
      <c r="R360" s="48">
        <v>0</v>
      </c>
      <c r="S360" s="48">
        <v>0</v>
      </c>
      <c r="T360" s="48">
        <v>0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261"/>
      <c r="AD360" s="48">
        <f t="shared" ref="AD360:AO362" si="266">ROUND(C360*AD$2,2)</f>
        <v>0</v>
      </c>
      <c r="AE360" s="48">
        <f t="shared" si="266"/>
        <v>0</v>
      </c>
      <c r="AF360" s="48">
        <f t="shared" si="266"/>
        <v>0</v>
      </c>
      <c r="AG360" s="48">
        <f t="shared" si="266"/>
        <v>0</v>
      </c>
      <c r="AH360" s="48">
        <f t="shared" si="266"/>
        <v>0</v>
      </c>
      <c r="AI360" s="48">
        <f t="shared" si="266"/>
        <v>0</v>
      </c>
      <c r="AJ360" s="48">
        <f t="shared" si="266"/>
        <v>0</v>
      </c>
      <c r="AK360" s="48">
        <f t="shared" si="266"/>
        <v>0</v>
      </c>
      <c r="AL360" s="48">
        <f t="shared" si="266"/>
        <v>0</v>
      </c>
      <c r="AM360" s="48">
        <f t="shared" si="266"/>
        <v>0</v>
      </c>
      <c r="AN360" s="48">
        <f t="shared" si="266"/>
        <v>0</v>
      </c>
      <c r="AO360" s="48">
        <f t="shared" si="266"/>
        <v>0</v>
      </c>
    </row>
    <row r="361" spans="1:41" ht="16.399999999999999" customHeight="1">
      <c r="A361" s="14"/>
      <c r="B361" s="23"/>
      <c r="C361" s="48">
        <f>SUMIF(Jan!$A:$A,TB!$A361,Jan!$H:$H)</f>
        <v>0</v>
      </c>
      <c r="D361" s="48">
        <f>SUMIF(Feb!$A:$A,TB!$A361,Feb!$H:$H)</f>
        <v>0</v>
      </c>
      <c r="E361" s="48">
        <f>SUMIF(Mar!$A:$A,TB!$A361,Mar!$H:$H)</f>
        <v>0</v>
      </c>
      <c r="F361" s="48">
        <f>SUMIF(Apr!$A:$A,TB!$A361,Apr!$H:$H)</f>
        <v>0</v>
      </c>
      <c r="G361" s="48">
        <f>SUMIF(May!$A:$A,TB!$A361,May!$H:$H)</f>
        <v>0</v>
      </c>
      <c r="H361" s="48">
        <f>SUMIF(Jun!$A:$A,TB!$A361,Jun!$H:$H)</f>
        <v>0</v>
      </c>
      <c r="I361" s="48">
        <f>SUMIF(Jul!$A:$A,TB!$A361,Jul!$H:$H)</f>
        <v>0</v>
      </c>
      <c r="J361" s="48">
        <f>SUMIF(Aug!$A:$A,TB!$A361,Aug!$H:$H)</f>
        <v>0</v>
      </c>
      <c r="K361" s="48">
        <f>SUMIF(Sep!$A:$A,TB!$A361,Sep!$H:$H)</f>
        <v>0</v>
      </c>
      <c r="L361" s="48">
        <f>SUMIF(Oct!$A:$A,TB!$A361,Oct!$H:$H)</f>
        <v>0</v>
      </c>
      <c r="M361" s="48">
        <f>SUMIF(Nov!$A:$A,TB!$A361,Nov!$H:$H)</f>
        <v>0</v>
      </c>
      <c r="N361" s="48">
        <f>SUMIF(Dec!$A:$A,TB!$A361,Dec!$H:$H)</f>
        <v>0</v>
      </c>
      <c r="O361" s="261"/>
      <c r="P361" s="261"/>
      <c r="Q361" s="48">
        <v>0</v>
      </c>
      <c r="R361" s="48">
        <v>0</v>
      </c>
      <c r="S361" s="48">
        <v>0</v>
      </c>
      <c r="T361" s="48">
        <v>0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261"/>
      <c r="AD361" s="48">
        <f t="shared" si="266"/>
        <v>0</v>
      </c>
      <c r="AE361" s="48">
        <f t="shared" si="266"/>
        <v>0</v>
      </c>
      <c r="AF361" s="48">
        <f t="shared" si="266"/>
        <v>0</v>
      </c>
      <c r="AG361" s="48">
        <f t="shared" si="266"/>
        <v>0</v>
      </c>
      <c r="AH361" s="48">
        <f t="shared" si="266"/>
        <v>0</v>
      </c>
      <c r="AI361" s="48">
        <f t="shared" si="266"/>
        <v>0</v>
      </c>
      <c r="AJ361" s="48">
        <f t="shared" si="266"/>
        <v>0</v>
      </c>
      <c r="AK361" s="48">
        <f t="shared" si="266"/>
        <v>0</v>
      </c>
      <c r="AL361" s="48">
        <f t="shared" si="266"/>
        <v>0</v>
      </c>
      <c r="AM361" s="48">
        <f t="shared" si="266"/>
        <v>0</v>
      </c>
      <c r="AN361" s="48">
        <f t="shared" si="266"/>
        <v>0</v>
      </c>
      <c r="AO361" s="48">
        <f t="shared" si="266"/>
        <v>0</v>
      </c>
    </row>
    <row r="362" spans="1:41" ht="16.399999999999999" customHeight="1">
      <c r="A362" s="14"/>
      <c r="B362" s="23"/>
      <c r="C362" s="48">
        <f>SUMIF(Jan!$A:$A,TB!$A362,Jan!$H:$H)</f>
        <v>0</v>
      </c>
      <c r="D362" s="48">
        <f>SUMIF(Feb!$A:$A,TB!$A362,Feb!$H:$H)</f>
        <v>0</v>
      </c>
      <c r="E362" s="48">
        <f>SUMIF(Mar!$A:$A,TB!$A362,Mar!$H:$H)</f>
        <v>0</v>
      </c>
      <c r="F362" s="48">
        <f>SUMIF(Apr!$A:$A,TB!$A362,Apr!$H:$H)</f>
        <v>0</v>
      </c>
      <c r="G362" s="48">
        <f>SUMIF(May!$A:$A,TB!$A362,May!$H:$H)</f>
        <v>0</v>
      </c>
      <c r="H362" s="48">
        <f>SUMIF(Jun!$A:$A,TB!$A362,Jun!$H:$H)</f>
        <v>0</v>
      </c>
      <c r="I362" s="48">
        <f>SUMIF(Jul!$A:$A,TB!$A362,Jul!$H:$H)</f>
        <v>0</v>
      </c>
      <c r="J362" s="48">
        <f>SUMIF(Aug!$A:$A,TB!$A362,Aug!$H:$H)</f>
        <v>0</v>
      </c>
      <c r="K362" s="48">
        <f>SUMIF(Sep!$A:$A,TB!$A362,Sep!$H:$H)</f>
        <v>0</v>
      </c>
      <c r="L362" s="48">
        <f>SUMIF(Oct!$A:$A,TB!$A362,Oct!$H:$H)</f>
        <v>0</v>
      </c>
      <c r="M362" s="48">
        <f>SUMIF(Nov!$A:$A,TB!$A362,Nov!$H:$H)</f>
        <v>0</v>
      </c>
      <c r="N362" s="48">
        <f>SUMIF(Dec!$A:$A,TB!$A362,Dec!$H:$H)</f>
        <v>0</v>
      </c>
      <c r="O362" s="261"/>
      <c r="P362" s="261"/>
      <c r="Q362" s="48">
        <v>0</v>
      </c>
      <c r="R362" s="48">
        <v>0</v>
      </c>
      <c r="S362" s="48">
        <v>0</v>
      </c>
      <c r="T362" s="48">
        <v>0</v>
      </c>
      <c r="U362" s="48">
        <v>0</v>
      </c>
      <c r="V362" s="48">
        <v>0</v>
      </c>
      <c r="W362" s="48">
        <v>0</v>
      </c>
      <c r="X362" s="48">
        <v>0</v>
      </c>
      <c r="Y362" s="48">
        <v>0</v>
      </c>
      <c r="Z362" s="48">
        <v>0</v>
      </c>
      <c r="AA362" s="48">
        <v>0</v>
      </c>
      <c r="AB362" s="48">
        <v>0</v>
      </c>
      <c r="AC362" s="261"/>
      <c r="AD362" s="48">
        <f t="shared" si="266"/>
        <v>0</v>
      </c>
      <c r="AE362" s="48">
        <f t="shared" si="266"/>
        <v>0</v>
      </c>
      <c r="AF362" s="48">
        <f t="shared" si="266"/>
        <v>0</v>
      </c>
      <c r="AG362" s="48">
        <f t="shared" si="266"/>
        <v>0</v>
      </c>
      <c r="AH362" s="48">
        <f t="shared" si="266"/>
        <v>0</v>
      </c>
      <c r="AI362" s="48">
        <f t="shared" si="266"/>
        <v>0</v>
      </c>
      <c r="AJ362" s="48">
        <f t="shared" si="266"/>
        <v>0</v>
      </c>
      <c r="AK362" s="48">
        <f t="shared" si="266"/>
        <v>0</v>
      </c>
      <c r="AL362" s="48">
        <f t="shared" si="266"/>
        <v>0</v>
      </c>
      <c r="AM362" s="48">
        <f t="shared" si="266"/>
        <v>0</v>
      </c>
      <c r="AN362" s="48">
        <f t="shared" si="266"/>
        <v>0</v>
      </c>
      <c r="AO362" s="48">
        <f t="shared" si="266"/>
        <v>0</v>
      </c>
    </row>
    <row r="363" spans="1:41" ht="16.399999999999999" customHeight="1">
      <c r="A363" s="19" t="s">
        <v>59</v>
      </c>
      <c r="B363" s="20"/>
      <c r="C363" s="21">
        <f t="shared" ref="C363" si="267">ROUND(SUM(C360:C362),2)</f>
        <v>0</v>
      </c>
      <c r="D363" s="21">
        <f t="shared" ref="D363:N363" si="268">ROUND(SUM(D360:D362),2)</f>
        <v>0</v>
      </c>
      <c r="E363" s="21">
        <f t="shared" si="268"/>
        <v>0</v>
      </c>
      <c r="F363" s="21">
        <f t="shared" si="268"/>
        <v>0</v>
      </c>
      <c r="G363" s="21">
        <f t="shared" si="268"/>
        <v>0</v>
      </c>
      <c r="H363" s="21">
        <f t="shared" si="268"/>
        <v>0</v>
      </c>
      <c r="I363" s="21">
        <f t="shared" si="268"/>
        <v>0</v>
      </c>
      <c r="J363" s="21">
        <f t="shared" si="268"/>
        <v>0</v>
      </c>
      <c r="K363" s="21">
        <f t="shared" si="268"/>
        <v>0</v>
      </c>
      <c r="L363" s="21">
        <f t="shared" si="268"/>
        <v>0</v>
      </c>
      <c r="M363" s="21">
        <f t="shared" si="268"/>
        <v>0</v>
      </c>
      <c r="N363" s="21">
        <f t="shared" si="268"/>
        <v>0</v>
      </c>
      <c r="O363" s="261"/>
      <c r="P363" s="261"/>
      <c r="Q363" s="21">
        <v>0</v>
      </c>
      <c r="R363" s="21">
        <v>0</v>
      </c>
      <c r="S363" s="21">
        <v>0</v>
      </c>
      <c r="T363" s="21">
        <v>0</v>
      </c>
      <c r="U363" s="21">
        <v>0</v>
      </c>
      <c r="V363" s="21">
        <v>0</v>
      </c>
      <c r="W363" s="21">
        <v>0</v>
      </c>
      <c r="X363" s="21">
        <v>0</v>
      </c>
      <c r="Y363" s="21">
        <v>0</v>
      </c>
      <c r="Z363" s="21">
        <v>0</v>
      </c>
      <c r="AA363" s="21">
        <v>0</v>
      </c>
      <c r="AB363" s="21">
        <v>0</v>
      </c>
      <c r="AC363" s="261"/>
      <c r="AD363" s="21">
        <f t="shared" ref="AD363:AO363" si="269">ROUND(SUM(AD360:AD362),2)</f>
        <v>0</v>
      </c>
      <c r="AE363" s="21">
        <f t="shared" si="269"/>
        <v>0</v>
      </c>
      <c r="AF363" s="21">
        <f t="shared" si="269"/>
        <v>0</v>
      </c>
      <c r="AG363" s="21">
        <f t="shared" si="269"/>
        <v>0</v>
      </c>
      <c r="AH363" s="21">
        <f t="shared" si="269"/>
        <v>0</v>
      </c>
      <c r="AI363" s="21">
        <f t="shared" si="269"/>
        <v>0</v>
      </c>
      <c r="AJ363" s="21">
        <f t="shared" si="269"/>
        <v>0</v>
      </c>
      <c r="AK363" s="21">
        <f t="shared" si="269"/>
        <v>0</v>
      </c>
      <c r="AL363" s="21">
        <f t="shared" si="269"/>
        <v>0</v>
      </c>
      <c r="AM363" s="21">
        <f t="shared" si="269"/>
        <v>0</v>
      </c>
      <c r="AN363" s="21">
        <f t="shared" si="269"/>
        <v>0</v>
      </c>
      <c r="AO363" s="21">
        <f t="shared" si="269"/>
        <v>0</v>
      </c>
    </row>
    <row r="364" spans="1:41" ht="16.399999999999999" customHeight="1">
      <c r="A364" s="14"/>
      <c r="B364" s="15"/>
      <c r="C364" s="48">
        <f>SUMIF(Jan!$A:$A,TB!$A364,Jan!$H:$H)</f>
        <v>0</v>
      </c>
      <c r="D364" s="48">
        <f>SUMIF(Feb!$A:$A,TB!$A364,Feb!$H:$H)</f>
        <v>0</v>
      </c>
      <c r="E364" s="48">
        <f>SUMIF(Mar!$A:$A,TB!$A364,Mar!$H:$H)</f>
        <v>0</v>
      </c>
      <c r="F364" s="48">
        <f>SUMIF(Apr!$A:$A,TB!$A364,Apr!$H:$H)</f>
        <v>0</v>
      </c>
      <c r="G364" s="48">
        <f>SUMIF(May!$A:$A,TB!$A364,May!$H:$H)</f>
        <v>0</v>
      </c>
      <c r="H364" s="48">
        <f>SUMIF(Jun!$A:$A,TB!$A364,Jun!$H:$H)</f>
        <v>0</v>
      </c>
      <c r="I364" s="48">
        <f>SUMIF(Jul!$A:$A,TB!$A364,Jul!$H:$H)</f>
        <v>0</v>
      </c>
      <c r="J364" s="48">
        <f>SUMIF(Aug!$A:$A,TB!$A364,Aug!$H:$H)</f>
        <v>0</v>
      </c>
      <c r="K364" s="48">
        <f>SUMIF(Sep!$A:$A,TB!$A364,Sep!$H:$H)</f>
        <v>0</v>
      </c>
      <c r="L364" s="48">
        <f>SUMIF(Oct!$A:$A,TB!$A364,Oct!$H:$H)</f>
        <v>0</v>
      </c>
      <c r="M364" s="48">
        <f>SUMIF(Nov!$A:$A,TB!$A364,Nov!$H:$H)</f>
        <v>0</v>
      </c>
      <c r="N364" s="48">
        <f>SUMIF(Dec!$A:$A,TB!$A364,Dec!$H:$H)</f>
        <v>0</v>
      </c>
      <c r="O364" s="261"/>
      <c r="P364" s="261"/>
      <c r="Q364" s="48">
        <v>0</v>
      </c>
      <c r="R364" s="48">
        <v>0</v>
      </c>
      <c r="S364" s="48">
        <v>0</v>
      </c>
      <c r="T364" s="48">
        <v>0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261"/>
      <c r="AD364" s="48">
        <f t="shared" ref="AD364:AD373" si="270">ROUND(C364*AD$2,2)</f>
        <v>0</v>
      </c>
      <c r="AE364" s="48">
        <f t="shared" ref="AE364:AE373" si="271">ROUND(D364*AE$2,2)</f>
        <v>0</v>
      </c>
      <c r="AF364" s="48">
        <f t="shared" ref="AF364:AF373" si="272">ROUND(E364*AF$2,2)</f>
        <v>0</v>
      </c>
      <c r="AG364" s="48">
        <f t="shared" ref="AG364:AG373" si="273">ROUND(F364*AG$2,2)</f>
        <v>0</v>
      </c>
      <c r="AH364" s="48">
        <f t="shared" ref="AH364:AH373" si="274">ROUND(G364*AH$2,2)</f>
        <v>0</v>
      </c>
      <c r="AI364" s="48">
        <f t="shared" ref="AI364:AI373" si="275">ROUND(H364*AI$2,2)</f>
        <v>0</v>
      </c>
      <c r="AJ364" s="48">
        <f t="shared" ref="AJ364:AJ373" si="276">ROUND(I364*AJ$2,2)</f>
        <v>0</v>
      </c>
      <c r="AK364" s="48">
        <f t="shared" ref="AK364:AK373" si="277">ROUND(J364*AK$2,2)</f>
        <v>0</v>
      </c>
      <c r="AL364" s="48">
        <f t="shared" ref="AL364:AL373" si="278">ROUND(K364*AL$2,2)</f>
        <v>0</v>
      </c>
      <c r="AM364" s="48">
        <f t="shared" ref="AM364:AM373" si="279">ROUND(L364*AM$2,2)</f>
        <v>0</v>
      </c>
      <c r="AN364" s="48">
        <f t="shared" ref="AN364:AN373" si="280">ROUND(M364*AN$2,2)</f>
        <v>0</v>
      </c>
      <c r="AO364" s="48">
        <f t="shared" ref="AO364:AO373" si="281">ROUND(N364*AO$2,2)</f>
        <v>0</v>
      </c>
    </row>
    <row r="365" spans="1:41" ht="16.399999999999999" customHeight="1">
      <c r="A365" s="14">
        <v>30010</v>
      </c>
      <c r="B365" s="15" t="s">
        <v>295</v>
      </c>
      <c r="C365" s="48">
        <f>SUMIF(Jan!$A:$A,TB!$A365,Jan!$H:$H)</f>
        <v>-35000000</v>
      </c>
      <c r="D365" s="48">
        <f>SUMIF(Feb!$A:$A,TB!$A365,Feb!$H:$H)</f>
        <v>-35000000</v>
      </c>
      <c r="E365" s="48">
        <f>SUMIF(Mar!$A:$A,TB!$A365,Mar!$H:$H)</f>
        <v>-35000000</v>
      </c>
      <c r="F365" s="48">
        <f>SUMIF(Apr!$A:$A,TB!$A365,Apr!$H:$H)</f>
        <v>-35000000</v>
      </c>
      <c r="G365" s="48">
        <f>SUMIF(May!$A:$A,TB!$A365,May!$H:$H)</f>
        <v>-35000000</v>
      </c>
      <c r="H365" s="48">
        <f>SUMIF(Jun!$A:$A,TB!$A365,Jun!$H:$H)</f>
        <v>-35000000</v>
      </c>
      <c r="I365" s="48">
        <f>SUMIF(Jul!$A:$A,TB!$A365,Jul!$H:$H)</f>
        <v>-35000000</v>
      </c>
      <c r="J365" s="48">
        <f>SUMIF(Aug!$A:$A,TB!$A365,Aug!$H:$H)</f>
        <v>-35000000</v>
      </c>
      <c r="K365" s="48">
        <f>SUMIF(Sep!$A:$A,TB!$A365,Sep!$H:$H)</f>
        <v>-35000000</v>
      </c>
      <c r="L365" s="48">
        <f>SUMIF(Oct!$A:$A,TB!$A365,Oct!$H:$H)</f>
        <v>-35000000</v>
      </c>
      <c r="M365" s="48">
        <f>SUMIF(Nov!$A:$A,TB!$A365,Nov!$H:$H)</f>
        <v>-35000000</v>
      </c>
      <c r="N365" s="48">
        <f>SUMIF(Dec!$A:$A,TB!$A365,Dec!$H:$H)</f>
        <v>-35000000</v>
      </c>
      <c r="O365" s="261"/>
      <c r="P365" s="261"/>
      <c r="Q365" s="48">
        <v>-35000000</v>
      </c>
      <c r="R365" s="48">
        <v>-35000000</v>
      </c>
      <c r="S365" s="48">
        <v>-35000000</v>
      </c>
      <c r="T365" s="48">
        <v>-35000000</v>
      </c>
      <c r="U365" s="48">
        <v>-35000000</v>
      </c>
      <c r="V365" s="48">
        <v>-35000000</v>
      </c>
      <c r="W365" s="48">
        <v>-35000000</v>
      </c>
      <c r="X365" s="48">
        <v>-35000000</v>
      </c>
      <c r="Y365" s="48">
        <v>-35000000</v>
      </c>
      <c r="Z365" s="48">
        <v>-35000000</v>
      </c>
      <c r="AA365" s="48">
        <v>-35000000</v>
      </c>
      <c r="AB365" s="48">
        <v>-35000000</v>
      </c>
      <c r="AC365" s="261"/>
      <c r="AD365" s="48">
        <f t="shared" si="270"/>
        <v>-35000000</v>
      </c>
      <c r="AE365" s="48">
        <f t="shared" si="271"/>
        <v>-35000000</v>
      </c>
      <c r="AF365" s="48">
        <f t="shared" si="272"/>
        <v>-35000000</v>
      </c>
      <c r="AG365" s="48">
        <f t="shared" si="273"/>
        <v>-35000000</v>
      </c>
      <c r="AH365" s="48">
        <f t="shared" si="274"/>
        <v>-35000000</v>
      </c>
      <c r="AI365" s="48">
        <f t="shared" si="275"/>
        <v>-35000000</v>
      </c>
      <c r="AJ365" s="48">
        <f t="shared" si="276"/>
        <v>-35000000</v>
      </c>
      <c r="AK365" s="48">
        <f t="shared" si="277"/>
        <v>-35000000</v>
      </c>
      <c r="AL365" s="48">
        <f t="shared" si="278"/>
        <v>-35000000</v>
      </c>
      <c r="AM365" s="48">
        <f t="shared" si="279"/>
        <v>-35000000</v>
      </c>
      <c r="AN365" s="48">
        <f t="shared" si="280"/>
        <v>-35000000</v>
      </c>
      <c r="AO365" s="48">
        <f t="shared" si="281"/>
        <v>-35000000</v>
      </c>
    </row>
    <row r="366" spans="1:41" ht="16.399999999999999" customHeight="1">
      <c r="A366" s="22">
        <v>30011</v>
      </c>
      <c r="B366" s="15" t="s">
        <v>296</v>
      </c>
      <c r="C366" s="48">
        <f>SUMIF(Jan!$A:$A,TB!$A366,Jan!$H:$H)</f>
        <v>0</v>
      </c>
      <c r="D366" s="48">
        <f>SUMIF(Feb!$A:$A,TB!$A366,Feb!$H:$H)</f>
        <v>0</v>
      </c>
      <c r="E366" s="48">
        <f>SUMIF(Mar!$A:$A,TB!$A366,Mar!$H:$H)</f>
        <v>0</v>
      </c>
      <c r="F366" s="48">
        <f>SUMIF(Apr!$A:$A,TB!$A366,Apr!$H:$H)</f>
        <v>0</v>
      </c>
      <c r="G366" s="48">
        <f>SUMIF(May!$A:$A,TB!$A366,May!$H:$H)</f>
        <v>0</v>
      </c>
      <c r="H366" s="48">
        <f>SUMIF(Jun!$A:$A,TB!$A366,Jun!$H:$H)</f>
        <v>0</v>
      </c>
      <c r="I366" s="48">
        <f>SUMIF(Jul!$A:$A,TB!$A366,Jul!$H:$H)</f>
        <v>0</v>
      </c>
      <c r="J366" s="48">
        <f>SUMIF(Aug!$A:$A,TB!$A366,Aug!$H:$H)</f>
        <v>0</v>
      </c>
      <c r="K366" s="48">
        <f>SUMIF(Sep!$A:$A,TB!$A366,Sep!$H:$H)</f>
        <v>0</v>
      </c>
      <c r="L366" s="48">
        <f>SUMIF(Oct!$A:$A,TB!$A366,Oct!$H:$H)</f>
        <v>0</v>
      </c>
      <c r="M366" s="48">
        <f>SUMIF(Nov!$A:$A,TB!$A366,Nov!$H:$H)</f>
        <v>0</v>
      </c>
      <c r="N366" s="48">
        <f>SUMIF(Dec!$A:$A,TB!$A366,Dec!$H:$H)</f>
        <v>0</v>
      </c>
      <c r="O366" s="261"/>
      <c r="P366" s="261"/>
      <c r="Q366" s="48">
        <v>0</v>
      </c>
      <c r="R366" s="48">
        <v>0</v>
      </c>
      <c r="S366" s="48">
        <v>0</v>
      </c>
      <c r="T366" s="48">
        <v>0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261"/>
      <c r="AD366" s="48">
        <f t="shared" si="270"/>
        <v>0</v>
      </c>
      <c r="AE366" s="48">
        <f t="shared" si="271"/>
        <v>0</v>
      </c>
      <c r="AF366" s="48">
        <f t="shared" si="272"/>
        <v>0</v>
      </c>
      <c r="AG366" s="48">
        <f t="shared" si="273"/>
        <v>0</v>
      </c>
      <c r="AH366" s="48">
        <f t="shared" si="274"/>
        <v>0</v>
      </c>
      <c r="AI366" s="48">
        <f t="shared" si="275"/>
        <v>0</v>
      </c>
      <c r="AJ366" s="48">
        <f t="shared" si="276"/>
        <v>0</v>
      </c>
      <c r="AK366" s="48">
        <f t="shared" si="277"/>
        <v>0</v>
      </c>
      <c r="AL366" s="48">
        <f t="shared" si="278"/>
        <v>0</v>
      </c>
      <c r="AM366" s="48">
        <f t="shared" si="279"/>
        <v>0</v>
      </c>
      <c r="AN366" s="48">
        <f t="shared" si="280"/>
        <v>0</v>
      </c>
      <c r="AO366" s="48">
        <f t="shared" si="281"/>
        <v>0</v>
      </c>
    </row>
    <row r="367" spans="1:41" ht="16.399999999999999" customHeight="1">
      <c r="A367" s="14">
        <v>30020</v>
      </c>
      <c r="B367" s="15" t="s">
        <v>297</v>
      </c>
      <c r="C367" s="48">
        <f>SUMIF(Jan!$A:$A,TB!$A367,Jan!$H:$H)</f>
        <v>0</v>
      </c>
      <c r="D367" s="48">
        <f>SUMIF(Feb!$A:$A,TB!$A367,Feb!$H:$H)</f>
        <v>0</v>
      </c>
      <c r="E367" s="48">
        <f>SUMIF(Mar!$A:$A,TB!$A367,Mar!$H:$H)</f>
        <v>0</v>
      </c>
      <c r="F367" s="48">
        <f>SUMIF(Apr!$A:$A,TB!$A367,Apr!$H:$H)</f>
        <v>0</v>
      </c>
      <c r="G367" s="48">
        <f>SUMIF(May!$A:$A,TB!$A367,May!$H:$H)</f>
        <v>0</v>
      </c>
      <c r="H367" s="48">
        <f>SUMIF(Jun!$A:$A,TB!$A367,Jun!$H:$H)</f>
        <v>0</v>
      </c>
      <c r="I367" s="48">
        <f>SUMIF(Jul!$A:$A,TB!$A367,Jul!$H:$H)</f>
        <v>0</v>
      </c>
      <c r="J367" s="48">
        <f>SUMIF(Aug!$A:$A,TB!$A367,Aug!$H:$H)</f>
        <v>0</v>
      </c>
      <c r="K367" s="48">
        <f>SUMIF(Sep!$A:$A,TB!$A367,Sep!$H:$H)</f>
        <v>0</v>
      </c>
      <c r="L367" s="48">
        <f>SUMIF(Oct!$A:$A,TB!$A367,Oct!$H:$H)</f>
        <v>0</v>
      </c>
      <c r="M367" s="48">
        <f>SUMIF(Nov!$A:$A,TB!$A367,Nov!$H:$H)</f>
        <v>0</v>
      </c>
      <c r="N367" s="48">
        <f>SUMIF(Dec!$A:$A,TB!$A367,Dec!$H:$H)</f>
        <v>0</v>
      </c>
      <c r="O367" s="261"/>
      <c r="P367" s="261"/>
      <c r="Q367" s="48">
        <v>0</v>
      </c>
      <c r="R367" s="48">
        <v>0</v>
      </c>
      <c r="S367" s="48">
        <v>0</v>
      </c>
      <c r="T367" s="48">
        <v>0</v>
      </c>
      <c r="U367" s="48">
        <v>0</v>
      </c>
      <c r="V367" s="48">
        <v>0</v>
      </c>
      <c r="W367" s="48">
        <v>0</v>
      </c>
      <c r="X367" s="48">
        <v>0</v>
      </c>
      <c r="Y367" s="48">
        <v>0</v>
      </c>
      <c r="Z367" s="48">
        <v>0</v>
      </c>
      <c r="AA367" s="48">
        <v>0</v>
      </c>
      <c r="AB367" s="48">
        <v>0</v>
      </c>
      <c r="AC367" s="261"/>
      <c r="AD367" s="48">
        <f t="shared" si="270"/>
        <v>0</v>
      </c>
      <c r="AE367" s="48">
        <f t="shared" si="271"/>
        <v>0</v>
      </c>
      <c r="AF367" s="48">
        <f t="shared" si="272"/>
        <v>0</v>
      </c>
      <c r="AG367" s="48">
        <f t="shared" si="273"/>
        <v>0</v>
      </c>
      <c r="AH367" s="48">
        <f t="shared" si="274"/>
        <v>0</v>
      </c>
      <c r="AI367" s="48">
        <f t="shared" si="275"/>
        <v>0</v>
      </c>
      <c r="AJ367" s="48">
        <f t="shared" si="276"/>
        <v>0</v>
      </c>
      <c r="AK367" s="48">
        <f t="shared" si="277"/>
        <v>0</v>
      </c>
      <c r="AL367" s="48">
        <f t="shared" si="278"/>
        <v>0</v>
      </c>
      <c r="AM367" s="48">
        <f t="shared" si="279"/>
        <v>0</v>
      </c>
      <c r="AN367" s="48">
        <f t="shared" si="280"/>
        <v>0</v>
      </c>
      <c r="AO367" s="48">
        <f t="shared" si="281"/>
        <v>0</v>
      </c>
    </row>
    <row r="368" spans="1:41" ht="16.399999999999999" customHeight="1">
      <c r="A368" s="14">
        <v>30030</v>
      </c>
      <c r="B368" s="23" t="s">
        <v>298</v>
      </c>
      <c r="C368" s="48">
        <f>SUMIF(Jan!$A:$A,TB!$A368,Jan!$H:$H)</f>
        <v>-500000</v>
      </c>
      <c r="D368" s="48">
        <f>SUMIF(Feb!$A:$A,TB!$A368,Feb!$H:$H)</f>
        <v>-500000</v>
      </c>
      <c r="E368" s="48">
        <f>SUMIF(Mar!$A:$A,TB!$A368,Mar!$H:$H)</f>
        <v>-500000</v>
      </c>
      <c r="F368" s="48">
        <f>SUMIF(Apr!$A:$A,TB!$A368,Apr!$H:$H)</f>
        <v>-500000</v>
      </c>
      <c r="G368" s="48">
        <f>SUMIF(May!$A:$A,TB!$A368,May!$H:$H)</f>
        <v>-500000</v>
      </c>
      <c r="H368" s="48">
        <f>SUMIF(Jun!$A:$A,TB!$A368,Jun!$H:$H)</f>
        <v>-500000</v>
      </c>
      <c r="I368" s="48">
        <f>SUMIF(Jul!$A:$A,TB!$A368,Jul!$H:$H)</f>
        <v>-500000</v>
      </c>
      <c r="J368" s="48">
        <f>SUMIF(Aug!$A:$A,TB!$A368,Aug!$H:$H)</f>
        <v>-500000</v>
      </c>
      <c r="K368" s="48">
        <f>SUMIF(Sep!$A:$A,TB!$A368,Sep!$H:$H)</f>
        <v>-500000</v>
      </c>
      <c r="L368" s="48">
        <f>SUMIF(Oct!$A:$A,TB!$A368,Oct!$H:$H)</f>
        <v>-500000</v>
      </c>
      <c r="M368" s="48">
        <f>SUMIF(Nov!$A:$A,TB!$A368,Nov!$H:$H)</f>
        <v>-500000</v>
      </c>
      <c r="N368" s="48">
        <f>SUMIF(Dec!$A:$A,TB!$A368,Dec!$H:$H)</f>
        <v>-500000</v>
      </c>
      <c r="O368" s="261"/>
      <c r="P368" s="261"/>
      <c r="Q368" s="48">
        <v>-500000</v>
      </c>
      <c r="R368" s="48">
        <v>-500000</v>
      </c>
      <c r="S368" s="48">
        <v>-500000</v>
      </c>
      <c r="T368" s="48">
        <v>-500000</v>
      </c>
      <c r="U368" s="48">
        <v>-500000</v>
      </c>
      <c r="V368" s="48">
        <v>-500000</v>
      </c>
      <c r="W368" s="48">
        <v>-500000</v>
      </c>
      <c r="X368" s="48">
        <v>-500000</v>
      </c>
      <c r="Y368" s="48">
        <v>-500000</v>
      </c>
      <c r="Z368" s="48">
        <v>-500000</v>
      </c>
      <c r="AA368" s="48">
        <v>-500000</v>
      </c>
      <c r="AB368" s="48">
        <v>-500000</v>
      </c>
      <c r="AC368" s="261"/>
      <c r="AD368" s="48">
        <f t="shared" si="270"/>
        <v>-500000</v>
      </c>
      <c r="AE368" s="48">
        <f t="shared" si="271"/>
        <v>-500000</v>
      </c>
      <c r="AF368" s="48">
        <f t="shared" si="272"/>
        <v>-500000</v>
      </c>
      <c r="AG368" s="48">
        <f t="shared" si="273"/>
        <v>-500000</v>
      </c>
      <c r="AH368" s="48">
        <f t="shared" si="274"/>
        <v>-500000</v>
      </c>
      <c r="AI368" s="48">
        <f t="shared" si="275"/>
        <v>-500000</v>
      </c>
      <c r="AJ368" s="48">
        <f t="shared" si="276"/>
        <v>-500000</v>
      </c>
      <c r="AK368" s="48">
        <f t="shared" si="277"/>
        <v>-500000</v>
      </c>
      <c r="AL368" s="48">
        <f t="shared" si="278"/>
        <v>-500000</v>
      </c>
      <c r="AM368" s="48">
        <f t="shared" si="279"/>
        <v>-500000</v>
      </c>
      <c r="AN368" s="48">
        <f t="shared" si="280"/>
        <v>-500000</v>
      </c>
      <c r="AO368" s="48">
        <f t="shared" si="281"/>
        <v>-500000</v>
      </c>
    </row>
    <row r="369" spans="1:41" ht="16.399999999999999" customHeight="1">
      <c r="A369" s="14">
        <v>30031</v>
      </c>
      <c r="B369" s="23" t="s">
        <v>299</v>
      </c>
      <c r="C369" s="48">
        <f>SUMIF(Jan!$A:$A,TB!$A369,Jan!$H:$H)</f>
        <v>0</v>
      </c>
      <c r="D369" s="48">
        <f>SUMIF(Feb!$A:$A,TB!$A369,Feb!$H:$H)</f>
        <v>0</v>
      </c>
      <c r="E369" s="48">
        <f>SUMIF(Mar!$A:$A,TB!$A369,Mar!$H:$H)</f>
        <v>0</v>
      </c>
      <c r="F369" s="48">
        <f>SUMIF(Apr!$A:$A,TB!$A369,Apr!$H:$H)</f>
        <v>0</v>
      </c>
      <c r="G369" s="48">
        <f>SUMIF(May!$A:$A,TB!$A369,May!$H:$H)</f>
        <v>0</v>
      </c>
      <c r="H369" s="48">
        <f>SUMIF(Jun!$A:$A,TB!$A369,Jun!$H:$H)</f>
        <v>0</v>
      </c>
      <c r="I369" s="48">
        <f>SUMIF(Jul!$A:$A,TB!$A369,Jul!$H:$H)</f>
        <v>0</v>
      </c>
      <c r="J369" s="48">
        <f>SUMIF(Aug!$A:$A,TB!$A369,Aug!$H:$H)</f>
        <v>0</v>
      </c>
      <c r="K369" s="48">
        <f>SUMIF(Sep!$A:$A,TB!$A369,Sep!$H:$H)</f>
        <v>0</v>
      </c>
      <c r="L369" s="48">
        <f>SUMIF(Oct!$A:$A,TB!$A369,Oct!$H:$H)</f>
        <v>0</v>
      </c>
      <c r="M369" s="48">
        <f>SUMIF(Nov!$A:$A,TB!$A369,Nov!$H:$H)</f>
        <v>0</v>
      </c>
      <c r="N369" s="48">
        <f>SUMIF(Dec!$A:$A,TB!$A369,Dec!$H:$H)</f>
        <v>0</v>
      </c>
      <c r="O369" s="261"/>
      <c r="P369" s="261"/>
      <c r="Q369" s="48">
        <v>0</v>
      </c>
      <c r="R369" s="48">
        <v>0</v>
      </c>
      <c r="S369" s="48">
        <v>0</v>
      </c>
      <c r="T369" s="48">
        <v>0</v>
      </c>
      <c r="U369" s="48">
        <v>0</v>
      </c>
      <c r="V369" s="48">
        <v>0</v>
      </c>
      <c r="W369" s="48">
        <v>0</v>
      </c>
      <c r="X369" s="48">
        <v>0</v>
      </c>
      <c r="Y369" s="48">
        <v>0</v>
      </c>
      <c r="Z369" s="48">
        <v>0</v>
      </c>
      <c r="AA369" s="48">
        <v>0</v>
      </c>
      <c r="AB369" s="48">
        <v>0</v>
      </c>
      <c r="AC369" s="261"/>
      <c r="AD369" s="48">
        <f t="shared" si="270"/>
        <v>0</v>
      </c>
      <c r="AE369" s="48">
        <f t="shared" si="271"/>
        <v>0</v>
      </c>
      <c r="AF369" s="48">
        <f t="shared" si="272"/>
        <v>0</v>
      </c>
      <c r="AG369" s="48">
        <f t="shared" si="273"/>
        <v>0</v>
      </c>
      <c r="AH369" s="48">
        <f t="shared" si="274"/>
        <v>0</v>
      </c>
      <c r="AI369" s="48">
        <f t="shared" si="275"/>
        <v>0</v>
      </c>
      <c r="AJ369" s="48">
        <f t="shared" si="276"/>
        <v>0</v>
      </c>
      <c r="AK369" s="48">
        <f t="shared" si="277"/>
        <v>0</v>
      </c>
      <c r="AL369" s="48">
        <f t="shared" si="278"/>
        <v>0</v>
      </c>
      <c r="AM369" s="48">
        <f t="shared" si="279"/>
        <v>0</v>
      </c>
      <c r="AN369" s="48">
        <f t="shared" si="280"/>
        <v>0</v>
      </c>
      <c r="AO369" s="48">
        <f t="shared" si="281"/>
        <v>0</v>
      </c>
    </row>
    <row r="370" spans="1:41" ht="16.399999999999999" customHeight="1">
      <c r="A370" s="14">
        <v>30041</v>
      </c>
      <c r="B370" s="23" t="s">
        <v>300</v>
      </c>
      <c r="C370" s="48">
        <f>SUMIF(Jan!$A:$A,TB!$A370,Jan!$H:$H)</f>
        <v>0</v>
      </c>
      <c r="D370" s="48">
        <f>SUMIF(Feb!$A:$A,TB!$A370,Feb!$H:$H)</f>
        <v>0</v>
      </c>
      <c r="E370" s="48">
        <f>SUMIF(Mar!$A:$A,TB!$A370,Mar!$H:$H)</f>
        <v>0</v>
      </c>
      <c r="F370" s="48">
        <f>SUMIF(Apr!$A:$A,TB!$A370,Apr!$H:$H)</f>
        <v>0</v>
      </c>
      <c r="G370" s="48">
        <f>SUMIF(May!$A:$A,TB!$A370,May!$H:$H)</f>
        <v>0</v>
      </c>
      <c r="H370" s="48">
        <f>SUMIF(Jun!$A:$A,TB!$A370,Jun!$H:$H)</f>
        <v>0</v>
      </c>
      <c r="I370" s="48">
        <f>SUMIF(Jul!$A:$A,TB!$A370,Jul!$H:$H)</f>
        <v>0</v>
      </c>
      <c r="J370" s="48">
        <f>SUMIF(Aug!$A:$A,TB!$A370,Aug!$H:$H)</f>
        <v>0</v>
      </c>
      <c r="K370" s="48">
        <f>SUMIF(Sep!$A:$A,TB!$A370,Sep!$H:$H)</f>
        <v>0</v>
      </c>
      <c r="L370" s="48">
        <f>SUMIF(Oct!$A:$A,TB!$A370,Oct!$H:$H)</f>
        <v>0</v>
      </c>
      <c r="M370" s="48">
        <f>SUMIF(Nov!$A:$A,TB!$A370,Nov!$H:$H)</f>
        <v>0</v>
      </c>
      <c r="N370" s="48">
        <f>SUMIF(Dec!$A:$A,TB!$A370,Dec!$H:$H)</f>
        <v>0</v>
      </c>
      <c r="O370" s="261"/>
      <c r="P370" s="261"/>
      <c r="Q370" s="48">
        <v>0</v>
      </c>
      <c r="R370" s="48">
        <v>0</v>
      </c>
      <c r="S370" s="48">
        <v>0</v>
      </c>
      <c r="T370" s="48">
        <v>0</v>
      </c>
      <c r="U370" s="48">
        <v>0</v>
      </c>
      <c r="V370" s="48">
        <v>0</v>
      </c>
      <c r="W370" s="48">
        <v>0</v>
      </c>
      <c r="X370" s="48">
        <v>0</v>
      </c>
      <c r="Y370" s="48">
        <v>0</v>
      </c>
      <c r="Z370" s="48">
        <v>0</v>
      </c>
      <c r="AA370" s="48">
        <v>0</v>
      </c>
      <c r="AB370" s="48">
        <v>0</v>
      </c>
      <c r="AC370" s="261"/>
      <c r="AD370" s="48">
        <f t="shared" si="270"/>
        <v>0</v>
      </c>
      <c r="AE370" s="48">
        <f t="shared" si="271"/>
        <v>0</v>
      </c>
      <c r="AF370" s="48">
        <f t="shared" si="272"/>
        <v>0</v>
      </c>
      <c r="AG370" s="48">
        <f t="shared" si="273"/>
        <v>0</v>
      </c>
      <c r="AH370" s="48">
        <f t="shared" si="274"/>
        <v>0</v>
      </c>
      <c r="AI370" s="48">
        <f t="shared" si="275"/>
        <v>0</v>
      </c>
      <c r="AJ370" s="48">
        <f t="shared" si="276"/>
        <v>0</v>
      </c>
      <c r="AK370" s="48">
        <f t="shared" si="277"/>
        <v>0</v>
      </c>
      <c r="AL370" s="48">
        <f t="shared" si="278"/>
        <v>0</v>
      </c>
      <c r="AM370" s="48">
        <f t="shared" si="279"/>
        <v>0</v>
      </c>
      <c r="AN370" s="48">
        <f t="shared" si="280"/>
        <v>0</v>
      </c>
      <c r="AO370" s="48">
        <f t="shared" si="281"/>
        <v>0</v>
      </c>
    </row>
    <row r="371" spans="1:41" ht="16.399999999999999" customHeight="1">
      <c r="A371" s="14">
        <v>30040</v>
      </c>
      <c r="B371" s="23" t="s">
        <v>301</v>
      </c>
      <c r="C371" s="48">
        <f>SUMIF(Jan!$A:$A,TB!$A371,Jan!$H:$H)</f>
        <v>-4266450.75</v>
      </c>
      <c r="D371" s="48">
        <f>SUMIF(Feb!$A:$A,TB!$A371,Feb!$H:$H)</f>
        <v>-4266450.75</v>
      </c>
      <c r="E371" s="48">
        <f>SUMIF(Mar!$A:$A,TB!$A371,Mar!$H:$H)</f>
        <v>-4266450.75</v>
      </c>
      <c r="F371" s="48">
        <f>SUMIF(Apr!$A:$A,TB!$A371,Apr!$H:$H)</f>
        <v>-4266450.75</v>
      </c>
      <c r="G371" s="48">
        <f>SUMIF(May!$A:$A,TB!$A371,May!$H:$H)</f>
        <v>-4266450.75</v>
      </c>
      <c r="H371" s="48">
        <f>SUMIF(Jun!$A:$A,TB!$A371,Jun!$H:$H)</f>
        <v>-4266450.75</v>
      </c>
      <c r="I371" s="48">
        <f>SUMIF(Jul!$A:$A,TB!$A371,Jul!$H:$H)</f>
        <v>-4266450.75</v>
      </c>
      <c r="J371" s="48">
        <f>SUMIF(Aug!$A:$A,TB!$A371,Aug!$H:$H)</f>
        <v>-4266450.75</v>
      </c>
      <c r="K371" s="48">
        <f>SUMIF(Sep!$A:$A,TB!$A371,Sep!$H:$H)</f>
        <v>-4266450.75</v>
      </c>
      <c r="L371" s="48">
        <f>SUMIF(Oct!$A:$A,TB!$A371,Oct!$H:$H)</f>
        <v>-4266450.75</v>
      </c>
      <c r="M371" s="48">
        <f>SUMIF(Nov!$A:$A,TB!$A371,Nov!$H:$H)</f>
        <v>-4266450.75</v>
      </c>
      <c r="N371" s="48">
        <f>SUMIF(Dec!$A:$A,TB!$A371,Dec!$H:$H)</f>
        <v>-4266450.75</v>
      </c>
      <c r="O371" s="261"/>
      <c r="P371" s="261"/>
      <c r="Q371" s="48">
        <v>-3344926.98</v>
      </c>
      <c r="R371" s="48">
        <v>-3344926.98</v>
      </c>
      <c r="S371" s="48">
        <v>-3344926.98</v>
      </c>
      <c r="T371" s="48">
        <v>-3344926.98</v>
      </c>
      <c r="U371" s="48">
        <v>-3344926.98</v>
      </c>
      <c r="V371" s="48">
        <v>-1053037.27</v>
      </c>
      <c r="W371" s="48">
        <v>-1053037.27</v>
      </c>
      <c r="X371" s="48">
        <v>-1053037.27</v>
      </c>
      <c r="Y371" s="48">
        <v>-1053037.27</v>
      </c>
      <c r="Z371" s="48">
        <v>-1053037.27</v>
      </c>
      <c r="AA371" s="48">
        <v>-1053037.27</v>
      </c>
      <c r="AB371" s="48">
        <v>-1053037.27</v>
      </c>
      <c r="AC371" s="261"/>
      <c r="AD371" s="48">
        <f t="shared" si="270"/>
        <v>-4266450.75</v>
      </c>
      <c r="AE371" s="48">
        <f t="shared" si="271"/>
        <v>-4266450.75</v>
      </c>
      <c r="AF371" s="48">
        <f t="shared" si="272"/>
        <v>-4266450.75</v>
      </c>
      <c r="AG371" s="48">
        <f t="shared" si="273"/>
        <v>-4266450.75</v>
      </c>
      <c r="AH371" s="48">
        <f t="shared" si="274"/>
        <v>-4266450.75</v>
      </c>
      <c r="AI371" s="48">
        <f t="shared" si="275"/>
        <v>-4266450.75</v>
      </c>
      <c r="AJ371" s="48">
        <f t="shared" si="276"/>
        <v>-4266450.75</v>
      </c>
      <c r="AK371" s="48">
        <f t="shared" si="277"/>
        <v>-4266450.75</v>
      </c>
      <c r="AL371" s="48">
        <f t="shared" si="278"/>
        <v>-4266450.75</v>
      </c>
      <c r="AM371" s="48">
        <f t="shared" si="279"/>
        <v>-4266450.75</v>
      </c>
      <c r="AN371" s="48">
        <f t="shared" si="280"/>
        <v>-4266450.75</v>
      </c>
      <c r="AO371" s="48">
        <f t="shared" si="281"/>
        <v>-4266450.75</v>
      </c>
    </row>
    <row r="372" spans="1:41" ht="16.399999999999999" customHeight="1">
      <c r="A372" s="14">
        <v>30050</v>
      </c>
      <c r="B372" s="23" t="s">
        <v>302</v>
      </c>
      <c r="C372" s="48">
        <f>SUMIF(Jan!$A:$A,TB!$A372,Jan!$H:$H)</f>
        <v>0</v>
      </c>
      <c r="D372" s="48">
        <f>SUMIF(Feb!$A:$A,TB!$A372,Feb!$H:$H)</f>
        <v>0</v>
      </c>
      <c r="E372" s="48">
        <f>SUMIF(Mar!$A:$A,TB!$A372,Mar!$H:$H)</f>
        <v>0</v>
      </c>
      <c r="F372" s="48">
        <f>SUMIF(Apr!$A:$A,TB!$A372,Apr!$H:$H)</f>
        <v>0</v>
      </c>
      <c r="G372" s="48">
        <f>SUMIF(May!$A:$A,TB!$A372,May!$H:$H)</f>
        <v>0</v>
      </c>
      <c r="H372" s="48">
        <f>SUMIF(Jun!$A:$A,TB!$A372,Jun!$H:$H)</f>
        <v>0</v>
      </c>
      <c r="I372" s="48">
        <f>SUMIF(Jul!$A:$A,TB!$A372,Jul!$H:$H)</f>
        <v>0</v>
      </c>
      <c r="J372" s="48">
        <f>SUMIF(Aug!$A:$A,TB!$A372,Aug!$H:$H)</f>
        <v>0</v>
      </c>
      <c r="K372" s="48">
        <f>SUMIF(Sep!$A:$A,TB!$A372,Sep!$H:$H)</f>
        <v>0</v>
      </c>
      <c r="L372" s="48">
        <f>SUMIF(Oct!$A:$A,TB!$A372,Oct!$H:$H)</f>
        <v>0</v>
      </c>
      <c r="M372" s="48">
        <f>SUMIF(Nov!$A:$A,TB!$A372,Nov!$H:$H)</f>
        <v>0</v>
      </c>
      <c r="N372" s="48">
        <f>SUMIF(Dec!$A:$A,TB!$A372,Dec!$H:$H)</f>
        <v>0</v>
      </c>
      <c r="O372" s="261"/>
      <c r="P372" s="261"/>
      <c r="Q372" s="48">
        <v>0</v>
      </c>
      <c r="R372" s="48">
        <v>0</v>
      </c>
      <c r="S372" s="48">
        <v>0</v>
      </c>
      <c r="T372" s="48">
        <v>0</v>
      </c>
      <c r="U372" s="48">
        <v>0</v>
      </c>
      <c r="V372" s="48">
        <v>0</v>
      </c>
      <c r="W372" s="48">
        <v>0</v>
      </c>
      <c r="X372" s="48">
        <v>0</v>
      </c>
      <c r="Y372" s="48">
        <v>0</v>
      </c>
      <c r="Z372" s="48">
        <v>0</v>
      </c>
      <c r="AA372" s="48">
        <v>0</v>
      </c>
      <c r="AB372" s="48">
        <v>0</v>
      </c>
      <c r="AC372" s="261"/>
      <c r="AD372" s="48">
        <f t="shared" si="270"/>
        <v>0</v>
      </c>
      <c r="AE372" s="48">
        <f t="shared" si="271"/>
        <v>0</v>
      </c>
      <c r="AF372" s="48">
        <f t="shared" si="272"/>
        <v>0</v>
      </c>
      <c r="AG372" s="48">
        <f t="shared" si="273"/>
        <v>0</v>
      </c>
      <c r="AH372" s="48">
        <f t="shared" si="274"/>
        <v>0</v>
      </c>
      <c r="AI372" s="48">
        <f t="shared" si="275"/>
        <v>0</v>
      </c>
      <c r="AJ372" s="48">
        <f t="shared" si="276"/>
        <v>0</v>
      </c>
      <c r="AK372" s="48">
        <f t="shared" si="277"/>
        <v>0</v>
      </c>
      <c r="AL372" s="48">
        <f t="shared" si="278"/>
        <v>0</v>
      </c>
      <c r="AM372" s="48">
        <f t="shared" si="279"/>
        <v>0</v>
      </c>
      <c r="AN372" s="48">
        <f t="shared" si="280"/>
        <v>0</v>
      </c>
      <c r="AO372" s="48">
        <f t="shared" si="281"/>
        <v>0</v>
      </c>
    </row>
    <row r="373" spans="1:41" ht="16.399999999999999" customHeight="1">
      <c r="A373" s="14"/>
      <c r="B373" s="23"/>
      <c r="C373" s="48">
        <f>SUMIF(Jan!$A:$A,TB!$A373,Jan!$H:$H)</f>
        <v>0</v>
      </c>
      <c r="D373" s="48">
        <f>SUMIF(Feb!$A:$A,TB!$A373,Feb!$H:$H)</f>
        <v>0</v>
      </c>
      <c r="E373" s="48">
        <f>SUMIF(Mar!$A:$A,TB!$A373,Mar!$H:$H)</f>
        <v>0</v>
      </c>
      <c r="F373" s="48">
        <f>SUMIF(Apr!$A:$A,TB!$A373,Apr!$H:$H)</f>
        <v>0</v>
      </c>
      <c r="G373" s="48">
        <f>SUMIF(May!$A:$A,TB!$A373,May!$H:$H)</f>
        <v>0</v>
      </c>
      <c r="H373" s="48">
        <f>SUMIF(Jun!$A:$A,TB!$A373,Jun!$H:$H)</f>
        <v>0</v>
      </c>
      <c r="I373" s="48">
        <f>SUMIF(Jul!$A:$A,TB!$A373,Jul!$H:$H)</f>
        <v>0</v>
      </c>
      <c r="J373" s="48">
        <f>SUMIF(Aug!$A:$A,TB!$A373,Aug!$H:$H)</f>
        <v>0</v>
      </c>
      <c r="K373" s="48">
        <f>SUMIF(Sep!$A:$A,TB!$A373,Sep!$H:$H)</f>
        <v>0</v>
      </c>
      <c r="L373" s="48">
        <f>SUMIF(Oct!$A:$A,TB!$A373,Oct!$H:$H)</f>
        <v>0</v>
      </c>
      <c r="M373" s="48">
        <f>SUMIF(Nov!$A:$A,TB!$A373,Nov!$H:$H)</f>
        <v>0</v>
      </c>
      <c r="N373" s="48">
        <f>SUMIF(Dec!$A:$A,TB!$A373,Dec!$H:$H)</f>
        <v>0</v>
      </c>
      <c r="O373" s="261"/>
      <c r="P373" s="261"/>
      <c r="Q373" s="48">
        <v>0</v>
      </c>
      <c r="R373" s="48">
        <v>0</v>
      </c>
      <c r="S373" s="48">
        <v>0</v>
      </c>
      <c r="T373" s="48">
        <v>0</v>
      </c>
      <c r="U373" s="48">
        <v>0</v>
      </c>
      <c r="V373" s="48">
        <v>0</v>
      </c>
      <c r="W373" s="48">
        <v>0</v>
      </c>
      <c r="X373" s="48">
        <v>0</v>
      </c>
      <c r="Y373" s="48">
        <v>0</v>
      </c>
      <c r="Z373" s="48">
        <v>0</v>
      </c>
      <c r="AA373" s="48">
        <v>0</v>
      </c>
      <c r="AB373" s="48">
        <v>0</v>
      </c>
      <c r="AC373" s="261"/>
      <c r="AD373" s="48">
        <f t="shared" si="270"/>
        <v>0</v>
      </c>
      <c r="AE373" s="48">
        <f t="shared" si="271"/>
        <v>0</v>
      </c>
      <c r="AF373" s="48">
        <f t="shared" si="272"/>
        <v>0</v>
      </c>
      <c r="AG373" s="48">
        <f t="shared" si="273"/>
        <v>0</v>
      </c>
      <c r="AH373" s="48">
        <f t="shared" si="274"/>
        <v>0</v>
      </c>
      <c r="AI373" s="48">
        <f t="shared" si="275"/>
        <v>0</v>
      </c>
      <c r="AJ373" s="48">
        <f t="shared" si="276"/>
        <v>0</v>
      </c>
      <c r="AK373" s="48">
        <f t="shared" si="277"/>
        <v>0</v>
      </c>
      <c r="AL373" s="48">
        <f t="shared" si="278"/>
        <v>0</v>
      </c>
      <c r="AM373" s="48">
        <f t="shared" si="279"/>
        <v>0</v>
      </c>
      <c r="AN373" s="48">
        <f t="shared" si="280"/>
        <v>0</v>
      </c>
      <c r="AO373" s="48">
        <f t="shared" si="281"/>
        <v>0</v>
      </c>
    </row>
    <row r="374" spans="1:41" ht="17.149999999999999" customHeight="1">
      <c r="A374" s="19" t="s">
        <v>303</v>
      </c>
      <c r="B374" s="20"/>
      <c r="C374" s="21">
        <f t="shared" ref="C374:N374" si="282">ROUND(SUM(C364:C373),2)</f>
        <v>-39766450.75</v>
      </c>
      <c r="D374" s="21">
        <f t="shared" si="282"/>
        <v>-39766450.75</v>
      </c>
      <c r="E374" s="21">
        <f t="shared" si="282"/>
        <v>-39766450.75</v>
      </c>
      <c r="F374" s="21">
        <f t="shared" si="282"/>
        <v>-39766450.75</v>
      </c>
      <c r="G374" s="21">
        <f t="shared" si="282"/>
        <v>-39766450.75</v>
      </c>
      <c r="H374" s="21">
        <f t="shared" si="282"/>
        <v>-39766450.75</v>
      </c>
      <c r="I374" s="21">
        <f t="shared" si="282"/>
        <v>-39766450.75</v>
      </c>
      <c r="J374" s="21">
        <f t="shared" si="282"/>
        <v>-39766450.75</v>
      </c>
      <c r="K374" s="21">
        <f t="shared" si="282"/>
        <v>-39766450.75</v>
      </c>
      <c r="L374" s="21">
        <f t="shared" si="282"/>
        <v>-39766450.75</v>
      </c>
      <c r="M374" s="21">
        <f t="shared" si="282"/>
        <v>-39766450.75</v>
      </c>
      <c r="N374" s="21">
        <f t="shared" si="282"/>
        <v>-39766450.75</v>
      </c>
      <c r="O374" s="261"/>
      <c r="P374" s="261"/>
      <c r="Q374" s="21">
        <v>-38844926.979999997</v>
      </c>
      <c r="R374" s="21">
        <v>-38844926.979999997</v>
      </c>
      <c r="S374" s="21">
        <v>-38844926.979999997</v>
      </c>
      <c r="T374" s="21">
        <v>-38844926.979999997</v>
      </c>
      <c r="U374" s="21">
        <v>-38844926.979999997</v>
      </c>
      <c r="V374" s="21">
        <v>-36553037.270000003</v>
      </c>
      <c r="W374" s="21">
        <v>-36553037.270000003</v>
      </c>
      <c r="X374" s="21">
        <v>-36553037.270000003</v>
      </c>
      <c r="Y374" s="21">
        <v>-36553037.270000003</v>
      </c>
      <c r="Z374" s="21">
        <v>-36553037.270000003</v>
      </c>
      <c r="AA374" s="21">
        <v>-36553037.270000003</v>
      </c>
      <c r="AB374" s="21">
        <v>-36553037.270000003</v>
      </c>
      <c r="AC374" s="261"/>
      <c r="AD374" s="21">
        <f t="shared" ref="AD374:AO374" si="283">ROUND(SUM(AD364:AD373),2)</f>
        <v>-39766450.75</v>
      </c>
      <c r="AE374" s="21">
        <f t="shared" si="283"/>
        <v>-39766450.75</v>
      </c>
      <c r="AF374" s="21">
        <f t="shared" si="283"/>
        <v>-39766450.75</v>
      </c>
      <c r="AG374" s="21">
        <f t="shared" si="283"/>
        <v>-39766450.75</v>
      </c>
      <c r="AH374" s="21">
        <f t="shared" si="283"/>
        <v>-39766450.75</v>
      </c>
      <c r="AI374" s="21">
        <f t="shared" si="283"/>
        <v>-39766450.75</v>
      </c>
      <c r="AJ374" s="21">
        <f t="shared" si="283"/>
        <v>-39766450.75</v>
      </c>
      <c r="AK374" s="21">
        <f t="shared" si="283"/>
        <v>-39766450.75</v>
      </c>
      <c r="AL374" s="21">
        <f t="shared" si="283"/>
        <v>-39766450.75</v>
      </c>
      <c r="AM374" s="21">
        <f t="shared" si="283"/>
        <v>-39766450.75</v>
      </c>
      <c r="AN374" s="21">
        <f t="shared" si="283"/>
        <v>-39766450.75</v>
      </c>
      <c r="AO374" s="21">
        <f t="shared" si="283"/>
        <v>-39766450.75</v>
      </c>
    </row>
    <row r="375" spans="1:41" ht="16.399999999999999" customHeight="1">
      <c r="A375" s="14"/>
      <c r="B375" s="15"/>
      <c r="C375" s="48">
        <f>SUMIF(Jan!$A:$A,TB!$A375,Jan!$H:$H)</f>
        <v>0</v>
      </c>
      <c r="D375" s="48">
        <f>SUMIF(Feb!$A:$A,TB!$A375,Feb!$H:$H)</f>
        <v>0</v>
      </c>
      <c r="E375" s="48">
        <f>SUMIF(Mar!$A:$A,TB!$A375,Mar!$H:$H)</f>
        <v>0</v>
      </c>
      <c r="F375" s="48">
        <f>SUMIF(Apr!$A:$A,TB!$A375,Apr!$H:$H)</f>
        <v>0</v>
      </c>
      <c r="G375" s="48">
        <f>SUMIF(May!$A:$A,TB!$A375,May!$H:$H)</f>
        <v>0</v>
      </c>
      <c r="H375" s="48">
        <f>SUMIF(Jun!$A:$A,TB!$A375,Jun!$H:$H)</f>
        <v>0</v>
      </c>
      <c r="I375" s="48">
        <f>SUMIF(Jul!$A:$A,TB!$A375,Jul!$H:$H)</f>
        <v>0</v>
      </c>
      <c r="J375" s="48">
        <f>SUMIF(Aug!$A:$A,TB!$A375,Aug!$H:$H)</f>
        <v>0</v>
      </c>
      <c r="K375" s="48">
        <f>SUMIF(Sep!$A:$A,TB!$A375,Sep!$H:$H)</f>
        <v>0</v>
      </c>
      <c r="L375" s="48">
        <f>SUMIF(Oct!$A:$A,TB!$A375,Oct!$H:$H)</f>
        <v>0</v>
      </c>
      <c r="M375" s="48">
        <f>SUMIF(Nov!$A:$A,TB!$A375,Nov!$H:$H)</f>
        <v>0</v>
      </c>
      <c r="N375" s="48">
        <f>SUMIF(Dec!$A:$A,TB!$A375,Dec!$H:$H)</f>
        <v>0</v>
      </c>
      <c r="O375" s="261"/>
      <c r="P375" s="261"/>
      <c r="Q375" s="48">
        <v>0</v>
      </c>
      <c r="R375" s="48">
        <v>0</v>
      </c>
      <c r="S375" s="48">
        <v>0</v>
      </c>
      <c r="T375" s="48">
        <v>0</v>
      </c>
      <c r="U375" s="48">
        <v>0</v>
      </c>
      <c r="V375" s="48">
        <v>0</v>
      </c>
      <c r="W375" s="48">
        <v>0</v>
      </c>
      <c r="X375" s="48">
        <v>0</v>
      </c>
      <c r="Y375" s="48">
        <v>0</v>
      </c>
      <c r="Z375" s="48">
        <v>0</v>
      </c>
      <c r="AA375" s="48">
        <v>0</v>
      </c>
      <c r="AB375" s="48">
        <v>0</v>
      </c>
      <c r="AC375" s="261"/>
      <c r="AD375" s="48">
        <f t="shared" ref="AD375:AD406" si="284">ROUND(C375*AD$2,2)</f>
        <v>0</v>
      </c>
      <c r="AE375" s="48">
        <f t="shared" ref="AE375:AE406" si="285">ROUND(D375*AE$2,2)</f>
        <v>0</v>
      </c>
      <c r="AF375" s="48">
        <f t="shared" ref="AF375:AF406" si="286">ROUND(E375*AF$2,2)</f>
        <v>0</v>
      </c>
      <c r="AG375" s="48">
        <f t="shared" ref="AG375:AG406" si="287">ROUND(F375*AG$2,2)</f>
        <v>0</v>
      </c>
      <c r="AH375" s="48">
        <f t="shared" ref="AH375:AH406" si="288">ROUND(G375*AH$2,2)</f>
        <v>0</v>
      </c>
      <c r="AI375" s="48">
        <f t="shared" ref="AI375:AI406" si="289">ROUND(H375*AI$2,2)</f>
        <v>0</v>
      </c>
      <c r="AJ375" s="48">
        <f t="shared" ref="AJ375:AJ406" si="290">ROUND(I375*AJ$2,2)</f>
        <v>0</v>
      </c>
      <c r="AK375" s="48">
        <f t="shared" ref="AK375:AK406" si="291">ROUND(J375*AK$2,2)</f>
        <v>0</v>
      </c>
      <c r="AL375" s="48">
        <f t="shared" ref="AL375:AL406" si="292">ROUND(K375*AL$2,2)</f>
        <v>0</v>
      </c>
      <c r="AM375" s="48">
        <f t="shared" ref="AM375:AM406" si="293">ROUND(L375*AM$2,2)</f>
        <v>0</v>
      </c>
      <c r="AN375" s="48">
        <f t="shared" ref="AN375:AN406" si="294">ROUND(M375*AN$2,2)</f>
        <v>0</v>
      </c>
      <c r="AO375" s="48">
        <f t="shared" ref="AO375:AO406" si="295">ROUND(N375*AO$2,2)</f>
        <v>0</v>
      </c>
    </row>
    <row r="376" spans="1:41" ht="16.399999999999999" customHeight="1">
      <c r="A376" s="14">
        <v>71000</v>
      </c>
      <c r="B376" s="15" t="s">
        <v>486</v>
      </c>
      <c r="C376" s="48">
        <f>SUMIF(Jan!$A:$A,TB!$A376,Jan!$H:$H)</f>
        <v>-3347982.6</v>
      </c>
      <c r="D376" s="48">
        <f>SUMIF(Feb!$A:$A,TB!$A376,Feb!$H:$H)</f>
        <v>0</v>
      </c>
      <c r="E376" s="48">
        <f>SUMIF(Mar!$A:$A,TB!$A376,Mar!$H:$H)</f>
        <v>0</v>
      </c>
      <c r="F376" s="48">
        <f>SUMIF(Apr!$A:$A,TB!$A376,Apr!$H:$H)</f>
        <v>0</v>
      </c>
      <c r="G376" s="48">
        <f>SUMIF(May!$A:$A,TB!$A376,May!$H:$H)</f>
        <v>0</v>
      </c>
      <c r="H376" s="48">
        <f>SUMIF(Jun!$A:$A,TB!$A376,Jun!$H:$H)</f>
        <v>0</v>
      </c>
      <c r="I376" s="48">
        <f>SUMIF(Jul!$A:$A,TB!$A376,Jul!$H:$H)</f>
        <v>0</v>
      </c>
      <c r="J376" s="48">
        <f>SUMIF(Aug!$A:$A,TB!$A376,Aug!$H:$H)</f>
        <v>0</v>
      </c>
      <c r="K376" s="48">
        <f>SUMIF(Sep!$A:$A,TB!$A376,Sep!$H:$H)</f>
        <v>0</v>
      </c>
      <c r="L376" s="48">
        <f>SUMIF(Oct!$A:$A,TB!$A376,Oct!$H:$H)</f>
        <v>0</v>
      </c>
      <c r="M376" s="48">
        <f>SUMIF(Nov!$A:$A,TB!$A376,Nov!$H:$H)</f>
        <v>0</v>
      </c>
      <c r="N376" s="48">
        <f>SUMIF(Dec!$A:$A,TB!$A376,Dec!$H:$H)</f>
        <v>0</v>
      </c>
      <c r="O376" s="261"/>
      <c r="P376" s="261"/>
      <c r="Q376" s="48">
        <v>-6561446.75</v>
      </c>
      <c r="R376" s="48">
        <v>-10703243.75</v>
      </c>
      <c r="S376" s="48">
        <v>-15985014.789999999</v>
      </c>
      <c r="T376" s="48">
        <v>-21583565.890000001</v>
      </c>
      <c r="U376" s="48">
        <v>-32044448.390000001</v>
      </c>
      <c r="V376" s="48">
        <v>-40437868.890000001</v>
      </c>
      <c r="W376" s="48">
        <v>-46150153.390000001</v>
      </c>
      <c r="X376" s="48">
        <v>-57602711.990000002</v>
      </c>
      <c r="Y376" s="48">
        <v>-67523931.560000002</v>
      </c>
      <c r="Z376" s="48">
        <v>-71251193.560000002</v>
      </c>
      <c r="AA376" s="48">
        <v>-76362460.060000002</v>
      </c>
      <c r="AB376" s="48">
        <v>-104894104.59</v>
      </c>
      <c r="AC376" s="261"/>
      <c r="AD376" s="48">
        <f t="shared" si="284"/>
        <v>-3347982.6</v>
      </c>
      <c r="AE376" s="48">
        <f t="shared" si="285"/>
        <v>0</v>
      </c>
      <c r="AF376" s="48">
        <f t="shared" si="286"/>
        <v>0</v>
      </c>
      <c r="AG376" s="48">
        <f t="shared" si="287"/>
        <v>0</v>
      </c>
      <c r="AH376" s="48">
        <f t="shared" si="288"/>
        <v>0</v>
      </c>
      <c r="AI376" s="48">
        <f t="shared" si="289"/>
        <v>0</v>
      </c>
      <c r="AJ376" s="48">
        <f t="shared" si="290"/>
        <v>0</v>
      </c>
      <c r="AK376" s="48">
        <f t="shared" si="291"/>
        <v>0</v>
      </c>
      <c r="AL376" s="48">
        <f t="shared" si="292"/>
        <v>0</v>
      </c>
      <c r="AM376" s="48">
        <f t="shared" si="293"/>
        <v>0</v>
      </c>
      <c r="AN376" s="48">
        <f t="shared" si="294"/>
        <v>0</v>
      </c>
      <c r="AO376" s="48">
        <f t="shared" si="295"/>
        <v>0</v>
      </c>
    </row>
    <row r="377" spans="1:41" ht="16.399999999999999" customHeight="1">
      <c r="A377" s="14">
        <v>71001</v>
      </c>
      <c r="B377" s="15" t="s">
        <v>304</v>
      </c>
      <c r="C377" s="48">
        <f>SUMIF(Jan!$A:$A,TB!$A377,Jan!$H:$H)</f>
        <v>0</v>
      </c>
      <c r="D377" s="48">
        <f>SUMIF(Feb!$A:$A,TB!$A377,Feb!$H:$H)</f>
        <v>0</v>
      </c>
      <c r="E377" s="48">
        <f>SUMIF(Mar!$A:$A,TB!$A377,Mar!$H:$H)</f>
        <v>0</v>
      </c>
      <c r="F377" s="48">
        <f>SUMIF(Apr!$A:$A,TB!$A377,Apr!$H:$H)</f>
        <v>0</v>
      </c>
      <c r="G377" s="48">
        <f>SUMIF(May!$A:$A,TB!$A377,May!$H:$H)</f>
        <v>0</v>
      </c>
      <c r="H377" s="48">
        <f>SUMIF(Jun!$A:$A,TB!$A377,Jun!$H:$H)</f>
        <v>0</v>
      </c>
      <c r="I377" s="48">
        <f>SUMIF(Jul!$A:$A,TB!$A377,Jul!$H:$H)</f>
        <v>0</v>
      </c>
      <c r="J377" s="48">
        <f>SUMIF(Aug!$A:$A,TB!$A377,Aug!$H:$H)</f>
        <v>0</v>
      </c>
      <c r="K377" s="48">
        <f>SUMIF(Sep!$A:$A,TB!$A377,Sep!$H:$H)</f>
        <v>0</v>
      </c>
      <c r="L377" s="48">
        <f>SUMIF(Oct!$A:$A,TB!$A377,Oct!$H:$H)</f>
        <v>0</v>
      </c>
      <c r="M377" s="48">
        <f>SUMIF(Nov!$A:$A,TB!$A377,Nov!$H:$H)</f>
        <v>0</v>
      </c>
      <c r="N377" s="48">
        <f>SUMIF(Dec!$A:$A,TB!$A377,Dec!$H:$H)</f>
        <v>0</v>
      </c>
      <c r="O377" s="261"/>
      <c r="P377" s="261"/>
      <c r="Q377" s="48">
        <v>0</v>
      </c>
      <c r="R377" s="48">
        <v>0</v>
      </c>
      <c r="S377" s="48">
        <v>0</v>
      </c>
      <c r="T377" s="48">
        <v>0</v>
      </c>
      <c r="U377" s="48">
        <v>0</v>
      </c>
      <c r="V377" s="48">
        <v>0</v>
      </c>
      <c r="W377" s="48">
        <v>0</v>
      </c>
      <c r="X377" s="48">
        <v>0</v>
      </c>
      <c r="Y377" s="48">
        <v>0</v>
      </c>
      <c r="Z377" s="48">
        <v>0</v>
      </c>
      <c r="AA377" s="48">
        <v>0</v>
      </c>
      <c r="AB377" s="48">
        <v>0</v>
      </c>
      <c r="AC377" s="261"/>
      <c r="AD377" s="48">
        <f t="shared" si="284"/>
        <v>0</v>
      </c>
      <c r="AE377" s="48">
        <f t="shared" si="285"/>
        <v>0</v>
      </c>
      <c r="AF377" s="48">
        <f t="shared" si="286"/>
        <v>0</v>
      </c>
      <c r="AG377" s="48">
        <f t="shared" si="287"/>
        <v>0</v>
      </c>
      <c r="AH377" s="48">
        <f t="shared" si="288"/>
        <v>0</v>
      </c>
      <c r="AI377" s="48">
        <f t="shared" si="289"/>
        <v>0</v>
      </c>
      <c r="AJ377" s="48">
        <f t="shared" si="290"/>
        <v>0</v>
      </c>
      <c r="AK377" s="48">
        <f t="shared" si="291"/>
        <v>0</v>
      </c>
      <c r="AL377" s="48">
        <f t="shared" si="292"/>
        <v>0</v>
      </c>
      <c r="AM377" s="48">
        <f t="shared" si="293"/>
        <v>0</v>
      </c>
      <c r="AN377" s="48">
        <f t="shared" si="294"/>
        <v>0</v>
      </c>
      <c r="AO377" s="48">
        <f t="shared" si="295"/>
        <v>0</v>
      </c>
    </row>
    <row r="378" spans="1:41" ht="16.399999999999999" customHeight="1">
      <c r="A378" s="14">
        <v>71002</v>
      </c>
      <c r="B378" s="15" t="s">
        <v>305</v>
      </c>
      <c r="C378" s="48">
        <f>SUMIF(Jan!$A:$A,TB!$A378,Jan!$H:$H)</f>
        <v>0</v>
      </c>
      <c r="D378" s="48">
        <f>SUMIF(Feb!$A:$A,TB!$A378,Feb!$H:$H)</f>
        <v>0</v>
      </c>
      <c r="E378" s="48">
        <f>SUMIF(Mar!$A:$A,TB!$A378,Mar!$H:$H)</f>
        <v>0</v>
      </c>
      <c r="F378" s="48">
        <f>SUMIF(Apr!$A:$A,TB!$A378,Apr!$H:$H)</f>
        <v>0</v>
      </c>
      <c r="G378" s="48">
        <f>SUMIF(May!$A:$A,TB!$A378,May!$H:$H)</f>
        <v>0</v>
      </c>
      <c r="H378" s="48">
        <f>SUMIF(Jun!$A:$A,TB!$A378,Jun!$H:$H)</f>
        <v>0</v>
      </c>
      <c r="I378" s="48">
        <f>SUMIF(Jul!$A:$A,TB!$A378,Jul!$H:$H)</f>
        <v>0</v>
      </c>
      <c r="J378" s="48">
        <f>SUMIF(Aug!$A:$A,TB!$A378,Aug!$H:$H)</f>
        <v>0</v>
      </c>
      <c r="K378" s="48">
        <f>SUMIF(Sep!$A:$A,TB!$A378,Sep!$H:$H)</f>
        <v>0</v>
      </c>
      <c r="L378" s="48">
        <f>SUMIF(Oct!$A:$A,TB!$A378,Oct!$H:$H)</f>
        <v>0</v>
      </c>
      <c r="M378" s="48">
        <f>SUMIF(Nov!$A:$A,TB!$A378,Nov!$H:$H)</f>
        <v>0</v>
      </c>
      <c r="N378" s="48">
        <f>SUMIF(Dec!$A:$A,TB!$A378,Dec!$H:$H)</f>
        <v>0</v>
      </c>
      <c r="O378" s="261"/>
      <c r="P378" s="261"/>
      <c r="Q378" s="48">
        <v>0</v>
      </c>
      <c r="R378" s="48">
        <v>0</v>
      </c>
      <c r="S378" s="48">
        <v>0</v>
      </c>
      <c r="T378" s="48">
        <v>0</v>
      </c>
      <c r="U378" s="48">
        <v>0</v>
      </c>
      <c r="V378" s="48">
        <v>0</v>
      </c>
      <c r="W378" s="48">
        <v>0</v>
      </c>
      <c r="X378" s="48">
        <v>0</v>
      </c>
      <c r="Y378" s="48">
        <v>0</v>
      </c>
      <c r="Z378" s="48">
        <v>0</v>
      </c>
      <c r="AA378" s="48">
        <v>0</v>
      </c>
      <c r="AB378" s="48">
        <v>0</v>
      </c>
      <c r="AC378" s="261"/>
      <c r="AD378" s="48">
        <f t="shared" si="284"/>
        <v>0</v>
      </c>
      <c r="AE378" s="48">
        <f t="shared" si="285"/>
        <v>0</v>
      </c>
      <c r="AF378" s="48">
        <f t="shared" si="286"/>
        <v>0</v>
      </c>
      <c r="AG378" s="48">
        <f t="shared" si="287"/>
        <v>0</v>
      </c>
      <c r="AH378" s="48">
        <f t="shared" si="288"/>
        <v>0</v>
      </c>
      <c r="AI378" s="48">
        <f t="shared" si="289"/>
        <v>0</v>
      </c>
      <c r="AJ378" s="48">
        <f t="shared" si="290"/>
        <v>0</v>
      </c>
      <c r="AK378" s="48">
        <f t="shared" si="291"/>
        <v>0</v>
      </c>
      <c r="AL378" s="48">
        <f t="shared" si="292"/>
        <v>0</v>
      </c>
      <c r="AM378" s="48">
        <f t="shared" si="293"/>
        <v>0</v>
      </c>
      <c r="AN378" s="48">
        <f t="shared" si="294"/>
        <v>0</v>
      </c>
      <c r="AO378" s="48">
        <f t="shared" si="295"/>
        <v>0</v>
      </c>
    </row>
    <row r="379" spans="1:41" ht="16.399999999999999" customHeight="1">
      <c r="A379" s="14">
        <v>71003</v>
      </c>
      <c r="B379" s="15" t="s">
        <v>306</v>
      </c>
      <c r="C379" s="48">
        <f>SUMIF(Jan!$A:$A,TB!$A379,Jan!$H:$H)</f>
        <v>0</v>
      </c>
      <c r="D379" s="48">
        <f>SUMIF(Feb!$A:$A,TB!$A379,Feb!$H:$H)</f>
        <v>0</v>
      </c>
      <c r="E379" s="48">
        <f>SUMIF(Mar!$A:$A,TB!$A379,Mar!$H:$H)</f>
        <v>0</v>
      </c>
      <c r="F379" s="48">
        <f>SUMIF(Apr!$A:$A,TB!$A379,Apr!$H:$H)</f>
        <v>0</v>
      </c>
      <c r="G379" s="48">
        <f>SUMIF(May!$A:$A,TB!$A379,May!$H:$H)</f>
        <v>0</v>
      </c>
      <c r="H379" s="48">
        <f>SUMIF(Jun!$A:$A,TB!$A379,Jun!$H:$H)</f>
        <v>0</v>
      </c>
      <c r="I379" s="48">
        <f>SUMIF(Jul!$A:$A,TB!$A379,Jul!$H:$H)</f>
        <v>0</v>
      </c>
      <c r="J379" s="48">
        <f>SUMIF(Aug!$A:$A,TB!$A379,Aug!$H:$H)</f>
        <v>0</v>
      </c>
      <c r="K379" s="48">
        <f>SUMIF(Sep!$A:$A,TB!$A379,Sep!$H:$H)</f>
        <v>0</v>
      </c>
      <c r="L379" s="48">
        <f>SUMIF(Oct!$A:$A,TB!$A379,Oct!$H:$H)</f>
        <v>0</v>
      </c>
      <c r="M379" s="48">
        <f>SUMIF(Nov!$A:$A,TB!$A379,Nov!$H:$H)</f>
        <v>0</v>
      </c>
      <c r="N379" s="48">
        <f>SUMIF(Dec!$A:$A,TB!$A379,Dec!$H:$H)</f>
        <v>0</v>
      </c>
      <c r="O379" s="261"/>
      <c r="P379" s="261"/>
      <c r="Q379" s="48">
        <v>0</v>
      </c>
      <c r="R379" s="48">
        <v>0</v>
      </c>
      <c r="S379" s="48">
        <v>0</v>
      </c>
      <c r="T379" s="48">
        <v>0</v>
      </c>
      <c r="U379" s="48">
        <v>0</v>
      </c>
      <c r="V379" s="48">
        <v>0</v>
      </c>
      <c r="W379" s="48">
        <v>0</v>
      </c>
      <c r="X379" s="48">
        <v>0</v>
      </c>
      <c r="Y379" s="48">
        <v>0</v>
      </c>
      <c r="Z379" s="48">
        <v>0</v>
      </c>
      <c r="AA379" s="48">
        <v>0</v>
      </c>
      <c r="AB379" s="48">
        <v>0</v>
      </c>
      <c r="AC379" s="261"/>
      <c r="AD379" s="48">
        <f t="shared" si="284"/>
        <v>0</v>
      </c>
      <c r="AE379" s="48">
        <f t="shared" si="285"/>
        <v>0</v>
      </c>
      <c r="AF379" s="48">
        <f t="shared" si="286"/>
        <v>0</v>
      </c>
      <c r="AG379" s="48">
        <f t="shared" si="287"/>
        <v>0</v>
      </c>
      <c r="AH379" s="48">
        <f t="shared" si="288"/>
        <v>0</v>
      </c>
      <c r="AI379" s="48">
        <f t="shared" si="289"/>
        <v>0</v>
      </c>
      <c r="AJ379" s="48">
        <f t="shared" si="290"/>
        <v>0</v>
      </c>
      <c r="AK379" s="48">
        <f t="shared" si="291"/>
        <v>0</v>
      </c>
      <c r="AL379" s="48">
        <f t="shared" si="292"/>
        <v>0</v>
      </c>
      <c r="AM379" s="48">
        <f t="shared" si="293"/>
        <v>0</v>
      </c>
      <c r="AN379" s="48">
        <f t="shared" si="294"/>
        <v>0</v>
      </c>
      <c r="AO379" s="48">
        <f t="shared" si="295"/>
        <v>0</v>
      </c>
    </row>
    <row r="380" spans="1:41" ht="16.399999999999999" customHeight="1">
      <c r="A380" s="14">
        <v>71004</v>
      </c>
      <c r="B380" s="15" t="s">
        <v>307</v>
      </c>
      <c r="C380" s="48">
        <f>SUMIF(Jan!$A:$A,TB!$A380,Jan!$H:$H)</f>
        <v>0</v>
      </c>
      <c r="D380" s="48">
        <f>SUMIF(Feb!$A:$A,TB!$A380,Feb!$H:$H)</f>
        <v>0</v>
      </c>
      <c r="E380" s="48">
        <f>SUMIF(Mar!$A:$A,TB!$A380,Mar!$H:$H)</f>
        <v>0</v>
      </c>
      <c r="F380" s="48">
        <f>SUMIF(Apr!$A:$A,TB!$A380,Apr!$H:$H)</f>
        <v>0</v>
      </c>
      <c r="G380" s="48">
        <f>SUMIF(May!$A:$A,TB!$A380,May!$H:$H)</f>
        <v>0</v>
      </c>
      <c r="H380" s="48">
        <f>SUMIF(Jun!$A:$A,TB!$A380,Jun!$H:$H)</f>
        <v>0</v>
      </c>
      <c r="I380" s="48">
        <f>SUMIF(Jul!$A:$A,TB!$A380,Jul!$H:$H)</f>
        <v>0</v>
      </c>
      <c r="J380" s="48">
        <f>SUMIF(Aug!$A:$A,TB!$A380,Aug!$H:$H)</f>
        <v>0</v>
      </c>
      <c r="K380" s="48">
        <f>SUMIF(Sep!$A:$A,TB!$A380,Sep!$H:$H)</f>
        <v>0</v>
      </c>
      <c r="L380" s="48">
        <f>SUMIF(Oct!$A:$A,TB!$A380,Oct!$H:$H)</f>
        <v>0</v>
      </c>
      <c r="M380" s="48">
        <f>SUMIF(Nov!$A:$A,TB!$A380,Nov!$H:$H)</f>
        <v>0</v>
      </c>
      <c r="N380" s="48">
        <f>SUMIF(Dec!$A:$A,TB!$A380,Dec!$H:$H)</f>
        <v>0</v>
      </c>
      <c r="O380" s="261"/>
      <c r="P380" s="261"/>
      <c r="Q380" s="48">
        <v>0</v>
      </c>
      <c r="R380" s="48">
        <v>0</v>
      </c>
      <c r="S380" s="48">
        <v>0</v>
      </c>
      <c r="T380" s="48">
        <v>0</v>
      </c>
      <c r="U380" s="48">
        <v>0</v>
      </c>
      <c r="V380" s="48">
        <v>0</v>
      </c>
      <c r="W380" s="48">
        <v>0</v>
      </c>
      <c r="X380" s="48">
        <v>0</v>
      </c>
      <c r="Y380" s="48">
        <v>0</v>
      </c>
      <c r="Z380" s="48">
        <v>0</v>
      </c>
      <c r="AA380" s="48">
        <v>0</v>
      </c>
      <c r="AB380" s="48">
        <v>0</v>
      </c>
      <c r="AC380" s="261"/>
      <c r="AD380" s="48">
        <f t="shared" si="284"/>
        <v>0</v>
      </c>
      <c r="AE380" s="48">
        <f t="shared" si="285"/>
        <v>0</v>
      </c>
      <c r="AF380" s="48">
        <f t="shared" si="286"/>
        <v>0</v>
      </c>
      <c r="AG380" s="48">
        <f t="shared" si="287"/>
        <v>0</v>
      </c>
      <c r="AH380" s="48">
        <f t="shared" si="288"/>
        <v>0</v>
      </c>
      <c r="AI380" s="48">
        <f t="shared" si="289"/>
        <v>0</v>
      </c>
      <c r="AJ380" s="48">
        <f t="shared" si="290"/>
        <v>0</v>
      </c>
      <c r="AK380" s="48">
        <f t="shared" si="291"/>
        <v>0</v>
      </c>
      <c r="AL380" s="48">
        <f t="shared" si="292"/>
        <v>0</v>
      </c>
      <c r="AM380" s="48">
        <f t="shared" si="293"/>
        <v>0</v>
      </c>
      <c r="AN380" s="48">
        <f t="shared" si="294"/>
        <v>0</v>
      </c>
      <c r="AO380" s="48">
        <f t="shared" si="295"/>
        <v>0</v>
      </c>
    </row>
    <row r="381" spans="1:41" ht="16.399999999999999" customHeight="1">
      <c r="A381" s="14">
        <v>71005</v>
      </c>
      <c r="B381" s="15" t="s">
        <v>308</v>
      </c>
      <c r="C381" s="48">
        <f>SUMIF(Jan!$A:$A,TB!$A381,Jan!$H:$H)</f>
        <v>0</v>
      </c>
      <c r="D381" s="48">
        <f>SUMIF(Feb!$A:$A,TB!$A381,Feb!$H:$H)</f>
        <v>0</v>
      </c>
      <c r="E381" s="48">
        <f>SUMIF(Mar!$A:$A,TB!$A381,Mar!$H:$H)</f>
        <v>0</v>
      </c>
      <c r="F381" s="48">
        <f>SUMIF(Apr!$A:$A,TB!$A381,Apr!$H:$H)</f>
        <v>0</v>
      </c>
      <c r="G381" s="48">
        <f>SUMIF(May!$A:$A,TB!$A381,May!$H:$H)</f>
        <v>0</v>
      </c>
      <c r="H381" s="48">
        <f>SUMIF(Jun!$A:$A,TB!$A381,Jun!$H:$H)</f>
        <v>0</v>
      </c>
      <c r="I381" s="48">
        <f>SUMIF(Jul!$A:$A,TB!$A381,Jul!$H:$H)</f>
        <v>0</v>
      </c>
      <c r="J381" s="48">
        <f>SUMIF(Aug!$A:$A,TB!$A381,Aug!$H:$H)</f>
        <v>0</v>
      </c>
      <c r="K381" s="48">
        <f>SUMIF(Sep!$A:$A,TB!$A381,Sep!$H:$H)</f>
        <v>0</v>
      </c>
      <c r="L381" s="48">
        <f>SUMIF(Oct!$A:$A,TB!$A381,Oct!$H:$H)</f>
        <v>0</v>
      </c>
      <c r="M381" s="48">
        <f>SUMIF(Nov!$A:$A,TB!$A381,Nov!$H:$H)</f>
        <v>0</v>
      </c>
      <c r="N381" s="48">
        <f>SUMIF(Dec!$A:$A,TB!$A381,Dec!$H:$H)</f>
        <v>0</v>
      </c>
      <c r="O381" s="261"/>
      <c r="P381" s="261"/>
      <c r="Q381" s="48">
        <v>0</v>
      </c>
      <c r="R381" s="48">
        <v>0</v>
      </c>
      <c r="S381" s="48">
        <v>0</v>
      </c>
      <c r="T381" s="48">
        <v>0</v>
      </c>
      <c r="U381" s="48">
        <v>0</v>
      </c>
      <c r="V381" s="48">
        <v>0</v>
      </c>
      <c r="W381" s="48">
        <v>0</v>
      </c>
      <c r="X381" s="48">
        <v>0</v>
      </c>
      <c r="Y381" s="48">
        <v>0</v>
      </c>
      <c r="Z381" s="48">
        <v>0</v>
      </c>
      <c r="AA381" s="48">
        <v>0</v>
      </c>
      <c r="AB381" s="48">
        <v>0</v>
      </c>
      <c r="AC381" s="261"/>
      <c r="AD381" s="48">
        <f t="shared" si="284"/>
        <v>0</v>
      </c>
      <c r="AE381" s="48">
        <f t="shared" si="285"/>
        <v>0</v>
      </c>
      <c r="AF381" s="48">
        <f t="shared" si="286"/>
        <v>0</v>
      </c>
      <c r="AG381" s="48">
        <f t="shared" si="287"/>
        <v>0</v>
      </c>
      <c r="AH381" s="48">
        <f t="shared" si="288"/>
        <v>0</v>
      </c>
      <c r="AI381" s="48">
        <f t="shared" si="289"/>
        <v>0</v>
      </c>
      <c r="AJ381" s="48">
        <f t="shared" si="290"/>
        <v>0</v>
      </c>
      <c r="AK381" s="48">
        <f t="shared" si="291"/>
        <v>0</v>
      </c>
      <c r="AL381" s="48">
        <f t="shared" si="292"/>
        <v>0</v>
      </c>
      <c r="AM381" s="48">
        <f t="shared" si="293"/>
        <v>0</v>
      </c>
      <c r="AN381" s="48">
        <f t="shared" si="294"/>
        <v>0</v>
      </c>
      <c r="AO381" s="48">
        <f t="shared" si="295"/>
        <v>0</v>
      </c>
    </row>
    <row r="382" spans="1:41" ht="16.399999999999999" customHeight="1">
      <c r="A382" s="14">
        <v>71006</v>
      </c>
      <c r="B382" s="15" t="s">
        <v>309</v>
      </c>
      <c r="C382" s="48">
        <f>SUMIF(Jan!$A:$A,TB!$A382,Jan!$H:$H)</f>
        <v>0</v>
      </c>
      <c r="D382" s="48">
        <f>SUMIF(Feb!$A:$A,TB!$A382,Feb!$H:$H)</f>
        <v>0</v>
      </c>
      <c r="E382" s="48">
        <f>SUMIF(Mar!$A:$A,TB!$A382,Mar!$H:$H)</f>
        <v>-15020</v>
      </c>
      <c r="F382" s="48">
        <f>SUMIF(Apr!$A:$A,TB!$A382,Apr!$H:$H)</f>
        <v>-15020</v>
      </c>
      <c r="G382" s="48">
        <f>SUMIF(May!$A:$A,TB!$A382,May!$H:$H)</f>
        <v>-15020</v>
      </c>
      <c r="H382" s="48">
        <f>SUMIF(Jun!$A:$A,TB!$A382,Jun!$H:$H)</f>
        <v>-15020</v>
      </c>
      <c r="I382" s="48">
        <f>SUMIF(Jul!$A:$A,TB!$A382,Jul!$H:$H)</f>
        <v>-15020</v>
      </c>
      <c r="J382" s="48">
        <f>SUMIF(Aug!$A:$A,TB!$A382,Aug!$H:$H)</f>
        <v>-15020</v>
      </c>
      <c r="K382" s="48">
        <f>SUMIF(Sep!$A:$A,TB!$A382,Sep!$H:$H)</f>
        <v>-15020</v>
      </c>
      <c r="L382" s="48">
        <f>SUMIF(Oct!$A:$A,TB!$A382,Oct!$H:$H)</f>
        <v>-15020</v>
      </c>
      <c r="M382" s="48">
        <f>SUMIF(Nov!$A:$A,TB!$A382,Nov!$H:$H)</f>
        <v>-15020</v>
      </c>
      <c r="N382" s="48">
        <f>SUMIF(Dec!$A:$A,TB!$A382,Dec!$H:$H)</f>
        <v>-15020</v>
      </c>
      <c r="O382" s="261"/>
      <c r="P382" s="261"/>
      <c r="Q382" s="48">
        <v>0</v>
      </c>
      <c r="R382" s="48">
        <v>0</v>
      </c>
      <c r="S382" s="48">
        <v>0</v>
      </c>
      <c r="T382" s="48">
        <v>0</v>
      </c>
      <c r="U382" s="48">
        <v>0</v>
      </c>
      <c r="V382" s="48">
        <v>0</v>
      </c>
      <c r="W382" s="48">
        <v>0</v>
      </c>
      <c r="X382" s="48">
        <v>0</v>
      </c>
      <c r="Y382" s="48">
        <v>0</v>
      </c>
      <c r="Z382" s="48">
        <v>0</v>
      </c>
      <c r="AA382" s="48">
        <v>0</v>
      </c>
      <c r="AB382" s="48">
        <v>0</v>
      </c>
      <c r="AC382" s="261"/>
      <c r="AD382" s="48">
        <f t="shared" si="284"/>
        <v>0</v>
      </c>
      <c r="AE382" s="48">
        <f t="shared" si="285"/>
        <v>0</v>
      </c>
      <c r="AF382" s="48">
        <f t="shared" si="286"/>
        <v>-15020</v>
      </c>
      <c r="AG382" s="48">
        <f t="shared" si="287"/>
        <v>-15020</v>
      </c>
      <c r="AH382" s="48">
        <f t="shared" si="288"/>
        <v>-15020</v>
      </c>
      <c r="AI382" s="48">
        <f t="shared" si="289"/>
        <v>-15020</v>
      </c>
      <c r="AJ382" s="48">
        <f t="shared" si="290"/>
        <v>-15020</v>
      </c>
      <c r="AK382" s="48">
        <f t="shared" si="291"/>
        <v>-15020</v>
      </c>
      <c r="AL382" s="48">
        <f t="shared" si="292"/>
        <v>-15020</v>
      </c>
      <c r="AM382" s="48">
        <f t="shared" si="293"/>
        <v>-15020</v>
      </c>
      <c r="AN382" s="48">
        <f t="shared" si="294"/>
        <v>-15020</v>
      </c>
      <c r="AO382" s="48">
        <f t="shared" si="295"/>
        <v>-15020</v>
      </c>
    </row>
    <row r="383" spans="1:41" ht="16.399999999999999" customHeight="1">
      <c r="A383" s="14">
        <v>71007</v>
      </c>
      <c r="B383" s="15" t="s">
        <v>310</v>
      </c>
      <c r="C383" s="48">
        <f>SUMIF(Jan!$A:$A,TB!$A383,Jan!$H:$H)</f>
        <v>0</v>
      </c>
      <c r="D383" s="48">
        <f>SUMIF(Feb!$A:$A,TB!$A383,Feb!$H:$H)</f>
        <v>0</v>
      </c>
      <c r="E383" s="48">
        <f>SUMIF(Mar!$A:$A,TB!$A383,Mar!$H:$H)</f>
        <v>0</v>
      </c>
      <c r="F383" s="48">
        <f>SUMIF(Apr!$A:$A,TB!$A383,Apr!$H:$H)</f>
        <v>0</v>
      </c>
      <c r="G383" s="48">
        <f>SUMIF(May!$A:$A,TB!$A383,May!$H:$H)</f>
        <v>0</v>
      </c>
      <c r="H383" s="48">
        <f>SUMIF(Jun!$A:$A,TB!$A383,Jun!$H:$H)</f>
        <v>0</v>
      </c>
      <c r="I383" s="48">
        <f>SUMIF(Jul!$A:$A,TB!$A383,Jul!$H:$H)</f>
        <v>0</v>
      </c>
      <c r="J383" s="48">
        <f>SUMIF(Aug!$A:$A,TB!$A383,Aug!$H:$H)</f>
        <v>0</v>
      </c>
      <c r="K383" s="48">
        <f>SUMIF(Sep!$A:$A,TB!$A383,Sep!$H:$H)</f>
        <v>0</v>
      </c>
      <c r="L383" s="48">
        <f>SUMIF(Oct!$A:$A,TB!$A383,Oct!$H:$H)</f>
        <v>0</v>
      </c>
      <c r="M383" s="48">
        <f>SUMIF(Nov!$A:$A,TB!$A383,Nov!$H:$H)</f>
        <v>0</v>
      </c>
      <c r="N383" s="48">
        <f>SUMIF(Dec!$A:$A,TB!$A383,Dec!$H:$H)</f>
        <v>0</v>
      </c>
      <c r="O383" s="261"/>
      <c r="P383" s="261"/>
      <c r="Q383" s="48">
        <v>0</v>
      </c>
      <c r="R383" s="48">
        <v>0</v>
      </c>
      <c r="S383" s="48">
        <v>0</v>
      </c>
      <c r="T383" s="48">
        <v>0</v>
      </c>
      <c r="U383" s="48">
        <v>0</v>
      </c>
      <c r="V383" s="48">
        <v>0</v>
      </c>
      <c r="W383" s="48">
        <v>0</v>
      </c>
      <c r="X383" s="48">
        <v>0</v>
      </c>
      <c r="Y383" s="48">
        <v>0</v>
      </c>
      <c r="Z383" s="48">
        <v>0</v>
      </c>
      <c r="AA383" s="48">
        <v>0</v>
      </c>
      <c r="AB383" s="48">
        <v>0</v>
      </c>
      <c r="AC383" s="261"/>
      <c r="AD383" s="48">
        <f t="shared" si="284"/>
        <v>0</v>
      </c>
      <c r="AE383" s="48">
        <f t="shared" si="285"/>
        <v>0</v>
      </c>
      <c r="AF383" s="48">
        <f t="shared" si="286"/>
        <v>0</v>
      </c>
      <c r="AG383" s="48">
        <f t="shared" si="287"/>
        <v>0</v>
      </c>
      <c r="AH383" s="48">
        <f t="shared" si="288"/>
        <v>0</v>
      </c>
      <c r="AI383" s="48">
        <f t="shared" si="289"/>
        <v>0</v>
      </c>
      <c r="AJ383" s="48">
        <f t="shared" si="290"/>
        <v>0</v>
      </c>
      <c r="AK383" s="48">
        <f t="shared" si="291"/>
        <v>0</v>
      </c>
      <c r="AL383" s="48">
        <f t="shared" si="292"/>
        <v>0</v>
      </c>
      <c r="AM383" s="48">
        <f t="shared" si="293"/>
        <v>0</v>
      </c>
      <c r="AN383" s="48">
        <f t="shared" si="294"/>
        <v>0</v>
      </c>
      <c r="AO383" s="48">
        <f t="shared" si="295"/>
        <v>0</v>
      </c>
    </row>
    <row r="384" spans="1:41" ht="16.399999999999999" customHeight="1">
      <c r="A384" s="14">
        <v>71008</v>
      </c>
      <c r="B384" s="15" t="s">
        <v>311</v>
      </c>
      <c r="C384" s="48">
        <f>SUMIF(Jan!$A:$A,TB!$A384,Jan!$H:$H)</f>
        <v>0</v>
      </c>
      <c r="D384" s="48">
        <f>SUMIF(Feb!$A:$A,TB!$A384,Feb!$H:$H)</f>
        <v>0</v>
      </c>
      <c r="E384" s="48">
        <f>SUMIF(Mar!$A:$A,TB!$A384,Mar!$H:$H)</f>
        <v>0</v>
      </c>
      <c r="F384" s="48">
        <f>SUMIF(Apr!$A:$A,TB!$A384,Apr!$H:$H)</f>
        <v>0</v>
      </c>
      <c r="G384" s="48">
        <f>SUMIF(May!$A:$A,TB!$A384,May!$H:$H)</f>
        <v>0</v>
      </c>
      <c r="H384" s="48">
        <f>SUMIF(Jun!$A:$A,TB!$A384,Jun!$H:$H)</f>
        <v>0</v>
      </c>
      <c r="I384" s="48">
        <f>SUMIF(Jul!$A:$A,TB!$A384,Jul!$H:$H)</f>
        <v>0</v>
      </c>
      <c r="J384" s="48">
        <f>SUMIF(Aug!$A:$A,TB!$A384,Aug!$H:$H)</f>
        <v>0</v>
      </c>
      <c r="K384" s="48">
        <f>SUMIF(Sep!$A:$A,TB!$A384,Sep!$H:$H)</f>
        <v>0</v>
      </c>
      <c r="L384" s="48">
        <f>SUMIF(Oct!$A:$A,TB!$A384,Oct!$H:$H)</f>
        <v>0</v>
      </c>
      <c r="M384" s="48">
        <f>SUMIF(Nov!$A:$A,TB!$A384,Nov!$H:$H)</f>
        <v>0</v>
      </c>
      <c r="N384" s="48">
        <f>SUMIF(Dec!$A:$A,TB!$A384,Dec!$H:$H)</f>
        <v>0</v>
      </c>
      <c r="O384" s="261"/>
      <c r="P384" s="261"/>
      <c r="Q384" s="48">
        <v>0</v>
      </c>
      <c r="R384" s="48">
        <v>0</v>
      </c>
      <c r="S384" s="48">
        <v>0</v>
      </c>
      <c r="T384" s="48">
        <v>0</v>
      </c>
      <c r="U384" s="48">
        <v>0</v>
      </c>
      <c r="V384" s="48">
        <v>0</v>
      </c>
      <c r="W384" s="48">
        <v>0</v>
      </c>
      <c r="X384" s="48">
        <v>0</v>
      </c>
      <c r="Y384" s="48">
        <v>0</v>
      </c>
      <c r="Z384" s="48">
        <v>0</v>
      </c>
      <c r="AA384" s="48">
        <v>0</v>
      </c>
      <c r="AB384" s="48">
        <v>0</v>
      </c>
      <c r="AC384" s="261"/>
      <c r="AD384" s="48">
        <f t="shared" si="284"/>
        <v>0</v>
      </c>
      <c r="AE384" s="48">
        <f t="shared" si="285"/>
        <v>0</v>
      </c>
      <c r="AF384" s="48">
        <f t="shared" si="286"/>
        <v>0</v>
      </c>
      <c r="AG384" s="48">
        <f t="shared" si="287"/>
        <v>0</v>
      </c>
      <c r="AH384" s="48">
        <f t="shared" si="288"/>
        <v>0</v>
      </c>
      <c r="AI384" s="48">
        <f t="shared" si="289"/>
        <v>0</v>
      </c>
      <c r="AJ384" s="48">
        <f t="shared" si="290"/>
        <v>0</v>
      </c>
      <c r="AK384" s="48">
        <f t="shared" si="291"/>
        <v>0</v>
      </c>
      <c r="AL384" s="48">
        <f t="shared" si="292"/>
        <v>0</v>
      </c>
      <c r="AM384" s="48">
        <f t="shared" si="293"/>
        <v>0</v>
      </c>
      <c r="AN384" s="48">
        <f t="shared" si="294"/>
        <v>0</v>
      </c>
      <c r="AO384" s="48">
        <f t="shared" si="295"/>
        <v>0</v>
      </c>
    </row>
    <row r="385" spans="1:41" ht="16.399999999999999" customHeight="1">
      <c r="A385" s="14">
        <v>71009</v>
      </c>
      <c r="B385" s="15" t="s">
        <v>312</v>
      </c>
      <c r="C385" s="48">
        <f>SUMIF(Jan!$A:$A,TB!$A385,Jan!$H:$H)</f>
        <v>0</v>
      </c>
      <c r="D385" s="48">
        <f>SUMIF(Feb!$A:$A,TB!$A385,Feb!$H:$H)</f>
        <v>0</v>
      </c>
      <c r="E385" s="48">
        <f>SUMIF(Mar!$A:$A,TB!$A385,Mar!$H:$H)</f>
        <v>0</v>
      </c>
      <c r="F385" s="48">
        <f>SUMIF(Apr!$A:$A,TB!$A385,Apr!$H:$H)</f>
        <v>0</v>
      </c>
      <c r="G385" s="48">
        <f>SUMIF(May!$A:$A,TB!$A385,May!$H:$H)</f>
        <v>0</v>
      </c>
      <c r="H385" s="48">
        <f>SUMIF(Jun!$A:$A,TB!$A385,Jun!$H:$H)</f>
        <v>0</v>
      </c>
      <c r="I385" s="48">
        <f>SUMIF(Jul!$A:$A,TB!$A385,Jul!$H:$H)</f>
        <v>0</v>
      </c>
      <c r="J385" s="48">
        <f>SUMIF(Aug!$A:$A,TB!$A385,Aug!$H:$H)</f>
        <v>0</v>
      </c>
      <c r="K385" s="48">
        <f>SUMIF(Sep!$A:$A,TB!$A385,Sep!$H:$H)</f>
        <v>0</v>
      </c>
      <c r="L385" s="48">
        <f>SUMIF(Oct!$A:$A,TB!$A385,Oct!$H:$H)</f>
        <v>0</v>
      </c>
      <c r="M385" s="48">
        <f>SUMIF(Nov!$A:$A,TB!$A385,Nov!$H:$H)</f>
        <v>0</v>
      </c>
      <c r="N385" s="48">
        <f>SUMIF(Dec!$A:$A,TB!$A385,Dec!$H:$H)</f>
        <v>0</v>
      </c>
      <c r="O385" s="261"/>
      <c r="P385" s="261"/>
      <c r="Q385" s="48">
        <v>0</v>
      </c>
      <c r="R385" s="48">
        <v>0</v>
      </c>
      <c r="S385" s="48">
        <v>0</v>
      </c>
      <c r="T385" s="48">
        <v>0</v>
      </c>
      <c r="U385" s="48">
        <v>0</v>
      </c>
      <c r="V385" s="48">
        <v>0</v>
      </c>
      <c r="W385" s="48">
        <v>0</v>
      </c>
      <c r="X385" s="48">
        <v>0</v>
      </c>
      <c r="Y385" s="48">
        <v>0</v>
      </c>
      <c r="Z385" s="48">
        <v>0</v>
      </c>
      <c r="AA385" s="48">
        <v>0</v>
      </c>
      <c r="AB385" s="48">
        <v>0</v>
      </c>
      <c r="AC385" s="261"/>
      <c r="AD385" s="48">
        <f t="shared" si="284"/>
        <v>0</v>
      </c>
      <c r="AE385" s="48">
        <f t="shared" si="285"/>
        <v>0</v>
      </c>
      <c r="AF385" s="48">
        <f t="shared" si="286"/>
        <v>0</v>
      </c>
      <c r="AG385" s="48">
        <f t="shared" si="287"/>
        <v>0</v>
      </c>
      <c r="AH385" s="48">
        <f t="shared" si="288"/>
        <v>0</v>
      </c>
      <c r="AI385" s="48">
        <f t="shared" si="289"/>
        <v>0</v>
      </c>
      <c r="AJ385" s="48">
        <f t="shared" si="290"/>
        <v>0</v>
      </c>
      <c r="AK385" s="48">
        <f t="shared" si="291"/>
        <v>0</v>
      </c>
      <c r="AL385" s="48">
        <f t="shared" si="292"/>
        <v>0</v>
      </c>
      <c r="AM385" s="48">
        <f t="shared" si="293"/>
        <v>0</v>
      </c>
      <c r="AN385" s="48">
        <f t="shared" si="294"/>
        <v>0</v>
      </c>
      <c r="AO385" s="48">
        <f t="shared" si="295"/>
        <v>0</v>
      </c>
    </row>
    <row r="386" spans="1:41" ht="16.399999999999999" customHeight="1">
      <c r="A386" s="14">
        <v>71010</v>
      </c>
      <c r="B386" s="15" t="s">
        <v>313</v>
      </c>
      <c r="C386" s="48">
        <f>SUMIF(Jan!$A:$A,TB!$A386,Jan!$H:$H)</f>
        <v>0</v>
      </c>
      <c r="D386" s="48">
        <f>SUMIF(Feb!$A:$A,TB!$A386,Feb!$H:$H)</f>
        <v>0</v>
      </c>
      <c r="E386" s="48">
        <f>SUMIF(Mar!$A:$A,TB!$A386,Mar!$H:$H)</f>
        <v>0</v>
      </c>
      <c r="F386" s="48">
        <f>SUMIF(Apr!$A:$A,TB!$A386,Apr!$H:$H)</f>
        <v>0</v>
      </c>
      <c r="G386" s="48">
        <f>SUMIF(May!$A:$A,TB!$A386,May!$H:$H)</f>
        <v>0</v>
      </c>
      <c r="H386" s="48">
        <f>SUMIF(Jun!$A:$A,TB!$A386,Jun!$H:$H)</f>
        <v>0</v>
      </c>
      <c r="I386" s="48">
        <f>SUMIF(Jul!$A:$A,TB!$A386,Jul!$H:$H)</f>
        <v>0</v>
      </c>
      <c r="J386" s="48">
        <f>SUMIF(Aug!$A:$A,TB!$A386,Aug!$H:$H)</f>
        <v>0</v>
      </c>
      <c r="K386" s="48">
        <f>SUMIF(Sep!$A:$A,TB!$A386,Sep!$H:$H)</f>
        <v>0</v>
      </c>
      <c r="L386" s="48">
        <f>SUMIF(Oct!$A:$A,TB!$A386,Oct!$H:$H)</f>
        <v>0</v>
      </c>
      <c r="M386" s="48">
        <f>SUMIF(Nov!$A:$A,TB!$A386,Nov!$H:$H)</f>
        <v>0</v>
      </c>
      <c r="N386" s="48">
        <f>SUMIF(Dec!$A:$A,TB!$A386,Dec!$H:$H)</f>
        <v>0</v>
      </c>
      <c r="O386" s="261"/>
      <c r="P386" s="261"/>
      <c r="Q386" s="48">
        <v>0</v>
      </c>
      <c r="R386" s="48">
        <v>0</v>
      </c>
      <c r="S386" s="48">
        <v>0</v>
      </c>
      <c r="T386" s="48">
        <v>0</v>
      </c>
      <c r="U386" s="48">
        <v>0</v>
      </c>
      <c r="V386" s="48">
        <v>0</v>
      </c>
      <c r="W386" s="48">
        <v>0</v>
      </c>
      <c r="X386" s="48">
        <v>0</v>
      </c>
      <c r="Y386" s="48">
        <v>0</v>
      </c>
      <c r="Z386" s="48">
        <v>0</v>
      </c>
      <c r="AA386" s="48">
        <v>0</v>
      </c>
      <c r="AB386" s="48">
        <v>0</v>
      </c>
      <c r="AC386" s="261"/>
      <c r="AD386" s="48">
        <f t="shared" si="284"/>
        <v>0</v>
      </c>
      <c r="AE386" s="48">
        <f t="shared" si="285"/>
        <v>0</v>
      </c>
      <c r="AF386" s="48">
        <f t="shared" si="286"/>
        <v>0</v>
      </c>
      <c r="AG386" s="48">
        <f t="shared" si="287"/>
        <v>0</v>
      </c>
      <c r="AH386" s="48">
        <f t="shared" si="288"/>
        <v>0</v>
      </c>
      <c r="AI386" s="48">
        <f t="shared" si="289"/>
        <v>0</v>
      </c>
      <c r="AJ386" s="48">
        <f t="shared" si="290"/>
        <v>0</v>
      </c>
      <c r="AK386" s="48">
        <f t="shared" si="291"/>
        <v>0</v>
      </c>
      <c r="AL386" s="48">
        <f t="shared" si="292"/>
        <v>0</v>
      </c>
      <c r="AM386" s="48">
        <f t="shared" si="293"/>
        <v>0</v>
      </c>
      <c r="AN386" s="48">
        <f t="shared" si="294"/>
        <v>0</v>
      </c>
      <c r="AO386" s="48">
        <f t="shared" si="295"/>
        <v>0</v>
      </c>
    </row>
    <row r="387" spans="1:41" ht="16.399999999999999" customHeight="1">
      <c r="A387" s="14">
        <v>71011</v>
      </c>
      <c r="B387" s="15" t="s">
        <v>314</v>
      </c>
      <c r="C387" s="48">
        <f>SUMIF(Jan!$A:$A,TB!$A387,Jan!$H:$H)</f>
        <v>0</v>
      </c>
      <c r="D387" s="48">
        <f>SUMIF(Feb!$A:$A,TB!$A387,Feb!$H:$H)</f>
        <v>0</v>
      </c>
      <c r="E387" s="48">
        <f>SUMIF(Mar!$A:$A,TB!$A387,Mar!$H:$H)</f>
        <v>0</v>
      </c>
      <c r="F387" s="48">
        <f>SUMIF(Apr!$A:$A,TB!$A387,Apr!$H:$H)</f>
        <v>0</v>
      </c>
      <c r="G387" s="48">
        <f>SUMIF(May!$A:$A,TB!$A387,May!$H:$H)</f>
        <v>0</v>
      </c>
      <c r="H387" s="48">
        <f>SUMIF(Jun!$A:$A,TB!$A387,Jun!$H:$H)</f>
        <v>0</v>
      </c>
      <c r="I387" s="48">
        <f>SUMIF(Jul!$A:$A,TB!$A387,Jul!$H:$H)</f>
        <v>0</v>
      </c>
      <c r="J387" s="48">
        <f>SUMIF(Aug!$A:$A,TB!$A387,Aug!$H:$H)</f>
        <v>0</v>
      </c>
      <c r="K387" s="48">
        <f>SUMIF(Sep!$A:$A,TB!$A387,Sep!$H:$H)</f>
        <v>0</v>
      </c>
      <c r="L387" s="48">
        <f>SUMIF(Oct!$A:$A,TB!$A387,Oct!$H:$H)</f>
        <v>0</v>
      </c>
      <c r="M387" s="48">
        <f>SUMIF(Nov!$A:$A,TB!$A387,Nov!$H:$H)</f>
        <v>0</v>
      </c>
      <c r="N387" s="48">
        <f>SUMIF(Dec!$A:$A,TB!$A387,Dec!$H:$H)</f>
        <v>0</v>
      </c>
      <c r="O387" s="261"/>
      <c r="P387" s="261"/>
      <c r="Q387" s="48">
        <v>0</v>
      </c>
      <c r="R387" s="48">
        <v>0</v>
      </c>
      <c r="S387" s="48">
        <v>0</v>
      </c>
      <c r="T387" s="48">
        <v>0</v>
      </c>
      <c r="U387" s="48">
        <v>0</v>
      </c>
      <c r="V387" s="48">
        <v>0</v>
      </c>
      <c r="W387" s="48">
        <v>0</v>
      </c>
      <c r="X387" s="48">
        <v>0</v>
      </c>
      <c r="Y387" s="48">
        <v>0</v>
      </c>
      <c r="Z387" s="48">
        <v>0</v>
      </c>
      <c r="AA387" s="48">
        <v>0</v>
      </c>
      <c r="AB387" s="48">
        <v>0</v>
      </c>
      <c r="AC387" s="261"/>
      <c r="AD387" s="48">
        <f t="shared" si="284"/>
        <v>0</v>
      </c>
      <c r="AE387" s="48">
        <f t="shared" si="285"/>
        <v>0</v>
      </c>
      <c r="AF387" s="48">
        <f t="shared" si="286"/>
        <v>0</v>
      </c>
      <c r="AG387" s="48">
        <f t="shared" si="287"/>
        <v>0</v>
      </c>
      <c r="AH387" s="48">
        <f t="shared" si="288"/>
        <v>0</v>
      </c>
      <c r="AI387" s="48">
        <f t="shared" si="289"/>
        <v>0</v>
      </c>
      <c r="AJ387" s="48">
        <f t="shared" si="290"/>
        <v>0</v>
      </c>
      <c r="AK387" s="48">
        <f t="shared" si="291"/>
        <v>0</v>
      </c>
      <c r="AL387" s="48">
        <f t="shared" si="292"/>
        <v>0</v>
      </c>
      <c r="AM387" s="48">
        <f t="shared" si="293"/>
        <v>0</v>
      </c>
      <c r="AN387" s="48">
        <f t="shared" si="294"/>
        <v>0</v>
      </c>
      <c r="AO387" s="48">
        <f t="shared" si="295"/>
        <v>0</v>
      </c>
    </row>
    <row r="388" spans="1:41" ht="16.399999999999999" customHeight="1">
      <c r="A388" s="14">
        <v>71012</v>
      </c>
      <c r="B388" s="15" t="s">
        <v>315</v>
      </c>
      <c r="C388" s="48">
        <f>SUMIF(Jan!$A:$A,TB!$A388,Jan!$H:$H)</f>
        <v>0</v>
      </c>
      <c r="D388" s="48">
        <f>SUMIF(Feb!$A:$A,TB!$A388,Feb!$H:$H)</f>
        <v>0</v>
      </c>
      <c r="E388" s="48">
        <f>SUMIF(Mar!$A:$A,TB!$A388,Mar!$H:$H)</f>
        <v>0</v>
      </c>
      <c r="F388" s="48">
        <f>SUMIF(Apr!$A:$A,TB!$A388,Apr!$H:$H)</f>
        <v>0</v>
      </c>
      <c r="G388" s="48">
        <f>SUMIF(May!$A:$A,TB!$A388,May!$H:$H)</f>
        <v>0</v>
      </c>
      <c r="H388" s="48">
        <f>SUMIF(Jun!$A:$A,TB!$A388,Jun!$H:$H)</f>
        <v>0</v>
      </c>
      <c r="I388" s="48">
        <f>SUMIF(Jul!$A:$A,TB!$A388,Jul!$H:$H)</f>
        <v>0</v>
      </c>
      <c r="J388" s="48">
        <f>SUMIF(Aug!$A:$A,TB!$A388,Aug!$H:$H)</f>
        <v>0</v>
      </c>
      <c r="K388" s="48">
        <f>SUMIF(Sep!$A:$A,TB!$A388,Sep!$H:$H)</f>
        <v>0</v>
      </c>
      <c r="L388" s="48">
        <f>SUMIF(Oct!$A:$A,TB!$A388,Oct!$H:$H)</f>
        <v>0</v>
      </c>
      <c r="M388" s="48">
        <f>SUMIF(Nov!$A:$A,TB!$A388,Nov!$H:$H)</f>
        <v>0</v>
      </c>
      <c r="N388" s="48">
        <f>SUMIF(Dec!$A:$A,TB!$A388,Dec!$H:$H)</f>
        <v>0</v>
      </c>
      <c r="O388" s="261"/>
      <c r="P388" s="261"/>
      <c r="Q388" s="48">
        <v>0</v>
      </c>
      <c r="R388" s="48">
        <v>0</v>
      </c>
      <c r="S388" s="48">
        <v>0</v>
      </c>
      <c r="T388" s="48">
        <v>0</v>
      </c>
      <c r="U388" s="48">
        <v>0</v>
      </c>
      <c r="V388" s="48">
        <v>0</v>
      </c>
      <c r="W388" s="48">
        <v>0</v>
      </c>
      <c r="X388" s="48">
        <v>0</v>
      </c>
      <c r="Y388" s="48">
        <v>0</v>
      </c>
      <c r="Z388" s="48">
        <v>0</v>
      </c>
      <c r="AA388" s="48">
        <v>0</v>
      </c>
      <c r="AB388" s="48">
        <v>0</v>
      </c>
      <c r="AC388" s="261"/>
      <c r="AD388" s="48">
        <f t="shared" si="284"/>
        <v>0</v>
      </c>
      <c r="AE388" s="48">
        <f t="shared" si="285"/>
        <v>0</v>
      </c>
      <c r="AF388" s="48">
        <f t="shared" si="286"/>
        <v>0</v>
      </c>
      <c r="AG388" s="48">
        <f t="shared" si="287"/>
        <v>0</v>
      </c>
      <c r="AH388" s="48">
        <f t="shared" si="288"/>
        <v>0</v>
      </c>
      <c r="AI388" s="48">
        <f t="shared" si="289"/>
        <v>0</v>
      </c>
      <c r="AJ388" s="48">
        <f t="shared" si="290"/>
        <v>0</v>
      </c>
      <c r="AK388" s="48">
        <f t="shared" si="291"/>
        <v>0</v>
      </c>
      <c r="AL388" s="48">
        <f t="shared" si="292"/>
        <v>0</v>
      </c>
      <c r="AM388" s="48">
        <f t="shared" si="293"/>
        <v>0</v>
      </c>
      <c r="AN388" s="48">
        <f t="shared" si="294"/>
        <v>0</v>
      </c>
      <c r="AO388" s="48">
        <f t="shared" si="295"/>
        <v>0</v>
      </c>
    </row>
    <row r="389" spans="1:41" ht="16.399999999999999" customHeight="1">
      <c r="A389" s="14">
        <v>71013</v>
      </c>
      <c r="B389" s="15" t="s">
        <v>316</v>
      </c>
      <c r="C389" s="48">
        <f>SUMIF(Jan!$A:$A,TB!$A389,Jan!$H:$H)</f>
        <v>0</v>
      </c>
      <c r="D389" s="48">
        <f>SUMIF(Feb!$A:$A,TB!$A389,Feb!$H:$H)</f>
        <v>-8000114.0999999996</v>
      </c>
      <c r="E389" s="48">
        <f>SUMIF(Mar!$A:$A,TB!$A389,Mar!$H:$H)</f>
        <v>-12604571.710000001</v>
      </c>
      <c r="F389" s="48">
        <f>SUMIF(Apr!$A:$A,TB!$A389,Apr!$H:$H)</f>
        <v>-19709625.050000001</v>
      </c>
      <c r="G389" s="48">
        <f>SUMIF(May!$A:$A,TB!$A389,May!$H:$H)</f>
        <v>-25747172.969999999</v>
      </c>
      <c r="H389" s="48">
        <f>SUMIF(Jun!$A:$A,TB!$A389,Jun!$H:$H)</f>
        <v>-32673684.469999999</v>
      </c>
      <c r="I389" s="48">
        <f>SUMIF(Jul!$A:$A,TB!$A389,Jul!$H:$H)</f>
        <v>-32673684.469999999</v>
      </c>
      <c r="J389" s="48">
        <f>SUMIF(Aug!$A:$A,TB!$A389,Aug!$H:$H)</f>
        <v>-32673684.469999999</v>
      </c>
      <c r="K389" s="48">
        <f>SUMIF(Sep!$A:$A,TB!$A389,Sep!$H:$H)</f>
        <v>-32673684.469999999</v>
      </c>
      <c r="L389" s="48">
        <f>SUMIF(Oct!$A:$A,TB!$A389,Oct!$H:$H)</f>
        <v>-32673684.469999999</v>
      </c>
      <c r="M389" s="48">
        <f>SUMIF(Nov!$A:$A,TB!$A389,Nov!$H:$H)</f>
        <v>-32673684.469999999</v>
      </c>
      <c r="N389" s="48">
        <f>SUMIF(Dec!$A:$A,TB!$A389,Dec!$H:$H)</f>
        <v>-32673684.469999999</v>
      </c>
      <c r="O389" s="261"/>
      <c r="P389" s="261"/>
      <c r="Q389" s="48">
        <v>0</v>
      </c>
      <c r="R389" s="48">
        <v>0</v>
      </c>
      <c r="S389" s="48">
        <v>0</v>
      </c>
      <c r="T389" s="48">
        <v>0</v>
      </c>
      <c r="U389" s="48">
        <v>0</v>
      </c>
      <c r="V389" s="48">
        <v>0</v>
      </c>
      <c r="W389" s="48">
        <v>0</v>
      </c>
      <c r="X389" s="48">
        <v>0</v>
      </c>
      <c r="Y389" s="48">
        <v>0</v>
      </c>
      <c r="Z389" s="48">
        <v>0</v>
      </c>
      <c r="AA389" s="48">
        <v>0</v>
      </c>
      <c r="AB389" s="48">
        <v>0</v>
      </c>
      <c r="AC389" s="261"/>
      <c r="AD389" s="48">
        <f t="shared" si="284"/>
        <v>0</v>
      </c>
      <c r="AE389" s="48">
        <f t="shared" si="285"/>
        <v>-8000114.0999999996</v>
      </c>
      <c r="AF389" s="48">
        <f t="shared" si="286"/>
        <v>-12604571.710000001</v>
      </c>
      <c r="AG389" s="48">
        <f t="shared" si="287"/>
        <v>-19709625.050000001</v>
      </c>
      <c r="AH389" s="48">
        <f t="shared" si="288"/>
        <v>-25747172.969999999</v>
      </c>
      <c r="AI389" s="48">
        <f t="shared" si="289"/>
        <v>-32673684.469999999</v>
      </c>
      <c r="AJ389" s="48">
        <f t="shared" si="290"/>
        <v>-32673684.469999999</v>
      </c>
      <c r="AK389" s="48">
        <f t="shared" si="291"/>
        <v>-32673684.469999999</v>
      </c>
      <c r="AL389" s="48">
        <f t="shared" si="292"/>
        <v>-32673684.469999999</v>
      </c>
      <c r="AM389" s="48">
        <f t="shared" si="293"/>
        <v>-32673684.469999999</v>
      </c>
      <c r="AN389" s="48">
        <f t="shared" si="294"/>
        <v>-32673684.469999999</v>
      </c>
      <c r="AO389" s="48">
        <f t="shared" si="295"/>
        <v>-32673684.469999999</v>
      </c>
    </row>
    <row r="390" spans="1:41" ht="16.399999999999999" customHeight="1">
      <c r="A390" s="14">
        <v>71014</v>
      </c>
      <c r="B390" s="15" t="s">
        <v>317</v>
      </c>
      <c r="C390" s="48">
        <f>SUMIF(Jan!$A:$A,TB!$A390,Jan!$H:$H)</f>
        <v>0</v>
      </c>
      <c r="D390" s="48">
        <f>SUMIF(Feb!$A:$A,TB!$A390,Feb!$H:$H)</f>
        <v>0</v>
      </c>
      <c r="E390" s="48">
        <f>SUMIF(Mar!$A:$A,TB!$A390,Mar!$H:$H)</f>
        <v>0</v>
      </c>
      <c r="F390" s="48">
        <f>SUMIF(Apr!$A:$A,TB!$A390,Apr!$H:$H)</f>
        <v>0</v>
      </c>
      <c r="G390" s="48">
        <f>SUMIF(May!$A:$A,TB!$A390,May!$H:$H)</f>
        <v>0</v>
      </c>
      <c r="H390" s="48">
        <f>SUMIF(Jun!$A:$A,TB!$A390,Jun!$H:$H)</f>
        <v>0</v>
      </c>
      <c r="I390" s="48">
        <f>SUMIF(Jul!$A:$A,TB!$A390,Jul!$H:$H)</f>
        <v>0</v>
      </c>
      <c r="J390" s="48">
        <f>SUMIF(Aug!$A:$A,TB!$A390,Aug!$H:$H)</f>
        <v>0</v>
      </c>
      <c r="K390" s="48">
        <f>SUMIF(Sep!$A:$A,TB!$A390,Sep!$H:$H)</f>
        <v>0</v>
      </c>
      <c r="L390" s="48">
        <f>SUMIF(Oct!$A:$A,TB!$A390,Oct!$H:$H)</f>
        <v>0</v>
      </c>
      <c r="M390" s="48">
        <f>SUMIF(Nov!$A:$A,TB!$A390,Nov!$H:$H)</f>
        <v>0</v>
      </c>
      <c r="N390" s="48">
        <f>SUMIF(Dec!$A:$A,TB!$A390,Dec!$H:$H)</f>
        <v>0</v>
      </c>
      <c r="O390" s="261"/>
      <c r="P390" s="261"/>
      <c r="Q390" s="48">
        <v>0</v>
      </c>
      <c r="R390" s="48">
        <v>0</v>
      </c>
      <c r="S390" s="48">
        <v>0</v>
      </c>
      <c r="T390" s="48">
        <v>0</v>
      </c>
      <c r="U390" s="48">
        <v>0</v>
      </c>
      <c r="V390" s="48">
        <v>0</v>
      </c>
      <c r="W390" s="48">
        <v>0</v>
      </c>
      <c r="X390" s="48">
        <v>0</v>
      </c>
      <c r="Y390" s="48">
        <v>0</v>
      </c>
      <c r="Z390" s="48">
        <v>0</v>
      </c>
      <c r="AA390" s="48">
        <v>0</v>
      </c>
      <c r="AB390" s="48">
        <v>0</v>
      </c>
      <c r="AC390" s="261"/>
      <c r="AD390" s="48">
        <f t="shared" si="284"/>
        <v>0</v>
      </c>
      <c r="AE390" s="48">
        <f t="shared" si="285"/>
        <v>0</v>
      </c>
      <c r="AF390" s="48">
        <f t="shared" si="286"/>
        <v>0</v>
      </c>
      <c r="AG390" s="48">
        <f t="shared" si="287"/>
        <v>0</v>
      </c>
      <c r="AH390" s="48">
        <f t="shared" si="288"/>
        <v>0</v>
      </c>
      <c r="AI390" s="48">
        <f t="shared" si="289"/>
        <v>0</v>
      </c>
      <c r="AJ390" s="48">
        <f t="shared" si="290"/>
        <v>0</v>
      </c>
      <c r="AK390" s="48">
        <f t="shared" si="291"/>
        <v>0</v>
      </c>
      <c r="AL390" s="48">
        <f t="shared" si="292"/>
        <v>0</v>
      </c>
      <c r="AM390" s="48">
        <f t="shared" si="293"/>
        <v>0</v>
      </c>
      <c r="AN390" s="48">
        <f t="shared" si="294"/>
        <v>0</v>
      </c>
      <c r="AO390" s="48">
        <f t="shared" si="295"/>
        <v>0</v>
      </c>
    </row>
    <row r="391" spans="1:41" ht="16.399999999999999" customHeight="1">
      <c r="A391" s="14">
        <v>71015</v>
      </c>
      <c r="B391" s="15" t="s">
        <v>318</v>
      </c>
      <c r="C391" s="48">
        <f>SUMIF(Jan!$A:$A,TB!$A391,Jan!$H:$H)</f>
        <v>0</v>
      </c>
      <c r="D391" s="48">
        <f>SUMIF(Feb!$A:$A,TB!$A391,Feb!$H:$H)</f>
        <v>0</v>
      </c>
      <c r="E391" s="48">
        <f>SUMIF(Mar!$A:$A,TB!$A391,Mar!$H:$H)</f>
        <v>0</v>
      </c>
      <c r="F391" s="48">
        <f>SUMIF(Apr!$A:$A,TB!$A391,Apr!$H:$H)</f>
        <v>0</v>
      </c>
      <c r="G391" s="48">
        <f>SUMIF(May!$A:$A,TB!$A391,May!$H:$H)</f>
        <v>0</v>
      </c>
      <c r="H391" s="48">
        <f>SUMIF(Jun!$A:$A,TB!$A391,Jun!$H:$H)</f>
        <v>0</v>
      </c>
      <c r="I391" s="48">
        <f>SUMIF(Jul!$A:$A,TB!$A391,Jul!$H:$H)</f>
        <v>0</v>
      </c>
      <c r="J391" s="48">
        <f>SUMIF(Aug!$A:$A,TB!$A391,Aug!$H:$H)</f>
        <v>0</v>
      </c>
      <c r="K391" s="48">
        <f>SUMIF(Sep!$A:$A,TB!$A391,Sep!$H:$H)</f>
        <v>0</v>
      </c>
      <c r="L391" s="48">
        <f>SUMIF(Oct!$A:$A,TB!$A391,Oct!$H:$H)</f>
        <v>0</v>
      </c>
      <c r="M391" s="48">
        <f>SUMIF(Nov!$A:$A,TB!$A391,Nov!$H:$H)</f>
        <v>0</v>
      </c>
      <c r="N391" s="48">
        <f>SUMIF(Dec!$A:$A,TB!$A391,Dec!$H:$H)</f>
        <v>0</v>
      </c>
      <c r="O391" s="261"/>
      <c r="P391" s="261"/>
      <c r="Q391" s="48">
        <v>0</v>
      </c>
      <c r="R391" s="48">
        <v>0</v>
      </c>
      <c r="S391" s="48">
        <v>0</v>
      </c>
      <c r="T391" s="48">
        <v>0</v>
      </c>
      <c r="U391" s="48">
        <v>0</v>
      </c>
      <c r="V391" s="48">
        <v>0</v>
      </c>
      <c r="W391" s="48">
        <v>0</v>
      </c>
      <c r="X391" s="48">
        <v>0</v>
      </c>
      <c r="Y391" s="48">
        <v>0</v>
      </c>
      <c r="Z391" s="48">
        <v>0</v>
      </c>
      <c r="AA391" s="48">
        <v>0</v>
      </c>
      <c r="AB391" s="48">
        <v>0</v>
      </c>
      <c r="AC391" s="261"/>
      <c r="AD391" s="48">
        <f t="shared" si="284"/>
        <v>0</v>
      </c>
      <c r="AE391" s="48">
        <f t="shared" si="285"/>
        <v>0</v>
      </c>
      <c r="AF391" s="48">
        <f t="shared" si="286"/>
        <v>0</v>
      </c>
      <c r="AG391" s="48">
        <f t="shared" si="287"/>
        <v>0</v>
      </c>
      <c r="AH391" s="48">
        <f t="shared" si="288"/>
        <v>0</v>
      </c>
      <c r="AI391" s="48">
        <f t="shared" si="289"/>
        <v>0</v>
      </c>
      <c r="AJ391" s="48">
        <f t="shared" si="290"/>
        <v>0</v>
      </c>
      <c r="AK391" s="48">
        <f t="shared" si="291"/>
        <v>0</v>
      </c>
      <c r="AL391" s="48">
        <f t="shared" si="292"/>
        <v>0</v>
      </c>
      <c r="AM391" s="48">
        <f t="shared" si="293"/>
        <v>0</v>
      </c>
      <c r="AN391" s="48">
        <f t="shared" si="294"/>
        <v>0</v>
      </c>
      <c r="AO391" s="48">
        <f t="shared" si="295"/>
        <v>0</v>
      </c>
    </row>
    <row r="392" spans="1:41" ht="16.399999999999999" customHeight="1">
      <c r="A392" s="14">
        <v>71016</v>
      </c>
      <c r="B392" s="15" t="s">
        <v>319</v>
      </c>
      <c r="C392" s="48">
        <f>SUMIF(Jan!$A:$A,TB!$A392,Jan!$H:$H)</f>
        <v>0</v>
      </c>
      <c r="D392" s="48">
        <f>SUMIF(Feb!$A:$A,TB!$A392,Feb!$H:$H)</f>
        <v>0</v>
      </c>
      <c r="E392" s="48">
        <f>SUMIF(Mar!$A:$A,TB!$A392,Mar!$H:$H)</f>
        <v>0</v>
      </c>
      <c r="F392" s="48">
        <f>SUMIF(Apr!$A:$A,TB!$A392,Apr!$H:$H)</f>
        <v>0</v>
      </c>
      <c r="G392" s="48">
        <f>SUMIF(May!$A:$A,TB!$A392,May!$H:$H)</f>
        <v>0</v>
      </c>
      <c r="H392" s="48">
        <f>SUMIF(Jun!$A:$A,TB!$A392,Jun!$H:$H)</f>
        <v>0</v>
      </c>
      <c r="I392" s="48">
        <f>SUMIF(Jul!$A:$A,TB!$A392,Jul!$H:$H)</f>
        <v>0</v>
      </c>
      <c r="J392" s="48">
        <f>SUMIF(Aug!$A:$A,TB!$A392,Aug!$H:$H)</f>
        <v>0</v>
      </c>
      <c r="K392" s="48">
        <f>SUMIF(Sep!$A:$A,TB!$A392,Sep!$H:$H)</f>
        <v>0</v>
      </c>
      <c r="L392" s="48">
        <f>SUMIF(Oct!$A:$A,TB!$A392,Oct!$H:$H)</f>
        <v>0</v>
      </c>
      <c r="M392" s="48">
        <f>SUMIF(Nov!$A:$A,TB!$A392,Nov!$H:$H)</f>
        <v>0</v>
      </c>
      <c r="N392" s="48">
        <f>SUMIF(Dec!$A:$A,TB!$A392,Dec!$H:$H)</f>
        <v>0</v>
      </c>
      <c r="O392" s="261"/>
      <c r="P392" s="261"/>
      <c r="Q392" s="48">
        <v>0</v>
      </c>
      <c r="R392" s="48">
        <v>0</v>
      </c>
      <c r="S392" s="48">
        <v>0</v>
      </c>
      <c r="T392" s="48">
        <v>0</v>
      </c>
      <c r="U392" s="48">
        <v>0</v>
      </c>
      <c r="V392" s="48">
        <v>0</v>
      </c>
      <c r="W392" s="48">
        <v>0</v>
      </c>
      <c r="X392" s="48">
        <v>0</v>
      </c>
      <c r="Y392" s="48">
        <v>0</v>
      </c>
      <c r="Z392" s="48">
        <v>0</v>
      </c>
      <c r="AA392" s="48">
        <v>0</v>
      </c>
      <c r="AB392" s="48">
        <v>0</v>
      </c>
      <c r="AC392" s="261"/>
      <c r="AD392" s="48">
        <f t="shared" si="284"/>
        <v>0</v>
      </c>
      <c r="AE392" s="48">
        <f t="shared" si="285"/>
        <v>0</v>
      </c>
      <c r="AF392" s="48">
        <f t="shared" si="286"/>
        <v>0</v>
      </c>
      <c r="AG392" s="48">
        <f t="shared" si="287"/>
        <v>0</v>
      </c>
      <c r="AH392" s="48">
        <f t="shared" si="288"/>
        <v>0</v>
      </c>
      <c r="AI392" s="48">
        <f t="shared" si="289"/>
        <v>0</v>
      </c>
      <c r="AJ392" s="48">
        <f t="shared" si="290"/>
        <v>0</v>
      </c>
      <c r="AK392" s="48">
        <f t="shared" si="291"/>
        <v>0</v>
      </c>
      <c r="AL392" s="48">
        <f t="shared" si="292"/>
        <v>0</v>
      </c>
      <c r="AM392" s="48">
        <f t="shared" si="293"/>
        <v>0</v>
      </c>
      <c r="AN392" s="48">
        <f t="shared" si="294"/>
        <v>0</v>
      </c>
      <c r="AO392" s="48">
        <f t="shared" si="295"/>
        <v>0</v>
      </c>
    </row>
    <row r="393" spans="1:41" ht="16.399999999999999" customHeight="1">
      <c r="A393" s="14">
        <v>71017</v>
      </c>
      <c r="B393" s="15" t="s">
        <v>320</v>
      </c>
      <c r="C393" s="48">
        <f>SUMIF(Jan!$A:$A,TB!$A393,Jan!$H:$H)</f>
        <v>0</v>
      </c>
      <c r="D393" s="48">
        <f>SUMIF(Feb!$A:$A,TB!$A393,Feb!$H:$H)</f>
        <v>0</v>
      </c>
      <c r="E393" s="48">
        <f>SUMIF(Mar!$A:$A,TB!$A393,Mar!$H:$H)</f>
        <v>0</v>
      </c>
      <c r="F393" s="48">
        <f>SUMIF(Apr!$A:$A,TB!$A393,Apr!$H:$H)</f>
        <v>0</v>
      </c>
      <c r="G393" s="48">
        <f>SUMIF(May!$A:$A,TB!$A393,May!$H:$H)</f>
        <v>0</v>
      </c>
      <c r="H393" s="48">
        <f>SUMIF(Jun!$A:$A,TB!$A393,Jun!$H:$H)</f>
        <v>0</v>
      </c>
      <c r="I393" s="48">
        <f>SUMIF(Jul!$A:$A,TB!$A393,Jul!$H:$H)</f>
        <v>0</v>
      </c>
      <c r="J393" s="48">
        <f>SUMIF(Aug!$A:$A,TB!$A393,Aug!$H:$H)</f>
        <v>0</v>
      </c>
      <c r="K393" s="48">
        <f>SUMIF(Sep!$A:$A,TB!$A393,Sep!$H:$H)</f>
        <v>0</v>
      </c>
      <c r="L393" s="48">
        <f>SUMIF(Oct!$A:$A,TB!$A393,Oct!$H:$H)</f>
        <v>0</v>
      </c>
      <c r="M393" s="48">
        <f>SUMIF(Nov!$A:$A,TB!$A393,Nov!$H:$H)</f>
        <v>0</v>
      </c>
      <c r="N393" s="48">
        <f>SUMIF(Dec!$A:$A,TB!$A393,Dec!$H:$H)</f>
        <v>0</v>
      </c>
      <c r="O393" s="261"/>
      <c r="P393" s="261"/>
      <c r="Q393" s="48">
        <v>0</v>
      </c>
      <c r="R393" s="48">
        <v>0</v>
      </c>
      <c r="S393" s="48">
        <v>0</v>
      </c>
      <c r="T393" s="48">
        <v>0</v>
      </c>
      <c r="U393" s="48">
        <v>0</v>
      </c>
      <c r="V393" s="48">
        <v>0</v>
      </c>
      <c r="W393" s="48">
        <v>0</v>
      </c>
      <c r="X393" s="48">
        <v>0</v>
      </c>
      <c r="Y393" s="48">
        <v>0</v>
      </c>
      <c r="Z393" s="48">
        <v>0</v>
      </c>
      <c r="AA393" s="48">
        <v>0</v>
      </c>
      <c r="AB393" s="48">
        <v>0</v>
      </c>
      <c r="AC393" s="261"/>
      <c r="AD393" s="48">
        <f t="shared" si="284"/>
        <v>0</v>
      </c>
      <c r="AE393" s="48">
        <f t="shared" si="285"/>
        <v>0</v>
      </c>
      <c r="AF393" s="48">
        <f t="shared" si="286"/>
        <v>0</v>
      </c>
      <c r="AG393" s="48">
        <f t="shared" si="287"/>
        <v>0</v>
      </c>
      <c r="AH393" s="48">
        <f t="shared" si="288"/>
        <v>0</v>
      </c>
      <c r="AI393" s="48">
        <f t="shared" si="289"/>
        <v>0</v>
      </c>
      <c r="AJ393" s="48">
        <f t="shared" si="290"/>
        <v>0</v>
      </c>
      <c r="AK393" s="48">
        <f t="shared" si="291"/>
        <v>0</v>
      </c>
      <c r="AL393" s="48">
        <f t="shared" si="292"/>
        <v>0</v>
      </c>
      <c r="AM393" s="48">
        <f t="shared" si="293"/>
        <v>0</v>
      </c>
      <c r="AN393" s="48">
        <f t="shared" si="294"/>
        <v>0</v>
      </c>
      <c r="AO393" s="48">
        <f t="shared" si="295"/>
        <v>0</v>
      </c>
    </row>
    <row r="394" spans="1:41" ht="16.399999999999999" customHeight="1">
      <c r="A394" s="14">
        <v>71018</v>
      </c>
      <c r="B394" s="15" t="s">
        <v>321</v>
      </c>
      <c r="C394" s="48">
        <f>SUMIF(Jan!$A:$A,TB!$A394,Jan!$H:$H)</f>
        <v>0</v>
      </c>
      <c r="D394" s="48">
        <f>SUMIF(Feb!$A:$A,TB!$A394,Feb!$H:$H)</f>
        <v>0</v>
      </c>
      <c r="E394" s="48">
        <f>SUMIF(Mar!$A:$A,TB!$A394,Mar!$H:$H)</f>
        <v>0</v>
      </c>
      <c r="F394" s="48">
        <f>SUMIF(Apr!$A:$A,TB!$A394,Apr!$H:$H)</f>
        <v>0</v>
      </c>
      <c r="G394" s="48">
        <f>SUMIF(May!$A:$A,TB!$A394,May!$H:$H)</f>
        <v>0</v>
      </c>
      <c r="H394" s="48">
        <f>SUMIF(Jun!$A:$A,TB!$A394,Jun!$H:$H)</f>
        <v>0</v>
      </c>
      <c r="I394" s="48">
        <f>SUMIF(Jul!$A:$A,TB!$A394,Jul!$H:$H)</f>
        <v>0</v>
      </c>
      <c r="J394" s="48">
        <f>SUMIF(Aug!$A:$A,TB!$A394,Aug!$H:$H)</f>
        <v>0</v>
      </c>
      <c r="K394" s="48">
        <f>SUMIF(Sep!$A:$A,TB!$A394,Sep!$H:$H)</f>
        <v>0</v>
      </c>
      <c r="L394" s="48">
        <f>SUMIF(Oct!$A:$A,TB!$A394,Oct!$H:$H)</f>
        <v>0</v>
      </c>
      <c r="M394" s="48">
        <f>SUMIF(Nov!$A:$A,TB!$A394,Nov!$H:$H)</f>
        <v>0</v>
      </c>
      <c r="N394" s="48">
        <f>SUMIF(Dec!$A:$A,TB!$A394,Dec!$H:$H)</f>
        <v>0</v>
      </c>
      <c r="O394" s="261"/>
      <c r="P394" s="261"/>
      <c r="Q394" s="48">
        <v>0</v>
      </c>
      <c r="R394" s="48">
        <v>0</v>
      </c>
      <c r="S394" s="48">
        <v>0</v>
      </c>
      <c r="T394" s="48">
        <v>0</v>
      </c>
      <c r="U394" s="48">
        <v>0</v>
      </c>
      <c r="V394" s="48">
        <v>0</v>
      </c>
      <c r="W394" s="48">
        <v>0</v>
      </c>
      <c r="X394" s="48">
        <v>0</v>
      </c>
      <c r="Y394" s="48">
        <v>0</v>
      </c>
      <c r="Z394" s="48">
        <v>0</v>
      </c>
      <c r="AA394" s="48">
        <v>0</v>
      </c>
      <c r="AB394" s="48">
        <v>0</v>
      </c>
      <c r="AC394" s="261"/>
      <c r="AD394" s="48">
        <f t="shared" si="284"/>
        <v>0</v>
      </c>
      <c r="AE394" s="48">
        <f t="shared" si="285"/>
        <v>0</v>
      </c>
      <c r="AF394" s="48">
        <f t="shared" si="286"/>
        <v>0</v>
      </c>
      <c r="AG394" s="48">
        <f t="shared" si="287"/>
        <v>0</v>
      </c>
      <c r="AH394" s="48">
        <f t="shared" si="288"/>
        <v>0</v>
      </c>
      <c r="AI394" s="48">
        <f t="shared" si="289"/>
        <v>0</v>
      </c>
      <c r="AJ394" s="48">
        <f t="shared" si="290"/>
        <v>0</v>
      </c>
      <c r="AK394" s="48">
        <f t="shared" si="291"/>
        <v>0</v>
      </c>
      <c r="AL394" s="48">
        <f t="shared" si="292"/>
        <v>0</v>
      </c>
      <c r="AM394" s="48">
        <f t="shared" si="293"/>
        <v>0</v>
      </c>
      <c r="AN394" s="48">
        <f t="shared" si="294"/>
        <v>0</v>
      </c>
      <c r="AO394" s="48">
        <f t="shared" si="295"/>
        <v>0</v>
      </c>
    </row>
    <row r="395" spans="1:41" ht="16.399999999999999" customHeight="1">
      <c r="A395" s="14">
        <v>71019</v>
      </c>
      <c r="B395" s="15" t="s">
        <v>322</v>
      </c>
      <c r="C395" s="48">
        <f>SUMIF(Jan!$A:$A,TB!$A395,Jan!$H:$H)</f>
        <v>0</v>
      </c>
      <c r="D395" s="48">
        <f>SUMIF(Feb!$A:$A,TB!$A395,Feb!$H:$H)</f>
        <v>0</v>
      </c>
      <c r="E395" s="48">
        <f>SUMIF(Mar!$A:$A,TB!$A395,Mar!$H:$H)</f>
        <v>0</v>
      </c>
      <c r="F395" s="48">
        <f>SUMIF(Apr!$A:$A,TB!$A395,Apr!$H:$H)</f>
        <v>0</v>
      </c>
      <c r="G395" s="48">
        <f>SUMIF(May!$A:$A,TB!$A395,May!$H:$H)</f>
        <v>0</v>
      </c>
      <c r="H395" s="48">
        <f>SUMIF(Jun!$A:$A,TB!$A395,Jun!$H:$H)</f>
        <v>0</v>
      </c>
      <c r="I395" s="48">
        <f>SUMIF(Jul!$A:$A,TB!$A395,Jul!$H:$H)</f>
        <v>0</v>
      </c>
      <c r="J395" s="48">
        <f>SUMIF(Aug!$A:$A,TB!$A395,Aug!$H:$H)</f>
        <v>0</v>
      </c>
      <c r="K395" s="48">
        <f>SUMIF(Sep!$A:$A,TB!$A395,Sep!$H:$H)</f>
        <v>0</v>
      </c>
      <c r="L395" s="48">
        <f>SUMIF(Oct!$A:$A,TB!$A395,Oct!$H:$H)</f>
        <v>0</v>
      </c>
      <c r="M395" s="48">
        <f>SUMIF(Nov!$A:$A,TB!$A395,Nov!$H:$H)</f>
        <v>0</v>
      </c>
      <c r="N395" s="48">
        <f>SUMIF(Dec!$A:$A,TB!$A395,Dec!$H:$H)</f>
        <v>0</v>
      </c>
      <c r="O395" s="261"/>
      <c r="P395" s="261"/>
      <c r="Q395" s="48">
        <v>0</v>
      </c>
      <c r="R395" s="48">
        <v>0</v>
      </c>
      <c r="S395" s="48">
        <v>0</v>
      </c>
      <c r="T395" s="48">
        <v>0</v>
      </c>
      <c r="U395" s="48">
        <v>0</v>
      </c>
      <c r="V395" s="48">
        <v>0</v>
      </c>
      <c r="W395" s="48">
        <v>0</v>
      </c>
      <c r="X395" s="48">
        <v>0</v>
      </c>
      <c r="Y395" s="48">
        <v>0</v>
      </c>
      <c r="Z395" s="48">
        <v>0</v>
      </c>
      <c r="AA395" s="48">
        <v>0</v>
      </c>
      <c r="AB395" s="48">
        <v>0</v>
      </c>
      <c r="AC395" s="261"/>
      <c r="AD395" s="48">
        <f t="shared" si="284"/>
        <v>0</v>
      </c>
      <c r="AE395" s="48">
        <f t="shared" si="285"/>
        <v>0</v>
      </c>
      <c r="AF395" s="48">
        <f t="shared" si="286"/>
        <v>0</v>
      </c>
      <c r="AG395" s="48">
        <f t="shared" si="287"/>
        <v>0</v>
      </c>
      <c r="AH395" s="48">
        <f t="shared" si="288"/>
        <v>0</v>
      </c>
      <c r="AI395" s="48">
        <f t="shared" si="289"/>
        <v>0</v>
      </c>
      <c r="AJ395" s="48">
        <f t="shared" si="290"/>
        <v>0</v>
      </c>
      <c r="AK395" s="48">
        <f t="shared" si="291"/>
        <v>0</v>
      </c>
      <c r="AL395" s="48">
        <f t="shared" si="292"/>
        <v>0</v>
      </c>
      <c r="AM395" s="48">
        <f t="shared" si="293"/>
        <v>0</v>
      </c>
      <c r="AN395" s="48">
        <f t="shared" si="294"/>
        <v>0</v>
      </c>
      <c r="AO395" s="48">
        <f t="shared" si="295"/>
        <v>0</v>
      </c>
    </row>
    <row r="396" spans="1:41" ht="16.399999999999999" customHeight="1">
      <c r="A396" s="14">
        <v>71020</v>
      </c>
      <c r="B396" s="15" t="s">
        <v>323</v>
      </c>
      <c r="C396" s="48">
        <f>SUMIF(Jan!$A:$A,TB!$A396,Jan!$H:$H)</f>
        <v>0</v>
      </c>
      <c r="D396" s="48">
        <f>SUMIF(Feb!$A:$A,TB!$A396,Feb!$H:$H)</f>
        <v>0</v>
      </c>
      <c r="E396" s="48">
        <f>SUMIF(Mar!$A:$A,TB!$A396,Mar!$H:$H)</f>
        <v>0</v>
      </c>
      <c r="F396" s="48">
        <f>SUMIF(Apr!$A:$A,TB!$A396,Apr!$H:$H)</f>
        <v>0</v>
      </c>
      <c r="G396" s="48">
        <f>SUMIF(May!$A:$A,TB!$A396,May!$H:$H)</f>
        <v>0</v>
      </c>
      <c r="H396" s="48">
        <f>SUMIF(Jun!$A:$A,TB!$A396,Jun!$H:$H)</f>
        <v>0</v>
      </c>
      <c r="I396" s="48">
        <f>SUMIF(Jul!$A:$A,TB!$A396,Jul!$H:$H)</f>
        <v>0</v>
      </c>
      <c r="J396" s="48">
        <f>SUMIF(Aug!$A:$A,TB!$A396,Aug!$H:$H)</f>
        <v>0</v>
      </c>
      <c r="K396" s="48">
        <f>SUMIF(Sep!$A:$A,TB!$A396,Sep!$H:$H)</f>
        <v>0</v>
      </c>
      <c r="L396" s="48">
        <f>SUMIF(Oct!$A:$A,TB!$A396,Oct!$H:$H)</f>
        <v>0</v>
      </c>
      <c r="M396" s="48">
        <f>SUMIF(Nov!$A:$A,TB!$A396,Nov!$H:$H)</f>
        <v>0</v>
      </c>
      <c r="N396" s="48">
        <f>SUMIF(Dec!$A:$A,TB!$A396,Dec!$H:$H)</f>
        <v>0</v>
      </c>
      <c r="O396" s="261"/>
      <c r="P396" s="261"/>
      <c r="Q396" s="48">
        <v>0</v>
      </c>
      <c r="R396" s="48">
        <v>0</v>
      </c>
      <c r="S396" s="48">
        <v>0</v>
      </c>
      <c r="T396" s="48">
        <v>0</v>
      </c>
      <c r="U396" s="48">
        <v>0</v>
      </c>
      <c r="V396" s="48">
        <v>0</v>
      </c>
      <c r="W396" s="48">
        <v>0</v>
      </c>
      <c r="X396" s="48">
        <v>0</v>
      </c>
      <c r="Y396" s="48">
        <v>0</v>
      </c>
      <c r="Z396" s="48">
        <v>0</v>
      </c>
      <c r="AA396" s="48">
        <v>0</v>
      </c>
      <c r="AB396" s="48">
        <v>0</v>
      </c>
      <c r="AC396" s="261"/>
      <c r="AD396" s="48">
        <f t="shared" si="284"/>
        <v>0</v>
      </c>
      <c r="AE396" s="48">
        <f t="shared" si="285"/>
        <v>0</v>
      </c>
      <c r="AF396" s="48">
        <f t="shared" si="286"/>
        <v>0</v>
      </c>
      <c r="AG396" s="48">
        <f t="shared" si="287"/>
        <v>0</v>
      </c>
      <c r="AH396" s="48">
        <f t="shared" si="288"/>
        <v>0</v>
      </c>
      <c r="AI396" s="48">
        <f t="shared" si="289"/>
        <v>0</v>
      </c>
      <c r="AJ396" s="48">
        <f t="shared" si="290"/>
        <v>0</v>
      </c>
      <c r="AK396" s="48">
        <f t="shared" si="291"/>
        <v>0</v>
      </c>
      <c r="AL396" s="48">
        <f t="shared" si="292"/>
        <v>0</v>
      </c>
      <c r="AM396" s="48">
        <f t="shared" si="293"/>
        <v>0</v>
      </c>
      <c r="AN396" s="48">
        <f t="shared" si="294"/>
        <v>0</v>
      </c>
      <c r="AO396" s="48">
        <f t="shared" si="295"/>
        <v>0</v>
      </c>
    </row>
    <row r="397" spans="1:41" ht="16.399999999999999" customHeight="1">
      <c r="A397" s="14">
        <v>71021</v>
      </c>
      <c r="B397" s="15" t="s">
        <v>324</v>
      </c>
      <c r="C397" s="48">
        <f>SUMIF(Jan!$A:$A,TB!$A397,Jan!$H:$H)</f>
        <v>0</v>
      </c>
      <c r="D397" s="48">
        <f>SUMIF(Feb!$A:$A,TB!$A397,Feb!$H:$H)</f>
        <v>0</v>
      </c>
      <c r="E397" s="48">
        <f>SUMIF(Mar!$A:$A,TB!$A397,Mar!$H:$H)</f>
        <v>0</v>
      </c>
      <c r="F397" s="48">
        <f>SUMIF(Apr!$A:$A,TB!$A397,Apr!$H:$H)</f>
        <v>0</v>
      </c>
      <c r="G397" s="48">
        <f>SUMIF(May!$A:$A,TB!$A397,May!$H:$H)</f>
        <v>0</v>
      </c>
      <c r="H397" s="48">
        <f>SUMIF(Jun!$A:$A,TB!$A397,Jun!$H:$H)</f>
        <v>0</v>
      </c>
      <c r="I397" s="48">
        <f>SUMIF(Jul!$A:$A,TB!$A397,Jul!$H:$H)</f>
        <v>0</v>
      </c>
      <c r="J397" s="48">
        <f>SUMIF(Aug!$A:$A,TB!$A397,Aug!$H:$H)</f>
        <v>0</v>
      </c>
      <c r="K397" s="48">
        <f>SUMIF(Sep!$A:$A,TB!$A397,Sep!$H:$H)</f>
        <v>0</v>
      </c>
      <c r="L397" s="48">
        <f>SUMIF(Oct!$A:$A,TB!$A397,Oct!$H:$H)</f>
        <v>0</v>
      </c>
      <c r="M397" s="48">
        <f>SUMIF(Nov!$A:$A,TB!$A397,Nov!$H:$H)</f>
        <v>0</v>
      </c>
      <c r="N397" s="48">
        <f>SUMIF(Dec!$A:$A,TB!$A397,Dec!$H:$H)</f>
        <v>0</v>
      </c>
      <c r="O397" s="261"/>
      <c r="P397" s="261"/>
      <c r="Q397" s="48">
        <v>0</v>
      </c>
      <c r="R397" s="48">
        <v>0</v>
      </c>
      <c r="S397" s="48">
        <v>0</v>
      </c>
      <c r="T397" s="48">
        <v>0</v>
      </c>
      <c r="U397" s="48">
        <v>0</v>
      </c>
      <c r="V397" s="48">
        <v>0</v>
      </c>
      <c r="W397" s="48">
        <v>0</v>
      </c>
      <c r="X397" s="48">
        <v>0</v>
      </c>
      <c r="Y397" s="48">
        <v>0</v>
      </c>
      <c r="Z397" s="48">
        <v>0</v>
      </c>
      <c r="AA397" s="48">
        <v>0</v>
      </c>
      <c r="AB397" s="48">
        <v>0</v>
      </c>
      <c r="AC397" s="261"/>
      <c r="AD397" s="48">
        <f t="shared" si="284"/>
        <v>0</v>
      </c>
      <c r="AE397" s="48">
        <f t="shared" si="285"/>
        <v>0</v>
      </c>
      <c r="AF397" s="48">
        <f t="shared" si="286"/>
        <v>0</v>
      </c>
      <c r="AG397" s="48">
        <f t="shared" si="287"/>
        <v>0</v>
      </c>
      <c r="AH397" s="48">
        <f t="shared" si="288"/>
        <v>0</v>
      </c>
      <c r="AI397" s="48">
        <f t="shared" si="289"/>
        <v>0</v>
      </c>
      <c r="AJ397" s="48">
        <f t="shared" si="290"/>
        <v>0</v>
      </c>
      <c r="AK397" s="48">
        <f t="shared" si="291"/>
        <v>0</v>
      </c>
      <c r="AL397" s="48">
        <f t="shared" si="292"/>
        <v>0</v>
      </c>
      <c r="AM397" s="48">
        <f t="shared" si="293"/>
        <v>0</v>
      </c>
      <c r="AN397" s="48">
        <f t="shared" si="294"/>
        <v>0</v>
      </c>
      <c r="AO397" s="48">
        <f t="shared" si="295"/>
        <v>0</v>
      </c>
    </row>
    <row r="398" spans="1:41" ht="16.399999999999999" customHeight="1">
      <c r="A398" s="14">
        <v>71022</v>
      </c>
      <c r="B398" s="15" t="s">
        <v>325</v>
      </c>
      <c r="C398" s="48">
        <f>SUMIF(Jan!$A:$A,TB!$A398,Jan!$H:$H)</f>
        <v>0</v>
      </c>
      <c r="D398" s="48">
        <f>SUMIF(Feb!$A:$A,TB!$A398,Feb!$H:$H)</f>
        <v>0</v>
      </c>
      <c r="E398" s="48">
        <f>SUMIF(Mar!$A:$A,TB!$A398,Mar!$H:$H)</f>
        <v>0</v>
      </c>
      <c r="F398" s="48">
        <f>SUMIF(Apr!$A:$A,TB!$A398,Apr!$H:$H)</f>
        <v>0</v>
      </c>
      <c r="G398" s="48">
        <f>SUMIF(May!$A:$A,TB!$A398,May!$H:$H)</f>
        <v>0</v>
      </c>
      <c r="H398" s="48">
        <f>SUMIF(Jun!$A:$A,TB!$A398,Jun!$H:$H)</f>
        <v>0</v>
      </c>
      <c r="I398" s="48">
        <f>SUMIF(Jul!$A:$A,TB!$A398,Jul!$H:$H)</f>
        <v>0</v>
      </c>
      <c r="J398" s="48">
        <f>SUMIF(Aug!$A:$A,TB!$A398,Aug!$H:$H)</f>
        <v>0</v>
      </c>
      <c r="K398" s="48">
        <f>SUMIF(Sep!$A:$A,TB!$A398,Sep!$H:$H)</f>
        <v>0</v>
      </c>
      <c r="L398" s="48">
        <f>SUMIF(Oct!$A:$A,TB!$A398,Oct!$H:$H)</f>
        <v>0</v>
      </c>
      <c r="M398" s="48">
        <f>SUMIF(Nov!$A:$A,TB!$A398,Nov!$H:$H)</f>
        <v>0</v>
      </c>
      <c r="N398" s="48">
        <f>SUMIF(Dec!$A:$A,TB!$A398,Dec!$H:$H)</f>
        <v>0</v>
      </c>
      <c r="O398" s="261"/>
      <c r="P398" s="261"/>
      <c r="Q398" s="48">
        <v>0</v>
      </c>
      <c r="R398" s="48">
        <v>0</v>
      </c>
      <c r="S398" s="48">
        <v>0</v>
      </c>
      <c r="T398" s="48">
        <v>0</v>
      </c>
      <c r="U398" s="48">
        <v>0</v>
      </c>
      <c r="V398" s="48">
        <v>0</v>
      </c>
      <c r="W398" s="48">
        <v>0</v>
      </c>
      <c r="X398" s="48">
        <v>0</v>
      </c>
      <c r="Y398" s="48">
        <v>0</v>
      </c>
      <c r="Z398" s="48">
        <v>0</v>
      </c>
      <c r="AA398" s="48">
        <v>0</v>
      </c>
      <c r="AB398" s="48">
        <v>0</v>
      </c>
      <c r="AC398" s="261"/>
      <c r="AD398" s="48">
        <f t="shared" si="284"/>
        <v>0</v>
      </c>
      <c r="AE398" s="48">
        <f t="shared" si="285"/>
        <v>0</v>
      </c>
      <c r="AF398" s="48">
        <f t="shared" si="286"/>
        <v>0</v>
      </c>
      <c r="AG398" s="48">
        <f t="shared" si="287"/>
        <v>0</v>
      </c>
      <c r="AH398" s="48">
        <f t="shared" si="288"/>
        <v>0</v>
      </c>
      <c r="AI398" s="48">
        <f t="shared" si="289"/>
        <v>0</v>
      </c>
      <c r="AJ398" s="48">
        <f t="shared" si="290"/>
        <v>0</v>
      </c>
      <c r="AK398" s="48">
        <f t="shared" si="291"/>
        <v>0</v>
      </c>
      <c r="AL398" s="48">
        <f t="shared" si="292"/>
        <v>0</v>
      </c>
      <c r="AM398" s="48">
        <f t="shared" si="293"/>
        <v>0</v>
      </c>
      <c r="AN398" s="48">
        <f t="shared" si="294"/>
        <v>0</v>
      </c>
      <c r="AO398" s="48">
        <f t="shared" si="295"/>
        <v>0</v>
      </c>
    </row>
    <row r="399" spans="1:41" ht="16.399999999999999" customHeight="1">
      <c r="A399" s="14">
        <v>71023</v>
      </c>
      <c r="B399" s="15" t="s">
        <v>326</v>
      </c>
      <c r="C399" s="48">
        <f>SUMIF(Jan!$A:$A,TB!$A399,Jan!$H:$H)</f>
        <v>0</v>
      </c>
      <c r="D399" s="48">
        <f>SUMIF(Feb!$A:$A,TB!$A399,Feb!$H:$H)</f>
        <v>0</v>
      </c>
      <c r="E399" s="48">
        <f>SUMIF(Mar!$A:$A,TB!$A399,Mar!$H:$H)</f>
        <v>0</v>
      </c>
      <c r="F399" s="48">
        <f>SUMIF(Apr!$A:$A,TB!$A399,Apr!$H:$H)</f>
        <v>0</v>
      </c>
      <c r="G399" s="48">
        <f>SUMIF(May!$A:$A,TB!$A399,May!$H:$H)</f>
        <v>0</v>
      </c>
      <c r="H399" s="48">
        <f>SUMIF(Jun!$A:$A,TB!$A399,Jun!$H:$H)</f>
        <v>0</v>
      </c>
      <c r="I399" s="48">
        <f>SUMIF(Jul!$A:$A,TB!$A399,Jul!$H:$H)</f>
        <v>0</v>
      </c>
      <c r="J399" s="48">
        <f>SUMIF(Aug!$A:$A,TB!$A399,Aug!$H:$H)</f>
        <v>0</v>
      </c>
      <c r="K399" s="48">
        <f>SUMIF(Sep!$A:$A,TB!$A399,Sep!$H:$H)</f>
        <v>0</v>
      </c>
      <c r="L399" s="48">
        <f>SUMIF(Oct!$A:$A,TB!$A399,Oct!$H:$H)</f>
        <v>0</v>
      </c>
      <c r="M399" s="48">
        <f>SUMIF(Nov!$A:$A,TB!$A399,Nov!$H:$H)</f>
        <v>0</v>
      </c>
      <c r="N399" s="48">
        <f>SUMIF(Dec!$A:$A,TB!$A399,Dec!$H:$H)</f>
        <v>0</v>
      </c>
      <c r="O399" s="261"/>
      <c r="P399" s="261"/>
      <c r="Q399" s="48">
        <v>0</v>
      </c>
      <c r="R399" s="48">
        <v>0</v>
      </c>
      <c r="S399" s="48">
        <v>0</v>
      </c>
      <c r="T399" s="48">
        <v>0</v>
      </c>
      <c r="U399" s="48">
        <v>0</v>
      </c>
      <c r="V399" s="48">
        <v>0</v>
      </c>
      <c r="W399" s="48">
        <v>0</v>
      </c>
      <c r="X399" s="48">
        <v>0</v>
      </c>
      <c r="Y399" s="48">
        <v>0</v>
      </c>
      <c r="Z399" s="48">
        <v>0</v>
      </c>
      <c r="AA399" s="48">
        <v>0</v>
      </c>
      <c r="AB399" s="48">
        <v>0</v>
      </c>
      <c r="AC399" s="261"/>
      <c r="AD399" s="48">
        <f t="shared" si="284"/>
        <v>0</v>
      </c>
      <c r="AE399" s="48">
        <f t="shared" si="285"/>
        <v>0</v>
      </c>
      <c r="AF399" s="48">
        <f t="shared" si="286"/>
        <v>0</v>
      </c>
      <c r="AG399" s="48">
        <f t="shared" si="287"/>
        <v>0</v>
      </c>
      <c r="AH399" s="48">
        <f t="shared" si="288"/>
        <v>0</v>
      </c>
      <c r="AI399" s="48">
        <f t="shared" si="289"/>
        <v>0</v>
      </c>
      <c r="AJ399" s="48">
        <f t="shared" si="290"/>
        <v>0</v>
      </c>
      <c r="AK399" s="48">
        <f t="shared" si="291"/>
        <v>0</v>
      </c>
      <c r="AL399" s="48">
        <f t="shared" si="292"/>
        <v>0</v>
      </c>
      <c r="AM399" s="48">
        <f t="shared" si="293"/>
        <v>0</v>
      </c>
      <c r="AN399" s="48">
        <f t="shared" si="294"/>
        <v>0</v>
      </c>
      <c r="AO399" s="48">
        <f t="shared" si="295"/>
        <v>0</v>
      </c>
    </row>
    <row r="400" spans="1:41" ht="16.399999999999999" customHeight="1">
      <c r="A400" s="14">
        <v>71024</v>
      </c>
      <c r="B400" s="15" t="s">
        <v>327</v>
      </c>
      <c r="C400" s="48">
        <f>SUMIF(Jan!$A:$A,TB!$A400,Jan!$H:$H)</f>
        <v>0</v>
      </c>
      <c r="D400" s="48">
        <f>SUMIF(Feb!$A:$A,TB!$A400,Feb!$H:$H)</f>
        <v>0</v>
      </c>
      <c r="E400" s="48">
        <f>SUMIF(Mar!$A:$A,TB!$A400,Mar!$H:$H)</f>
        <v>0</v>
      </c>
      <c r="F400" s="48">
        <f>SUMIF(Apr!$A:$A,TB!$A400,Apr!$H:$H)</f>
        <v>0</v>
      </c>
      <c r="G400" s="48">
        <f>SUMIF(May!$A:$A,TB!$A400,May!$H:$H)</f>
        <v>0</v>
      </c>
      <c r="H400" s="48">
        <f>SUMIF(Jun!$A:$A,TB!$A400,Jun!$H:$H)</f>
        <v>0</v>
      </c>
      <c r="I400" s="48">
        <f>SUMIF(Jul!$A:$A,TB!$A400,Jul!$H:$H)</f>
        <v>0</v>
      </c>
      <c r="J400" s="48">
        <f>SUMIF(Aug!$A:$A,TB!$A400,Aug!$H:$H)</f>
        <v>0</v>
      </c>
      <c r="K400" s="48">
        <f>SUMIF(Sep!$A:$A,TB!$A400,Sep!$H:$H)</f>
        <v>0</v>
      </c>
      <c r="L400" s="48">
        <f>SUMIF(Oct!$A:$A,TB!$A400,Oct!$H:$H)</f>
        <v>0</v>
      </c>
      <c r="M400" s="48">
        <f>SUMIF(Nov!$A:$A,TB!$A400,Nov!$H:$H)</f>
        <v>0</v>
      </c>
      <c r="N400" s="48">
        <f>SUMIF(Dec!$A:$A,TB!$A400,Dec!$H:$H)</f>
        <v>0</v>
      </c>
      <c r="O400" s="261"/>
      <c r="P400" s="261"/>
      <c r="Q400" s="48">
        <v>0</v>
      </c>
      <c r="R400" s="48">
        <v>0</v>
      </c>
      <c r="S400" s="48">
        <v>0</v>
      </c>
      <c r="T400" s="48">
        <v>0</v>
      </c>
      <c r="U400" s="48">
        <v>0</v>
      </c>
      <c r="V400" s="48">
        <v>0</v>
      </c>
      <c r="W400" s="48">
        <v>0</v>
      </c>
      <c r="X400" s="48">
        <v>0</v>
      </c>
      <c r="Y400" s="48">
        <v>0</v>
      </c>
      <c r="Z400" s="48">
        <v>0</v>
      </c>
      <c r="AA400" s="48">
        <v>0</v>
      </c>
      <c r="AB400" s="48">
        <v>0</v>
      </c>
      <c r="AC400" s="261"/>
      <c r="AD400" s="48">
        <f t="shared" si="284"/>
        <v>0</v>
      </c>
      <c r="AE400" s="48">
        <f t="shared" si="285"/>
        <v>0</v>
      </c>
      <c r="AF400" s="48">
        <f t="shared" si="286"/>
        <v>0</v>
      </c>
      <c r="AG400" s="48">
        <f t="shared" si="287"/>
        <v>0</v>
      </c>
      <c r="AH400" s="48">
        <f t="shared" si="288"/>
        <v>0</v>
      </c>
      <c r="AI400" s="48">
        <f t="shared" si="289"/>
        <v>0</v>
      </c>
      <c r="AJ400" s="48">
        <f t="shared" si="290"/>
        <v>0</v>
      </c>
      <c r="AK400" s="48">
        <f t="shared" si="291"/>
        <v>0</v>
      </c>
      <c r="AL400" s="48">
        <f t="shared" si="292"/>
        <v>0</v>
      </c>
      <c r="AM400" s="48">
        <f t="shared" si="293"/>
        <v>0</v>
      </c>
      <c r="AN400" s="48">
        <f t="shared" si="294"/>
        <v>0</v>
      </c>
      <c r="AO400" s="48">
        <f t="shared" si="295"/>
        <v>0</v>
      </c>
    </row>
    <row r="401" spans="1:41" ht="16.399999999999999" customHeight="1">
      <c r="A401" s="14">
        <v>71025</v>
      </c>
      <c r="B401" s="15" t="s">
        <v>328</v>
      </c>
      <c r="C401" s="48">
        <f>SUMIF(Jan!$A:$A,TB!$A401,Jan!$H:$H)</f>
        <v>0</v>
      </c>
      <c r="D401" s="48">
        <f>SUMIF(Feb!$A:$A,TB!$A401,Feb!$H:$H)</f>
        <v>0</v>
      </c>
      <c r="E401" s="48">
        <f>SUMIF(Mar!$A:$A,TB!$A401,Mar!$H:$H)</f>
        <v>0</v>
      </c>
      <c r="F401" s="48">
        <f>SUMIF(Apr!$A:$A,TB!$A401,Apr!$H:$H)</f>
        <v>0</v>
      </c>
      <c r="G401" s="48">
        <f>SUMIF(May!$A:$A,TB!$A401,May!$H:$H)</f>
        <v>0</v>
      </c>
      <c r="H401" s="48">
        <f>SUMIF(Jun!$A:$A,TB!$A401,Jun!$H:$H)</f>
        <v>0</v>
      </c>
      <c r="I401" s="48">
        <f>SUMIF(Jul!$A:$A,TB!$A401,Jul!$H:$H)</f>
        <v>0</v>
      </c>
      <c r="J401" s="48">
        <f>SUMIF(Aug!$A:$A,TB!$A401,Aug!$H:$H)</f>
        <v>0</v>
      </c>
      <c r="K401" s="48">
        <f>SUMIF(Sep!$A:$A,TB!$A401,Sep!$H:$H)</f>
        <v>0</v>
      </c>
      <c r="L401" s="48">
        <f>SUMIF(Oct!$A:$A,TB!$A401,Oct!$H:$H)</f>
        <v>0</v>
      </c>
      <c r="M401" s="48">
        <f>SUMIF(Nov!$A:$A,TB!$A401,Nov!$H:$H)</f>
        <v>0</v>
      </c>
      <c r="N401" s="48">
        <f>SUMIF(Dec!$A:$A,TB!$A401,Dec!$H:$H)</f>
        <v>0</v>
      </c>
      <c r="O401" s="261"/>
      <c r="P401" s="261"/>
      <c r="Q401" s="48">
        <v>0</v>
      </c>
      <c r="R401" s="48">
        <v>0</v>
      </c>
      <c r="S401" s="48">
        <v>0</v>
      </c>
      <c r="T401" s="48">
        <v>0</v>
      </c>
      <c r="U401" s="48">
        <v>0</v>
      </c>
      <c r="V401" s="48">
        <v>0</v>
      </c>
      <c r="W401" s="48">
        <v>0</v>
      </c>
      <c r="X401" s="48">
        <v>0</v>
      </c>
      <c r="Y401" s="48">
        <v>0</v>
      </c>
      <c r="Z401" s="48">
        <v>0</v>
      </c>
      <c r="AA401" s="48">
        <v>0</v>
      </c>
      <c r="AB401" s="48">
        <v>0</v>
      </c>
      <c r="AC401" s="261"/>
      <c r="AD401" s="48">
        <f t="shared" si="284"/>
        <v>0</v>
      </c>
      <c r="AE401" s="48">
        <f t="shared" si="285"/>
        <v>0</v>
      </c>
      <c r="AF401" s="48">
        <f t="shared" si="286"/>
        <v>0</v>
      </c>
      <c r="AG401" s="48">
        <f t="shared" si="287"/>
        <v>0</v>
      </c>
      <c r="AH401" s="48">
        <f t="shared" si="288"/>
        <v>0</v>
      </c>
      <c r="AI401" s="48">
        <f t="shared" si="289"/>
        <v>0</v>
      </c>
      <c r="AJ401" s="48">
        <f t="shared" si="290"/>
        <v>0</v>
      </c>
      <c r="AK401" s="48">
        <f t="shared" si="291"/>
        <v>0</v>
      </c>
      <c r="AL401" s="48">
        <f t="shared" si="292"/>
        <v>0</v>
      </c>
      <c r="AM401" s="48">
        <f t="shared" si="293"/>
        <v>0</v>
      </c>
      <c r="AN401" s="48">
        <f t="shared" si="294"/>
        <v>0</v>
      </c>
      <c r="AO401" s="48">
        <f t="shared" si="295"/>
        <v>0</v>
      </c>
    </row>
    <row r="402" spans="1:41" ht="16.399999999999999" customHeight="1">
      <c r="A402" s="14">
        <v>71026</v>
      </c>
      <c r="B402" s="15" t="s">
        <v>329</v>
      </c>
      <c r="C402" s="48">
        <f>SUMIF(Jan!$A:$A,TB!$A402,Jan!$H:$H)</f>
        <v>0</v>
      </c>
      <c r="D402" s="48">
        <f>SUMIF(Feb!$A:$A,TB!$A402,Feb!$H:$H)</f>
        <v>0</v>
      </c>
      <c r="E402" s="48">
        <f>SUMIF(Mar!$A:$A,TB!$A402,Mar!$H:$H)</f>
        <v>0</v>
      </c>
      <c r="F402" s="48">
        <f>SUMIF(Apr!$A:$A,TB!$A402,Apr!$H:$H)</f>
        <v>0</v>
      </c>
      <c r="G402" s="48">
        <f>SUMIF(May!$A:$A,TB!$A402,May!$H:$H)</f>
        <v>0</v>
      </c>
      <c r="H402" s="48">
        <f>SUMIF(Jun!$A:$A,TB!$A402,Jun!$H:$H)</f>
        <v>0</v>
      </c>
      <c r="I402" s="48">
        <f>SUMIF(Jul!$A:$A,TB!$A402,Jul!$H:$H)</f>
        <v>0</v>
      </c>
      <c r="J402" s="48">
        <f>SUMIF(Aug!$A:$A,TB!$A402,Aug!$H:$H)</f>
        <v>0</v>
      </c>
      <c r="K402" s="48">
        <f>SUMIF(Sep!$A:$A,TB!$A402,Sep!$H:$H)</f>
        <v>0</v>
      </c>
      <c r="L402" s="48">
        <f>SUMIF(Oct!$A:$A,TB!$A402,Oct!$H:$H)</f>
        <v>0</v>
      </c>
      <c r="M402" s="48">
        <f>SUMIF(Nov!$A:$A,TB!$A402,Nov!$H:$H)</f>
        <v>0</v>
      </c>
      <c r="N402" s="48">
        <f>SUMIF(Dec!$A:$A,TB!$A402,Dec!$H:$H)</f>
        <v>0</v>
      </c>
      <c r="O402" s="261"/>
      <c r="P402" s="261"/>
      <c r="Q402" s="48">
        <v>0</v>
      </c>
      <c r="R402" s="48">
        <v>0</v>
      </c>
      <c r="S402" s="48">
        <v>0</v>
      </c>
      <c r="T402" s="48">
        <v>0</v>
      </c>
      <c r="U402" s="48">
        <v>0</v>
      </c>
      <c r="V402" s="48">
        <v>0</v>
      </c>
      <c r="W402" s="48">
        <v>0</v>
      </c>
      <c r="X402" s="48">
        <v>0</v>
      </c>
      <c r="Y402" s="48">
        <v>0</v>
      </c>
      <c r="Z402" s="48">
        <v>0</v>
      </c>
      <c r="AA402" s="48">
        <v>0</v>
      </c>
      <c r="AB402" s="48">
        <v>0</v>
      </c>
      <c r="AC402" s="261"/>
      <c r="AD402" s="48">
        <f t="shared" si="284"/>
        <v>0</v>
      </c>
      <c r="AE402" s="48">
        <f t="shared" si="285"/>
        <v>0</v>
      </c>
      <c r="AF402" s="48">
        <f t="shared" si="286"/>
        <v>0</v>
      </c>
      <c r="AG402" s="48">
        <f t="shared" si="287"/>
        <v>0</v>
      </c>
      <c r="AH402" s="48">
        <f t="shared" si="288"/>
        <v>0</v>
      </c>
      <c r="AI402" s="48">
        <f t="shared" si="289"/>
        <v>0</v>
      </c>
      <c r="AJ402" s="48">
        <f t="shared" si="290"/>
        <v>0</v>
      </c>
      <c r="AK402" s="48">
        <f t="shared" si="291"/>
        <v>0</v>
      </c>
      <c r="AL402" s="48">
        <f t="shared" si="292"/>
        <v>0</v>
      </c>
      <c r="AM402" s="48">
        <f t="shared" si="293"/>
        <v>0</v>
      </c>
      <c r="AN402" s="48">
        <f t="shared" si="294"/>
        <v>0</v>
      </c>
      <c r="AO402" s="48">
        <f t="shared" si="295"/>
        <v>0</v>
      </c>
    </row>
    <row r="403" spans="1:41" ht="16.399999999999999" customHeight="1">
      <c r="A403" s="14">
        <v>71027</v>
      </c>
      <c r="B403" s="15" t="s">
        <v>330</v>
      </c>
      <c r="C403" s="48">
        <f>SUMIF(Jan!$A:$A,TB!$A403,Jan!$H:$H)</f>
        <v>0</v>
      </c>
      <c r="D403" s="48">
        <f>SUMIF(Feb!$A:$A,TB!$A403,Feb!$H:$H)</f>
        <v>0</v>
      </c>
      <c r="E403" s="48">
        <f>SUMIF(Mar!$A:$A,TB!$A403,Mar!$H:$H)</f>
        <v>0</v>
      </c>
      <c r="F403" s="48">
        <f>SUMIF(Apr!$A:$A,TB!$A403,Apr!$H:$H)</f>
        <v>0</v>
      </c>
      <c r="G403" s="48">
        <f>SUMIF(May!$A:$A,TB!$A403,May!$H:$H)</f>
        <v>0</v>
      </c>
      <c r="H403" s="48">
        <f>SUMIF(Jun!$A:$A,TB!$A403,Jun!$H:$H)</f>
        <v>0</v>
      </c>
      <c r="I403" s="48">
        <f>SUMIF(Jul!$A:$A,TB!$A403,Jul!$H:$H)</f>
        <v>0</v>
      </c>
      <c r="J403" s="48">
        <f>SUMIF(Aug!$A:$A,TB!$A403,Aug!$H:$H)</f>
        <v>0</v>
      </c>
      <c r="K403" s="48">
        <f>SUMIF(Sep!$A:$A,TB!$A403,Sep!$H:$H)</f>
        <v>0</v>
      </c>
      <c r="L403" s="48">
        <f>SUMIF(Oct!$A:$A,TB!$A403,Oct!$H:$H)</f>
        <v>0</v>
      </c>
      <c r="M403" s="48">
        <f>SUMIF(Nov!$A:$A,TB!$A403,Nov!$H:$H)</f>
        <v>0</v>
      </c>
      <c r="N403" s="48">
        <f>SUMIF(Dec!$A:$A,TB!$A403,Dec!$H:$H)</f>
        <v>0</v>
      </c>
      <c r="O403" s="261"/>
      <c r="P403" s="261"/>
      <c r="Q403" s="48">
        <v>0</v>
      </c>
      <c r="R403" s="48">
        <v>0</v>
      </c>
      <c r="S403" s="48">
        <v>0</v>
      </c>
      <c r="T403" s="48">
        <v>0</v>
      </c>
      <c r="U403" s="48">
        <v>0</v>
      </c>
      <c r="V403" s="48">
        <v>0</v>
      </c>
      <c r="W403" s="48">
        <v>0</v>
      </c>
      <c r="X403" s="48">
        <v>0</v>
      </c>
      <c r="Y403" s="48">
        <v>0</v>
      </c>
      <c r="Z403" s="48">
        <v>0</v>
      </c>
      <c r="AA403" s="48">
        <v>0</v>
      </c>
      <c r="AB403" s="48">
        <v>0</v>
      </c>
      <c r="AC403" s="261"/>
      <c r="AD403" s="48">
        <f t="shared" si="284"/>
        <v>0</v>
      </c>
      <c r="AE403" s="48">
        <f t="shared" si="285"/>
        <v>0</v>
      </c>
      <c r="AF403" s="48">
        <f t="shared" si="286"/>
        <v>0</v>
      </c>
      <c r="AG403" s="48">
        <f t="shared" si="287"/>
        <v>0</v>
      </c>
      <c r="AH403" s="48">
        <f t="shared" si="288"/>
        <v>0</v>
      </c>
      <c r="AI403" s="48">
        <f t="shared" si="289"/>
        <v>0</v>
      </c>
      <c r="AJ403" s="48">
        <f t="shared" si="290"/>
        <v>0</v>
      </c>
      <c r="AK403" s="48">
        <f t="shared" si="291"/>
        <v>0</v>
      </c>
      <c r="AL403" s="48">
        <f t="shared" si="292"/>
        <v>0</v>
      </c>
      <c r="AM403" s="48">
        <f t="shared" si="293"/>
        <v>0</v>
      </c>
      <c r="AN403" s="48">
        <f t="shared" si="294"/>
        <v>0</v>
      </c>
      <c r="AO403" s="48">
        <f t="shared" si="295"/>
        <v>0</v>
      </c>
    </row>
    <row r="404" spans="1:41" ht="16.399999999999999" customHeight="1">
      <c r="A404" s="14">
        <v>71028</v>
      </c>
      <c r="B404" s="15" t="s">
        <v>331</v>
      </c>
      <c r="C404" s="48">
        <f>SUMIF(Jan!$A:$A,TB!$A404,Jan!$H:$H)</f>
        <v>0</v>
      </c>
      <c r="D404" s="48">
        <f>SUMIF(Feb!$A:$A,TB!$A404,Feb!$H:$H)</f>
        <v>0</v>
      </c>
      <c r="E404" s="48">
        <f>SUMIF(Mar!$A:$A,TB!$A404,Mar!$H:$H)</f>
        <v>0</v>
      </c>
      <c r="F404" s="48">
        <f>SUMIF(Apr!$A:$A,TB!$A404,Apr!$H:$H)</f>
        <v>0</v>
      </c>
      <c r="G404" s="48">
        <f>SUMIF(May!$A:$A,TB!$A404,May!$H:$H)</f>
        <v>0</v>
      </c>
      <c r="H404" s="48">
        <f>SUMIF(Jun!$A:$A,TB!$A404,Jun!$H:$H)</f>
        <v>0</v>
      </c>
      <c r="I404" s="48">
        <f>SUMIF(Jul!$A:$A,TB!$A404,Jul!$H:$H)</f>
        <v>0</v>
      </c>
      <c r="J404" s="48">
        <f>SUMIF(Aug!$A:$A,TB!$A404,Aug!$H:$H)</f>
        <v>0</v>
      </c>
      <c r="K404" s="48">
        <f>SUMIF(Sep!$A:$A,TB!$A404,Sep!$H:$H)</f>
        <v>0</v>
      </c>
      <c r="L404" s="48">
        <f>SUMIF(Oct!$A:$A,TB!$A404,Oct!$H:$H)</f>
        <v>0</v>
      </c>
      <c r="M404" s="48">
        <f>SUMIF(Nov!$A:$A,TB!$A404,Nov!$H:$H)</f>
        <v>0</v>
      </c>
      <c r="N404" s="48">
        <f>SUMIF(Dec!$A:$A,TB!$A404,Dec!$H:$H)</f>
        <v>0</v>
      </c>
      <c r="O404" s="261"/>
      <c r="P404" s="261"/>
      <c r="Q404" s="48">
        <v>0</v>
      </c>
      <c r="R404" s="48">
        <v>0</v>
      </c>
      <c r="S404" s="48">
        <v>0</v>
      </c>
      <c r="T404" s="48">
        <v>0</v>
      </c>
      <c r="U404" s="48">
        <v>0</v>
      </c>
      <c r="V404" s="48">
        <v>0</v>
      </c>
      <c r="W404" s="48">
        <v>0</v>
      </c>
      <c r="X404" s="48">
        <v>0</v>
      </c>
      <c r="Y404" s="48">
        <v>0</v>
      </c>
      <c r="Z404" s="48">
        <v>0</v>
      </c>
      <c r="AA404" s="48">
        <v>0</v>
      </c>
      <c r="AB404" s="48">
        <v>0</v>
      </c>
      <c r="AC404" s="261"/>
      <c r="AD404" s="48">
        <f t="shared" si="284"/>
        <v>0</v>
      </c>
      <c r="AE404" s="48">
        <f t="shared" si="285"/>
        <v>0</v>
      </c>
      <c r="AF404" s="48">
        <f t="shared" si="286"/>
        <v>0</v>
      </c>
      <c r="AG404" s="48">
        <f t="shared" si="287"/>
        <v>0</v>
      </c>
      <c r="AH404" s="48">
        <f t="shared" si="288"/>
        <v>0</v>
      </c>
      <c r="AI404" s="48">
        <f t="shared" si="289"/>
        <v>0</v>
      </c>
      <c r="AJ404" s="48">
        <f t="shared" si="290"/>
        <v>0</v>
      </c>
      <c r="AK404" s="48">
        <f t="shared" si="291"/>
        <v>0</v>
      </c>
      <c r="AL404" s="48">
        <f t="shared" si="292"/>
        <v>0</v>
      </c>
      <c r="AM404" s="48">
        <f t="shared" si="293"/>
        <v>0</v>
      </c>
      <c r="AN404" s="48">
        <f t="shared" si="294"/>
        <v>0</v>
      </c>
      <c r="AO404" s="48">
        <f t="shared" si="295"/>
        <v>0</v>
      </c>
    </row>
    <row r="405" spans="1:41" ht="16.399999999999999" customHeight="1">
      <c r="A405" s="14">
        <v>71029</v>
      </c>
      <c r="B405" s="15" t="s">
        <v>607</v>
      </c>
      <c r="C405" s="48">
        <f>SUMIF(Jan!$A:$A,TB!$A405,Jan!$H:$H)</f>
        <v>-3535391.3</v>
      </c>
      <c r="D405" s="48">
        <f>SUMIF(Feb!$A:$A,TB!$A405,Feb!$H:$H)</f>
        <v>-7559396</v>
      </c>
      <c r="E405" s="48">
        <f>SUMIF(Mar!$A:$A,TB!$A405,Mar!$H:$H)</f>
        <v>-10851432.02</v>
      </c>
      <c r="F405" s="48">
        <f>SUMIF(Apr!$A:$A,TB!$A405,Apr!$H:$H)</f>
        <v>-14511433.5</v>
      </c>
      <c r="G405" s="48">
        <f>SUMIF(May!$A:$A,TB!$A405,May!$H:$H)</f>
        <v>-18037459.5</v>
      </c>
      <c r="H405" s="48">
        <f>SUMIF(Jun!$A:$A,TB!$A405,Jun!$H:$H)</f>
        <v>-20976493.5</v>
      </c>
      <c r="I405" s="48">
        <f>SUMIF(Jul!$A:$A,TB!$A405,Jul!$H:$H)</f>
        <v>-20976493.5</v>
      </c>
      <c r="J405" s="48">
        <f>SUMIF(Aug!$A:$A,TB!$A405,Aug!$H:$H)</f>
        <v>-20976493.5</v>
      </c>
      <c r="K405" s="48">
        <f>SUMIF(Aug!$A:$A,TB!$A405,Aug!$H:$H)</f>
        <v>-20976493.5</v>
      </c>
      <c r="L405" s="48">
        <f>SUMIF(Oct!$A:$A,TB!$A405,Oct!$H:$H)</f>
        <v>-20976493.5</v>
      </c>
      <c r="M405" s="48">
        <f>SUMIF(Nov!$A:$A,TB!$A405,Nov!$H:$H)</f>
        <v>-20976493.5</v>
      </c>
      <c r="N405" s="48">
        <f>SUMIF(Dec!$A:$A,TB!$A405,Dec!$H:$H)</f>
        <v>-20976493.5</v>
      </c>
      <c r="O405" s="261"/>
      <c r="P405" s="261"/>
      <c r="Q405" s="48">
        <v>0</v>
      </c>
      <c r="R405" s="48">
        <v>0</v>
      </c>
      <c r="S405" s="48">
        <v>0</v>
      </c>
      <c r="T405" s="48">
        <v>0</v>
      </c>
      <c r="U405" s="48">
        <v>0</v>
      </c>
      <c r="V405" s="48">
        <v>0</v>
      </c>
      <c r="W405" s="48">
        <v>0</v>
      </c>
      <c r="X405" s="48">
        <v>0</v>
      </c>
      <c r="Y405" s="48"/>
      <c r="Z405" s="48">
        <v>-4292274.5</v>
      </c>
      <c r="AA405" s="48">
        <v>-8147233</v>
      </c>
      <c r="AB405" s="48">
        <v>0</v>
      </c>
      <c r="AC405" s="261"/>
      <c r="AD405" s="48">
        <f t="shared" si="284"/>
        <v>-3535391.3</v>
      </c>
      <c r="AE405" s="48">
        <f t="shared" si="285"/>
        <v>-7559396</v>
      </c>
      <c r="AF405" s="48">
        <f t="shared" si="286"/>
        <v>-10851432.02</v>
      </c>
      <c r="AG405" s="48">
        <f t="shared" si="287"/>
        <v>-14511433.5</v>
      </c>
      <c r="AH405" s="48">
        <f t="shared" si="288"/>
        <v>-18037459.5</v>
      </c>
      <c r="AI405" s="48">
        <f t="shared" si="289"/>
        <v>-20976493.5</v>
      </c>
      <c r="AJ405" s="48">
        <f t="shared" si="290"/>
        <v>-20976493.5</v>
      </c>
      <c r="AK405" s="48">
        <f t="shared" si="291"/>
        <v>-20976493.5</v>
      </c>
      <c r="AL405" s="48">
        <f t="shared" si="292"/>
        <v>-20976493.5</v>
      </c>
      <c r="AM405" s="48">
        <f t="shared" si="293"/>
        <v>-20976493.5</v>
      </c>
      <c r="AN405" s="48">
        <f t="shared" si="294"/>
        <v>-20976493.5</v>
      </c>
      <c r="AO405" s="48">
        <f t="shared" si="295"/>
        <v>-20976493.5</v>
      </c>
    </row>
    <row r="406" spans="1:41" ht="16.399999999999999" customHeight="1">
      <c r="A406" s="14">
        <v>71030</v>
      </c>
      <c r="B406" s="15" t="s">
        <v>608</v>
      </c>
      <c r="C406" s="48">
        <f>SUMIF(Jan!$A:$A,TB!$A406,Jan!$H:$H)</f>
        <v>33126.080000000002</v>
      </c>
      <c r="D406" s="48">
        <f>SUMIF(Feb!$A:$A,TB!$A406,Feb!$H:$H)</f>
        <v>-46873.919999999998</v>
      </c>
      <c r="E406" s="48">
        <f>SUMIF(Mar!$A:$A,TB!$A406,Mar!$H:$H)</f>
        <v>-345564.32</v>
      </c>
      <c r="F406" s="48">
        <f>SUMIF(Apr!$A:$A,TB!$A406,Apr!$H:$H)</f>
        <v>-499212.04</v>
      </c>
      <c r="G406" s="48">
        <f>SUMIF(May!$A:$A,TB!$A406,May!$H:$H)</f>
        <v>-604733.84</v>
      </c>
      <c r="H406" s="48">
        <f>SUMIF(Jun!$A:$A,TB!$A406,Jun!$H:$H)</f>
        <v>-843730.63</v>
      </c>
      <c r="I406" s="48">
        <f>SUMIF(Jul!$A:$A,TB!$A406,Jul!$H:$H)</f>
        <v>-843730.63</v>
      </c>
      <c r="J406" s="48">
        <f>SUMIF(Aug!$A:$A,TB!$A406,Aug!$H:$H)</f>
        <v>-843730.63</v>
      </c>
      <c r="K406" s="48">
        <f>SUMIF(Aug!$A:$A,TB!$A406,Aug!$H:$H)</f>
        <v>-843730.63</v>
      </c>
      <c r="L406" s="48">
        <f>SUMIF(Oct!$A:$A,TB!$A406,Oct!$H:$H)</f>
        <v>-843730.63</v>
      </c>
      <c r="M406" s="48">
        <f>SUMIF(Nov!$A:$A,TB!$A406,Nov!$H:$H)</f>
        <v>-843730.63</v>
      </c>
      <c r="N406" s="48">
        <f>SUMIF(Dec!$A:$A,TB!$A406,Dec!$H:$H)</f>
        <v>-843730.63</v>
      </c>
      <c r="O406" s="261"/>
      <c r="P406" s="261"/>
      <c r="Q406" s="48">
        <v>0</v>
      </c>
      <c r="R406" s="48">
        <v>0</v>
      </c>
      <c r="S406" s="48">
        <v>0</v>
      </c>
      <c r="T406" s="48">
        <v>0</v>
      </c>
      <c r="U406" s="48">
        <v>0</v>
      </c>
      <c r="V406" s="48">
        <v>0</v>
      </c>
      <c r="W406" s="48">
        <v>0</v>
      </c>
      <c r="X406" s="48">
        <v>0</v>
      </c>
      <c r="Y406" s="48"/>
      <c r="Z406" s="48">
        <v>-63310.28</v>
      </c>
      <c r="AA406" s="48">
        <v>-177908.06</v>
      </c>
      <c r="AB406" s="48">
        <v>0</v>
      </c>
      <c r="AC406" s="261"/>
      <c r="AD406" s="48">
        <f t="shared" si="284"/>
        <v>33126.080000000002</v>
      </c>
      <c r="AE406" s="48">
        <f t="shared" si="285"/>
        <v>-46873.919999999998</v>
      </c>
      <c r="AF406" s="48">
        <f t="shared" si="286"/>
        <v>-345564.32</v>
      </c>
      <c r="AG406" s="48">
        <f t="shared" si="287"/>
        <v>-499212.04</v>
      </c>
      <c r="AH406" s="48">
        <f t="shared" si="288"/>
        <v>-604733.84</v>
      </c>
      <c r="AI406" s="48">
        <f t="shared" si="289"/>
        <v>-843730.63</v>
      </c>
      <c r="AJ406" s="48">
        <f t="shared" si="290"/>
        <v>-843730.63</v>
      </c>
      <c r="AK406" s="48">
        <f t="shared" si="291"/>
        <v>-843730.63</v>
      </c>
      <c r="AL406" s="48">
        <f t="shared" si="292"/>
        <v>-843730.63</v>
      </c>
      <c r="AM406" s="48">
        <f t="shared" si="293"/>
        <v>-843730.63</v>
      </c>
      <c r="AN406" s="48">
        <f t="shared" si="294"/>
        <v>-843730.63</v>
      </c>
      <c r="AO406" s="48">
        <f t="shared" si="295"/>
        <v>-843730.63</v>
      </c>
    </row>
    <row r="407" spans="1:41" ht="16.399999999999999" customHeight="1">
      <c r="A407" s="14">
        <v>71031</v>
      </c>
      <c r="B407" s="15" t="s">
        <v>609</v>
      </c>
      <c r="C407" s="48">
        <f>SUMIF(Jan!$A:$A,TB!$A407,Jan!$H:$H)</f>
        <v>-5658463.5</v>
      </c>
      <c r="D407" s="48">
        <f>SUMIF(Feb!$A:$A,TB!$A407,Feb!$H:$H)</f>
        <v>-6255131.5</v>
      </c>
      <c r="E407" s="48">
        <f>SUMIF(Mar!$A:$A,TB!$A407,Mar!$H:$H)</f>
        <v>-7160237.5</v>
      </c>
      <c r="F407" s="48">
        <f>SUMIF(Apr!$A:$A,TB!$A407,Apr!$H:$H)</f>
        <v>-7568689.5</v>
      </c>
      <c r="G407" s="48">
        <f>SUMIF(May!$A:$A,TB!$A407,May!$H:$H)</f>
        <v>-8722023</v>
      </c>
      <c r="H407" s="48">
        <f>SUMIF(Jun!$A:$A,TB!$A407,Jun!$H:$H)</f>
        <v>-9972426.5</v>
      </c>
      <c r="I407" s="48">
        <f>SUMIF(Jul!$A:$A,TB!$A407,Jul!$H:$H)</f>
        <v>-9972426.5</v>
      </c>
      <c r="J407" s="48">
        <f>SUMIF(Aug!$A:$A,TB!$A407,Aug!$H:$H)</f>
        <v>-9972426.5</v>
      </c>
      <c r="K407" s="48">
        <f>SUMIF(Aug!$A:$A,TB!$A407,Aug!$H:$H)</f>
        <v>-9972426.5</v>
      </c>
      <c r="L407" s="48">
        <f>SUMIF(Oct!$A:$A,TB!$A407,Oct!$H:$H)</f>
        <v>-9972426.5</v>
      </c>
      <c r="M407" s="48">
        <f>SUMIF(Nov!$A:$A,TB!$A407,Nov!$H:$H)</f>
        <v>-9972426.5</v>
      </c>
      <c r="N407" s="48">
        <f>SUMIF(Dec!$A:$A,TB!$A407,Dec!$H:$H)</f>
        <v>-9972426.5</v>
      </c>
      <c r="O407" s="261"/>
      <c r="P407" s="261"/>
      <c r="Q407" s="48">
        <v>0</v>
      </c>
      <c r="R407" s="48">
        <v>0</v>
      </c>
      <c r="S407" s="48">
        <v>0</v>
      </c>
      <c r="T407" s="48">
        <v>0</v>
      </c>
      <c r="U407" s="48">
        <v>0</v>
      </c>
      <c r="V407" s="48">
        <v>0</v>
      </c>
      <c r="W407" s="48">
        <v>0</v>
      </c>
      <c r="X407" s="48">
        <v>0</v>
      </c>
      <c r="Y407" s="48"/>
      <c r="Z407" s="48">
        <v>-3400629.5</v>
      </c>
      <c r="AA407" s="48">
        <v>-7305652</v>
      </c>
      <c r="AB407" s="48">
        <v>0</v>
      </c>
      <c r="AC407" s="261"/>
      <c r="AD407" s="48">
        <f t="shared" ref="AD407:AD425" si="296">ROUND(C407*AD$2,2)</f>
        <v>-5658463.5</v>
      </c>
      <c r="AE407" s="48">
        <f t="shared" ref="AE407:AE425" si="297">ROUND(D407*AE$2,2)</f>
        <v>-6255131.5</v>
      </c>
      <c r="AF407" s="48">
        <f t="shared" ref="AF407:AF425" si="298">ROUND(E407*AF$2,2)</f>
        <v>-7160237.5</v>
      </c>
      <c r="AG407" s="48">
        <f t="shared" ref="AG407:AG425" si="299">ROUND(F407*AG$2,2)</f>
        <v>-7568689.5</v>
      </c>
      <c r="AH407" s="48">
        <f t="shared" ref="AH407:AH425" si="300">ROUND(G407*AH$2,2)</f>
        <v>-8722023</v>
      </c>
      <c r="AI407" s="48">
        <f t="shared" ref="AI407:AI425" si="301">ROUND(H407*AI$2,2)</f>
        <v>-9972426.5</v>
      </c>
      <c r="AJ407" s="48">
        <f t="shared" ref="AJ407:AJ425" si="302">ROUND(I407*AJ$2,2)</f>
        <v>-9972426.5</v>
      </c>
      <c r="AK407" s="48">
        <f t="shared" ref="AK407:AK425" si="303">ROUND(J407*AK$2,2)</f>
        <v>-9972426.5</v>
      </c>
      <c r="AL407" s="48">
        <f t="shared" ref="AL407:AL425" si="304">ROUND(K407*AL$2,2)</f>
        <v>-9972426.5</v>
      </c>
      <c r="AM407" s="48">
        <f t="shared" ref="AM407:AM425" si="305">ROUND(L407*AM$2,2)</f>
        <v>-9972426.5</v>
      </c>
      <c r="AN407" s="48">
        <f t="shared" ref="AN407:AN425" si="306">ROUND(M407*AN$2,2)</f>
        <v>-9972426.5</v>
      </c>
      <c r="AO407" s="48">
        <f t="shared" ref="AO407:AO425" si="307">ROUND(N407*AO$2,2)</f>
        <v>-9972426.5</v>
      </c>
    </row>
    <row r="408" spans="1:41" ht="16.399999999999999" customHeight="1">
      <c r="A408" s="14">
        <v>71998</v>
      </c>
      <c r="B408" s="15" t="s">
        <v>332</v>
      </c>
      <c r="C408" s="48">
        <f>SUMIF(Jan!$A:$A,TB!$A408,Jan!$H:$H)</f>
        <v>0</v>
      </c>
      <c r="D408" s="48">
        <f>SUMIF(Feb!$A:$A,TB!$A408,Feb!$H:$H)</f>
        <v>0</v>
      </c>
      <c r="E408" s="48">
        <f>SUMIF(Mar!$A:$A,TB!$A408,Mar!$H:$H)</f>
        <v>0</v>
      </c>
      <c r="F408" s="48">
        <f>SUMIF(Apr!$A:$A,TB!$A408,Apr!$H:$H)</f>
        <v>-5954</v>
      </c>
      <c r="G408" s="48">
        <f>SUMIF(May!$A:$A,TB!$A408,May!$H:$H)</f>
        <v>-54354</v>
      </c>
      <c r="H408" s="48">
        <f>SUMIF(Jun!$A:$A,TB!$A408,Jun!$H:$H)</f>
        <v>-74654</v>
      </c>
      <c r="I408" s="48">
        <f>SUMIF(Jul!$A:$A,TB!$A408,Jul!$H:$H)</f>
        <v>-74654</v>
      </c>
      <c r="J408" s="48">
        <f>SUMIF(Aug!$A:$A,TB!$A408,Aug!$H:$H)</f>
        <v>-74654</v>
      </c>
      <c r="K408" s="48">
        <f>SUMIF(Sep!$A:$A,TB!$A408,Sep!$H:$H)</f>
        <v>-74654</v>
      </c>
      <c r="L408" s="48">
        <f>SUMIF(Oct!$A:$A,TB!$A408,Oct!$H:$H)</f>
        <v>-74654</v>
      </c>
      <c r="M408" s="48">
        <f>SUMIF(Nov!$A:$A,TB!$A408,Nov!$H:$H)</f>
        <v>-74654</v>
      </c>
      <c r="N408" s="48">
        <f>SUMIF(Dec!$A:$A,TB!$A408,Dec!$H:$H)</f>
        <v>-74654</v>
      </c>
      <c r="O408" s="261"/>
      <c r="P408" s="261"/>
      <c r="Q408" s="48">
        <v>0</v>
      </c>
      <c r="R408" s="48">
        <v>0</v>
      </c>
      <c r="S408" s="48">
        <v>0</v>
      </c>
      <c r="T408" s="48">
        <v>0</v>
      </c>
      <c r="U408" s="48">
        <v>0</v>
      </c>
      <c r="V408" s="48">
        <v>0</v>
      </c>
      <c r="W408" s="48">
        <v>0</v>
      </c>
      <c r="X408" s="48">
        <v>0</v>
      </c>
      <c r="Y408" s="48">
        <v>0</v>
      </c>
      <c r="Z408" s="48">
        <v>-3300</v>
      </c>
      <c r="AA408" s="48">
        <v>-24000</v>
      </c>
      <c r="AB408" s="48">
        <v>0</v>
      </c>
      <c r="AC408" s="261"/>
      <c r="AD408" s="48">
        <f t="shared" si="296"/>
        <v>0</v>
      </c>
      <c r="AE408" s="48">
        <f t="shared" si="297"/>
        <v>0</v>
      </c>
      <c r="AF408" s="48">
        <f t="shared" si="298"/>
        <v>0</v>
      </c>
      <c r="AG408" s="48">
        <f t="shared" si="299"/>
        <v>-5954</v>
      </c>
      <c r="AH408" s="48">
        <f t="shared" si="300"/>
        <v>-54354</v>
      </c>
      <c r="AI408" s="48">
        <f t="shared" si="301"/>
        <v>-74654</v>
      </c>
      <c r="AJ408" s="48">
        <f t="shared" si="302"/>
        <v>-74654</v>
      </c>
      <c r="AK408" s="48">
        <f t="shared" si="303"/>
        <v>-74654</v>
      </c>
      <c r="AL408" s="48">
        <f t="shared" si="304"/>
        <v>-74654</v>
      </c>
      <c r="AM408" s="48">
        <f t="shared" si="305"/>
        <v>-74654</v>
      </c>
      <c r="AN408" s="48">
        <f t="shared" si="306"/>
        <v>-74654</v>
      </c>
      <c r="AO408" s="48">
        <f t="shared" si="307"/>
        <v>-74654</v>
      </c>
    </row>
    <row r="409" spans="1:41" ht="16.399999999999999" customHeight="1">
      <c r="A409" s="14">
        <v>72100</v>
      </c>
      <c r="B409" s="15" t="s">
        <v>333</v>
      </c>
      <c r="C409" s="48">
        <f>SUMIF(Jan!$A:$A,TB!$A409,Jan!$H:$H)</f>
        <v>0</v>
      </c>
      <c r="D409" s="48">
        <f>SUMIF(Feb!$A:$A,TB!$A409,Feb!$H:$H)</f>
        <v>0</v>
      </c>
      <c r="E409" s="48">
        <f>SUMIF(Mar!$A:$A,TB!$A409,Mar!$H:$H)</f>
        <v>0</v>
      </c>
      <c r="F409" s="48">
        <f>SUMIF(Apr!$A:$A,TB!$A409,Apr!$H:$H)</f>
        <v>0</v>
      </c>
      <c r="G409" s="48">
        <f>SUMIF(May!$A:$A,TB!$A409,May!$H:$H)</f>
        <v>0</v>
      </c>
      <c r="H409" s="48">
        <f>SUMIF(Jun!$A:$A,TB!$A409,Jun!$H:$H)</f>
        <v>0</v>
      </c>
      <c r="I409" s="48">
        <f>SUMIF(Jul!$A:$A,TB!$A409,Jul!$H:$H)</f>
        <v>0</v>
      </c>
      <c r="J409" s="48">
        <f>SUMIF(Aug!$A:$A,TB!$A409,Aug!$H:$H)</f>
        <v>0</v>
      </c>
      <c r="K409" s="48">
        <f>SUMIF(Sep!$A:$A,TB!$A409,Sep!$H:$H)</f>
        <v>0</v>
      </c>
      <c r="L409" s="48">
        <f>SUMIF(Oct!$A:$A,TB!$A409,Oct!$H:$H)</f>
        <v>0</v>
      </c>
      <c r="M409" s="48">
        <f>SUMIF(Nov!$A:$A,TB!$A409,Nov!$H:$H)</f>
        <v>0</v>
      </c>
      <c r="N409" s="48">
        <f>SUMIF(Dec!$A:$A,TB!$A409,Dec!$H:$H)</f>
        <v>0</v>
      </c>
      <c r="O409" s="261"/>
      <c r="P409" s="261"/>
      <c r="Q409" s="48">
        <v>0</v>
      </c>
      <c r="R409" s="48">
        <v>0</v>
      </c>
      <c r="S409" s="48">
        <v>0</v>
      </c>
      <c r="T409" s="48">
        <v>0</v>
      </c>
      <c r="U409" s="48">
        <v>0</v>
      </c>
      <c r="V409" s="48">
        <v>0</v>
      </c>
      <c r="W409" s="48">
        <v>0</v>
      </c>
      <c r="X409" s="48">
        <v>0</v>
      </c>
      <c r="Y409" s="48">
        <v>0</v>
      </c>
      <c r="Z409" s="48">
        <v>0</v>
      </c>
      <c r="AA409" s="48">
        <v>0</v>
      </c>
      <c r="AB409" s="48">
        <v>0</v>
      </c>
      <c r="AC409" s="261"/>
      <c r="AD409" s="48">
        <f t="shared" si="296"/>
        <v>0</v>
      </c>
      <c r="AE409" s="48">
        <f t="shared" si="297"/>
        <v>0</v>
      </c>
      <c r="AF409" s="48">
        <f t="shared" si="298"/>
        <v>0</v>
      </c>
      <c r="AG409" s="48">
        <f t="shared" si="299"/>
        <v>0</v>
      </c>
      <c r="AH409" s="48">
        <f t="shared" si="300"/>
        <v>0</v>
      </c>
      <c r="AI409" s="48">
        <f t="shared" si="301"/>
        <v>0</v>
      </c>
      <c r="AJ409" s="48">
        <f t="shared" si="302"/>
        <v>0</v>
      </c>
      <c r="AK409" s="48">
        <f t="shared" si="303"/>
        <v>0</v>
      </c>
      <c r="AL409" s="48">
        <f t="shared" si="304"/>
        <v>0</v>
      </c>
      <c r="AM409" s="48">
        <f t="shared" si="305"/>
        <v>0</v>
      </c>
      <c r="AN409" s="48">
        <f t="shared" si="306"/>
        <v>0</v>
      </c>
      <c r="AO409" s="48">
        <f t="shared" si="307"/>
        <v>0</v>
      </c>
    </row>
    <row r="410" spans="1:41" ht="16.399999999999999" customHeight="1">
      <c r="A410" s="14">
        <v>72101</v>
      </c>
      <c r="B410" s="15" t="s">
        <v>334</v>
      </c>
      <c r="C410" s="48">
        <f>SUMIF(Jan!$A:$A,TB!$A410,Jan!$H:$H)</f>
        <v>0</v>
      </c>
      <c r="D410" s="48">
        <f>SUMIF(Feb!$A:$A,TB!$A410,Feb!$H:$H)</f>
        <v>0</v>
      </c>
      <c r="E410" s="48">
        <f>SUMIF(Mar!$A:$A,TB!$A410,Mar!$H:$H)</f>
        <v>0</v>
      </c>
      <c r="F410" s="48">
        <f>SUMIF(Apr!$A:$A,TB!$A410,Apr!$H:$H)</f>
        <v>0</v>
      </c>
      <c r="G410" s="48">
        <f>SUMIF(May!$A:$A,TB!$A410,May!$H:$H)</f>
        <v>0</v>
      </c>
      <c r="H410" s="48">
        <f>SUMIF(Jun!$A:$A,TB!$A410,Jun!$H:$H)</f>
        <v>0</v>
      </c>
      <c r="I410" s="48">
        <f>SUMIF(Jul!$A:$A,TB!$A410,Jul!$H:$H)</f>
        <v>0</v>
      </c>
      <c r="J410" s="48">
        <f>SUMIF(Aug!$A:$A,TB!$A410,Aug!$H:$H)</f>
        <v>0</v>
      </c>
      <c r="K410" s="48">
        <f>SUMIF(Sep!$A:$A,TB!$A410,Sep!$H:$H)</f>
        <v>0</v>
      </c>
      <c r="L410" s="48">
        <f>SUMIF(Oct!$A:$A,TB!$A410,Oct!$H:$H)</f>
        <v>0</v>
      </c>
      <c r="M410" s="48">
        <f>SUMIF(Nov!$A:$A,TB!$A410,Nov!$H:$H)</f>
        <v>0</v>
      </c>
      <c r="N410" s="48">
        <f>SUMIF(Dec!$A:$A,TB!$A410,Dec!$H:$H)</f>
        <v>0</v>
      </c>
      <c r="O410" s="261"/>
      <c r="P410" s="261"/>
      <c r="Q410" s="48">
        <v>0</v>
      </c>
      <c r="R410" s="48">
        <v>0</v>
      </c>
      <c r="S410" s="48">
        <v>0</v>
      </c>
      <c r="T410" s="48">
        <v>0</v>
      </c>
      <c r="U410" s="48">
        <v>0</v>
      </c>
      <c r="V410" s="48">
        <v>0</v>
      </c>
      <c r="W410" s="48">
        <v>0</v>
      </c>
      <c r="X410" s="48">
        <v>0</v>
      </c>
      <c r="Y410" s="48">
        <v>0</v>
      </c>
      <c r="Z410" s="48">
        <v>0</v>
      </c>
      <c r="AA410" s="48">
        <v>0</v>
      </c>
      <c r="AB410" s="48">
        <v>0</v>
      </c>
      <c r="AC410" s="261"/>
      <c r="AD410" s="48">
        <f t="shared" si="296"/>
        <v>0</v>
      </c>
      <c r="AE410" s="48">
        <f t="shared" si="297"/>
        <v>0</v>
      </c>
      <c r="AF410" s="48">
        <f t="shared" si="298"/>
        <v>0</v>
      </c>
      <c r="AG410" s="48">
        <f t="shared" si="299"/>
        <v>0</v>
      </c>
      <c r="AH410" s="48">
        <f t="shared" si="300"/>
        <v>0</v>
      </c>
      <c r="AI410" s="48">
        <f t="shared" si="301"/>
        <v>0</v>
      </c>
      <c r="AJ410" s="48">
        <f t="shared" si="302"/>
        <v>0</v>
      </c>
      <c r="AK410" s="48">
        <f t="shared" si="303"/>
        <v>0</v>
      </c>
      <c r="AL410" s="48">
        <f t="shared" si="304"/>
        <v>0</v>
      </c>
      <c r="AM410" s="48">
        <f t="shared" si="305"/>
        <v>0</v>
      </c>
      <c r="AN410" s="48">
        <f t="shared" si="306"/>
        <v>0</v>
      </c>
      <c r="AO410" s="48">
        <f t="shared" si="307"/>
        <v>0</v>
      </c>
    </row>
    <row r="411" spans="1:41" ht="16.399999999999999" customHeight="1">
      <c r="A411" s="14">
        <v>72102</v>
      </c>
      <c r="B411" s="15" t="s">
        <v>335</v>
      </c>
      <c r="C411" s="48">
        <f>SUMIF(Jan!$A:$A,TB!$A411,Jan!$H:$H)</f>
        <v>0</v>
      </c>
      <c r="D411" s="48">
        <f>SUMIF(Feb!$A:$A,TB!$A411,Feb!$H:$H)</f>
        <v>0</v>
      </c>
      <c r="E411" s="48">
        <f>SUMIF(Mar!$A:$A,TB!$A411,Mar!$H:$H)</f>
        <v>0</v>
      </c>
      <c r="F411" s="48">
        <f>SUMIF(Apr!$A:$A,TB!$A411,Apr!$H:$H)</f>
        <v>0</v>
      </c>
      <c r="G411" s="48">
        <f>SUMIF(May!$A:$A,TB!$A411,May!$H:$H)</f>
        <v>0</v>
      </c>
      <c r="H411" s="48">
        <f>SUMIF(Jun!$A:$A,TB!$A411,Jun!$H:$H)</f>
        <v>0</v>
      </c>
      <c r="I411" s="48">
        <f>SUMIF(Jul!$A:$A,TB!$A411,Jul!$H:$H)</f>
        <v>0</v>
      </c>
      <c r="J411" s="48">
        <f>SUMIF(Aug!$A:$A,TB!$A411,Aug!$H:$H)</f>
        <v>0</v>
      </c>
      <c r="K411" s="48">
        <f>SUMIF(Sep!$A:$A,TB!$A411,Sep!$H:$H)</f>
        <v>0</v>
      </c>
      <c r="L411" s="48">
        <f>SUMIF(Oct!$A:$A,TB!$A411,Oct!$H:$H)</f>
        <v>0</v>
      </c>
      <c r="M411" s="48">
        <f>SUMIF(Nov!$A:$A,TB!$A411,Nov!$H:$H)</f>
        <v>0</v>
      </c>
      <c r="N411" s="48">
        <f>SUMIF(Dec!$A:$A,TB!$A411,Dec!$H:$H)</f>
        <v>0</v>
      </c>
      <c r="O411" s="261"/>
      <c r="P411" s="261"/>
      <c r="Q411" s="48">
        <v>0</v>
      </c>
      <c r="R411" s="48">
        <v>0</v>
      </c>
      <c r="S411" s="48">
        <v>0</v>
      </c>
      <c r="T411" s="48">
        <v>0</v>
      </c>
      <c r="U411" s="48">
        <v>0</v>
      </c>
      <c r="V411" s="48">
        <v>0</v>
      </c>
      <c r="W411" s="48">
        <v>0</v>
      </c>
      <c r="X411" s="48">
        <v>0</v>
      </c>
      <c r="Y411" s="48">
        <v>0</v>
      </c>
      <c r="Z411" s="48">
        <v>0</v>
      </c>
      <c r="AA411" s="48">
        <v>0</v>
      </c>
      <c r="AB411" s="48">
        <v>0</v>
      </c>
      <c r="AC411" s="261"/>
      <c r="AD411" s="48">
        <f t="shared" si="296"/>
        <v>0</v>
      </c>
      <c r="AE411" s="48">
        <f t="shared" si="297"/>
        <v>0</v>
      </c>
      <c r="AF411" s="48">
        <f t="shared" si="298"/>
        <v>0</v>
      </c>
      <c r="AG411" s="48">
        <f t="shared" si="299"/>
        <v>0</v>
      </c>
      <c r="AH411" s="48">
        <f t="shared" si="300"/>
        <v>0</v>
      </c>
      <c r="AI411" s="48">
        <f t="shared" si="301"/>
        <v>0</v>
      </c>
      <c r="AJ411" s="48">
        <f t="shared" si="302"/>
        <v>0</v>
      </c>
      <c r="AK411" s="48">
        <f t="shared" si="303"/>
        <v>0</v>
      </c>
      <c r="AL411" s="48">
        <f t="shared" si="304"/>
        <v>0</v>
      </c>
      <c r="AM411" s="48">
        <f t="shared" si="305"/>
        <v>0</v>
      </c>
      <c r="AN411" s="48">
        <f t="shared" si="306"/>
        <v>0</v>
      </c>
      <c r="AO411" s="48">
        <f t="shared" si="307"/>
        <v>0</v>
      </c>
    </row>
    <row r="412" spans="1:41" ht="16.399999999999999" customHeight="1">
      <c r="A412" s="14">
        <v>72103</v>
      </c>
      <c r="B412" s="15" t="s">
        <v>336</v>
      </c>
      <c r="C412" s="48">
        <f>SUMIF(Jan!$A:$A,TB!$A412,Jan!$H:$H)</f>
        <v>0</v>
      </c>
      <c r="D412" s="48">
        <f>SUMIF(Feb!$A:$A,TB!$A412,Feb!$H:$H)</f>
        <v>0</v>
      </c>
      <c r="E412" s="48">
        <f>SUMIF(Mar!$A:$A,TB!$A412,Mar!$H:$H)</f>
        <v>0</v>
      </c>
      <c r="F412" s="48">
        <f>SUMIF(Apr!$A:$A,TB!$A412,Apr!$H:$H)</f>
        <v>0</v>
      </c>
      <c r="G412" s="48">
        <f>SUMIF(May!$A:$A,TB!$A412,May!$H:$H)</f>
        <v>0</v>
      </c>
      <c r="H412" s="48">
        <f>SUMIF(Jun!$A:$A,TB!$A412,Jun!$H:$H)</f>
        <v>0</v>
      </c>
      <c r="I412" s="48">
        <f>SUMIF(Jul!$A:$A,TB!$A412,Jul!$H:$H)</f>
        <v>0</v>
      </c>
      <c r="J412" s="48">
        <f>SUMIF(Aug!$A:$A,TB!$A412,Aug!$H:$H)</f>
        <v>0</v>
      </c>
      <c r="K412" s="48">
        <f>SUMIF(Sep!$A:$A,TB!$A412,Sep!$H:$H)</f>
        <v>0</v>
      </c>
      <c r="L412" s="48">
        <f>SUMIF(Oct!$A:$A,TB!$A412,Oct!$H:$H)</f>
        <v>0</v>
      </c>
      <c r="M412" s="48">
        <f>SUMIF(Nov!$A:$A,TB!$A412,Nov!$H:$H)</f>
        <v>0</v>
      </c>
      <c r="N412" s="48">
        <f>SUMIF(Dec!$A:$A,TB!$A412,Dec!$H:$H)</f>
        <v>0</v>
      </c>
      <c r="O412" s="261"/>
      <c r="P412" s="261"/>
      <c r="Q412" s="48">
        <v>0</v>
      </c>
      <c r="R412" s="48">
        <v>0</v>
      </c>
      <c r="S412" s="48">
        <v>0</v>
      </c>
      <c r="T412" s="48">
        <v>0</v>
      </c>
      <c r="U412" s="48">
        <v>0</v>
      </c>
      <c r="V412" s="48">
        <v>0</v>
      </c>
      <c r="W412" s="48">
        <v>0</v>
      </c>
      <c r="X412" s="48">
        <v>0</v>
      </c>
      <c r="Y412" s="48">
        <v>0</v>
      </c>
      <c r="Z412" s="48">
        <v>0</v>
      </c>
      <c r="AA412" s="48">
        <v>0</v>
      </c>
      <c r="AB412" s="48">
        <v>0</v>
      </c>
      <c r="AC412" s="261"/>
      <c r="AD412" s="48">
        <f t="shared" si="296"/>
        <v>0</v>
      </c>
      <c r="AE412" s="48">
        <f t="shared" si="297"/>
        <v>0</v>
      </c>
      <c r="AF412" s="48">
        <f t="shared" si="298"/>
        <v>0</v>
      </c>
      <c r="AG412" s="48">
        <f t="shared" si="299"/>
        <v>0</v>
      </c>
      <c r="AH412" s="48">
        <f t="shared" si="300"/>
        <v>0</v>
      </c>
      <c r="AI412" s="48">
        <f t="shared" si="301"/>
        <v>0</v>
      </c>
      <c r="AJ412" s="48">
        <f t="shared" si="302"/>
        <v>0</v>
      </c>
      <c r="AK412" s="48">
        <f t="shared" si="303"/>
        <v>0</v>
      </c>
      <c r="AL412" s="48">
        <f t="shared" si="304"/>
        <v>0</v>
      </c>
      <c r="AM412" s="48">
        <f t="shared" si="305"/>
        <v>0</v>
      </c>
      <c r="AN412" s="48">
        <f t="shared" si="306"/>
        <v>0</v>
      </c>
      <c r="AO412" s="48">
        <f t="shared" si="307"/>
        <v>0</v>
      </c>
    </row>
    <row r="413" spans="1:41" ht="16.399999999999999" customHeight="1">
      <c r="A413" s="14">
        <v>72200</v>
      </c>
      <c r="B413" s="15" t="s">
        <v>337</v>
      </c>
      <c r="C413" s="48">
        <f>SUMIF(Jan!$A:$A,TB!$A413,Jan!$H:$H)</f>
        <v>0</v>
      </c>
      <c r="D413" s="48">
        <f>SUMIF(Feb!$A:$A,TB!$A413,Feb!$H:$H)</f>
        <v>0</v>
      </c>
      <c r="E413" s="48">
        <f>SUMIF(Mar!$A:$A,TB!$A413,Mar!$H:$H)</f>
        <v>0</v>
      </c>
      <c r="F413" s="48">
        <f>SUMIF(Apr!$A:$A,TB!$A413,Apr!$H:$H)</f>
        <v>0</v>
      </c>
      <c r="G413" s="48">
        <f>SUMIF(May!$A:$A,TB!$A413,May!$H:$H)</f>
        <v>0</v>
      </c>
      <c r="H413" s="48">
        <f>SUMIF(Jun!$A:$A,TB!$A413,Jun!$H:$H)</f>
        <v>0</v>
      </c>
      <c r="I413" s="48">
        <f>SUMIF(Jul!$A:$A,TB!$A413,Jul!$H:$H)</f>
        <v>0</v>
      </c>
      <c r="J413" s="48">
        <f>SUMIF(Aug!$A:$A,TB!$A413,Aug!$H:$H)</f>
        <v>0</v>
      </c>
      <c r="K413" s="48">
        <f>SUMIF(Sep!$A:$A,TB!$A413,Sep!$H:$H)</f>
        <v>0</v>
      </c>
      <c r="L413" s="48">
        <f>SUMIF(Oct!$A:$A,TB!$A413,Oct!$H:$H)</f>
        <v>0</v>
      </c>
      <c r="M413" s="48">
        <f>SUMIF(Nov!$A:$A,TB!$A413,Nov!$H:$H)</f>
        <v>0</v>
      </c>
      <c r="N413" s="48">
        <f>SUMIF(Dec!$A:$A,TB!$A413,Dec!$H:$H)</f>
        <v>0</v>
      </c>
      <c r="O413" s="261"/>
      <c r="P413" s="261"/>
      <c r="Q413" s="48">
        <v>0</v>
      </c>
      <c r="R413" s="48">
        <v>0</v>
      </c>
      <c r="S413" s="48">
        <v>0</v>
      </c>
      <c r="T413" s="48">
        <v>0</v>
      </c>
      <c r="U413" s="48">
        <v>0</v>
      </c>
      <c r="V413" s="48">
        <v>0</v>
      </c>
      <c r="W413" s="48">
        <v>0</v>
      </c>
      <c r="X413" s="48">
        <v>0</v>
      </c>
      <c r="Y413" s="48">
        <v>0</v>
      </c>
      <c r="Z413" s="48">
        <v>0</v>
      </c>
      <c r="AA413" s="48">
        <v>0</v>
      </c>
      <c r="AB413" s="48">
        <v>0</v>
      </c>
      <c r="AC413" s="261"/>
      <c r="AD413" s="48">
        <f t="shared" si="296"/>
        <v>0</v>
      </c>
      <c r="AE413" s="48">
        <f t="shared" si="297"/>
        <v>0</v>
      </c>
      <c r="AF413" s="48">
        <f t="shared" si="298"/>
        <v>0</v>
      </c>
      <c r="AG413" s="48">
        <f t="shared" si="299"/>
        <v>0</v>
      </c>
      <c r="AH413" s="48">
        <f t="shared" si="300"/>
        <v>0</v>
      </c>
      <c r="AI413" s="48">
        <f t="shared" si="301"/>
        <v>0</v>
      </c>
      <c r="AJ413" s="48">
        <f t="shared" si="302"/>
        <v>0</v>
      </c>
      <c r="AK413" s="48">
        <f t="shared" si="303"/>
        <v>0</v>
      </c>
      <c r="AL413" s="48">
        <f t="shared" si="304"/>
        <v>0</v>
      </c>
      <c r="AM413" s="48">
        <f t="shared" si="305"/>
        <v>0</v>
      </c>
      <c r="AN413" s="48">
        <f t="shared" si="306"/>
        <v>0</v>
      </c>
      <c r="AO413" s="48">
        <f t="shared" si="307"/>
        <v>0</v>
      </c>
    </row>
    <row r="414" spans="1:41" ht="16.399999999999999" customHeight="1">
      <c r="A414" s="14">
        <v>73006</v>
      </c>
      <c r="B414" s="15" t="s">
        <v>338</v>
      </c>
      <c r="C414" s="48">
        <f>SUMIF(Jan!$A:$A,TB!$A414,Jan!$H:$H)</f>
        <v>0</v>
      </c>
      <c r="D414" s="48">
        <f>SUMIF(Feb!$A:$A,TB!$A414,Feb!$H:$H)</f>
        <v>0</v>
      </c>
      <c r="E414" s="48">
        <f>SUMIF(Mar!$A:$A,TB!$A414,Mar!$H:$H)</f>
        <v>0</v>
      </c>
      <c r="F414" s="48">
        <f>SUMIF(Apr!$A:$A,TB!$A414,Apr!$H:$H)</f>
        <v>0</v>
      </c>
      <c r="G414" s="48">
        <f>SUMIF(May!$A:$A,TB!$A414,May!$H:$H)</f>
        <v>0</v>
      </c>
      <c r="H414" s="48">
        <f>SUMIF(Jun!$A:$A,TB!$A414,Jun!$H:$H)</f>
        <v>0</v>
      </c>
      <c r="I414" s="48">
        <f>SUMIF(Jul!$A:$A,TB!$A414,Jul!$H:$H)</f>
        <v>0</v>
      </c>
      <c r="J414" s="48">
        <f>SUMIF(Aug!$A:$A,TB!$A414,Aug!$H:$H)</f>
        <v>0</v>
      </c>
      <c r="K414" s="48">
        <f>SUMIF(Sep!$A:$A,TB!$A414,Sep!$H:$H)</f>
        <v>0</v>
      </c>
      <c r="L414" s="48">
        <f>SUMIF(Oct!$A:$A,TB!$A414,Oct!$H:$H)</f>
        <v>0</v>
      </c>
      <c r="M414" s="48">
        <f>SUMIF(Nov!$A:$A,TB!$A414,Nov!$H:$H)</f>
        <v>0</v>
      </c>
      <c r="N414" s="48">
        <f>SUMIF(Dec!$A:$A,TB!$A414,Dec!$H:$H)</f>
        <v>0</v>
      </c>
      <c r="O414" s="261"/>
      <c r="P414" s="261"/>
      <c r="Q414" s="48">
        <v>0</v>
      </c>
      <c r="R414" s="48">
        <v>0</v>
      </c>
      <c r="S414" s="48">
        <v>0</v>
      </c>
      <c r="T414" s="48">
        <v>0</v>
      </c>
      <c r="U414" s="48">
        <v>0</v>
      </c>
      <c r="V414" s="48">
        <v>0</v>
      </c>
      <c r="W414" s="48">
        <v>0</v>
      </c>
      <c r="X414" s="48">
        <v>0</v>
      </c>
      <c r="Y414" s="48">
        <v>0</v>
      </c>
      <c r="Z414" s="48">
        <v>0</v>
      </c>
      <c r="AA414" s="48">
        <v>0</v>
      </c>
      <c r="AB414" s="48">
        <v>0</v>
      </c>
      <c r="AC414" s="261"/>
      <c r="AD414" s="48">
        <f t="shared" si="296"/>
        <v>0</v>
      </c>
      <c r="AE414" s="48">
        <f t="shared" si="297"/>
        <v>0</v>
      </c>
      <c r="AF414" s="48">
        <f t="shared" si="298"/>
        <v>0</v>
      </c>
      <c r="AG414" s="48">
        <f t="shared" si="299"/>
        <v>0</v>
      </c>
      <c r="AH414" s="48">
        <f t="shared" si="300"/>
        <v>0</v>
      </c>
      <c r="AI414" s="48">
        <f t="shared" si="301"/>
        <v>0</v>
      </c>
      <c r="AJ414" s="48">
        <f t="shared" si="302"/>
        <v>0</v>
      </c>
      <c r="AK414" s="48">
        <f t="shared" si="303"/>
        <v>0</v>
      </c>
      <c r="AL414" s="48">
        <f t="shared" si="304"/>
        <v>0</v>
      </c>
      <c r="AM414" s="48">
        <f t="shared" si="305"/>
        <v>0</v>
      </c>
      <c r="AN414" s="48">
        <f t="shared" si="306"/>
        <v>0</v>
      </c>
      <c r="AO414" s="48">
        <f t="shared" si="307"/>
        <v>0</v>
      </c>
    </row>
    <row r="415" spans="1:41" ht="16.399999999999999" customHeight="1">
      <c r="A415" s="14">
        <v>74100</v>
      </c>
      <c r="B415" s="15" t="s">
        <v>339</v>
      </c>
      <c r="C415" s="48">
        <f>SUMIF(Jan!$A:$A,TB!$A415,Jan!$H:$H)</f>
        <v>0</v>
      </c>
      <c r="D415" s="48">
        <f>SUMIF(Feb!$A:$A,TB!$A415,Feb!$H:$H)</f>
        <v>0</v>
      </c>
      <c r="E415" s="48">
        <f>SUMIF(Mar!$A:$A,TB!$A415,Mar!$H:$H)</f>
        <v>0</v>
      </c>
      <c r="F415" s="48">
        <f>SUMIF(Apr!$A:$A,TB!$A415,Apr!$H:$H)</f>
        <v>0</v>
      </c>
      <c r="G415" s="48">
        <f>SUMIF(May!$A:$A,TB!$A415,May!$H:$H)</f>
        <v>0</v>
      </c>
      <c r="H415" s="48">
        <f>SUMIF(Jun!$A:$A,TB!$A415,Jun!$H:$H)</f>
        <v>0</v>
      </c>
      <c r="I415" s="48">
        <f>SUMIF(Jul!$A:$A,TB!$A415,Jul!$H:$H)</f>
        <v>0</v>
      </c>
      <c r="J415" s="48">
        <f>SUMIF(Aug!$A:$A,TB!$A415,Aug!$H:$H)</f>
        <v>0</v>
      </c>
      <c r="K415" s="48">
        <f>SUMIF(Sep!$A:$A,TB!$A415,Sep!$H:$H)</f>
        <v>0</v>
      </c>
      <c r="L415" s="48">
        <f>SUMIF(Oct!$A:$A,TB!$A415,Oct!$H:$H)</f>
        <v>0</v>
      </c>
      <c r="M415" s="48">
        <f>SUMIF(Nov!$A:$A,TB!$A415,Nov!$H:$H)</f>
        <v>0</v>
      </c>
      <c r="N415" s="48">
        <f>SUMIF(Dec!$A:$A,TB!$A415,Dec!$H:$H)</f>
        <v>0</v>
      </c>
      <c r="O415" s="261"/>
      <c r="P415" s="261"/>
      <c r="Q415" s="48">
        <v>0</v>
      </c>
      <c r="R415" s="48">
        <v>0</v>
      </c>
      <c r="S415" s="48">
        <v>0</v>
      </c>
      <c r="T415" s="48">
        <v>0</v>
      </c>
      <c r="U415" s="48">
        <v>0</v>
      </c>
      <c r="V415" s="48">
        <v>0</v>
      </c>
      <c r="W415" s="48">
        <v>0</v>
      </c>
      <c r="X415" s="48">
        <v>0</v>
      </c>
      <c r="Y415" s="48">
        <v>0</v>
      </c>
      <c r="Z415" s="48">
        <v>0</v>
      </c>
      <c r="AA415" s="48">
        <v>0</v>
      </c>
      <c r="AB415" s="48">
        <v>0</v>
      </c>
      <c r="AC415" s="261"/>
      <c r="AD415" s="48">
        <f t="shared" si="296"/>
        <v>0</v>
      </c>
      <c r="AE415" s="48">
        <f t="shared" si="297"/>
        <v>0</v>
      </c>
      <c r="AF415" s="48">
        <f t="shared" si="298"/>
        <v>0</v>
      </c>
      <c r="AG415" s="48">
        <f t="shared" si="299"/>
        <v>0</v>
      </c>
      <c r="AH415" s="48">
        <f t="shared" si="300"/>
        <v>0</v>
      </c>
      <c r="AI415" s="48">
        <f t="shared" si="301"/>
        <v>0</v>
      </c>
      <c r="AJ415" s="48">
        <f t="shared" si="302"/>
        <v>0</v>
      </c>
      <c r="AK415" s="48">
        <f t="shared" si="303"/>
        <v>0</v>
      </c>
      <c r="AL415" s="48">
        <f t="shared" si="304"/>
        <v>0</v>
      </c>
      <c r="AM415" s="48">
        <f t="shared" si="305"/>
        <v>0</v>
      </c>
      <c r="AN415" s="48">
        <f t="shared" si="306"/>
        <v>0</v>
      </c>
      <c r="AO415" s="48">
        <f t="shared" si="307"/>
        <v>0</v>
      </c>
    </row>
    <row r="416" spans="1:41" ht="16.399999999999999" customHeight="1">
      <c r="A416" s="14">
        <v>74101</v>
      </c>
      <c r="B416" s="15" t="s">
        <v>340</v>
      </c>
      <c r="C416" s="48">
        <f>SUMIF(Jan!$A:$A,TB!$A416,Jan!$H:$H)</f>
        <v>0</v>
      </c>
      <c r="D416" s="48">
        <f>SUMIF(Feb!$A:$A,TB!$A416,Feb!$H:$H)</f>
        <v>0</v>
      </c>
      <c r="E416" s="48">
        <f>SUMIF(Mar!$A:$A,TB!$A416,Mar!$H:$H)</f>
        <v>0</v>
      </c>
      <c r="F416" s="48">
        <f>SUMIF(Apr!$A:$A,TB!$A416,Apr!$H:$H)</f>
        <v>0</v>
      </c>
      <c r="G416" s="48">
        <f>SUMIF(May!$A:$A,TB!$A416,May!$H:$H)</f>
        <v>0</v>
      </c>
      <c r="H416" s="48">
        <f>SUMIF(Jun!$A:$A,TB!$A416,Jun!$H:$H)</f>
        <v>0</v>
      </c>
      <c r="I416" s="48">
        <f>SUMIF(Jul!$A:$A,TB!$A416,Jul!$H:$H)</f>
        <v>0</v>
      </c>
      <c r="J416" s="48">
        <f>SUMIF(Aug!$A:$A,TB!$A416,Aug!$H:$H)</f>
        <v>0</v>
      </c>
      <c r="K416" s="48">
        <f>SUMIF(Sep!$A:$A,TB!$A416,Sep!$H:$H)</f>
        <v>0</v>
      </c>
      <c r="L416" s="48">
        <f>SUMIF(Oct!$A:$A,TB!$A416,Oct!$H:$H)</f>
        <v>0</v>
      </c>
      <c r="M416" s="48">
        <f>SUMIF(Nov!$A:$A,TB!$A416,Nov!$H:$H)</f>
        <v>0</v>
      </c>
      <c r="N416" s="48">
        <f>SUMIF(Dec!$A:$A,TB!$A416,Dec!$H:$H)</f>
        <v>0</v>
      </c>
      <c r="O416" s="261"/>
      <c r="P416" s="261"/>
      <c r="Q416" s="48">
        <v>0</v>
      </c>
      <c r="R416" s="48">
        <v>0</v>
      </c>
      <c r="S416" s="48">
        <v>0</v>
      </c>
      <c r="T416" s="48">
        <v>0</v>
      </c>
      <c r="U416" s="48">
        <v>0</v>
      </c>
      <c r="V416" s="48">
        <v>0</v>
      </c>
      <c r="W416" s="48">
        <v>0</v>
      </c>
      <c r="X416" s="48">
        <v>0</v>
      </c>
      <c r="Y416" s="48">
        <v>0</v>
      </c>
      <c r="Z416" s="48">
        <v>0</v>
      </c>
      <c r="AA416" s="48">
        <v>0</v>
      </c>
      <c r="AB416" s="48">
        <v>0</v>
      </c>
      <c r="AC416" s="261"/>
      <c r="AD416" s="48">
        <f t="shared" si="296"/>
        <v>0</v>
      </c>
      <c r="AE416" s="48">
        <f t="shared" si="297"/>
        <v>0</v>
      </c>
      <c r="AF416" s="48">
        <f t="shared" si="298"/>
        <v>0</v>
      </c>
      <c r="AG416" s="48">
        <f t="shared" si="299"/>
        <v>0</v>
      </c>
      <c r="AH416" s="48">
        <f t="shared" si="300"/>
        <v>0</v>
      </c>
      <c r="AI416" s="48">
        <f t="shared" si="301"/>
        <v>0</v>
      </c>
      <c r="AJ416" s="48">
        <f t="shared" si="302"/>
        <v>0</v>
      </c>
      <c r="AK416" s="48">
        <f t="shared" si="303"/>
        <v>0</v>
      </c>
      <c r="AL416" s="48">
        <f t="shared" si="304"/>
        <v>0</v>
      </c>
      <c r="AM416" s="48">
        <f t="shared" si="305"/>
        <v>0</v>
      </c>
      <c r="AN416" s="48">
        <f t="shared" si="306"/>
        <v>0</v>
      </c>
      <c r="AO416" s="48">
        <f t="shared" si="307"/>
        <v>0</v>
      </c>
    </row>
    <row r="417" spans="1:41" ht="16.399999999999999" customHeight="1">
      <c r="A417" s="14">
        <v>74102</v>
      </c>
      <c r="B417" s="15" t="s">
        <v>341</v>
      </c>
      <c r="C417" s="48">
        <f>SUMIF(Jan!$A:$A,TB!$A417,Jan!$H:$H)</f>
        <v>0</v>
      </c>
      <c r="D417" s="48">
        <f>SUMIF(Feb!$A:$A,TB!$A417,Feb!$H:$H)</f>
        <v>0</v>
      </c>
      <c r="E417" s="48">
        <f>SUMIF(Mar!$A:$A,TB!$A417,Mar!$H:$H)</f>
        <v>0</v>
      </c>
      <c r="F417" s="48">
        <f>SUMIF(Apr!$A:$A,TB!$A417,Apr!$H:$H)</f>
        <v>0</v>
      </c>
      <c r="G417" s="48">
        <f>SUMIF(May!$A:$A,TB!$A417,May!$H:$H)</f>
        <v>0</v>
      </c>
      <c r="H417" s="48">
        <f>SUMIF(Jun!$A:$A,TB!$A417,Jun!$H:$H)</f>
        <v>0</v>
      </c>
      <c r="I417" s="48">
        <f>SUMIF(Jul!$A:$A,TB!$A417,Jul!$H:$H)</f>
        <v>0</v>
      </c>
      <c r="J417" s="48">
        <f>SUMIF(Aug!$A:$A,TB!$A417,Aug!$H:$H)</f>
        <v>0</v>
      </c>
      <c r="K417" s="48">
        <f>SUMIF(Sep!$A:$A,TB!$A417,Sep!$H:$H)</f>
        <v>0</v>
      </c>
      <c r="L417" s="48">
        <f>SUMIF(Oct!$A:$A,TB!$A417,Oct!$H:$H)</f>
        <v>0</v>
      </c>
      <c r="M417" s="48">
        <f>SUMIF(Nov!$A:$A,TB!$A417,Nov!$H:$H)</f>
        <v>0</v>
      </c>
      <c r="N417" s="48">
        <f>SUMIF(Dec!$A:$A,TB!$A417,Dec!$H:$H)</f>
        <v>0</v>
      </c>
      <c r="O417" s="261"/>
      <c r="P417" s="261"/>
      <c r="Q417" s="48">
        <v>0</v>
      </c>
      <c r="R417" s="48">
        <v>0</v>
      </c>
      <c r="S417" s="48">
        <v>0</v>
      </c>
      <c r="T417" s="48">
        <v>0</v>
      </c>
      <c r="U417" s="48">
        <v>0</v>
      </c>
      <c r="V417" s="48">
        <v>0</v>
      </c>
      <c r="W417" s="48">
        <v>0</v>
      </c>
      <c r="X417" s="48">
        <v>0</v>
      </c>
      <c r="Y417" s="48">
        <v>0</v>
      </c>
      <c r="Z417" s="48">
        <v>0</v>
      </c>
      <c r="AA417" s="48">
        <v>0</v>
      </c>
      <c r="AB417" s="48">
        <v>0</v>
      </c>
      <c r="AC417" s="261"/>
      <c r="AD417" s="48">
        <f t="shared" si="296"/>
        <v>0</v>
      </c>
      <c r="AE417" s="48">
        <f t="shared" si="297"/>
        <v>0</v>
      </c>
      <c r="AF417" s="48">
        <f t="shared" si="298"/>
        <v>0</v>
      </c>
      <c r="AG417" s="48">
        <f t="shared" si="299"/>
        <v>0</v>
      </c>
      <c r="AH417" s="48">
        <f t="shared" si="300"/>
        <v>0</v>
      </c>
      <c r="AI417" s="48">
        <f t="shared" si="301"/>
        <v>0</v>
      </c>
      <c r="AJ417" s="48">
        <f t="shared" si="302"/>
        <v>0</v>
      </c>
      <c r="AK417" s="48">
        <f t="shared" si="303"/>
        <v>0</v>
      </c>
      <c r="AL417" s="48">
        <f t="shared" si="304"/>
        <v>0</v>
      </c>
      <c r="AM417" s="48">
        <f t="shared" si="305"/>
        <v>0</v>
      </c>
      <c r="AN417" s="48">
        <f t="shared" si="306"/>
        <v>0</v>
      </c>
      <c r="AO417" s="48">
        <f t="shared" si="307"/>
        <v>0</v>
      </c>
    </row>
    <row r="418" spans="1:41" ht="16.399999999999999" customHeight="1">
      <c r="A418" s="14">
        <v>74200</v>
      </c>
      <c r="B418" s="15" t="s">
        <v>342</v>
      </c>
      <c r="C418" s="48">
        <f>SUMIF(Jan!$A:$A,TB!$A418,Jan!$H:$H)</f>
        <v>0</v>
      </c>
      <c r="D418" s="48">
        <f>SUMIF(Feb!$A:$A,TB!$A418,Feb!$H:$H)</f>
        <v>0</v>
      </c>
      <c r="E418" s="48">
        <f>SUMIF(Mar!$A:$A,TB!$A418,Mar!$H:$H)</f>
        <v>0</v>
      </c>
      <c r="F418" s="48">
        <f>SUMIF(Apr!$A:$A,TB!$A418,Apr!$H:$H)</f>
        <v>0</v>
      </c>
      <c r="G418" s="48">
        <f>SUMIF(May!$A:$A,TB!$A418,May!$H:$H)</f>
        <v>0</v>
      </c>
      <c r="H418" s="48">
        <f>SUMIF(Jun!$A:$A,TB!$A418,Jun!$H:$H)</f>
        <v>0</v>
      </c>
      <c r="I418" s="48">
        <f>SUMIF(Jul!$A:$A,TB!$A418,Jul!$H:$H)</f>
        <v>0</v>
      </c>
      <c r="J418" s="48">
        <f>SUMIF(Aug!$A:$A,TB!$A418,Aug!$H:$H)</f>
        <v>0</v>
      </c>
      <c r="K418" s="48">
        <f>SUMIF(Sep!$A:$A,TB!$A418,Sep!$H:$H)</f>
        <v>0</v>
      </c>
      <c r="L418" s="48">
        <f>SUMIF(Oct!$A:$A,TB!$A418,Oct!$H:$H)</f>
        <v>0</v>
      </c>
      <c r="M418" s="48">
        <f>SUMIF(Nov!$A:$A,TB!$A418,Nov!$H:$H)</f>
        <v>0</v>
      </c>
      <c r="N418" s="48">
        <f>SUMIF(Dec!$A:$A,TB!$A418,Dec!$H:$H)</f>
        <v>0</v>
      </c>
      <c r="O418" s="261"/>
      <c r="P418" s="261"/>
      <c r="Q418" s="48">
        <v>0</v>
      </c>
      <c r="R418" s="48">
        <v>0</v>
      </c>
      <c r="S418" s="48">
        <v>0</v>
      </c>
      <c r="T418" s="48">
        <v>0</v>
      </c>
      <c r="U418" s="48">
        <v>0</v>
      </c>
      <c r="V418" s="48">
        <v>0</v>
      </c>
      <c r="W418" s="48">
        <v>0</v>
      </c>
      <c r="X418" s="48">
        <v>0</v>
      </c>
      <c r="Y418" s="48">
        <v>0</v>
      </c>
      <c r="Z418" s="48">
        <v>0</v>
      </c>
      <c r="AA418" s="48">
        <v>0</v>
      </c>
      <c r="AB418" s="48">
        <v>0</v>
      </c>
      <c r="AC418" s="261"/>
      <c r="AD418" s="48">
        <f t="shared" si="296"/>
        <v>0</v>
      </c>
      <c r="AE418" s="48">
        <f t="shared" si="297"/>
        <v>0</v>
      </c>
      <c r="AF418" s="48">
        <f t="shared" si="298"/>
        <v>0</v>
      </c>
      <c r="AG418" s="48">
        <f t="shared" si="299"/>
        <v>0</v>
      </c>
      <c r="AH418" s="48">
        <f t="shared" si="300"/>
        <v>0</v>
      </c>
      <c r="AI418" s="48">
        <f t="shared" si="301"/>
        <v>0</v>
      </c>
      <c r="AJ418" s="48">
        <f t="shared" si="302"/>
        <v>0</v>
      </c>
      <c r="AK418" s="48">
        <f t="shared" si="303"/>
        <v>0</v>
      </c>
      <c r="AL418" s="48">
        <f t="shared" si="304"/>
        <v>0</v>
      </c>
      <c r="AM418" s="48">
        <f t="shared" si="305"/>
        <v>0</v>
      </c>
      <c r="AN418" s="48">
        <f t="shared" si="306"/>
        <v>0</v>
      </c>
      <c r="AO418" s="48">
        <f t="shared" si="307"/>
        <v>0</v>
      </c>
    </row>
    <row r="419" spans="1:41" ht="16.399999999999999" customHeight="1">
      <c r="A419" s="14">
        <v>74201</v>
      </c>
      <c r="B419" s="15" t="s">
        <v>343</v>
      </c>
      <c r="C419" s="48">
        <f>SUMIF(Jan!$A:$A,TB!$A419,Jan!$H:$H)</f>
        <v>0</v>
      </c>
      <c r="D419" s="48">
        <f>SUMIF(Feb!$A:$A,TB!$A419,Feb!$H:$H)</f>
        <v>0</v>
      </c>
      <c r="E419" s="48">
        <f>SUMIF(Mar!$A:$A,TB!$A419,Mar!$H:$H)</f>
        <v>0</v>
      </c>
      <c r="F419" s="48">
        <f>SUMIF(Apr!$A:$A,TB!$A419,Apr!$H:$H)</f>
        <v>0</v>
      </c>
      <c r="G419" s="48">
        <f>SUMIF(May!$A:$A,TB!$A419,May!$H:$H)</f>
        <v>0</v>
      </c>
      <c r="H419" s="48">
        <f>SUMIF(Jun!$A:$A,TB!$A419,Jun!$H:$H)</f>
        <v>0</v>
      </c>
      <c r="I419" s="48">
        <f>SUMIF(Jul!$A:$A,TB!$A419,Jul!$H:$H)</f>
        <v>0</v>
      </c>
      <c r="J419" s="48">
        <f>SUMIF(Aug!$A:$A,TB!$A419,Aug!$H:$H)</f>
        <v>0</v>
      </c>
      <c r="K419" s="48">
        <f>SUMIF(Sep!$A:$A,TB!$A419,Sep!$H:$H)</f>
        <v>0</v>
      </c>
      <c r="L419" s="48">
        <f>SUMIF(Oct!$A:$A,TB!$A419,Oct!$H:$H)</f>
        <v>0</v>
      </c>
      <c r="M419" s="48">
        <f>SUMIF(Nov!$A:$A,TB!$A419,Nov!$H:$H)</f>
        <v>0</v>
      </c>
      <c r="N419" s="48">
        <f>SUMIF(Dec!$A:$A,TB!$A419,Dec!$H:$H)</f>
        <v>0</v>
      </c>
      <c r="O419" s="261"/>
      <c r="P419" s="261"/>
      <c r="Q419" s="48">
        <v>0</v>
      </c>
      <c r="R419" s="48">
        <v>0</v>
      </c>
      <c r="S419" s="48">
        <v>0</v>
      </c>
      <c r="T419" s="48">
        <v>0</v>
      </c>
      <c r="U419" s="48">
        <v>0</v>
      </c>
      <c r="V419" s="48">
        <v>0</v>
      </c>
      <c r="W419" s="48">
        <v>0</v>
      </c>
      <c r="X419" s="48">
        <v>0</v>
      </c>
      <c r="Y419" s="48">
        <v>0</v>
      </c>
      <c r="Z419" s="48">
        <v>0</v>
      </c>
      <c r="AA419" s="48">
        <v>0</v>
      </c>
      <c r="AB419" s="48">
        <v>0</v>
      </c>
      <c r="AC419" s="261"/>
      <c r="AD419" s="48">
        <f t="shared" si="296"/>
        <v>0</v>
      </c>
      <c r="AE419" s="48">
        <f t="shared" si="297"/>
        <v>0</v>
      </c>
      <c r="AF419" s="48">
        <f t="shared" si="298"/>
        <v>0</v>
      </c>
      <c r="AG419" s="48">
        <f t="shared" si="299"/>
        <v>0</v>
      </c>
      <c r="AH419" s="48">
        <f t="shared" si="300"/>
        <v>0</v>
      </c>
      <c r="AI419" s="48">
        <f t="shared" si="301"/>
        <v>0</v>
      </c>
      <c r="AJ419" s="48">
        <f t="shared" si="302"/>
        <v>0</v>
      </c>
      <c r="AK419" s="48">
        <f t="shared" si="303"/>
        <v>0</v>
      </c>
      <c r="AL419" s="48">
        <f t="shared" si="304"/>
        <v>0</v>
      </c>
      <c r="AM419" s="48">
        <f t="shared" si="305"/>
        <v>0</v>
      </c>
      <c r="AN419" s="48">
        <f t="shared" si="306"/>
        <v>0</v>
      </c>
      <c r="AO419" s="48">
        <f t="shared" si="307"/>
        <v>0</v>
      </c>
    </row>
    <row r="420" spans="1:41" ht="16.399999999999999" customHeight="1">
      <c r="A420" s="14">
        <v>74202</v>
      </c>
      <c r="B420" s="15" t="s">
        <v>344</v>
      </c>
      <c r="C420" s="48">
        <f>SUMIF(Jan!$A:$A,TB!$A420,Jan!$H:$H)</f>
        <v>0</v>
      </c>
      <c r="D420" s="48">
        <f>SUMIF(Feb!$A:$A,TB!$A420,Feb!$H:$H)</f>
        <v>0</v>
      </c>
      <c r="E420" s="48">
        <f>SUMIF(Mar!$A:$A,TB!$A420,Mar!$H:$H)</f>
        <v>0</v>
      </c>
      <c r="F420" s="48">
        <f>SUMIF(Apr!$A:$A,TB!$A420,Apr!$H:$H)</f>
        <v>0</v>
      </c>
      <c r="G420" s="48">
        <f>SUMIF(May!$A:$A,TB!$A420,May!$H:$H)</f>
        <v>0</v>
      </c>
      <c r="H420" s="48">
        <f>SUMIF(Jun!$A:$A,TB!$A420,Jun!$H:$H)</f>
        <v>0</v>
      </c>
      <c r="I420" s="48">
        <f>SUMIF(Jul!$A:$A,TB!$A420,Jul!$H:$H)</f>
        <v>0</v>
      </c>
      <c r="J420" s="48">
        <f>SUMIF(Aug!$A:$A,TB!$A420,Aug!$H:$H)</f>
        <v>0</v>
      </c>
      <c r="K420" s="48">
        <f>SUMIF(Sep!$A:$A,TB!$A420,Sep!$H:$H)</f>
        <v>0</v>
      </c>
      <c r="L420" s="48">
        <f>SUMIF(Oct!$A:$A,TB!$A420,Oct!$H:$H)</f>
        <v>0</v>
      </c>
      <c r="M420" s="48">
        <f>SUMIF(Nov!$A:$A,TB!$A420,Nov!$H:$H)</f>
        <v>0</v>
      </c>
      <c r="N420" s="48">
        <f>SUMIF(Dec!$A:$A,TB!$A420,Dec!$H:$H)</f>
        <v>0</v>
      </c>
      <c r="O420" s="261"/>
      <c r="P420" s="261"/>
      <c r="Q420" s="48">
        <v>0</v>
      </c>
      <c r="R420" s="48">
        <v>0</v>
      </c>
      <c r="S420" s="48">
        <v>0</v>
      </c>
      <c r="T420" s="48">
        <v>0</v>
      </c>
      <c r="U420" s="48">
        <v>0</v>
      </c>
      <c r="V420" s="48">
        <v>0</v>
      </c>
      <c r="W420" s="48">
        <v>0</v>
      </c>
      <c r="X420" s="48">
        <v>0</v>
      </c>
      <c r="Y420" s="48">
        <v>0</v>
      </c>
      <c r="Z420" s="48">
        <v>0</v>
      </c>
      <c r="AA420" s="48">
        <v>0</v>
      </c>
      <c r="AB420" s="48">
        <v>0</v>
      </c>
      <c r="AC420" s="261"/>
      <c r="AD420" s="48">
        <f t="shared" si="296"/>
        <v>0</v>
      </c>
      <c r="AE420" s="48">
        <f t="shared" si="297"/>
        <v>0</v>
      </c>
      <c r="AF420" s="48">
        <f t="shared" si="298"/>
        <v>0</v>
      </c>
      <c r="AG420" s="48">
        <f t="shared" si="299"/>
        <v>0</v>
      </c>
      <c r="AH420" s="48">
        <f t="shared" si="300"/>
        <v>0</v>
      </c>
      <c r="AI420" s="48">
        <f t="shared" si="301"/>
        <v>0</v>
      </c>
      <c r="AJ420" s="48">
        <f t="shared" si="302"/>
        <v>0</v>
      </c>
      <c r="AK420" s="48">
        <f t="shared" si="303"/>
        <v>0</v>
      </c>
      <c r="AL420" s="48">
        <f t="shared" si="304"/>
        <v>0</v>
      </c>
      <c r="AM420" s="48">
        <f t="shared" si="305"/>
        <v>0</v>
      </c>
      <c r="AN420" s="48">
        <f t="shared" si="306"/>
        <v>0</v>
      </c>
      <c r="AO420" s="48">
        <f t="shared" si="307"/>
        <v>0</v>
      </c>
    </row>
    <row r="421" spans="1:41" ht="16.399999999999999" customHeight="1">
      <c r="A421" s="14">
        <v>74203</v>
      </c>
      <c r="B421" s="15" t="s">
        <v>345</v>
      </c>
      <c r="C421" s="48">
        <f>SUMIF(Jan!$A:$A,TB!$A421,Jan!$H:$H)</f>
        <v>0</v>
      </c>
      <c r="D421" s="48">
        <f>SUMIF(Feb!$A:$A,TB!$A421,Feb!$H:$H)</f>
        <v>0</v>
      </c>
      <c r="E421" s="48">
        <f>SUMIF(Mar!$A:$A,TB!$A421,Mar!$H:$H)</f>
        <v>0</v>
      </c>
      <c r="F421" s="48">
        <f>SUMIF(Apr!$A:$A,TB!$A421,Apr!$H:$H)</f>
        <v>0</v>
      </c>
      <c r="G421" s="48">
        <f>SUMIF(May!$A:$A,TB!$A421,May!$H:$H)</f>
        <v>0</v>
      </c>
      <c r="H421" s="48">
        <f>SUMIF(Jun!$A:$A,TB!$A421,Jun!$H:$H)</f>
        <v>0</v>
      </c>
      <c r="I421" s="48">
        <f>SUMIF(Jul!$A:$A,TB!$A421,Jul!$H:$H)</f>
        <v>0</v>
      </c>
      <c r="J421" s="48">
        <f>SUMIF(Aug!$A:$A,TB!$A421,Aug!$H:$H)</f>
        <v>0</v>
      </c>
      <c r="K421" s="48">
        <f>SUMIF(Sep!$A:$A,TB!$A421,Sep!$H:$H)</f>
        <v>0</v>
      </c>
      <c r="L421" s="48">
        <f>SUMIF(Oct!$A:$A,TB!$A421,Oct!$H:$H)</f>
        <v>0</v>
      </c>
      <c r="M421" s="48">
        <f>SUMIF(Nov!$A:$A,TB!$A421,Nov!$H:$H)</f>
        <v>0</v>
      </c>
      <c r="N421" s="48">
        <f>SUMIF(Dec!$A:$A,TB!$A421,Dec!$H:$H)</f>
        <v>0</v>
      </c>
      <c r="O421" s="261"/>
      <c r="P421" s="261"/>
      <c r="Q421" s="48">
        <v>0</v>
      </c>
      <c r="R421" s="48">
        <v>0</v>
      </c>
      <c r="S421" s="48">
        <v>0</v>
      </c>
      <c r="T421" s="48">
        <v>0</v>
      </c>
      <c r="U421" s="48">
        <v>0</v>
      </c>
      <c r="V421" s="48">
        <v>0</v>
      </c>
      <c r="W421" s="48">
        <v>0</v>
      </c>
      <c r="X421" s="48">
        <v>0</v>
      </c>
      <c r="Y421" s="48">
        <v>0</v>
      </c>
      <c r="Z421" s="48">
        <v>0</v>
      </c>
      <c r="AA421" s="48">
        <v>0</v>
      </c>
      <c r="AB421" s="48">
        <v>0</v>
      </c>
      <c r="AC421" s="261"/>
      <c r="AD421" s="48">
        <f t="shared" si="296"/>
        <v>0</v>
      </c>
      <c r="AE421" s="48">
        <f t="shared" si="297"/>
        <v>0</v>
      </c>
      <c r="AF421" s="48">
        <f t="shared" si="298"/>
        <v>0</v>
      </c>
      <c r="AG421" s="48">
        <f t="shared" si="299"/>
        <v>0</v>
      </c>
      <c r="AH421" s="48">
        <f t="shared" si="300"/>
        <v>0</v>
      </c>
      <c r="AI421" s="48">
        <f t="shared" si="301"/>
        <v>0</v>
      </c>
      <c r="AJ421" s="48">
        <f t="shared" si="302"/>
        <v>0</v>
      </c>
      <c r="AK421" s="48">
        <f t="shared" si="303"/>
        <v>0</v>
      </c>
      <c r="AL421" s="48">
        <f t="shared" si="304"/>
        <v>0</v>
      </c>
      <c r="AM421" s="48">
        <f t="shared" si="305"/>
        <v>0</v>
      </c>
      <c r="AN421" s="48">
        <f t="shared" si="306"/>
        <v>0</v>
      </c>
      <c r="AO421" s="48">
        <f t="shared" si="307"/>
        <v>0</v>
      </c>
    </row>
    <row r="422" spans="1:41" ht="16.399999999999999" customHeight="1">
      <c r="A422" s="14">
        <v>74204</v>
      </c>
      <c r="B422" s="15" t="s">
        <v>346</v>
      </c>
      <c r="C422" s="48">
        <f>SUMIF(Jan!$A:$A,TB!$A422,Jan!$H:$H)</f>
        <v>0</v>
      </c>
      <c r="D422" s="48">
        <f>SUMIF(Feb!$A:$A,TB!$A422,Feb!$H:$H)</f>
        <v>0</v>
      </c>
      <c r="E422" s="48">
        <f>SUMIF(Mar!$A:$A,TB!$A422,Mar!$H:$H)</f>
        <v>0</v>
      </c>
      <c r="F422" s="48">
        <f>SUMIF(Apr!$A:$A,TB!$A422,Apr!$H:$H)</f>
        <v>0</v>
      </c>
      <c r="G422" s="48">
        <f>SUMIF(May!$A:$A,TB!$A422,May!$H:$H)</f>
        <v>0</v>
      </c>
      <c r="H422" s="48">
        <f>SUMIF(Jun!$A:$A,TB!$A422,Jun!$H:$H)</f>
        <v>0</v>
      </c>
      <c r="I422" s="48">
        <f>SUMIF(Jul!$A:$A,TB!$A422,Jul!$H:$H)</f>
        <v>0</v>
      </c>
      <c r="J422" s="48">
        <f>SUMIF(Aug!$A:$A,TB!$A422,Aug!$H:$H)</f>
        <v>0</v>
      </c>
      <c r="K422" s="48">
        <f>SUMIF(Sep!$A:$A,TB!$A422,Sep!$H:$H)</f>
        <v>0</v>
      </c>
      <c r="L422" s="48">
        <f>SUMIF(Oct!$A:$A,TB!$A422,Oct!$H:$H)</f>
        <v>0</v>
      </c>
      <c r="M422" s="48">
        <f>SUMIF(Nov!$A:$A,TB!$A422,Nov!$H:$H)</f>
        <v>0</v>
      </c>
      <c r="N422" s="48">
        <f>SUMIF(Dec!$A:$A,TB!$A422,Dec!$H:$H)</f>
        <v>0</v>
      </c>
      <c r="O422" s="261"/>
      <c r="P422" s="261"/>
      <c r="Q422" s="48">
        <v>0</v>
      </c>
      <c r="R422" s="48">
        <v>0</v>
      </c>
      <c r="S422" s="48">
        <v>0</v>
      </c>
      <c r="T422" s="48">
        <v>0</v>
      </c>
      <c r="U422" s="48">
        <v>0</v>
      </c>
      <c r="V422" s="48">
        <v>0</v>
      </c>
      <c r="W422" s="48">
        <v>0</v>
      </c>
      <c r="X422" s="48">
        <v>0</v>
      </c>
      <c r="Y422" s="48">
        <v>0</v>
      </c>
      <c r="Z422" s="48">
        <v>0</v>
      </c>
      <c r="AA422" s="48">
        <v>0</v>
      </c>
      <c r="AB422" s="48">
        <v>0</v>
      </c>
      <c r="AC422" s="261"/>
      <c r="AD422" s="48">
        <f t="shared" si="296"/>
        <v>0</v>
      </c>
      <c r="AE422" s="48">
        <f t="shared" si="297"/>
        <v>0</v>
      </c>
      <c r="AF422" s="48">
        <f t="shared" si="298"/>
        <v>0</v>
      </c>
      <c r="AG422" s="48">
        <f t="shared" si="299"/>
        <v>0</v>
      </c>
      <c r="AH422" s="48">
        <f t="shared" si="300"/>
        <v>0</v>
      </c>
      <c r="AI422" s="48">
        <f t="shared" si="301"/>
        <v>0</v>
      </c>
      <c r="AJ422" s="48">
        <f t="shared" si="302"/>
        <v>0</v>
      </c>
      <c r="AK422" s="48">
        <f t="shared" si="303"/>
        <v>0</v>
      </c>
      <c r="AL422" s="48">
        <f t="shared" si="304"/>
        <v>0</v>
      </c>
      <c r="AM422" s="48">
        <f t="shared" si="305"/>
        <v>0</v>
      </c>
      <c r="AN422" s="48">
        <f t="shared" si="306"/>
        <v>0</v>
      </c>
      <c r="AO422" s="48">
        <f t="shared" si="307"/>
        <v>0</v>
      </c>
    </row>
    <row r="423" spans="1:41" ht="16.399999999999999" customHeight="1">
      <c r="A423" s="14">
        <v>74300</v>
      </c>
      <c r="B423" s="15" t="s">
        <v>347</v>
      </c>
      <c r="C423" s="48">
        <f>SUMIF(Jan!$A:$A,TB!$A423,Jan!$H:$H)</f>
        <v>0</v>
      </c>
      <c r="D423" s="48">
        <f>SUMIF(Feb!$A:$A,TB!$A423,Feb!$H:$H)</f>
        <v>0</v>
      </c>
      <c r="E423" s="48">
        <f>SUMIF(Mar!$A:$A,TB!$A423,Mar!$H:$H)</f>
        <v>0</v>
      </c>
      <c r="F423" s="48">
        <f>SUMIF(Apr!$A:$A,TB!$A423,Apr!$H:$H)</f>
        <v>0</v>
      </c>
      <c r="G423" s="48">
        <f>SUMIF(May!$A:$A,TB!$A423,May!$H:$H)</f>
        <v>0</v>
      </c>
      <c r="H423" s="48">
        <f>SUMIF(Jun!$A:$A,TB!$A423,Jun!$H:$H)</f>
        <v>0</v>
      </c>
      <c r="I423" s="48">
        <f>SUMIF(Jul!$A:$A,TB!$A423,Jul!$H:$H)</f>
        <v>0</v>
      </c>
      <c r="J423" s="48">
        <f>SUMIF(Aug!$A:$A,TB!$A423,Aug!$H:$H)</f>
        <v>0</v>
      </c>
      <c r="K423" s="48">
        <f>SUMIF(Sep!$A:$A,TB!$A423,Sep!$H:$H)</f>
        <v>0</v>
      </c>
      <c r="L423" s="48">
        <f>SUMIF(Oct!$A:$A,TB!$A423,Oct!$H:$H)</f>
        <v>0</v>
      </c>
      <c r="M423" s="48">
        <f>SUMIF(Nov!$A:$A,TB!$A423,Nov!$H:$H)</f>
        <v>0</v>
      </c>
      <c r="N423" s="48">
        <f>SUMIF(Dec!$A:$A,TB!$A423,Dec!$H:$H)</f>
        <v>0</v>
      </c>
      <c r="O423" s="261"/>
      <c r="P423" s="261"/>
      <c r="Q423" s="48">
        <v>0</v>
      </c>
      <c r="R423" s="48">
        <v>0</v>
      </c>
      <c r="S423" s="48">
        <v>0</v>
      </c>
      <c r="T423" s="48">
        <v>0</v>
      </c>
      <c r="U423" s="48">
        <v>0</v>
      </c>
      <c r="V423" s="48">
        <v>0</v>
      </c>
      <c r="W423" s="48">
        <v>0</v>
      </c>
      <c r="X423" s="48">
        <v>0</v>
      </c>
      <c r="Y423" s="48">
        <v>0</v>
      </c>
      <c r="Z423" s="48">
        <v>0</v>
      </c>
      <c r="AA423" s="48">
        <v>0</v>
      </c>
      <c r="AB423" s="48">
        <v>0</v>
      </c>
      <c r="AC423" s="261"/>
      <c r="AD423" s="48">
        <f t="shared" si="296"/>
        <v>0</v>
      </c>
      <c r="AE423" s="48">
        <f t="shared" si="297"/>
        <v>0</v>
      </c>
      <c r="AF423" s="48">
        <f t="shared" si="298"/>
        <v>0</v>
      </c>
      <c r="AG423" s="48">
        <f t="shared" si="299"/>
        <v>0</v>
      </c>
      <c r="AH423" s="48">
        <f t="shared" si="300"/>
        <v>0</v>
      </c>
      <c r="AI423" s="48">
        <f t="shared" si="301"/>
        <v>0</v>
      </c>
      <c r="AJ423" s="48">
        <f t="shared" si="302"/>
        <v>0</v>
      </c>
      <c r="AK423" s="48">
        <f t="shared" si="303"/>
        <v>0</v>
      </c>
      <c r="AL423" s="48">
        <f t="shared" si="304"/>
        <v>0</v>
      </c>
      <c r="AM423" s="48">
        <f t="shared" si="305"/>
        <v>0</v>
      </c>
      <c r="AN423" s="48">
        <f t="shared" si="306"/>
        <v>0</v>
      </c>
      <c r="AO423" s="48">
        <f t="shared" si="307"/>
        <v>0</v>
      </c>
    </row>
    <row r="424" spans="1:41" ht="16.399999999999999" customHeight="1">
      <c r="A424" s="14"/>
      <c r="B424" s="24"/>
      <c r="C424" s="48">
        <f>SUMIF(Jan!$A:$A,TB!$A424,Jan!$H:$H)</f>
        <v>0</v>
      </c>
      <c r="D424" s="48">
        <f>SUMIF(Feb!$A:$A,TB!$A424,Feb!$H:$H)</f>
        <v>0</v>
      </c>
      <c r="E424" s="48">
        <f>SUMIF(Mar!$A:$A,TB!$A424,Mar!$H:$H)</f>
        <v>0</v>
      </c>
      <c r="F424" s="48">
        <f>SUMIF(Apr!$A:$A,TB!$A424,Apr!$H:$H)</f>
        <v>0</v>
      </c>
      <c r="G424" s="48">
        <f>SUMIF(May!$A:$A,TB!$A424,May!$H:$H)</f>
        <v>0</v>
      </c>
      <c r="H424" s="48">
        <f>SUMIF(Jun!$A:$A,TB!$A424,Jun!$H:$H)</f>
        <v>0</v>
      </c>
      <c r="I424" s="48">
        <f>SUMIF(Jul!$A:$A,TB!$A424,Jul!$H:$H)</f>
        <v>0</v>
      </c>
      <c r="J424" s="48">
        <f>SUMIF(Aug!$A:$A,TB!$A424,Aug!$H:$H)</f>
        <v>0</v>
      </c>
      <c r="K424" s="48">
        <f>SUMIF(Sep!$A:$A,TB!$A424,Sep!$H:$H)</f>
        <v>0</v>
      </c>
      <c r="L424" s="48">
        <f>SUMIF(Oct!$A:$A,TB!$A424,Oct!$H:$H)</f>
        <v>0</v>
      </c>
      <c r="M424" s="48">
        <f>SUMIF(Nov!$A:$A,TB!$A424,Nov!$H:$H)</f>
        <v>0</v>
      </c>
      <c r="N424" s="48">
        <f>SUMIF(Dec!$A:$A,TB!$A424,Dec!$H:$H)</f>
        <v>0</v>
      </c>
      <c r="O424" s="261"/>
      <c r="P424" s="261"/>
      <c r="Q424" s="48">
        <v>0</v>
      </c>
      <c r="R424" s="48">
        <v>0</v>
      </c>
      <c r="S424" s="48">
        <v>0</v>
      </c>
      <c r="T424" s="48">
        <v>0</v>
      </c>
      <c r="U424" s="48">
        <v>0</v>
      </c>
      <c r="V424" s="48">
        <v>0</v>
      </c>
      <c r="W424" s="48">
        <v>0</v>
      </c>
      <c r="X424" s="48">
        <v>0</v>
      </c>
      <c r="Y424" s="48">
        <v>0</v>
      </c>
      <c r="Z424" s="48">
        <v>0</v>
      </c>
      <c r="AA424" s="48">
        <v>0</v>
      </c>
      <c r="AB424" s="48">
        <v>0</v>
      </c>
      <c r="AC424" s="261"/>
      <c r="AD424" s="48">
        <f t="shared" si="296"/>
        <v>0</v>
      </c>
      <c r="AE424" s="48">
        <f t="shared" si="297"/>
        <v>0</v>
      </c>
      <c r="AF424" s="48">
        <f t="shared" si="298"/>
        <v>0</v>
      </c>
      <c r="AG424" s="48">
        <f t="shared" si="299"/>
        <v>0</v>
      </c>
      <c r="AH424" s="48">
        <f t="shared" si="300"/>
        <v>0</v>
      </c>
      <c r="AI424" s="48">
        <f t="shared" si="301"/>
        <v>0</v>
      </c>
      <c r="AJ424" s="48">
        <f t="shared" si="302"/>
        <v>0</v>
      </c>
      <c r="AK424" s="48">
        <f t="shared" si="303"/>
        <v>0</v>
      </c>
      <c r="AL424" s="48">
        <f t="shared" si="304"/>
        <v>0</v>
      </c>
      <c r="AM424" s="48">
        <f t="shared" si="305"/>
        <v>0</v>
      </c>
      <c r="AN424" s="48">
        <f t="shared" si="306"/>
        <v>0</v>
      </c>
      <c r="AO424" s="48">
        <f t="shared" si="307"/>
        <v>0</v>
      </c>
    </row>
    <row r="425" spans="1:41" ht="16.399999999999999" customHeight="1">
      <c r="A425" s="14"/>
      <c r="B425" s="23"/>
      <c r="C425" s="48">
        <f>SUMIF(Jan!$A:$A,TB!$A425,Jan!$H:$H)</f>
        <v>0</v>
      </c>
      <c r="D425" s="48">
        <f>SUMIF(Feb!$A:$A,TB!$A425,Feb!$H:$H)</f>
        <v>0</v>
      </c>
      <c r="E425" s="48">
        <f>SUMIF(Mar!$A:$A,TB!$A425,Mar!$H:$H)</f>
        <v>0</v>
      </c>
      <c r="F425" s="48">
        <f>SUMIF(Apr!$A:$A,TB!$A425,Apr!$H:$H)</f>
        <v>0</v>
      </c>
      <c r="G425" s="48">
        <f>SUMIF(May!$A:$A,TB!$A425,May!$H:$H)</f>
        <v>0</v>
      </c>
      <c r="H425" s="48">
        <f>SUMIF(Jun!$A:$A,TB!$A425,Jun!$H:$H)</f>
        <v>0</v>
      </c>
      <c r="I425" s="48">
        <f>SUMIF(Jul!$A:$A,TB!$A425,Jul!$H:$H)</f>
        <v>0</v>
      </c>
      <c r="J425" s="48">
        <f>SUMIF(Aug!$A:$A,TB!$A425,Aug!$H:$H)</f>
        <v>0</v>
      </c>
      <c r="K425" s="48">
        <f>SUMIF(Sep!$A:$A,TB!$A425,Sep!$H:$H)</f>
        <v>0</v>
      </c>
      <c r="L425" s="48">
        <f>SUMIF(Oct!$A:$A,TB!$A425,Oct!$H:$H)</f>
        <v>0</v>
      </c>
      <c r="M425" s="48">
        <f>SUMIF(Nov!$A:$A,TB!$A425,Nov!$H:$H)</f>
        <v>0</v>
      </c>
      <c r="N425" s="48">
        <f>SUMIF(Dec!$A:$A,TB!$A425,Dec!$H:$H)</f>
        <v>0</v>
      </c>
      <c r="O425" s="261"/>
      <c r="P425" s="261"/>
      <c r="Q425" s="48">
        <v>0</v>
      </c>
      <c r="R425" s="48">
        <v>0</v>
      </c>
      <c r="S425" s="48">
        <v>0</v>
      </c>
      <c r="T425" s="48">
        <v>0</v>
      </c>
      <c r="U425" s="48">
        <v>0</v>
      </c>
      <c r="V425" s="48">
        <v>0</v>
      </c>
      <c r="W425" s="48">
        <v>0</v>
      </c>
      <c r="X425" s="48">
        <v>0</v>
      </c>
      <c r="Y425" s="48">
        <v>0</v>
      </c>
      <c r="Z425" s="48">
        <v>0</v>
      </c>
      <c r="AA425" s="48">
        <v>0</v>
      </c>
      <c r="AB425" s="48">
        <v>0</v>
      </c>
      <c r="AC425" s="261"/>
      <c r="AD425" s="48">
        <f t="shared" si="296"/>
        <v>0</v>
      </c>
      <c r="AE425" s="48">
        <f t="shared" si="297"/>
        <v>0</v>
      </c>
      <c r="AF425" s="48">
        <f t="shared" si="298"/>
        <v>0</v>
      </c>
      <c r="AG425" s="48">
        <f t="shared" si="299"/>
        <v>0</v>
      </c>
      <c r="AH425" s="48">
        <f t="shared" si="300"/>
        <v>0</v>
      </c>
      <c r="AI425" s="48">
        <f t="shared" si="301"/>
        <v>0</v>
      </c>
      <c r="AJ425" s="48">
        <f t="shared" si="302"/>
        <v>0</v>
      </c>
      <c r="AK425" s="48">
        <f t="shared" si="303"/>
        <v>0</v>
      </c>
      <c r="AL425" s="48">
        <f t="shared" si="304"/>
        <v>0</v>
      </c>
      <c r="AM425" s="48">
        <f t="shared" si="305"/>
        <v>0</v>
      </c>
      <c r="AN425" s="48">
        <f t="shared" si="306"/>
        <v>0</v>
      </c>
      <c r="AO425" s="48">
        <f t="shared" si="307"/>
        <v>0</v>
      </c>
    </row>
    <row r="426" spans="1:41" ht="16.399999999999999" customHeight="1">
      <c r="A426" s="19" t="s">
        <v>77</v>
      </c>
      <c r="B426" s="20"/>
      <c r="C426" s="21">
        <f t="shared" ref="C426" si="308">ROUND(SUM(C375:C425),2)</f>
        <v>-12508711.32</v>
      </c>
      <c r="D426" s="21">
        <f t="shared" ref="D426:N426" si="309">ROUND(SUM(D375:D425),2)</f>
        <v>-21861515.52</v>
      </c>
      <c r="E426" s="21">
        <f>ROUND(SUM(E375:E425),2)</f>
        <v>-30976825.550000001</v>
      </c>
      <c r="F426" s="21">
        <f t="shared" si="309"/>
        <v>-42309934.090000004</v>
      </c>
      <c r="G426" s="21">
        <f t="shared" si="309"/>
        <v>-53180763.310000002</v>
      </c>
      <c r="H426" s="21">
        <f t="shared" si="309"/>
        <v>-64556009.100000001</v>
      </c>
      <c r="I426" s="21">
        <f t="shared" si="309"/>
        <v>-64556009.100000001</v>
      </c>
      <c r="J426" s="21">
        <f t="shared" si="309"/>
        <v>-64556009.100000001</v>
      </c>
      <c r="K426" s="21">
        <f t="shared" si="309"/>
        <v>-64556009.100000001</v>
      </c>
      <c r="L426" s="21">
        <f t="shared" si="309"/>
        <v>-64556009.100000001</v>
      </c>
      <c r="M426" s="21">
        <f t="shared" si="309"/>
        <v>-64556009.100000001</v>
      </c>
      <c r="N426" s="21">
        <f t="shared" si="309"/>
        <v>-64556009.100000001</v>
      </c>
      <c r="O426" s="261"/>
      <c r="P426" s="261"/>
      <c r="Q426" s="21">
        <v>-6561446.75</v>
      </c>
      <c r="R426" s="21">
        <v>-10703243.75</v>
      </c>
      <c r="S426" s="21">
        <v>-15985014.789999999</v>
      </c>
      <c r="T426" s="21">
        <v>-21583565.890000001</v>
      </c>
      <c r="U426" s="21">
        <v>-32044448.390000001</v>
      </c>
      <c r="V426" s="21">
        <v>-40437868.890000001</v>
      </c>
      <c r="W426" s="21">
        <v>-46150153.390000001</v>
      </c>
      <c r="X426" s="21">
        <v>-57602711.990000002</v>
      </c>
      <c r="Y426" s="21">
        <v>-67523931.560000002</v>
      </c>
      <c r="Z426" s="21">
        <v>-79010707.840000004</v>
      </c>
      <c r="AA426" s="21">
        <v>-92017253.120000005</v>
      </c>
      <c r="AB426" s="21">
        <v>-104894104.59</v>
      </c>
      <c r="AC426" s="261"/>
      <c r="AD426" s="21">
        <f t="shared" ref="AD426:AO426" si="310">ROUND(SUM(AD375:AD425),2)</f>
        <v>-12508711.32</v>
      </c>
      <c r="AE426" s="21">
        <f t="shared" si="310"/>
        <v>-21861515.52</v>
      </c>
      <c r="AF426" s="21">
        <f t="shared" si="310"/>
        <v>-30976825.550000001</v>
      </c>
      <c r="AG426" s="21">
        <f t="shared" si="310"/>
        <v>-42309934.090000004</v>
      </c>
      <c r="AH426" s="21">
        <f t="shared" si="310"/>
        <v>-53180763.310000002</v>
      </c>
      <c r="AI426" s="21">
        <f t="shared" si="310"/>
        <v>-64556009.100000001</v>
      </c>
      <c r="AJ426" s="21">
        <f t="shared" si="310"/>
        <v>-64556009.100000001</v>
      </c>
      <c r="AK426" s="21">
        <f t="shared" si="310"/>
        <v>-64556009.100000001</v>
      </c>
      <c r="AL426" s="21">
        <f t="shared" si="310"/>
        <v>-64556009.100000001</v>
      </c>
      <c r="AM426" s="21">
        <f t="shared" si="310"/>
        <v>-64556009.100000001</v>
      </c>
      <c r="AN426" s="21">
        <f t="shared" si="310"/>
        <v>-64556009.100000001</v>
      </c>
      <c r="AO426" s="21">
        <f t="shared" si="310"/>
        <v>-64556009.100000001</v>
      </c>
    </row>
    <row r="427" spans="1:41" ht="16.399999999999999" customHeight="1">
      <c r="A427" s="14"/>
      <c r="B427" s="24"/>
      <c r="C427" s="48">
        <f>SUMIF(Jan!$A:$A,TB!$A427,Jan!$H:$H)</f>
        <v>0</v>
      </c>
      <c r="D427" s="48">
        <f>SUMIF(Feb!$A:$A,TB!$A427,Feb!$H:$H)</f>
        <v>0</v>
      </c>
      <c r="E427" s="48">
        <f>SUMIF(Mar!$A:$A,TB!$A427,Mar!$H:$H)</f>
        <v>0</v>
      </c>
      <c r="F427" s="48">
        <f>SUMIF(Apr!$A:$A,TB!$A427,Apr!$H:$H)</f>
        <v>0</v>
      </c>
      <c r="G427" s="48">
        <f>SUMIF(May!$A:$A,TB!$A427,May!$H:$H)</f>
        <v>0</v>
      </c>
      <c r="H427" s="48">
        <f>SUMIF(Jun!$A:$A,TB!$A427,Jun!$H:$H)</f>
        <v>0</v>
      </c>
      <c r="I427" s="48">
        <f>SUMIF(Jul!$A:$A,TB!$A427,Jul!$H:$H)</f>
        <v>0</v>
      </c>
      <c r="J427" s="48">
        <f>SUMIF(Aug!$A:$A,TB!$A427,Aug!$H:$H)</f>
        <v>0</v>
      </c>
      <c r="K427" s="48">
        <f>SUMIF(Sep!$A:$A,TB!$A427,Sep!$H:$H)</f>
        <v>0</v>
      </c>
      <c r="L427" s="48">
        <f>SUMIF(Oct!$A:$A,TB!$A427,Oct!$H:$H)</f>
        <v>0</v>
      </c>
      <c r="M427" s="48">
        <f>SUMIF(Nov!$A:$A,TB!$A427,Nov!$H:$H)</f>
        <v>0</v>
      </c>
      <c r="N427" s="48">
        <f>SUMIF(Dec!$A:$A,TB!$A427,Dec!$H:$H)</f>
        <v>0</v>
      </c>
      <c r="O427" s="261"/>
      <c r="P427" s="261"/>
      <c r="Q427" s="48">
        <v>0</v>
      </c>
      <c r="R427" s="48">
        <v>0</v>
      </c>
      <c r="S427" s="48">
        <v>0</v>
      </c>
      <c r="T427" s="48">
        <v>0</v>
      </c>
      <c r="U427" s="48">
        <v>0</v>
      </c>
      <c r="V427" s="48">
        <v>0</v>
      </c>
      <c r="W427" s="48">
        <v>0</v>
      </c>
      <c r="X427" s="48">
        <v>0</v>
      </c>
      <c r="Y427" s="48">
        <v>0</v>
      </c>
      <c r="Z427" s="48">
        <v>0</v>
      </c>
      <c r="AA427" s="48">
        <v>0</v>
      </c>
      <c r="AB427" s="48">
        <v>0</v>
      </c>
      <c r="AC427" s="261"/>
      <c r="AD427" s="48">
        <f t="shared" ref="AD427:AD456" si="311">ROUND(C427*AD$2,2)</f>
        <v>0</v>
      </c>
      <c r="AE427" s="48">
        <f t="shared" ref="AE427:AE456" si="312">ROUND(D427*AE$2,2)</f>
        <v>0</v>
      </c>
      <c r="AF427" s="48">
        <f t="shared" ref="AF427:AF456" si="313">ROUND(E427*AF$2,2)</f>
        <v>0</v>
      </c>
      <c r="AG427" s="48">
        <f t="shared" ref="AG427:AG456" si="314">ROUND(F427*AG$2,2)</f>
        <v>0</v>
      </c>
      <c r="AH427" s="48">
        <f t="shared" ref="AH427:AH456" si="315">ROUND(G427*AH$2,2)</f>
        <v>0</v>
      </c>
      <c r="AI427" s="48">
        <f t="shared" ref="AI427:AI456" si="316">ROUND(H427*AI$2,2)</f>
        <v>0</v>
      </c>
      <c r="AJ427" s="48">
        <f t="shared" ref="AJ427:AJ456" si="317">ROUND(I427*AJ$2,2)</f>
        <v>0</v>
      </c>
      <c r="AK427" s="48">
        <f t="shared" ref="AK427:AK456" si="318">ROUND(J427*AK$2,2)</f>
        <v>0</v>
      </c>
      <c r="AL427" s="48">
        <f t="shared" ref="AL427:AL456" si="319">ROUND(K427*AL$2,2)</f>
        <v>0</v>
      </c>
      <c r="AM427" s="48">
        <f t="shared" ref="AM427:AM456" si="320">ROUND(L427*AM$2,2)</f>
        <v>0</v>
      </c>
      <c r="AN427" s="48">
        <f t="shared" ref="AN427:AN456" si="321">ROUND(M427*AN$2,2)</f>
        <v>0</v>
      </c>
      <c r="AO427" s="48">
        <f t="shared" ref="AO427:AO456" si="322">ROUND(N427*AO$2,2)</f>
        <v>0</v>
      </c>
    </row>
    <row r="428" spans="1:41" ht="16" customHeight="1">
      <c r="A428" s="14">
        <v>81000</v>
      </c>
      <c r="B428" s="24" t="s">
        <v>487</v>
      </c>
      <c r="C428" s="48">
        <f>SUMIF(Jan!$A:$A,TB!$A428,Jan!$H:$H)</f>
        <v>3761648.25</v>
      </c>
      <c r="D428" s="48">
        <f>SUMIF(Feb!$A:$A,TB!$A428,Feb!$H:$H)</f>
        <v>0</v>
      </c>
      <c r="E428" s="48">
        <f>SUMIF(Mar!$A:$A,TB!$A428,Mar!$H:$H)</f>
        <v>0</v>
      </c>
      <c r="F428" s="48">
        <f>SUMIF(Apr!$A:$A,TB!$A428,Apr!$H:$H)</f>
        <v>0</v>
      </c>
      <c r="G428" s="48">
        <f>SUMIF(May!$A:$A,TB!$A428,May!$H:$H)</f>
        <v>0</v>
      </c>
      <c r="H428" s="48">
        <f>SUMIF(Jun!$A:$A,TB!$A428,Jun!$H:$H)</f>
        <v>0</v>
      </c>
      <c r="I428" s="48">
        <f>SUMIF(Jul!$A:$A,TB!$A428,Jul!$H:$H)</f>
        <v>0</v>
      </c>
      <c r="J428" s="48">
        <f>SUMIF(Aug!$A:$A,TB!$A428,Aug!$H:$H)</f>
        <v>0</v>
      </c>
      <c r="K428" s="48">
        <f>SUMIF(Sep!$A:$A,TB!$A428,Sep!$H:$H)</f>
        <v>0</v>
      </c>
      <c r="L428" s="48">
        <f>SUMIF(Oct!$A:$A,TB!$A428,Oct!$H:$H)</f>
        <v>0</v>
      </c>
      <c r="M428" s="48">
        <f>SUMIF(Nov!$A:$A,TB!$A428,Nov!$H:$H)</f>
        <v>0</v>
      </c>
      <c r="N428" s="48">
        <f>SUMIF(Dec!$A:$A,TB!$A428,Dec!$H:$H)</f>
        <v>0</v>
      </c>
      <c r="O428" s="261"/>
      <c r="P428" s="261"/>
      <c r="Q428" s="48">
        <v>4771216.3</v>
      </c>
      <c r="R428" s="48">
        <v>8190667.6500000004</v>
      </c>
      <c r="S428" s="48">
        <v>11956522.539999999</v>
      </c>
      <c r="T428" s="48">
        <v>16080022.550000001</v>
      </c>
      <c r="U428" s="48">
        <v>24903164.41</v>
      </c>
      <c r="V428" s="48">
        <v>29735495.75</v>
      </c>
      <c r="W428" s="48">
        <v>33886042.090000004</v>
      </c>
      <c r="X428" s="48">
        <v>42782745.560000002</v>
      </c>
      <c r="Y428" s="48">
        <v>47728631.880000003</v>
      </c>
      <c r="Z428" s="48">
        <v>52833347.229999997</v>
      </c>
      <c r="AA428" s="48">
        <v>55572979.539999999</v>
      </c>
      <c r="AB428" s="48">
        <v>75477338.049999997</v>
      </c>
      <c r="AC428" s="261"/>
      <c r="AD428" s="48">
        <f t="shared" si="311"/>
        <v>3761648.25</v>
      </c>
      <c r="AE428" s="48">
        <f t="shared" si="312"/>
        <v>0</v>
      </c>
      <c r="AF428" s="48">
        <f t="shared" si="313"/>
        <v>0</v>
      </c>
      <c r="AG428" s="48">
        <f t="shared" si="314"/>
        <v>0</v>
      </c>
      <c r="AH428" s="48">
        <f t="shared" si="315"/>
        <v>0</v>
      </c>
      <c r="AI428" s="48">
        <f t="shared" si="316"/>
        <v>0</v>
      </c>
      <c r="AJ428" s="48">
        <f t="shared" si="317"/>
        <v>0</v>
      </c>
      <c r="AK428" s="48">
        <f t="shared" si="318"/>
        <v>0</v>
      </c>
      <c r="AL428" s="48">
        <f t="shared" si="319"/>
        <v>0</v>
      </c>
      <c r="AM428" s="48">
        <f t="shared" si="320"/>
        <v>0</v>
      </c>
      <c r="AN428" s="48">
        <f t="shared" si="321"/>
        <v>0</v>
      </c>
      <c r="AO428" s="48">
        <f t="shared" si="322"/>
        <v>0</v>
      </c>
    </row>
    <row r="429" spans="1:41" ht="16" customHeight="1">
      <c r="A429" s="14">
        <v>81001</v>
      </c>
      <c r="B429" s="24" t="s">
        <v>304</v>
      </c>
      <c r="C429" s="48">
        <f>SUMIF(Jan!$A:$A,TB!$A429,Jan!$H:$H)</f>
        <v>0</v>
      </c>
      <c r="D429" s="48">
        <f>SUMIF(Feb!$A:$A,TB!$A429,Feb!$H:$H)</f>
        <v>0</v>
      </c>
      <c r="E429" s="48">
        <f>SUMIF(Mar!$A:$A,TB!$A429,Mar!$H:$H)</f>
        <v>0</v>
      </c>
      <c r="F429" s="48">
        <f>SUMIF(Apr!$A:$A,TB!$A429,Apr!$H:$H)</f>
        <v>0</v>
      </c>
      <c r="G429" s="48">
        <f>SUMIF(May!$A:$A,TB!$A429,May!$H:$H)</f>
        <v>0</v>
      </c>
      <c r="H429" s="48">
        <f>SUMIF(Jun!$A:$A,TB!$A429,Jun!$H:$H)</f>
        <v>0</v>
      </c>
      <c r="I429" s="48">
        <f>SUMIF(Jul!$A:$A,TB!$A429,Jul!$H:$H)</f>
        <v>0</v>
      </c>
      <c r="J429" s="48">
        <f>SUMIF(Aug!$A:$A,TB!$A429,Aug!$H:$H)</f>
        <v>0</v>
      </c>
      <c r="K429" s="48">
        <f>SUMIF(Sep!$A:$A,TB!$A429,Sep!$H:$H)</f>
        <v>0</v>
      </c>
      <c r="L429" s="48">
        <f>SUMIF(Oct!$A:$A,TB!$A429,Oct!$H:$H)</f>
        <v>0</v>
      </c>
      <c r="M429" s="48">
        <f>SUMIF(Nov!$A:$A,TB!$A429,Nov!$H:$H)</f>
        <v>0</v>
      </c>
      <c r="N429" s="48">
        <f>SUMIF(Dec!$A:$A,TB!$A429,Dec!$H:$H)</f>
        <v>0</v>
      </c>
      <c r="O429" s="261"/>
      <c r="P429" s="261"/>
      <c r="Q429" s="48">
        <v>0</v>
      </c>
      <c r="R429" s="48">
        <v>0</v>
      </c>
      <c r="S429" s="48">
        <v>0</v>
      </c>
      <c r="T429" s="48">
        <v>0</v>
      </c>
      <c r="U429" s="48">
        <v>0</v>
      </c>
      <c r="V429" s="48">
        <v>0</v>
      </c>
      <c r="W429" s="48">
        <v>0</v>
      </c>
      <c r="X429" s="48">
        <v>0</v>
      </c>
      <c r="Y429" s="48">
        <v>0</v>
      </c>
      <c r="Z429" s="48">
        <v>0</v>
      </c>
      <c r="AA429" s="48">
        <v>0</v>
      </c>
      <c r="AB429" s="48">
        <v>0</v>
      </c>
      <c r="AC429" s="261"/>
      <c r="AD429" s="48">
        <f t="shared" si="311"/>
        <v>0</v>
      </c>
      <c r="AE429" s="48">
        <f t="shared" si="312"/>
        <v>0</v>
      </c>
      <c r="AF429" s="48">
        <f t="shared" si="313"/>
        <v>0</v>
      </c>
      <c r="AG429" s="48">
        <f t="shared" si="314"/>
        <v>0</v>
      </c>
      <c r="AH429" s="48">
        <f t="shared" si="315"/>
        <v>0</v>
      </c>
      <c r="AI429" s="48">
        <f t="shared" si="316"/>
        <v>0</v>
      </c>
      <c r="AJ429" s="48">
        <f t="shared" si="317"/>
        <v>0</v>
      </c>
      <c r="AK429" s="48">
        <f t="shared" si="318"/>
        <v>0</v>
      </c>
      <c r="AL429" s="48">
        <f t="shared" si="319"/>
        <v>0</v>
      </c>
      <c r="AM429" s="48">
        <f t="shared" si="320"/>
        <v>0</v>
      </c>
      <c r="AN429" s="48">
        <f t="shared" si="321"/>
        <v>0</v>
      </c>
      <c r="AO429" s="48">
        <f t="shared" si="322"/>
        <v>0</v>
      </c>
    </row>
    <row r="430" spans="1:41" ht="16.399999999999999" customHeight="1">
      <c r="A430" s="14">
        <v>81002</v>
      </c>
      <c r="B430" s="24" t="s">
        <v>305</v>
      </c>
      <c r="C430" s="48">
        <f>SUMIF(Jan!$A:$A,TB!$A430,Jan!$H:$H)</f>
        <v>0</v>
      </c>
      <c r="D430" s="48">
        <f>SUMIF(Feb!$A:$A,TB!$A430,Feb!$H:$H)</f>
        <v>0</v>
      </c>
      <c r="E430" s="48">
        <f>SUMIF(Mar!$A:$A,TB!$A430,Mar!$H:$H)</f>
        <v>0</v>
      </c>
      <c r="F430" s="48">
        <f>SUMIF(Apr!$A:$A,TB!$A430,Apr!$H:$H)</f>
        <v>0</v>
      </c>
      <c r="G430" s="48">
        <f>SUMIF(May!$A:$A,TB!$A430,May!$H:$H)</f>
        <v>0</v>
      </c>
      <c r="H430" s="48">
        <f>SUMIF(Jun!$A:$A,TB!$A430,Jun!$H:$H)</f>
        <v>0</v>
      </c>
      <c r="I430" s="48">
        <f>SUMIF(Jul!$A:$A,TB!$A430,Jul!$H:$H)</f>
        <v>0</v>
      </c>
      <c r="J430" s="48">
        <f>SUMIF(Aug!$A:$A,TB!$A430,Aug!$H:$H)</f>
        <v>0</v>
      </c>
      <c r="K430" s="48">
        <f>SUMIF(Sep!$A:$A,TB!$A430,Sep!$H:$H)</f>
        <v>0</v>
      </c>
      <c r="L430" s="48">
        <f>SUMIF(Oct!$A:$A,TB!$A430,Oct!$H:$H)</f>
        <v>0</v>
      </c>
      <c r="M430" s="48">
        <f>SUMIF(Nov!$A:$A,TB!$A430,Nov!$H:$H)</f>
        <v>0</v>
      </c>
      <c r="N430" s="48">
        <f>SUMIF(Dec!$A:$A,TB!$A430,Dec!$H:$H)</f>
        <v>0</v>
      </c>
      <c r="O430" s="261"/>
      <c r="P430" s="261"/>
      <c r="Q430" s="48">
        <v>0</v>
      </c>
      <c r="R430" s="48">
        <v>0</v>
      </c>
      <c r="S430" s="48">
        <v>0</v>
      </c>
      <c r="T430" s="48">
        <v>0</v>
      </c>
      <c r="U430" s="48">
        <v>0</v>
      </c>
      <c r="V430" s="48">
        <v>0</v>
      </c>
      <c r="W430" s="48">
        <v>0</v>
      </c>
      <c r="X430" s="48">
        <v>0</v>
      </c>
      <c r="Y430" s="48">
        <v>0</v>
      </c>
      <c r="Z430" s="48">
        <v>0</v>
      </c>
      <c r="AA430" s="48">
        <v>0</v>
      </c>
      <c r="AB430" s="48">
        <v>0</v>
      </c>
      <c r="AC430" s="261"/>
      <c r="AD430" s="48">
        <f t="shared" si="311"/>
        <v>0</v>
      </c>
      <c r="AE430" s="48">
        <f t="shared" si="312"/>
        <v>0</v>
      </c>
      <c r="AF430" s="48">
        <f t="shared" si="313"/>
        <v>0</v>
      </c>
      <c r="AG430" s="48">
        <f t="shared" si="314"/>
        <v>0</v>
      </c>
      <c r="AH430" s="48">
        <f t="shared" si="315"/>
        <v>0</v>
      </c>
      <c r="AI430" s="48">
        <f t="shared" si="316"/>
        <v>0</v>
      </c>
      <c r="AJ430" s="48">
        <f t="shared" si="317"/>
        <v>0</v>
      </c>
      <c r="AK430" s="48">
        <f t="shared" si="318"/>
        <v>0</v>
      </c>
      <c r="AL430" s="48">
        <f t="shared" si="319"/>
        <v>0</v>
      </c>
      <c r="AM430" s="48">
        <f t="shared" si="320"/>
        <v>0</v>
      </c>
      <c r="AN430" s="48">
        <f t="shared" si="321"/>
        <v>0</v>
      </c>
      <c r="AO430" s="48">
        <f t="shared" si="322"/>
        <v>0</v>
      </c>
    </row>
    <row r="431" spans="1:41" ht="16.399999999999999" customHeight="1">
      <c r="A431" s="14">
        <v>81003</v>
      </c>
      <c r="B431" s="24" t="s">
        <v>306</v>
      </c>
      <c r="C431" s="48">
        <f>SUMIF(Jan!$A:$A,TB!$A431,Jan!$H:$H)</f>
        <v>0</v>
      </c>
      <c r="D431" s="48">
        <f>SUMIF(Feb!$A:$A,TB!$A431,Feb!$H:$H)</f>
        <v>0</v>
      </c>
      <c r="E431" s="48">
        <f>SUMIF(Mar!$A:$A,TB!$A431,Mar!$H:$H)</f>
        <v>0</v>
      </c>
      <c r="F431" s="48">
        <f>SUMIF(Apr!$A:$A,TB!$A431,Apr!$H:$H)</f>
        <v>0</v>
      </c>
      <c r="G431" s="48">
        <f>SUMIF(May!$A:$A,TB!$A431,May!$H:$H)</f>
        <v>0</v>
      </c>
      <c r="H431" s="48">
        <f>SUMIF(Jun!$A:$A,TB!$A431,Jun!$H:$H)</f>
        <v>0</v>
      </c>
      <c r="I431" s="48">
        <f>SUMIF(Jul!$A:$A,TB!$A431,Jul!$H:$H)</f>
        <v>0</v>
      </c>
      <c r="J431" s="48">
        <f>SUMIF(Aug!$A:$A,TB!$A431,Aug!$H:$H)</f>
        <v>0</v>
      </c>
      <c r="K431" s="48">
        <f>SUMIF(Sep!$A:$A,TB!$A431,Sep!$H:$H)</f>
        <v>0</v>
      </c>
      <c r="L431" s="48">
        <f>SUMIF(Oct!$A:$A,TB!$A431,Oct!$H:$H)</f>
        <v>0</v>
      </c>
      <c r="M431" s="48">
        <f>SUMIF(Nov!$A:$A,TB!$A431,Nov!$H:$H)</f>
        <v>0</v>
      </c>
      <c r="N431" s="48">
        <f>SUMIF(Dec!$A:$A,TB!$A431,Dec!$H:$H)</f>
        <v>0</v>
      </c>
      <c r="O431" s="261"/>
      <c r="P431" s="261"/>
      <c r="Q431" s="48">
        <v>0</v>
      </c>
      <c r="R431" s="48">
        <v>0</v>
      </c>
      <c r="S431" s="48">
        <v>0</v>
      </c>
      <c r="T431" s="48">
        <v>0</v>
      </c>
      <c r="U431" s="48">
        <v>0</v>
      </c>
      <c r="V431" s="48">
        <v>0</v>
      </c>
      <c r="W431" s="48">
        <v>0</v>
      </c>
      <c r="X431" s="48">
        <v>0</v>
      </c>
      <c r="Y431" s="48">
        <v>0</v>
      </c>
      <c r="Z431" s="48">
        <v>0</v>
      </c>
      <c r="AA431" s="48">
        <v>0</v>
      </c>
      <c r="AB431" s="48">
        <v>0</v>
      </c>
      <c r="AC431" s="261"/>
      <c r="AD431" s="48">
        <f t="shared" si="311"/>
        <v>0</v>
      </c>
      <c r="AE431" s="48">
        <f t="shared" si="312"/>
        <v>0</v>
      </c>
      <c r="AF431" s="48">
        <f t="shared" si="313"/>
        <v>0</v>
      </c>
      <c r="AG431" s="48">
        <f t="shared" si="314"/>
        <v>0</v>
      </c>
      <c r="AH431" s="48">
        <f t="shared" si="315"/>
        <v>0</v>
      </c>
      <c r="AI431" s="48">
        <f t="shared" si="316"/>
        <v>0</v>
      </c>
      <c r="AJ431" s="48">
        <f t="shared" si="317"/>
        <v>0</v>
      </c>
      <c r="AK431" s="48">
        <f t="shared" si="318"/>
        <v>0</v>
      </c>
      <c r="AL431" s="48">
        <f t="shared" si="319"/>
        <v>0</v>
      </c>
      <c r="AM431" s="48">
        <f t="shared" si="320"/>
        <v>0</v>
      </c>
      <c r="AN431" s="48">
        <f t="shared" si="321"/>
        <v>0</v>
      </c>
      <c r="AO431" s="48">
        <f t="shared" si="322"/>
        <v>0</v>
      </c>
    </row>
    <row r="432" spans="1:41" ht="16.399999999999999" customHeight="1">
      <c r="A432" s="14">
        <v>81004</v>
      </c>
      <c r="B432" s="24" t="s">
        <v>307</v>
      </c>
      <c r="C432" s="48">
        <f>SUMIF(Jan!$A:$A,TB!$A432,Jan!$H:$H)</f>
        <v>0</v>
      </c>
      <c r="D432" s="48">
        <f>SUMIF(Feb!$A:$A,TB!$A432,Feb!$H:$H)</f>
        <v>0</v>
      </c>
      <c r="E432" s="48">
        <f>SUMIF(Mar!$A:$A,TB!$A432,Mar!$H:$H)</f>
        <v>0</v>
      </c>
      <c r="F432" s="48">
        <f>SUMIF(Apr!$A:$A,TB!$A432,Apr!$H:$H)</f>
        <v>0</v>
      </c>
      <c r="G432" s="48">
        <f>SUMIF(May!$A:$A,TB!$A432,May!$H:$H)</f>
        <v>0</v>
      </c>
      <c r="H432" s="48">
        <f>SUMIF(Jun!$A:$A,TB!$A432,Jun!$H:$H)</f>
        <v>0</v>
      </c>
      <c r="I432" s="48">
        <f>SUMIF(Jul!$A:$A,TB!$A432,Jul!$H:$H)</f>
        <v>0</v>
      </c>
      <c r="J432" s="48">
        <f>SUMIF(Aug!$A:$A,TB!$A432,Aug!$H:$H)</f>
        <v>0</v>
      </c>
      <c r="K432" s="48">
        <f>SUMIF(Sep!$A:$A,TB!$A432,Sep!$H:$H)</f>
        <v>0</v>
      </c>
      <c r="L432" s="48">
        <f>SUMIF(Oct!$A:$A,TB!$A432,Oct!$H:$H)</f>
        <v>0</v>
      </c>
      <c r="M432" s="48">
        <f>SUMIF(Nov!$A:$A,TB!$A432,Nov!$H:$H)</f>
        <v>0</v>
      </c>
      <c r="N432" s="48">
        <f>SUMIF(Dec!$A:$A,TB!$A432,Dec!$H:$H)</f>
        <v>0</v>
      </c>
      <c r="O432" s="261"/>
      <c r="P432" s="261"/>
      <c r="Q432" s="48">
        <v>0</v>
      </c>
      <c r="R432" s="48">
        <v>0</v>
      </c>
      <c r="S432" s="48">
        <v>0</v>
      </c>
      <c r="T432" s="48">
        <v>0</v>
      </c>
      <c r="U432" s="48">
        <v>0</v>
      </c>
      <c r="V432" s="48">
        <v>0</v>
      </c>
      <c r="W432" s="48">
        <v>0</v>
      </c>
      <c r="X432" s="48">
        <v>0</v>
      </c>
      <c r="Y432" s="48">
        <v>0</v>
      </c>
      <c r="Z432" s="48">
        <v>0</v>
      </c>
      <c r="AA432" s="48">
        <v>0</v>
      </c>
      <c r="AB432" s="48">
        <v>0</v>
      </c>
      <c r="AC432" s="261"/>
      <c r="AD432" s="48">
        <f t="shared" si="311"/>
        <v>0</v>
      </c>
      <c r="AE432" s="48">
        <f t="shared" si="312"/>
        <v>0</v>
      </c>
      <c r="AF432" s="48">
        <f t="shared" si="313"/>
        <v>0</v>
      </c>
      <c r="AG432" s="48">
        <f t="shared" si="314"/>
        <v>0</v>
      </c>
      <c r="AH432" s="48">
        <f t="shared" si="315"/>
        <v>0</v>
      </c>
      <c r="AI432" s="48">
        <f t="shared" si="316"/>
        <v>0</v>
      </c>
      <c r="AJ432" s="48">
        <f t="shared" si="317"/>
        <v>0</v>
      </c>
      <c r="AK432" s="48">
        <f t="shared" si="318"/>
        <v>0</v>
      </c>
      <c r="AL432" s="48">
        <f t="shared" si="319"/>
        <v>0</v>
      </c>
      <c r="AM432" s="48">
        <f t="shared" si="320"/>
        <v>0</v>
      </c>
      <c r="AN432" s="48">
        <f t="shared" si="321"/>
        <v>0</v>
      </c>
      <c r="AO432" s="48">
        <f t="shared" si="322"/>
        <v>0</v>
      </c>
    </row>
    <row r="433" spans="1:41" ht="16.399999999999999" customHeight="1">
      <c r="A433" s="14">
        <v>81005</v>
      </c>
      <c r="B433" s="24" t="s">
        <v>308</v>
      </c>
      <c r="C433" s="48">
        <f>SUMIF(Jan!$A:$A,TB!$A433,Jan!$H:$H)</f>
        <v>0</v>
      </c>
      <c r="D433" s="48">
        <f>SUMIF(Feb!$A:$A,TB!$A433,Feb!$H:$H)</f>
        <v>0</v>
      </c>
      <c r="E433" s="48">
        <f>SUMIF(Mar!$A:$A,TB!$A433,Mar!$H:$H)</f>
        <v>0</v>
      </c>
      <c r="F433" s="48">
        <f>SUMIF(Apr!$A:$A,TB!$A433,Apr!$H:$H)</f>
        <v>0</v>
      </c>
      <c r="G433" s="48">
        <f>SUMIF(May!$A:$A,TB!$A433,May!$H:$H)</f>
        <v>0</v>
      </c>
      <c r="H433" s="48">
        <f>SUMIF(Jun!$A:$A,TB!$A433,Jun!$H:$H)</f>
        <v>0</v>
      </c>
      <c r="I433" s="48">
        <f>SUMIF(Jul!$A:$A,TB!$A433,Jul!$H:$H)</f>
        <v>0</v>
      </c>
      <c r="J433" s="48">
        <f>SUMIF(Aug!$A:$A,TB!$A433,Aug!$H:$H)</f>
        <v>0</v>
      </c>
      <c r="K433" s="48">
        <f>SUMIF(Sep!$A:$A,TB!$A433,Sep!$H:$H)</f>
        <v>0</v>
      </c>
      <c r="L433" s="48">
        <f>SUMIF(Oct!$A:$A,TB!$A433,Oct!$H:$H)</f>
        <v>0</v>
      </c>
      <c r="M433" s="48">
        <f>SUMIF(Nov!$A:$A,TB!$A433,Nov!$H:$H)</f>
        <v>0</v>
      </c>
      <c r="N433" s="48">
        <f>SUMIF(Dec!$A:$A,TB!$A433,Dec!$H:$H)</f>
        <v>0</v>
      </c>
      <c r="O433" s="261"/>
      <c r="P433" s="261"/>
      <c r="Q433" s="48">
        <v>0</v>
      </c>
      <c r="R433" s="48">
        <v>0</v>
      </c>
      <c r="S433" s="48">
        <v>0</v>
      </c>
      <c r="T433" s="48">
        <v>0</v>
      </c>
      <c r="U433" s="48">
        <v>0</v>
      </c>
      <c r="V433" s="48">
        <v>0</v>
      </c>
      <c r="W433" s="48">
        <v>0</v>
      </c>
      <c r="X433" s="48">
        <v>0</v>
      </c>
      <c r="Y433" s="48">
        <v>0</v>
      </c>
      <c r="Z433" s="48">
        <v>0</v>
      </c>
      <c r="AA433" s="48">
        <v>0</v>
      </c>
      <c r="AB433" s="48">
        <v>0</v>
      </c>
      <c r="AC433" s="261"/>
      <c r="AD433" s="48">
        <f t="shared" si="311"/>
        <v>0</v>
      </c>
      <c r="AE433" s="48">
        <f t="shared" si="312"/>
        <v>0</v>
      </c>
      <c r="AF433" s="48">
        <f t="shared" si="313"/>
        <v>0</v>
      </c>
      <c r="AG433" s="48">
        <f t="shared" si="314"/>
        <v>0</v>
      </c>
      <c r="AH433" s="48">
        <f t="shared" si="315"/>
        <v>0</v>
      </c>
      <c r="AI433" s="48">
        <f t="shared" si="316"/>
        <v>0</v>
      </c>
      <c r="AJ433" s="48">
        <f t="shared" si="317"/>
        <v>0</v>
      </c>
      <c r="AK433" s="48">
        <f t="shared" si="318"/>
        <v>0</v>
      </c>
      <c r="AL433" s="48">
        <f t="shared" si="319"/>
        <v>0</v>
      </c>
      <c r="AM433" s="48">
        <f t="shared" si="320"/>
        <v>0</v>
      </c>
      <c r="AN433" s="48">
        <f t="shared" si="321"/>
        <v>0</v>
      </c>
      <c r="AO433" s="48">
        <f t="shared" si="322"/>
        <v>0</v>
      </c>
    </row>
    <row r="434" spans="1:41" ht="16.399999999999999" customHeight="1">
      <c r="A434" s="14">
        <v>81006</v>
      </c>
      <c r="B434" s="24" t="s">
        <v>309</v>
      </c>
      <c r="C434" s="48">
        <f>SUMIF(Jan!$A:$A,TB!$A434,Jan!$H:$H)</f>
        <v>0</v>
      </c>
      <c r="D434" s="48">
        <f>SUMIF(Feb!$A:$A,TB!$A434,Feb!$H:$H)</f>
        <v>0</v>
      </c>
      <c r="E434" s="48">
        <f>SUMIF(Mar!$A:$A,TB!$A434,Mar!$H:$H)</f>
        <v>0</v>
      </c>
      <c r="F434" s="48">
        <f>SUMIF(Apr!$A:$A,TB!$A434,Apr!$H:$H)</f>
        <v>0</v>
      </c>
      <c r="G434" s="48">
        <f>SUMIF(May!$A:$A,TB!$A434,May!$H:$H)</f>
        <v>0</v>
      </c>
      <c r="H434" s="48">
        <f>SUMIF(Jun!$A:$A,TB!$A434,Jun!$H:$H)</f>
        <v>0</v>
      </c>
      <c r="I434" s="48">
        <f>SUMIF(Jul!$A:$A,TB!$A434,Jul!$H:$H)</f>
        <v>0</v>
      </c>
      <c r="J434" s="48">
        <f>SUMIF(Aug!$A:$A,TB!$A434,Aug!$H:$H)</f>
        <v>0</v>
      </c>
      <c r="K434" s="48">
        <f>SUMIF(Sep!$A:$A,TB!$A434,Sep!$H:$H)</f>
        <v>0</v>
      </c>
      <c r="L434" s="48">
        <f>SUMIF(Oct!$A:$A,TB!$A434,Oct!$H:$H)</f>
        <v>0</v>
      </c>
      <c r="M434" s="48">
        <f>SUMIF(Nov!$A:$A,TB!$A434,Nov!$H:$H)</f>
        <v>0</v>
      </c>
      <c r="N434" s="48">
        <f>SUMIF(Dec!$A:$A,TB!$A434,Dec!$H:$H)</f>
        <v>0</v>
      </c>
      <c r="O434" s="261"/>
      <c r="P434" s="261"/>
      <c r="Q434" s="48">
        <v>0</v>
      </c>
      <c r="R434" s="48">
        <v>0</v>
      </c>
      <c r="S434" s="48">
        <v>0</v>
      </c>
      <c r="T434" s="48">
        <v>0</v>
      </c>
      <c r="U434" s="48">
        <v>0</v>
      </c>
      <c r="V434" s="48">
        <v>0</v>
      </c>
      <c r="W434" s="48">
        <v>0</v>
      </c>
      <c r="X434" s="48">
        <v>0</v>
      </c>
      <c r="Y434" s="48">
        <v>0</v>
      </c>
      <c r="Z434" s="48">
        <v>0</v>
      </c>
      <c r="AA434" s="48">
        <v>0</v>
      </c>
      <c r="AB434" s="48">
        <v>0</v>
      </c>
      <c r="AC434" s="261"/>
      <c r="AD434" s="48">
        <f t="shared" si="311"/>
        <v>0</v>
      </c>
      <c r="AE434" s="48">
        <f t="shared" si="312"/>
        <v>0</v>
      </c>
      <c r="AF434" s="48">
        <f t="shared" si="313"/>
        <v>0</v>
      </c>
      <c r="AG434" s="48">
        <f t="shared" si="314"/>
        <v>0</v>
      </c>
      <c r="AH434" s="48">
        <f t="shared" si="315"/>
        <v>0</v>
      </c>
      <c r="AI434" s="48">
        <f t="shared" si="316"/>
        <v>0</v>
      </c>
      <c r="AJ434" s="48">
        <f t="shared" si="317"/>
        <v>0</v>
      </c>
      <c r="AK434" s="48">
        <f t="shared" si="318"/>
        <v>0</v>
      </c>
      <c r="AL434" s="48">
        <f t="shared" si="319"/>
        <v>0</v>
      </c>
      <c r="AM434" s="48">
        <f t="shared" si="320"/>
        <v>0</v>
      </c>
      <c r="AN434" s="48">
        <f t="shared" si="321"/>
        <v>0</v>
      </c>
      <c r="AO434" s="48">
        <f t="shared" si="322"/>
        <v>0</v>
      </c>
    </row>
    <row r="435" spans="1:41" ht="16.399999999999999" customHeight="1">
      <c r="A435" s="14">
        <v>81007</v>
      </c>
      <c r="B435" s="24" t="s">
        <v>310</v>
      </c>
      <c r="C435" s="48">
        <f>SUMIF(Jan!$A:$A,TB!$A435,Jan!$H:$H)</f>
        <v>0</v>
      </c>
      <c r="D435" s="48">
        <f>SUMIF(Feb!$A:$A,TB!$A435,Feb!$H:$H)</f>
        <v>0</v>
      </c>
      <c r="E435" s="48">
        <f>SUMIF(Mar!$A:$A,TB!$A435,Mar!$H:$H)</f>
        <v>0</v>
      </c>
      <c r="F435" s="48">
        <f>SUMIF(Apr!$A:$A,TB!$A435,Apr!$H:$H)</f>
        <v>0</v>
      </c>
      <c r="G435" s="48">
        <f>SUMIF(May!$A:$A,TB!$A435,May!$H:$H)</f>
        <v>0</v>
      </c>
      <c r="H435" s="48">
        <f>SUMIF(Jun!$A:$A,TB!$A435,Jun!$H:$H)</f>
        <v>0</v>
      </c>
      <c r="I435" s="48">
        <f>SUMIF(Jul!$A:$A,TB!$A435,Jul!$H:$H)</f>
        <v>0</v>
      </c>
      <c r="J435" s="48">
        <f>SUMIF(Aug!$A:$A,TB!$A435,Aug!$H:$H)</f>
        <v>0</v>
      </c>
      <c r="K435" s="48">
        <f>SUMIF(Sep!$A:$A,TB!$A435,Sep!$H:$H)</f>
        <v>0</v>
      </c>
      <c r="L435" s="48">
        <f>SUMIF(Oct!$A:$A,TB!$A435,Oct!$H:$H)</f>
        <v>0</v>
      </c>
      <c r="M435" s="48">
        <f>SUMIF(Nov!$A:$A,TB!$A435,Nov!$H:$H)</f>
        <v>0</v>
      </c>
      <c r="N435" s="48">
        <f>SUMIF(Dec!$A:$A,TB!$A435,Dec!$H:$H)</f>
        <v>0</v>
      </c>
      <c r="O435" s="261"/>
      <c r="P435" s="261"/>
      <c r="Q435" s="48">
        <v>0</v>
      </c>
      <c r="R435" s="48">
        <v>0</v>
      </c>
      <c r="S435" s="48">
        <v>0</v>
      </c>
      <c r="T435" s="48">
        <v>0</v>
      </c>
      <c r="U435" s="48">
        <v>0</v>
      </c>
      <c r="V435" s="48">
        <v>0</v>
      </c>
      <c r="W435" s="48">
        <v>0</v>
      </c>
      <c r="X435" s="48">
        <v>0</v>
      </c>
      <c r="Y435" s="48">
        <v>0</v>
      </c>
      <c r="Z435" s="48">
        <v>0</v>
      </c>
      <c r="AA435" s="48">
        <v>0</v>
      </c>
      <c r="AB435" s="48">
        <v>0</v>
      </c>
      <c r="AC435" s="261"/>
      <c r="AD435" s="48">
        <f t="shared" si="311"/>
        <v>0</v>
      </c>
      <c r="AE435" s="48">
        <f t="shared" si="312"/>
        <v>0</v>
      </c>
      <c r="AF435" s="48">
        <f t="shared" si="313"/>
        <v>0</v>
      </c>
      <c r="AG435" s="48">
        <f t="shared" si="314"/>
        <v>0</v>
      </c>
      <c r="AH435" s="48">
        <f t="shared" si="315"/>
        <v>0</v>
      </c>
      <c r="AI435" s="48">
        <f t="shared" si="316"/>
        <v>0</v>
      </c>
      <c r="AJ435" s="48">
        <f t="shared" si="317"/>
        <v>0</v>
      </c>
      <c r="AK435" s="48">
        <f t="shared" si="318"/>
        <v>0</v>
      </c>
      <c r="AL435" s="48">
        <f t="shared" si="319"/>
        <v>0</v>
      </c>
      <c r="AM435" s="48">
        <f t="shared" si="320"/>
        <v>0</v>
      </c>
      <c r="AN435" s="48">
        <f t="shared" si="321"/>
        <v>0</v>
      </c>
      <c r="AO435" s="48">
        <f t="shared" si="322"/>
        <v>0</v>
      </c>
    </row>
    <row r="436" spans="1:41" ht="16.399999999999999" customHeight="1">
      <c r="A436" s="14">
        <v>81008</v>
      </c>
      <c r="B436" s="24" t="s">
        <v>311</v>
      </c>
      <c r="C436" s="48">
        <f>SUMIF(Jan!$A:$A,TB!$A436,Jan!$H:$H)</f>
        <v>0</v>
      </c>
      <c r="D436" s="48">
        <f>SUMIF(Feb!$A:$A,TB!$A436,Feb!$H:$H)</f>
        <v>0</v>
      </c>
      <c r="E436" s="48">
        <f>SUMIF(Mar!$A:$A,TB!$A436,Mar!$H:$H)</f>
        <v>0</v>
      </c>
      <c r="F436" s="48">
        <f>SUMIF(Apr!$A:$A,TB!$A436,Apr!$H:$H)</f>
        <v>0</v>
      </c>
      <c r="G436" s="48">
        <f>SUMIF(May!$A:$A,TB!$A436,May!$H:$H)</f>
        <v>0</v>
      </c>
      <c r="H436" s="48">
        <f>SUMIF(Jun!$A:$A,TB!$A436,Jun!$H:$H)</f>
        <v>0</v>
      </c>
      <c r="I436" s="48">
        <f>SUMIF(Jul!$A:$A,TB!$A436,Jul!$H:$H)</f>
        <v>0</v>
      </c>
      <c r="J436" s="48">
        <f>SUMIF(Aug!$A:$A,TB!$A436,Aug!$H:$H)</f>
        <v>0</v>
      </c>
      <c r="K436" s="48">
        <f>SUMIF(Sep!$A:$A,TB!$A436,Sep!$H:$H)</f>
        <v>0</v>
      </c>
      <c r="L436" s="48">
        <f>SUMIF(Oct!$A:$A,TB!$A436,Oct!$H:$H)</f>
        <v>0</v>
      </c>
      <c r="M436" s="48">
        <f>SUMIF(Nov!$A:$A,TB!$A436,Nov!$H:$H)</f>
        <v>0</v>
      </c>
      <c r="N436" s="48">
        <f>SUMIF(Dec!$A:$A,TB!$A436,Dec!$H:$H)</f>
        <v>0</v>
      </c>
      <c r="O436" s="261"/>
      <c r="P436" s="261"/>
      <c r="Q436" s="48">
        <v>0</v>
      </c>
      <c r="R436" s="48">
        <v>0</v>
      </c>
      <c r="S436" s="48">
        <v>0</v>
      </c>
      <c r="T436" s="48">
        <v>0</v>
      </c>
      <c r="U436" s="48">
        <v>0</v>
      </c>
      <c r="V436" s="48">
        <v>0</v>
      </c>
      <c r="W436" s="48">
        <v>0</v>
      </c>
      <c r="X436" s="48">
        <v>0</v>
      </c>
      <c r="Y436" s="48">
        <v>0</v>
      </c>
      <c r="Z436" s="48">
        <v>0</v>
      </c>
      <c r="AA436" s="48">
        <v>0</v>
      </c>
      <c r="AB436" s="48">
        <v>0</v>
      </c>
      <c r="AC436" s="261"/>
      <c r="AD436" s="48">
        <f t="shared" si="311"/>
        <v>0</v>
      </c>
      <c r="AE436" s="48">
        <f t="shared" si="312"/>
        <v>0</v>
      </c>
      <c r="AF436" s="48">
        <f t="shared" si="313"/>
        <v>0</v>
      </c>
      <c r="AG436" s="48">
        <f t="shared" si="314"/>
        <v>0</v>
      </c>
      <c r="AH436" s="48">
        <f t="shared" si="315"/>
        <v>0</v>
      </c>
      <c r="AI436" s="48">
        <f t="shared" si="316"/>
        <v>0</v>
      </c>
      <c r="AJ436" s="48">
        <f t="shared" si="317"/>
        <v>0</v>
      </c>
      <c r="AK436" s="48">
        <f t="shared" si="318"/>
        <v>0</v>
      </c>
      <c r="AL436" s="48">
        <f t="shared" si="319"/>
        <v>0</v>
      </c>
      <c r="AM436" s="48">
        <f t="shared" si="320"/>
        <v>0</v>
      </c>
      <c r="AN436" s="48">
        <f t="shared" si="321"/>
        <v>0</v>
      </c>
      <c r="AO436" s="48">
        <f t="shared" si="322"/>
        <v>0</v>
      </c>
    </row>
    <row r="437" spans="1:41" ht="16.399999999999999" customHeight="1">
      <c r="A437" s="14">
        <v>81009</v>
      </c>
      <c r="B437" s="24" t="s">
        <v>312</v>
      </c>
      <c r="C437" s="48">
        <f>SUMIF(Jan!$A:$A,TB!$A437,Jan!$H:$H)</f>
        <v>0</v>
      </c>
      <c r="D437" s="48">
        <f>SUMIF(Feb!$A:$A,TB!$A437,Feb!$H:$H)</f>
        <v>0</v>
      </c>
      <c r="E437" s="48">
        <f>SUMIF(Mar!$A:$A,TB!$A437,Mar!$H:$H)</f>
        <v>0</v>
      </c>
      <c r="F437" s="48">
        <f>SUMIF(Apr!$A:$A,TB!$A437,Apr!$H:$H)</f>
        <v>0</v>
      </c>
      <c r="G437" s="48">
        <f>SUMIF(May!$A:$A,TB!$A437,May!$H:$H)</f>
        <v>0</v>
      </c>
      <c r="H437" s="48">
        <f>SUMIF(Jun!$A:$A,TB!$A437,Jun!$H:$H)</f>
        <v>0</v>
      </c>
      <c r="I437" s="48">
        <f>SUMIF(Jul!$A:$A,TB!$A437,Jul!$H:$H)</f>
        <v>0</v>
      </c>
      <c r="J437" s="48">
        <f>SUMIF(Aug!$A:$A,TB!$A437,Aug!$H:$H)</f>
        <v>0</v>
      </c>
      <c r="K437" s="48">
        <f>SUMIF(Sep!$A:$A,TB!$A437,Sep!$H:$H)</f>
        <v>0</v>
      </c>
      <c r="L437" s="48">
        <f>SUMIF(Oct!$A:$A,TB!$A437,Oct!$H:$H)</f>
        <v>0</v>
      </c>
      <c r="M437" s="48">
        <f>SUMIF(Nov!$A:$A,TB!$A437,Nov!$H:$H)</f>
        <v>0</v>
      </c>
      <c r="N437" s="48">
        <f>SUMIF(Dec!$A:$A,TB!$A437,Dec!$H:$H)</f>
        <v>0</v>
      </c>
      <c r="O437" s="261"/>
      <c r="P437" s="261"/>
      <c r="Q437" s="48">
        <v>0</v>
      </c>
      <c r="R437" s="48">
        <v>0</v>
      </c>
      <c r="S437" s="48">
        <v>0</v>
      </c>
      <c r="T437" s="48">
        <v>0</v>
      </c>
      <c r="U437" s="48">
        <v>0</v>
      </c>
      <c r="V437" s="48">
        <v>0</v>
      </c>
      <c r="W437" s="48">
        <v>0</v>
      </c>
      <c r="X437" s="48">
        <v>0</v>
      </c>
      <c r="Y437" s="48">
        <v>0</v>
      </c>
      <c r="Z437" s="48">
        <v>0</v>
      </c>
      <c r="AA437" s="48">
        <v>0</v>
      </c>
      <c r="AB437" s="48">
        <v>0</v>
      </c>
      <c r="AC437" s="261"/>
      <c r="AD437" s="48">
        <f t="shared" si="311"/>
        <v>0</v>
      </c>
      <c r="AE437" s="48">
        <f t="shared" si="312"/>
        <v>0</v>
      </c>
      <c r="AF437" s="48">
        <f t="shared" si="313"/>
        <v>0</v>
      </c>
      <c r="AG437" s="48">
        <f t="shared" si="314"/>
        <v>0</v>
      </c>
      <c r="AH437" s="48">
        <f t="shared" si="315"/>
        <v>0</v>
      </c>
      <c r="AI437" s="48">
        <f t="shared" si="316"/>
        <v>0</v>
      </c>
      <c r="AJ437" s="48">
        <f t="shared" si="317"/>
        <v>0</v>
      </c>
      <c r="AK437" s="48">
        <f t="shared" si="318"/>
        <v>0</v>
      </c>
      <c r="AL437" s="48">
        <f t="shared" si="319"/>
        <v>0</v>
      </c>
      <c r="AM437" s="48">
        <f t="shared" si="320"/>
        <v>0</v>
      </c>
      <c r="AN437" s="48">
        <f t="shared" si="321"/>
        <v>0</v>
      </c>
      <c r="AO437" s="48">
        <f t="shared" si="322"/>
        <v>0</v>
      </c>
    </row>
    <row r="438" spans="1:41" ht="16.399999999999999" customHeight="1">
      <c r="A438" s="14">
        <v>81010</v>
      </c>
      <c r="B438" s="24" t="s">
        <v>313</v>
      </c>
      <c r="C438" s="48">
        <f>SUMIF(Jan!$A:$A,TB!$A438,Jan!$H:$H)</f>
        <v>0</v>
      </c>
      <c r="D438" s="48">
        <f>SUMIF(Feb!$A:$A,TB!$A438,Feb!$H:$H)</f>
        <v>0</v>
      </c>
      <c r="E438" s="48">
        <f>SUMIF(Mar!$A:$A,TB!$A438,Mar!$H:$H)</f>
        <v>0</v>
      </c>
      <c r="F438" s="48">
        <f>SUMIF(Apr!$A:$A,TB!$A438,Apr!$H:$H)</f>
        <v>0</v>
      </c>
      <c r="G438" s="48">
        <f>SUMIF(May!$A:$A,TB!$A438,May!$H:$H)</f>
        <v>0</v>
      </c>
      <c r="H438" s="48">
        <f>SUMIF(Jun!$A:$A,TB!$A438,Jun!$H:$H)</f>
        <v>0</v>
      </c>
      <c r="I438" s="48">
        <f>SUMIF(Jul!$A:$A,TB!$A438,Jul!$H:$H)</f>
        <v>0</v>
      </c>
      <c r="J438" s="48">
        <f>SUMIF(Aug!$A:$A,TB!$A438,Aug!$H:$H)</f>
        <v>0</v>
      </c>
      <c r="K438" s="48">
        <f>SUMIF(Sep!$A:$A,TB!$A438,Sep!$H:$H)</f>
        <v>0</v>
      </c>
      <c r="L438" s="48">
        <f>SUMIF(Oct!$A:$A,TB!$A438,Oct!$H:$H)</f>
        <v>0</v>
      </c>
      <c r="M438" s="48">
        <f>SUMIF(Nov!$A:$A,TB!$A438,Nov!$H:$H)</f>
        <v>0</v>
      </c>
      <c r="N438" s="48">
        <f>SUMIF(Dec!$A:$A,TB!$A438,Dec!$H:$H)</f>
        <v>0</v>
      </c>
      <c r="O438" s="261"/>
      <c r="P438" s="261"/>
      <c r="Q438" s="48">
        <v>0</v>
      </c>
      <c r="R438" s="48">
        <v>0</v>
      </c>
      <c r="S438" s="48">
        <v>0</v>
      </c>
      <c r="T438" s="48">
        <v>0</v>
      </c>
      <c r="U438" s="48">
        <v>0</v>
      </c>
      <c r="V438" s="48">
        <v>0</v>
      </c>
      <c r="W438" s="48">
        <v>0</v>
      </c>
      <c r="X438" s="48">
        <v>0</v>
      </c>
      <c r="Y438" s="48">
        <v>0</v>
      </c>
      <c r="Z438" s="48">
        <v>0</v>
      </c>
      <c r="AA438" s="48">
        <v>0</v>
      </c>
      <c r="AB438" s="48">
        <v>0</v>
      </c>
      <c r="AC438" s="261"/>
      <c r="AD438" s="48">
        <f t="shared" si="311"/>
        <v>0</v>
      </c>
      <c r="AE438" s="48">
        <f t="shared" si="312"/>
        <v>0</v>
      </c>
      <c r="AF438" s="48">
        <f t="shared" si="313"/>
        <v>0</v>
      </c>
      <c r="AG438" s="48">
        <f t="shared" si="314"/>
        <v>0</v>
      </c>
      <c r="AH438" s="48">
        <f t="shared" si="315"/>
        <v>0</v>
      </c>
      <c r="AI438" s="48">
        <f t="shared" si="316"/>
        <v>0</v>
      </c>
      <c r="AJ438" s="48">
        <f t="shared" si="317"/>
        <v>0</v>
      </c>
      <c r="AK438" s="48">
        <f t="shared" si="318"/>
        <v>0</v>
      </c>
      <c r="AL438" s="48">
        <f t="shared" si="319"/>
        <v>0</v>
      </c>
      <c r="AM438" s="48">
        <f t="shared" si="320"/>
        <v>0</v>
      </c>
      <c r="AN438" s="48">
        <f t="shared" si="321"/>
        <v>0</v>
      </c>
      <c r="AO438" s="48">
        <f t="shared" si="322"/>
        <v>0</v>
      </c>
    </row>
    <row r="439" spans="1:41" ht="16.399999999999999" customHeight="1">
      <c r="A439" s="14">
        <v>81011</v>
      </c>
      <c r="B439" s="24" t="s">
        <v>314</v>
      </c>
      <c r="C439" s="48">
        <f>SUMIF(Jan!$A:$A,TB!$A439,Jan!$H:$H)</f>
        <v>0</v>
      </c>
      <c r="D439" s="48">
        <f>SUMIF(Feb!$A:$A,TB!$A439,Feb!$H:$H)</f>
        <v>0</v>
      </c>
      <c r="E439" s="48">
        <f>SUMIF(Mar!$A:$A,TB!$A439,Mar!$H:$H)</f>
        <v>0</v>
      </c>
      <c r="F439" s="48">
        <f>SUMIF(Apr!$A:$A,TB!$A439,Apr!$H:$H)</f>
        <v>0</v>
      </c>
      <c r="G439" s="48">
        <f>SUMIF(May!$A:$A,TB!$A439,May!$H:$H)</f>
        <v>0</v>
      </c>
      <c r="H439" s="48">
        <f>SUMIF(Jun!$A:$A,TB!$A439,Jun!$H:$H)</f>
        <v>0</v>
      </c>
      <c r="I439" s="48">
        <f>SUMIF(Jul!$A:$A,TB!$A439,Jul!$H:$H)</f>
        <v>0</v>
      </c>
      <c r="J439" s="48">
        <f>SUMIF(Aug!$A:$A,TB!$A439,Aug!$H:$H)</f>
        <v>0</v>
      </c>
      <c r="K439" s="48">
        <f>SUMIF(Sep!$A:$A,TB!$A439,Sep!$H:$H)</f>
        <v>0</v>
      </c>
      <c r="L439" s="48">
        <f>SUMIF(Oct!$A:$A,TB!$A439,Oct!$H:$H)</f>
        <v>0</v>
      </c>
      <c r="M439" s="48">
        <f>SUMIF(Nov!$A:$A,TB!$A439,Nov!$H:$H)</f>
        <v>0</v>
      </c>
      <c r="N439" s="48">
        <f>SUMIF(Dec!$A:$A,TB!$A439,Dec!$H:$H)</f>
        <v>0</v>
      </c>
      <c r="O439" s="261"/>
      <c r="P439" s="261"/>
      <c r="Q439" s="48">
        <v>0</v>
      </c>
      <c r="R439" s="48">
        <v>0</v>
      </c>
      <c r="S439" s="48">
        <v>0</v>
      </c>
      <c r="T439" s="48">
        <v>0</v>
      </c>
      <c r="U439" s="48">
        <v>0</v>
      </c>
      <c r="V439" s="48">
        <v>0</v>
      </c>
      <c r="W439" s="48">
        <v>0</v>
      </c>
      <c r="X439" s="48">
        <v>0</v>
      </c>
      <c r="Y439" s="48">
        <v>0</v>
      </c>
      <c r="Z439" s="48">
        <v>0</v>
      </c>
      <c r="AA439" s="48">
        <v>0</v>
      </c>
      <c r="AB439" s="48">
        <v>0</v>
      </c>
      <c r="AC439" s="261"/>
      <c r="AD439" s="48">
        <f t="shared" si="311"/>
        <v>0</v>
      </c>
      <c r="AE439" s="48">
        <f t="shared" si="312"/>
        <v>0</v>
      </c>
      <c r="AF439" s="48">
        <f t="shared" si="313"/>
        <v>0</v>
      </c>
      <c r="AG439" s="48">
        <f t="shared" si="314"/>
        <v>0</v>
      </c>
      <c r="AH439" s="48">
        <f t="shared" si="315"/>
        <v>0</v>
      </c>
      <c r="AI439" s="48">
        <f t="shared" si="316"/>
        <v>0</v>
      </c>
      <c r="AJ439" s="48">
        <f t="shared" si="317"/>
        <v>0</v>
      </c>
      <c r="AK439" s="48">
        <f t="shared" si="318"/>
        <v>0</v>
      </c>
      <c r="AL439" s="48">
        <f t="shared" si="319"/>
        <v>0</v>
      </c>
      <c r="AM439" s="48">
        <f t="shared" si="320"/>
        <v>0</v>
      </c>
      <c r="AN439" s="48">
        <f t="shared" si="321"/>
        <v>0</v>
      </c>
      <c r="AO439" s="48">
        <f t="shared" si="322"/>
        <v>0</v>
      </c>
    </row>
    <row r="440" spans="1:41" ht="16.399999999999999" customHeight="1">
      <c r="A440" s="14">
        <v>81012</v>
      </c>
      <c r="B440" s="24" t="s">
        <v>315</v>
      </c>
      <c r="C440" s="48">
        <f>SUMIF(Jan!$A:$A,TB!$A440,Jan!$H:$H)</f>
        <v>0</v>
      </c>
      <c r="D440" s="48">
        <f>SUMIF(Feb!$A:$A,TB!$A440,Feb!$H:$H)</f>
        <v>0</v>
      </c>
      <c r="E440" s="48">
        <f>SUMIF(Mar!$A:$A,TB!$A440,Mar!$H:$H)</f>
        <v>0</v>
      </c>
      <c r="F440" s="48">
        <f>SUMIF(Apr!$A:$A,TB!$A440,Apr!$H:$H)</f>
        <v>0</v>
      </c>
      <c r="G440" s="48">
        <f>SUMIF(May!$A:$A,TB!$A440,May!$H:$H)</f>
        <v>0</v>
      </c>
      <c r="H440" s="48">
        <f>SUMIF(Jun!$A:$A,TB!$A440,Jun!$H:$H)</f>
        <v>0</v>
      </c>
      <c r="I440" s="48">
        <f>SUMIF(Jul!$A:$A,TB!$A440,Jul!$H:$H)</f>
        <v>0</v>
      </c>
      <c r="J440" s="48">
        <f>SUMIF(Aug!$A:$A,TB!$A440,Aug!$H:$H)</f>
        <v>0</v>
      </c>
      <c r="K440" s="48">
        <f>SUMIF(Sep!$A:$A,TB!$A440,Sep!$H:$H)</f>
        <v>0</v>
      </c>
      <c r="L440" s="48">
        <f>SUMIF(Oct!$A:$A,TB!$A440,Oct!$H:$H)</f>
        <v>0</v>
      </c>
      <c r="M440" s="48">
        <f>SUMIF(Nov!$A:$A,TB!$A440,Nov!$H:$H)</f>
        <v>0</v>
      </c>
      <c r="N440" s="48">
        <f>SUMIF(Dec!$A:$A,TB!$A440,Dec!$H:$H)</f>
        <v>0</v>
      </c>
      <c r="O440" s="261"/>
      <c r="P440" s="261"/>
      <c r="Q440" s="48">
        <v>0</v>
      </c>
      <c r="R440" s="48">
        <v>0</v>
      </c>
      <c r="S440" s="48">
        <v>0</v>
      </c>
      <c r="T440" s="48">
        <v>0</v>
      </c>
      <c r="U440" s="48">
        <v>0</v>
      </c>
      <c r="V440" s="48">
        <v>0</v>
      </c>
      <c r="W440" s="48">
        <v>0</v>
      </c>
      <c r="X440" s="48">
        <v>0</v>
      </c>
      <c r="Y440" s="48">
        <v>0</v>
      </c>
      <c r="Z440" s="48">
        <v>0</v>
      </c>
      <c r="AA440" s="48">
        <v>0</v>
      </c>
      <c r="AB440" s="48">
        <v>0</v>
      </c>
      <c r="AC440" s="261"/>
      <c r="AD440" s="48">
        <f t="shared" si="311"/>
        <v>0</v>
      </c>
      <c r="AE440" s="48">
        <f t="shared" si="312"/>
        <v>0</v>
      </c>
      <c r="AF440" s="48">
        <f t="shared" si="313"/>
        <v>0</v>
      </c>
      <c r="AG440" s="48">
        <f t="shared" si="314"/>
        <v>0</v>
      </c>
      <c r="AH440" s="48">
        <f t="shared" si="315"/>
        <v>0</v>
      </c>
      <c r="AI440" s="48">
        <f t="shared" si="316"/>
        <v>0</v>
      </c>
      <c r="AJ440" s="48">
        <f t="shared" si="317"/>
        <v>0</v>
      </c>
      <c r="AK440" s="48">
        <f t="shared" si="318"/>
        <v>0</v>
      </c>
      <c r="AL440" s="48">
        <f t="shared" si="319"/>
        <v>0</v>
      </c>
      <c r="AM440" s="48">
        <f t="shared" si="320"/>
        <v>0</v>
      </c>
      <c r="AN440" s="48">
        <f t="shared" si="321"/>
        <v>0</v>
      </c>
      <c r="AO440" s="48">
        <f t="shared" si="322"/>
        <v>0</v>
      </c>
    </row>
    <row r="441" spans="1:41" ht="16.399999999999999" customHeight="1">
      <c r="A441" s="14">
        <v>81013</v>
      </c>
      <c r="B441" s="24" t="s">
        <v>316</v>
      </c>
      <c r="C441" s="48">
        <f>SUMIF(Jan!$A:$A,TB!$A441,Jan!$H:$H)</f>
        <v>0</v>
      </c>
      <c r="D441" s="48">
        <f>SUMIF(Feb!$A:$A,TB!$A441,Feb!$H:$H)</f>
        <v>7766127.4500000002</v>
      </c>
      <c r="E441" s="48">
        <f>SUMIF(Mar!$A:$A,TB!$A441,Mar!$H:$H)</f>
        <v>10779049.810000001</v>
      </c>
      <c r="F441" s="48">
        <f>SUMIF(Apr!$A:$A,TB!$A441,Apr!$H:$H)</f>
        <v>17835105.800000001</v>
      </c>
      <c r="G441" s="48">
        <f>SUMIF(May!$A:$A,TB!$A441,May!$H:$H)</f>
        <v>23857718.829999998</v>
      </c>
      <c r="H441" s="48">
        <f>SUMIF(Jun!$A:$A,TB!$A441,Jun!$H:$H)</f>
        <v>29422299.030000001</v>
      </c>
      <c r="I441" s="48">
        <f>SUMIF(Jul!$A:$A,TB!$A441,Jul!$H:$H)</f>
        <v>29422299.030000001</v>
      </c>
      <c r="J441" s="48">
        <f>SUMIF(Aug!$A:$A,TB!$A441,Aug!$H:$H)</f>
        <v>29422299.030000001</v>
      </c>
      <c r="K441" s="48">
        <f>SUMIF(Sep!$A:$A,TB!$A441,Sep!$H:$H)</f>
        <v>29422299.030000001</v>
      </c>
      <c r="L441" s="48">
        <f>SUMIF(Oct!$A:$A,TB!$A441,Oct!$H:$H)</f>
        <v>29422299.030000001</v>
      </c>
      <c r="M441" s="48">
        <f>SUMIF(Nov!$A:$A,TB!$A441,Nov!$H:$H)</f>
        <v>29422299.030000001</v>
      </c>
      <c r="N441" s="48">
        <f>SUMIF(Dec!$A:$A,TB!$A441,Dec!$H:$H)</f>
        <v>29422299.030000001</v>
      </c>
      <c r="O441" s="261"/>
      <c r="P441" s="261"/>
      <c r="Q441" s="48">
        <v>0</v>
      </c>
      <c r="R441" s="48">
        <v>0</v>
      </c>
      <c r="S441" s="48">
        <v>0</v>
      </c>
      <c r="T441" s="48">
        <v>0</v>
      </c>
      <c r="U441" s="48">
        <v>0</v>
      </c>
      <c r="V441" s="48">
        <v>0</v>
      </c>
      <c r="W441" s="48">
        <v>0</v>
      </c>
      <c r="X441" s="48">
        <v>0</v>
      </c>
      <c r="Y441" s="48">
        <v>0</v>
      </c>
      <c r="Z441" s="48">
        <v>0</v>
      </c>
      <c r="AA441" s="48">
        <v>0</v>
      </c>
      <c r="AB441" s="48">
        <v>0</v>
      </c>
      <c r="AC441" s="261"/>
      <c r="AD441" s="48">
        <f t="shared" si="311"/>
        <v>0</v>
      </c>
      <c r="AE441" s="48">
        <f t="shared" si="312"/>
        <v>7766127.4500000002</v>
      </c>
      <c r="AF441" s="48">
        <f t="shared" si="313"/>
        <v>10779049.810000001</v>
      </c>
      <c r="AG441" s="48">
        <f t="shared" si="314"/>
        <v>17835105.800000001</v>
      </c>
      <c r="AH441" s="48">
        <f t="shared" si="315"/>
        <v>23857718.829999998</v>
      </c>
      <c r="AI441" s="48">
        <f t="shared" si="316"/>
        <v>29422299.030000001</v>
      </c>
      <c r="AJ441" s="48">
        <f t="shared" si="317"/>
        <v>29422299.030000001</v>
      </c>
      <c r="AK441" s="48">
        <f t="shared" si="318"/>
        <v>29422299.030000001</v>
      </c>
      <c r="AL441" s="48">
        <f t="shared" si="319"/>
        <v>29422299.030000001</v>
      </c>
      <c r="AM441" s="48">
        <f t="shared" si="320"/>
        <v>29422299.030000001</v>
      </c>
      <c r="AN441" s="48">
        <f t="shared" si="321"/>
        <v>29422299.030000001</v>
      </c>
      <c r="AO441" s="48">
        <f t="shared" si="322"/>
        <v>29422299.030000001</v>
      </c>
    </row>
    <row r="442" spans="1:41" ht="16.399999999999999" customHeight="1">
      <c r="A442" s="14">
        <v>81014</v>
      </c>
      <c r="B442" s="24" t="s">
        <v>317</v>
      </c>
      <c r="C442" s="48">
        <f>SUMIF(Jan!$A:$A,TB!$A442,Jan!$H:$H)</f>
        <v>0</v>
      </c>
      <c r="D442" s="48">
        <f>SUMIF(Feb!$A:$A,TB!$A442,Feb!$H:$H)</f>
        <v>0</v>
      </c>
      <c r="E442" s="48">
        <f>SUMIF(Mar!$A:$A,TB!$A442,Mar!$H:$H)</f>
        <v>0</v>
      </c>
      <c r="F442" s="48">
        <f>SUMIF(Apr!$A:$A,TB!$A442,Apr!$H:$H)</f>
        <v>0</v>
      </c>
      <c r="G442" s="48">
        <f>SUMIF(May!$A:$A,TB!$A442,May!$H:$H)</f>
        <v>0</v>
      </c>
      <c r="H442" s="48">
        <f>SUMIF(Jun!$A:$A,TB!$A442,Jun!$H:$H)</f>
        <v>0</v>
      </c>
      <c r="I442" s="48">
        <f>SUMIF(Jul!$A:$A,TB!$A442,Jul!$H:$H)</f>
        <v>0</v>
      </c>
      <c r="J442" s="48">
        <f>SUMIF(Aug!$A:$A,TB!$A442,Aug!$H:$H)</f>
        <v>0</v>
      </c>
      <c r="K442" s="48">
        <f>SUMIF(Sep!$A:$A,TB!$A442,Sep!$H:$H)</f>
        <v>0</v>
      </c>
      <c r="L442" s="48">
        <f>SUMIF(Oct!$A:$A,TB!$A442,Oct!$H:$H)</f>
        <v>0</v>
      </c>
      <c r="M442" s="48">
        <f>SUMIF(Nov!$A:$A,TB!$A442,Nov!$H:$H)</f>
        <v>0</v>
      </c>
      <c r="N442" s="48">
        <f>SUMIF(Dec!$A:$A,TB!$A442,Dec!$H:$H)</f>
        <v>0</v>
      </c>
      <c r="O442" s="261"/>
      <c r="P442" s="261"/>
      <c r="Q442" s="48">
        <v>0</v>
      </c>
      <c r="R442" s="48">
        <v>0</v>
      </c>
      <c r="S442" s="48">
        <v>0</v>
      </c>
      <c r="T442" s="48">
        <v>0</v>
      </c>
      <c r="U442" s="48">
        <v>0</v>
      </c>
      <c r="V442" s="48">
        <v>0</v>
      </c>
      <c r="W442" s="48">
        <v>0</v>
      </c>
      <c r="X442" s="48">
        <v>0</v>
      </c>
      <c r="Y442" s="48">
        <v>0</v>
      </c>
      <c r="Z442" s="48">
        <v>0</v>
      </c>
      <c r="AA442" s="48">
        <v>0</v>
      </c>
      <c r="AB442" s="48">
        <v>0</v>
      </c>
      <c r="AC442" s="261"/>
      <c r="AD442" s="48">
        <f t="shared" si="311"/>
        <v>0</v>
      </c>
      <c r="AE442" s="48">
        <f t="shared" si="312"/>
        <v>0</v>
      </c>
      <c r="AF442" s="48">
        <f t="shared" si="313"/>
        <v>0</v>
      </c>
      <c r="AG442" s="48">
        <f t="shared" si="314"/>
        <v>0</v>
      </c>
      <c r="AH442" s="48">
        <f t="shared" si="315"/>
        <v>0</v>
      </c>
      <c r="AI442" s="48">
        <f t="shared" si="316"/>
        <v>0</v>
      </c>
      <c r="AJ442" s="48">
        <f t="shared" si="317"/>
        <v>0</v>
      </c>
      <c r="AK442" s="48">
        <f t="shared" si="318"/>
        <v>0</v>
      </c>
      <c r="AL442" s="48">
        <f t="shared" si="319"/>
        <v>0</v>
      </c>
      <c r="AM442" s="48">
        <f t="shared" si="320"/>
        <v>0</v>
      </c>
      <c r="AN442" s="48">
        <f t="shared" si="321"/>
        <v>0</v>
      </c>
      <c r="AO442" s="48">
        <f t="shared" si="322"/>
        <v>0</v>
      </c>
    </row>
    <row r="443" spans="1:41" ht="16.399999999999999" customHeight="1">
      <c r="A443" s="14">
        <v>81015</v>
      </c>
      <c r="B443" s="24" t="s">
        <v>318</v>
      </c>
      <c r="C443" s="48">
        <f>SUMIF(Jan!$A:$A,TB!$A443,Jan!$H:$H)</f>
        <v>0</v>
      </c>
      <c r="D443" s="48">
        <f>SUMIF(Feb!$A:$A,TB!$A443,Feb!$H:$H)</f>
        <v>0</v>
      </c>
      <c r="E443" s="48">
        <f>SUMIF(Mar!$A:$A,TB!$A443,Mar!$H:$H)</f>
        <v>0</v>
      </c>
      <c r="F443" s="48">
        <f>SUMIF(Apr!$A:$A,TB!$A443,Apr!$H:$H)</f>
        <v>0</v>
      </c>
      <c r="G443" s="48">
        <f>SUMIF(May!$A:$A,TB!$A443,May!$H:$H)</f>
        <v>0</v>
      </c>
      <c r="H443" s="48">
        <f>SUMIF(Jun!$A:$A,TB!$A443,Jun!$H:$H)</f>
        <v>0</v>
      </c>
      <c r="I443" s="48">
        <f>SUMIF(Jul!$A:$A,TB!$A443,Jul!$H:$H)</f>
        <v>0</v>
      </c>
      <c r="J443" s="48">
        <f>SUMIF(Aug!$A:$A,TB!$A443,Aug!$H:$H)</f>
        <v>0</v>
      </c>
      <c r="K443" s="48">
        <f>SUMIF(Sep!$A:$A,TB!$A443,Sep!$H:$H)</f>
        <v>0</v>
      </c>
      <c r="L443" s="48">
        <f>SUMIF(Oct!$A:$A,TB!$A443,Oct!$H:$H)</f>
        <v>0</v>
      </c>
      <c r="M443" s="48">
        <f>SUMIF(Nov!$A:$A,TB!$A443,Nov!$H:$H)</f>
        <v>0</v>
      </c>
      <c r="N443" s="48">
        <f>SUMIF(Dec!$A:$A,TB!$A443,Dec!$H:$H)</f>
        <v>0</v>
      </c>
      <c r="O443" s="261"/>
      <c r="P443" s="261"/>
      <c r="Q443" s="48">
        <v>0</v>
      </c>
      <c r="R443" s="48">
        <v>0</v>
      </c>
      <c r="S443" s="48">
        <v>0</v>
      </c>
      <c r="T443" s="48">
        <v>0</v>
      </c>
      <c r="U443" s="48">
        <v>0</v>
      </c>
      <c r="V443" s="48">
        <v>0</v>
      </c>
      <c r="W443" s="48">
        <v>0</v>
      </c>
      <c r="X443" s="48">
        <v>0</v>
      </c>
      <c r="Y443" s="48">
        <v>0</v>
      </c>
      <c r="Z443" s="48">
        <v>0</v>
      </c>
      <c r="AA443" s="48">
        <v>0</v>
      </c>
      <c r="AB443" s="48">
        <v>0</v>
      </c>
      <c r="AC443" s="261"/>
      <c r="AD443" s="48">
        <f t="shared" si="311"/>
        <v>0</v>
      </c>
      <c r="AE443" s="48">
        <f t="shared" si="312"/>
        <v>0</v>
      </c>
      <c r="AF443" s="48">
        <f t="shared" si="313"/>
        <v>0</v>
      </c>
      <c r="AG443" s="48">
        <f t="shared" si="314"/>
        <v>0</v>
      </c>
      <c r="AH443" s="48">
        <f t="shared" si="315"/>
        <v>0</v>
      </c>
      <c r="AI443" s="48">
        <f t="shared" si="316"/>
        <v>0</v>
      </c>
      <c r="AJ443" s="48">
        <f t="shared" si="317"/>
        <v>0</v>
      </c>
      <c r="AK443" s="48">
        <f t="shared" si="318"/>
        <v>0</v>
      </c>
      <c r="AL443" s="48">
        <f t="shared" si="319"/>
        <v>0</v>
      </c>
      <c r="AM443" s="48">
        <f t="shared" si="320"/>
        <v>0</v>
      </c>
      <c r="AN443" s="48">
        <f t="shared" si="321"/>
        <v>0</v>
      </c>
      <c r="AO443" s="48">
        <f t="shared" si="322"/>
        <v>0</v>
      </c>
    </row>
    <row r="444" spans="1:41" ht="16.399999999999999" customHeight="1">
      <c r="A444" s="14">
        <v>81016</v>
      </c>
      <c r="B444" s="24" t="s">
        <v>319</v>
      </c>
      <c r="C444" s="48">
        <f>SUMIF(Jan!$A:$A,TB!$A444,Jan!$H:$H)</f>
        <v>0</v>
      </c>
      <c r="D444" s="48">
        <f>SUMIF(Feb!$A:$A,TB!$A444,Feb!$H:$H)</f>
        <v>0</v>
      </c>
      <c r="E444" s="48">
        <f>SUMIF(Mar!$A:$A,TB!$A444,Mar!$H:$H)</f>
        <v>0</v>
      </c>
      <c r="F444" s="48">
        <f>SUMIF(Apr!$A:$A,TB!$A444,Apr!$H:$H)</f>
        <v>0</v>
      </c>
      <c r="G444" s="48">
        <f>SUMIF(May!$A:$A,TB!$A444,May!$H:$H)</f>
        <v>0</v>
      </c>
      <c r="H444" s="48">
        <f>SUMIF(Jun!$A:$A,TB!$A444,Jun!$H:$H)</f>
        <v>0</v>
      </c>
      <c r="I444" s="48">
        <f>SUMIF(Jul!$A:$A,TB!$A444,Jul!$H:$H)</f>
        <v>0</v>
      </c>
      <c r="J444" s="48">
        <f>SUMIF(Aug!$A:$A,TB!$A444,Aug!$H:$H)</f>
        <v>0</v>
      </c>
      <c r="K444" s="48">
        <f>SUMIF(Sep!$A:$A,TB!$A444,Sep!$H:$H)</f>
        <v>0</v>
      </c>
      <c r="L444" s="48">
        <f>SUMIF(Oct!$A:$A,TB!$A444,Oct!$H:$H)</f>
        <v>0</v>
      </c>
      <c r="M444" s="48">
        <f>SUMIF(Nov!$A:$A,TB!$A444,Nov!$H:$H)</f>
        <v>0</v>
      </c>
      <c r="N444" s="48">
        <f>SUMIF(Dec!$A:$A,TB!$A444,Dec!$H:$H)</f>
        <v>0</v>
      </c>
      <c r="O444" s="261"/>
      <c r="P444" s="261"/>
      <c r="Q444" s="48">
        <v>0</v>
      </c>
      <c r="R444" s="48">
        <v>0</v>
      </c>
      <c r="S444" s="48">
        <v>0</v>
      </c>
      <c r="T444" s="48">
        <v>0</v>
      </c>
      <c r="U444" s="48">
        <v>0</v>
      </c>
      <c r="V444" s="48">
        <v>0</v>
      </c>
      <c r="W444" s="48">
        <v>0</v>
      </c>
      <c r="X444" s="48">
        <v>0</v>
      </c>
      <c r="Y444" s="48">
        <v>0</v>
      </c>
      <c r="Z444" s="48">
        <v>0</v>
      </c>
      <c r="AA444" s="48">
        <v>0</v>
      </c>
      <c r="AB444" s="48">
        <v>0</v>
      </c>
      <c r="AC444" s="261"/>
      <c r="AD444" s="48">
        <f t="shared" si="311"/>
        <v>0</v>
      </c>
      <c r="AE444" s="48">
        <f t="shared" si="312"/>
        <v>0</v>
      </c>
      <c r="AF444" s="48">
        <f t="shared" si="313"/>
        <v>0</v>
      </c>
      <c r="AG444" s="48">
        <f t="shared" si="314"/>
        <v>0</v>
      </c>
      <c r="AH444" s="48">
        <f t="shared" si="315"/>
        <v>0</v>
      </c>
      <c r="AI444" s="48">
        <f t="shared" si="316"/>
        <v>0</v>
      </c>
      <c r="AJ444" s="48">
        <f t="shared" si="317"/>
        <v>0</v>
      </c>
      <c r="AK444" s="48">
        <f t="shared" si="318"/>
        <v>0</v>
      </c>
      <c r="AL444" s="48">
        <f t="shared" si="319"/>
        <v>0</v>
      </c>
      <c r="AM444" s="48">
        <f t="shared" si="320"/>
        <v>0</v>
      </c>
      <c r="AN444" s="48">
        <f t="shared" si="321"/>
        <v>0</v>
      </c>
      <c r="AO444" s="48">
        <f t="shared" si="322"/>
        <v>0</v>
      </c>
    </row>
    <row r="445" spans="1:41" ht="16.399999999999999" customHeight="1">
      <c r="A445" s="14">
        <v>81017</v>
      </c>
      <c r="B445" s="24" t="s">
        <v>320</v>
      </c>
      <c r="C445" s="48">
        <f>SUMIF(Jan!$A:$A,TB!$A445,Jan!$H:$H)</f>
        <v>0</v>
      </c>
      <c r="D445" s="48">
        <f>SUMIF(Feb!$A:$A,TB!$A445,Feb!$H:$H)</f>
        <v>0</v>
      </c>
      <c r="E445" s="48">
        <f>SUMIF(Mar!$A:$A,TB!$A445,Mar!$H:$H)</f>
        <v>0</v>
      </c>
      <c r="F445" s="48">
        <f>SUMIF(Apr!$A:$A,TB!$A445,Apr!$H:$H)</f>
        <v>0</v>
      </c>
      <c r="G445" s="48">
        <f>SUMIF(May!$A:$A,TB!$A445,May!$H:$H)</f>
        <v>0</v>
      </c>
      <c r="H445" s="48">
        <f>SUMIF(Jun!$A:$A,TB!$A445,Jun!$H:$H)</f>
        <v>0</v>
      </c>
      <c r="I445" s="48">
        <f>SUMIF(Jul!$A:$A,TB!$A445,Jul!$H:$H)</f>
        <v>0</v>
      </c>
      <c r="J445" s="48">
        <f>SUMIF(Aug!$A:$A,TB!$A445,Aug!$H:$H)</f>
        <v>0</v>
      </c>
      <c r="K445" s="48">
        <f>SUMIF(Sep!$A:$A,TB!$A445,Sep!$H:$H)</f>
        <v>0</v>
      </c>
      <c r="L445" s="48">
        <f>SUMIF(Oct!$A:$A,TB!$A445,Oct!$H:$H)</f>
        <v>0</v>
      </c>
      <c r="M445" s="48">
        <f>SUMIF(Nov!$A:$A,TB!$A445,Nov!$H:$H)</f>
        <v>0</v>
      </c>
      <c r="N445" s="48">
        <f>SUMIF(Dec!$A:$A,TB!$A445,Dec!$H:$H)</f>
        <v>0</v>
      </c>
      <c r="O445" s="261"/>
      <c r="P445" s="261"/>
      <c r="Q445" s="48">
        <v>0</v>
      </c>
      <c r="R445" s="48">
        <v>0</v>
      </c>
      <c r="S445" s="48">
        <v>0</v>
      </c>
      <c r="T445" s="48">
        <v>0</v>
      </c>
      <c r="U445" s="48">
        <v>0</v>
      </c>
      <c r="V445" s="48">
        <v>0</v>
      </c>
      <c r="W445" s="48">
        <v>0</v>
      </c>
      <c r="X445" s="48">
        <v>0</v>
      </c>
      <c r="Y445" s="48">
        <v>0</v>
      </c>
      <c r="Z445" s="48">
        <v>0</v>
      </c>
      <c r="AA445" s="48">
        <v>0</v>
      </c>
      <c r="AB445" s="48">
        <v>0</v>
      </c>
      <c r="AC445" s="261"/>
      <c r="AD445" s="48">
        <f t="shared" si="311"/>
        <v>0</v>
      </c>
      <c r="AE445" s="48">
        <f t="shared" si="312"/>
        <v>0</v>
      </c>
      <c r="AF445" s="48">
        <f t="shared" si="313"/>
        <v>0</v>
      </c>
      <c r="AG445" s="48">
        <f t="shared" si="314"/>
        <v>0</v>
      </c>
      <c r="AH445" s="48">
        <f t="shared" si="315"/>
        <v>0</v>
      </c>
      <c r="AI445" s="48">
        <f t="shared" si="316"/>
        <v>0</v>
      </c>
      <c r="AJ445" s="48">
        <f t="shared" si="317"/>
        <v>0</v>
      </c>
      <c r="AK445" s="48">
        <f t="shared" si="318"/>
        <v>0</v>
      </c>
      <c r="AL445" s="48">
        <f t="shared" si="319"/>
        <v>0</v>
      </c>
      <c r="AM445" s="48">
        <f t="shared" si="320"/>
        <v>0</v>
      </c>
      <c r="AN445" s="48">
        <f t="shared" si="321"/>
        <v>0</v>
      </c>
      <c r="AO445" s="48">
        <f t="shared" si="322"/>
        <v>0</v>
      </c>
    </row>
    <row r="446" spans="1:41" ht="16.399999999999999" customHeight="1">
      <c r="A446" s="14">
        <v>81018</v>
      </c>
      <c r="B446" s="24" t="s">
        <v>321</v>
      </c>
      <c r="C446" s="48">
        <f>SUMIF(Jan!$A:$A,TB!$A446,Jan!$H:$H)</f>
        <v>0</v>
      </c>
      <c r="D446" s="48">
        <f>SUMIF(Feb!$A:$A,TB!$A446,Feb!$H:$H)</f>
        <v>0</v>
      </c>
      <c r="E446" s="48">
        <f>SUMIF(Mar!$A:$A,TB!$A446,Mar!$H:$H)</f>
        <v>0</v>
      </c>
      <c r="F446" s="48">
        <f>SUMIF(Apr!$A:$A,TB!$A446,Apr!$H:$H)</f>
        <v>0</v>
      </c>
      <c r="G446" s="48">
        <f>SUMIF(May!$A:$A,TB!$A446,May!$H:$H)</f>
        <v>0</v>
      </c>
      <c r="H446" s="48">
        <f>SUMIF(Jun!$A:$A,TB!$A446,Jun!$H:$H)</f>
        <v>0</v>
      </c>
      <c r="I446" s="48">
        <f>SUMIF(Jul!$A:$A,TB!$A446,Jul!$H:$H)</f>
        <v>0</v>
      </c>
      <c r="J446" s="48">
        <f>SUMIF(Aug!$A:$A,TB!$A446,Aug!$H:$H)</f>
        <v>0</v>
      </c>
      <c r="K446" s="48">
        <f>SUMIF(Sep!$A:$A,TB!$A446,Sep!$H:$H)</f>
        <v>0</v>
      </c>
      <c r="L446" s="48">
        <f>SUMIF(Oct!$A:$A,TB!$A446,Oct!$H:$H)</f>
        <v>0</v>
      </c>
      <c r="M446" s="48">
        <f>SUMIF(Nov!$A:$A,TB!$A446,Nov!$H:$H)</f>
        <v>0</v>
      </c>
      <c r="N446" s="48">
        <f>SUMIF(Dec!$A:$A,TB!$A446,Dec!$H:$H)</f>
        <v>0</v>
      </c>
      <c r="O446" s="261"/>
      <c r="P446" s="261"/>
      <c r="Q446" s="48">
        <v>0</v>
      </c>
      <c r="R446" s="48">
        <v>0</v>
      </c>
      <c r="S446" s="48">
        <v>0</v>
      </c>
      <c r="T446" s="48">
        <v>0</v>
      </c>
      <c r="U446" s="48">
        <v>0</v>
      </c>
      <c r="V446" s="48">
        <v>0</v>
      </c>
      <c r="W446" s="48">
        <v>0</v>
      </c>
      <c r="X446" s="48">
        <v>0</v>
      </c>
      <c r="Y446" s="48">
        <v>0</v>
      </c>
      <c r="Z446" s="48">
        <v>0</v>
      </c>
      <c r="AA446" s="48">
        <v>0</v>
      </c>
      <c r="AB446" s="48">
        <v>0</v>
      </c>
      <c r="AC446" s="261"/>
      <c r="AD446" s="48">
        <f t="shared" si="311"/>
        <v>0</v>
      </c>
      <c r="AE446" s="48">
        <f t="shared" si="312"/>
        <v>0</v>
      </c>
      <c r="AF446" s="48">
        <f t="shared" si="313"/>
        <v>0</v>
      </c>
      <c r="AG446" s="48">
        <f t="shared" si="314"/>
        <v>0</v>
      </c>
      <c r="AH446" s="48">
        <f t="shared" si="315"/>
        <v>0</v>
      </c>
      <c r="AI446" s="48">
        <f t="shared" si="316"/>
        <v>0</v>
      </c>
      <c r="AJ446" s="48">
        <f t="shared" si="317"/>
        <v>0</v>
      </c>
      <c r="AK446" s="48">
        <f t="shared" si="318"/>
        <v>0</v>
      </c>
      <c r="AL446" s="48">
        <f t="shared" si="319"/>
        <v>0</v>
      </c>
      <c r="AM446" s="48">
        <f t="shared" si="320"/>
        <v>0</v>
      </c>
      <c r="AN446" s="48">
        <f t="shared" si="321"/>
        <v>0</v>
      </c>
      <c r="AO446" s="48">
        <f t="shared" si="322"/>
        <v>0</v>
      </c>
    </row>
    <row r="447" spans="1:41" ht="16.399999999999999" customHeight="1">
      <c r="A447" s="14">
        <v>81019</v>
      </c>
      <c r="B447" s="24" t="s">
        <v>322</v>
      </c>
      <c r="C447" s="48">
        <f>SUMIF(Jan!$A:$A,TB!$A447,Jan!$H:$H)</f>
        <v>0</v>
      </c>
      <c r="D447" s="48">
        <f>SUMIF(Feb!$A:$A,TB!$A447,Feb!$H:$H)</f>
        <v>0</v>
      </c>
      <c r="E447" s="48">
        <f>SUMIF(Mar!$A:$A,TB!$A447,Mar!$H:$H)</f>
        <v>0</v>
      </c>
      <c r="F447" s="48">
        <f>SUMIF(Apr!$A:$A,TB!$A447,Apr!$H:$H)</f>
        <v>0</v>
      </c>
      <c r="G447" s="48">
        <f>SUMIF(May!$A:$A,TB!$A447,May!$H:$H)</f>
        <v>0</v>
      </c>
      <c r="H447" s="48">
        <f>SUMIF(Jun!$A:$A,TB!$A447,Jun!$H:$H)</f>
        <v>0</v>
      </c>
      <c r="I447" s="48">
        <f>SUMIF(Jul!$A:$A,TB!$A447,Jul!$H:$H)</f>
        <v>0</v>
      </c>
      <c r="J447" s="48">
        <f>SUMIF(Aug!$A:$A,TB!$A447,Aug!$H:$H)</f>
        <v>0</v>
      </c>
      <c r="K447" s="48">
        <f>SUMIF(Sep!$A:$A,TB!$A447,Sep!$H:$H)</f>
        <v>0</v>
      </c>
      <c r="L447" s="48">
        <f>SUMIF(Oct!$A:$A,TB!$A447,Oct!$H:$H)</f>
        <v>0</v>
      </c>
      <c r="M447" s="48">
        <f>SUMIF(Nov!$A:$A,TB!$A447,Nov!$H:$H)</f>
        <v>0</v>
      </c>
      <c r="N447" s="48">
        <f>SUMIF(Dec!$A:$A,TB!$A447,Dec!$H:$H)</f>
        <v>0</v>
      </c>
      <c r="O447" s="261"/>
      <c r="P447" s="261"/>
      <c r="Q447" s="48">
        <v>0</v>
      </c>
      <c r="R447" s="48">
        <v>0</v>
      </c>
      <c r="S447" s="48">
        <v>0</v>
      </c>
      <c r="T447" s="48">
        <v>0</v>
      </c>
      <c r="U447" s="48">
        <v>0</v>
      </c>
      <c r="V447" s="48">
        <v>0</v>
      </c>
      <c r="W447" s="48">
        <v>0</v>
      </c>
      <c r="X447" s="48">
        <v>0</v>
      </c>
      <c r="Y447" s="48">
        <v>0</v>
      </c>
      <c r="Z447" s="48">
        <v>0</v>
      </c>
      <c r="AA447" s="48">
        <v>0</v>
      </c>
      <c r="AB447" s="48">
        <v>0</v>
      </c>
      <c r="AC447" s="261"/>
      <c r="AD447" s="48">
        <f t="shared" si="311"/>
        <v>0</v>
      </c>
      <c r="AE447" s="48">
        <f t="shared" si="312"/>
        <v>0</v>
      </c>
      <c r="AF447" s="48">
        <f t="shared" si="313"/>
        <v>0</v>
      </c>
      <c r="AG447" s="48">
        <f t="shared" si="314"/>
        <v>0</v>
      </c>
      <c r="AH447" s="48">
        <f t="shared" si="315"/>
        <v>0</v>
      </c>
      <c r="AI447" s="48">
        <f t="shared" si="316"/>
        <v>0</v>
      </c>
      <c r="AJ447" s="48">
        <f t="shared" si="317"/>
        <v>0</v>
      </c>
      <c r="AK447" s="48">
        <f t="shared" si="318"/>
        <v>0</v>
      </c>
      <c r="AL447" s="48">
        <f t="shared" si="319"/>
        <v>0</v>
      </c>
      <c r="AM447" s="48">
        <f t="shared" si="320"/>
        <v>0</v>
      </c>
      <c r="AN447" s="48">
        <f t="shared" si="321"/>
        <v>0</v>
      </c>
      <c r="AO447" s="48">
        <f t="shared" si="322"/>
        <v>0</v>
      </c>
    </row>
    <row r="448" spans="1:41" ht="16.399999999999999" customHeight="1">
      <c r="A448" s="14">
        <v>81020</v>
      </c>
      <c r="B448" s="24" t="s">
        <v>323</v>
      </c>
      <c r="C448" s="48">
        <f>SUMIF(Jan!$A:$A,TB!$A448,Jan!$H:$H)</f>
        <v>0</v>
      </c>
      <c r="D448" s="48">
        <f>SUMIF(Feb!$A:$A,TB!$A448,Feb!$H:$H)</f>
        <v>0</v>
      </c>
      <c r="E448" s="48">
        <f>SUMIF(Mar!$A:$A,TB!$A448,Mar!$H:$H)</f>
        <v>0</v>
      </c>
      <c r="F448" s="48">
        <f>SUMIF(Apr!$A:$A,TB!$A448,Apr!$H:$H)</f>
        <v>0</v>
      </c>
      <c r="G448" s="48">
        <f>SUMIF(May!$A:$A,TB!$A448,May!$H:$H)</f>
        <v>0</v>
      </c>
      <c r="H448" s="48">
        <f>SUMIF(Jun!$A:$A,TB!$A448,Jun!$H:$H)</f>
        <v>0</v>
      </c>
      <c r="I448" s="48">
        <f>SUMIF(Jul!$A:$A,TB!$A448,Jul!$H:$H)</f>
        <v>0</v>
      </c>
      <c r="J448" s="48">
        <f>SUMIF(Aug!$A:$A,TB!$A448,Aug!$H:$H)</f>
        <v>0</v>
      </c>
      <c r="K448" s="48">
        <f>SUMIF(Sep!$A:$A,TB!$A448,Sep!$H:$H)</f>
        <v>0</v>
      </c>
      <c r="L448" s="48">
        <f>SUMIF(Oct!$A:$A,TB!$A448,Oct!$H:$H)</f>
        <v>0</v>
      </c>
      <c r="M448" s="48">
        <f>SUMIF(Nov!$A:$A,TB!$A448,Nov!$H:$H)</f>
        <v>0</v>
      </c>
      <c r="N448" s="48">
        <f>SUMIF(Dec!$A:$A,TB!$A448,Dec!$H:$H)</f>
        <v>0</v>
      </c>
      <c r="O448" s="261"/>
      <c r="P448" s="261"/>
      <c r="Q448" s="48">
        <v>0</v>
      </c>
      <c r="R448" s="48">
        <v>0</v>
      </c>
      <c r="S448" s="48">
        <v>0</v>
      </c>
      <c r="T448" s="48">
        <v>0</v>
      </c>
      <c r="U448" s="48">
        <v>0</v>
      </c>
      <c r="V448" s="48">
        <v>0</v>
      </c>
      <c r="W448" s="48">
        <v>0</v>
      </c>
      <c r="X448" s="48">
        <v>0</v>
      </c>
      <c r="Y448" s="48">
        <v>0</v>
      </c>
      <c r="Z448" s="48">
        <v>0</v>
      </c>
      <c r="AA448" s="48">
        <v>0</v>
      </c>
      <c r="AB448" s="48">
        <v>0</v>
      </c>
      <c r="AC448" s="261"/>
      <c r="AD448" s="48">
        <f t="shared" si="311"/>
        <v>0</v>
      </c>
      <c r="AE448" s="48">
        <f t="shared" si="312"/>
        <v>0</v>
      </c>
      <c r="AF448" s="48">
        <f t="shared" si="313"/>
        <v>0</v>
      </c>
      <c r="AG448" s="48">
        <f t="shared" si="314"/>
        <v>0</v>
      </c>
      <c r="AH448" s="48">
        <f t="shared" si="315"/>
        <v>0</v>
      </c>
      <c r="AI448" s="48">
        <f t="shared" si="316"/>
        <v>0</v>
      </c>
      <c r="AJ448" s="48">
        <f t="shared" si="317"/>
        <v>0</v>
      </c>
      <c r="AK448" s="48">
        <f t="shared" si="318"/>
        <v>0</v>
      </c>
      <c r="AL448" s="48">
        <f t="shared" si="319"/>
        <v>0</v>
      </c>
      <c r="AM448" s="48">
        <f t="shared" si="320"/>
        <v>0</v>
      </c>
      <c r="AN448" s="48">
        <f t="shared" si="321"/>
        <v>0</v>
      </c>
      <c r="AO448" s="48">
        <f t="shared" si="322"/>
        <v>0</v>
      </c>
    </row>
    <row r="449" spans="1:41" ht="16.399999999999999" customHeight="1">
      <c r="A449" s="14">
        <v>81021</v>
      </c>
      <c r="B449" s="24" t="s">
        <v>324</v>
      </c>
      <c r="C449" s="48">
        <f>SUMIF(Jan!$A:$A,TB!$A449,Jan!$H:$H)</f>
        <v>0</v>
      </c>
      <c r="D449" s="48">
        <f>SUMIF(Feb!$A:$A,TB!$A449,Feb!$H:$H)</f>
        <v>0</v>
      </c>
      <c r="E449" s="48">
        <f>SUMIF(Mar!$A:$A,TB!$A449,Mar!$H:$H)</f>
        <v>0</v>
      </c>
      <c r="F449" s="48">
        <f>SUMIF(Apr!$A:$A,TB!$A449,Apr!$H:$H)</f>
        <v>0</v>
      </c>
      <c r="G449" s="48">
        <f>SUMIF(May!$A:$A,TB!$A449,May!$H:$H)</f>
        <v>0</v>
      </c>
      <c r="H449" s="48">
        <f>SUMIF(Jun!$A:$A,TB!$A449,Jun!$H:$H)</f>
        <v>0</v>
      </c>
      <c r="I449" s="48">
        <f>SUMIF(Jul!$A:$A,TB!$A449,Jul!$H:$H)</f>
        <v>0</v>
      </c>
      <c r="J449" s="48">
        <f>SUMIF(Aug!$A:$A,TB!$A449,Aug!$H:$H)</f>
        <v>0</v>
      </c>
      <c r="K449" s="48">
        <f>SUMIF(Sep!$A:$A,TB!$A449,Sep!$H:$H)</f>
        <v>0</v>
      </c>
      <c r="L449" s="48">
        <f>SUMIF(Oct!$A:$A,TB!$A449,Oct!$H:$H)</f>
        <v>0</v>
      </c>
      <c r="M449" s="48">
        <f>SUMIF(Nov!$A:$A,TB!$A449,Nov!$H:$H)</f>
        <v>0</v>
      </c>
      <c r="N449" s="48">
        <f>SUMIF(Dec!$A:$A,TB!$A449,Dec!$H:$H)</f>
        <v>0</v>
      </c>
      <c r="O449" s="261"/>
      <c r="P449" s="261"/>
      <c r="Q449" s="48">
        <v>0</v>
      </c>
      <c r="R449" s="48">
        <v>0</v>
      </c>
      <c r="S449" s="48">
        <v>0</v>
      </c>
      <c r="T449" s="48">
        <v>0</v>
      </c>
      <c r="U449" s="48">
        <v>0</v>
      </c>
      <c r="V449" s="48">
        <v>0</v>
      </c>
      <c r="W449" s="48">
        <v>0</v>
      </c>
      <c r="X449" s="48">
        <v>0</v>
      </c>
      <c r="Y449" s="48">
        <v>0</v>
      </c>
      <c r="Z449" s="48">
        <v>0</v>
      </c>
      <c r="AA449" s="48">
        <v>0</v>
      </c>
      <c r="AB449" s="48">
        <v>0</v>
      </c>
      <c r="AC449" s="261"/>
      <c r="AD449" s="48">
        <f t="shared" si="311"/>
        <v>0</v>
      </c>
      <c r="AE449" s="48">
        <f t="shared" si="312"/>
        <v>0</v>
      </c>
      <c r="AF449" s="48">
        <f t="shared" si="313"/>
        <v>0</v>
      </c>
      <c r="AG449" s="48">
        <f t="shared" si="314"/>
        <v>0</v>
      </c>
      <c r="AH449" s="48">
        <f t="shared" si="315"/>
        <v>0</v>
      </c>
      <c r="AI449" s="48">
        <f t="shared" si="316"/>
        <v>0</v>
      </c>
      <c r="AJ449" s="48">
        <f t="shared" si="317"/>
        <v>0</v>
      </c>
      <c r="AK449" s="48">
        <f t="shared" si="318"/>
        <v>0</v>
      </c>
      <c r="AL449" s="48">
        <f t="shared" si="319"/>
        <v>0</v>
      </c>
      <c r="AM449" s="48">
        <f t="shared" si="320"/>
        <v>0</v>
      </c>
      <c r="AN449" s="48">
        <f t="shared" si="321"/>
        <v>0</v>
      </c>
      <c r="AO449" s="48">
        <f t="shared" si="322"/>
        <v>0</v>
      </c>
    </row>
    <row r="450" spans="1:41" ht="16.399999999999999" customHeight="1">
      <c r="A450" s="14">
        <v>81022</v>
      </c>
      <c r="B450" s="24" t="s">
        <v>325</v>
      </c>
      <c r="C450" s="48">
        <f>SUMIF(Jan!$A:$A,TB!$A450,Jan!$H:$H)</f>
        <v>0</v>
      </c>
      <c r="D450" s="48">
        <f>SUMIF(Feb!$A:$A,TB!$A450,Feb!$H:$H)</f>
        <v>0</v>
      </c>
      <c r="E450" s="48">
        <f>SUMIF(Mar!$A:$A,TB!$A450,Mar!$H:$H)</f>
        <v>0</v>
      </c>
      <c r="F450" s="48">
        <f>SUMIF(Apr!$A:$A,TB!$A450,Apr!$H:$H)</f>
        <v>0</v>
      </c>
      <c r="G450" s="48">
        <f>SUMIF(May!$A:$A,TB!$A450,May!$H:$H)</f>
        <v>0</v>
      </c>
      <c r="H450" s="48">
        <f>SUMIF(Jun!$A:$A,TB!$A450,Jun!$H:$H)</f>
        <v>0</v>
      </c>
      <c r="I450" s="48">
        <f>SUMIF(Jul!$A:$A,TB!$A450,Jul!$H:$H)</f>
        <v>0</v>
      </c>
      <c r="J450" s="48">
        <f>SUMIF(Aug!$A:$A,TB!$A450,Aug!$H:$H)</f>
        <v>0</v>
      </c>
      <c r="K450" s="48">
        <f>SUMIF(Sep!$A:$A,TB!$A450,Sep!$H:$H)</f>
        <v>0</v>
      </c>
      <c r="L450" s="48">
        <f>SUMIF(Oct!$A:$A,TB!$A450,Oct!$H:$H)</f>
        <v>0</v>
      </c>
      <c r="M450" s="48">
        <f>SUMIF(Nov!$A:$A,TB!$A450,Nov!$H:$H)</f>
        <v>0</v>
      </c>
      <c r="N450" s="48">
        <f>SUMIF(Dec!$A:$A,TB!$A450,Dec!$H:$H)</f>
        <v>0</v>
      </c>
      <c r="O450" s="261"/>
      <c r="P450" s="261"/>
      <c r="Q450" s="48">
        <v>0</v>
      </c>
      <c r="R450" s="48">
        <v>0</v>
      </c>
      <c r="S450" s="48">
        <v>0</v>
      </c>
      <c r="T450" s="48">
        <v>0</v>
      </c>
      <c r="U450" s="48">
        <v>0</v>
      </c>
      <c r="V450" s="48">
        <v>0</v>
      </c>
      <c r="W450" s="48">
        <v>0</v>
      </c>
      <c r="X450" s="48">
        <v>0</v>
      </c>
      <c r="Y450" s="48">
        <v>0</v>
      </c>
      <c r="Z450" s="48">
        <v>0</v>
      </c>
      <c r="AA450" s="48">
        <v>0</v>
      </c>
      <c r="AB450" s="48">
        <v>0</v>
      </c>
      <c r="AC450" s="261"/>
      <c r="AD450" s="48">
        <f t="shared" si="311"/>
        <v>0</v>
      </c>
      <c r="AE450" s="48">
        <f t="shared" si="312"/>
        <v>0</v>
      </c>
      <c r="AF450" s="48">
        <f t="shared" si="313"/>
        <v>0</v>
      </c>
      <c r="AG450" s="48">
        <f t="shared" si="314"/>
        <v>0</v>
      </c>
      <c r="AH450" s="48">
        <f t="shared" si="315"/>
        <v>0</v>
      </c>
      <c r="AI450" s="48">
        <f t="shared" si="316"/>
        <v>0</v>
      </c>
      <c r="AJ450" s="48">
        <f t="shared" si="317"/>
        <v>0</v>
      </c>
      <c r="AK450" s="48">
        <f t="shared" si="318"/>
        <v>0</v>
      </c>
      <c r="AL450" s="48">
        <f t="shared" si="319"/>
        <v>0</v>
      </c>
      <c r="AM450" s="48">
        <f t="shared" si="320"/>
        <v>0</v>
      </c>
      <c r="AN450" s="48">
        <f t="shared" si="321"/>
        <v>0</v>
      </c>
      <c r="AO450" s="48">
        <f t="shared" si="322"/>
        <v>0</v>
      </c>
    </row>
    <row r="451" spans="1:41" ht="16.399999999999999" customHeight="1">
      <c r="A451" s="14">
        <v>81023</v>
      </c>
      <c r="B451" s="24" t="s">
        <v>326</v>
      </c>
      <c r="C451" s="48">
        <f>SUMIF(Jan!$A:$A,TB!$A451,Jan!$H:$H)</f>
        <v>0</v>
      </c>
      <c r="D451" s="48">
        <f>SUMIF(Feb!$A:$A,TB!$A451,Feb!$H:$H)</f>
        <v>0</v>
      </c>
      <c r="E451" s="48">
        <f>SUMIF(Mar!$A:$A,TB!$A451,Mar!$H:$H)</f>
        <v>0</v>
      </c>
      <c r="F451" s="48">
        <f>SUMIF(Apr!$A:$A,TB!$A451,Apr!$H:$H)</f>
        <v>0</v>
      </c>
      <c r="G451" s="48">
        <f>SUMIF(May!$A:$A,TB!$A451,May!$H:$H)</f>
        <v>0</v>
      </c>
      <c r="H451" s="48">
        <f>SUMIF(Jun!$A:$A,TB!$A451,Jun!$H:$H)</f>
        <v>0</v>
      </c>
      <c r="I451" s="48">
        <f>SUMIF(Jul!$A:$A,TB!$A451,Jul!$H:$H)</f>
        <v>0</v>
      </c>
      <c r="J451" s="48">
        <f>SUMIF(Aug!$A:$A,TB!$A451,Aug!$H:$H)</f>
        <v>0</v>
      </c>
      <c r="K451" s="48">
        <f>SUMIF(Sep!$A:$A,TB!$A451,Sep!$H:$H)</f>
        <v>0</v>
      </c>
      <c r="L451" s="48">
        <f>SUMIF(Oct!$A:$A,TB!$A451,Oct!$H:$H)</f>
        <v>0</v>
      </c>
      <c r="M451" s="48">
        <f>SUMIF(Nov!$A:$A,TB!$A451,Nov!$H:$H)</f>
        <v>0</v>
      </c>
      <c r="N451" s="48">
        <f>SUMIF(Dec!$A:$A,TB!$A451,Dec!$H:$H)</f>
        <v>0</v>
      </c>
      <c r="O451" s="261"/>
      <c r="P451" s="261"/>
      <c r="Q451" s="48">
        <v>0</v>
      </c>
      <c r="R451" s="48">
        <v>0</v>
      </c>
      <c r="S451" s="48">
        <v>0</v>
      </c>
      <c r="T451" s="48">
        <v>0</v>
      </c>
      <c r="U451" s="48">
        <v>0</v>
      </c>
      <c r="V451" s="48">
        <v>0</v>
      </c>
      <c r="W451" s="48">
        <v>0</v>
      </c>
      <c r="X451" s="48">
        <v>0</v>
      </c>
      <c r="Y451" s="48">
        <v>0</v>
      </c>
      <c r="Z451" s="48">
        <v>0</v>
      </c>
      <c r="AA451" s="48">
        <v>0</v>
      </c>
      <c r="AB451" s="48">
        <v>0</v>
      </c>
      <c r="AC451" s="261"/>
      <c r="AD451" s="48">
        <f t="shared" si="311"/>
        <v>0</v>
      </c>
      <c r="AE451" s="48">
        <f t="shared" si="312"/>
        <v>0</v>
      </c>
      <c r="AF451" s="48">
        <f t="shared" si="313"/>
        <v>0</v>
      </c>
      <c r="AG451" s="48">
        <f t="shared" si="314"/>
        <v>0</v>
      </c>
      <c r="AH451" s="48">
        <f t="shared" si="315"/>
        <v>0</v>
      </c>
      <c r="AI451" s="48">
        <f t="shared" si="316"/>
        <v>0</v>
      </c>
      <c r="AJ451" s="48">
        <f t="shared" si="317"/>
        <v>0</v>
      </c>
      <c r="AK451" s="48">
        <f t="shared" si="318"/>
        <v>0</v>
      </c>
      <c r="AL451" s="48">
        <f t="shared" si="319"/>
        <v>0</v>
      </c>
      <c r="AM451" s="48">
        <f t="shared" si="320"/>
        <v>0</v>
      </c>
      <c r="AN451" s="48">
        <f t="shared" si="321"/>
        <v>0</v>
      </c>
      <c r="AO451" s="48">
        <f t="shared" si="322"/>
        <v>0</v>
      </c>
    </row>
    <row r="452" spans="1:41" ht="16.399999999999999" customHeight="1">
      <c r="A452" s="14">
        <v>81024</v>
      </c>
      <c r="B452" s="24" t="s">
        <v>327</v>
      </c>
      <c r="C452" s="48">
        <f>SUMIF(Jan!$A:$A,TB!$A452,Jan!$H:$H)</f>
        <v>0</v>
      </c>
      <c r="D452" s="48">
        <f>SUMIF(Feb!$A:$A,TB!$A452,Feb!$H:$H)</f>
        <v>0</v>
      </c>
      <c r="E452" s="48">
        <f>SUMIF(Mar!$A:$A,TB!$A452,Mar!$H:$H)</f>
        <v>0</v>
      </c>
      <c r="F452" s="48">
        <f>SUMIF(Apr!$A:$A,TB!$A452,Apr!$H:$H)</f>
        <v>0</v>
      </c>
      <c r="G452" s="48">
        <f>SUMIF(May!$A:$A,TB!$A452,May!$H:$H)</f>
        <v>0</v>
      </c>
      <c r="H452" s="48">
        <f>SUMIF(Jun!$A:$A,TB!$A452,Jun!$H:$H)</f>
        <v>0</v>
      </c>
      <c r="I452" s="48">
        <f>SUMIF(Jul!$A:$A,TB!$A452,Jul!$H:$H)</f>
        <v>0</v>
      </c>
      <c r="J452" s="48">
        <f>SUMIF(Aug!$A:$A,TB!$A452,Aug!$H:$H)</f>
        <v>0</v>
      </c>
      <c r="K452" s="48">
        <f>SUMIF(Sep!$A:$A,TB!$A452,Sep!$H:$H)</f>
        <v>0</v>
      </c>
      <c r="L452" s="48">
        <f>SUMIF(Oct!$A:$A,TB!$A452,Oct!$H:$H)</f>
        <v>0</v>
      </c>
      <c r="M452" s="48">
        <f>SUMIF(Nov!$A:$A,TB!$A452,Nov!$H:$H)</f>
        <v>0</v>
      </c>
      <c r="N452" s="48">
        <f>SUMIF(Dec!$A:$A,TB!$A452,Dec!$H:$H)</f>
        <v>0</v>
      </c>
      <c r="O452" s="261"/>
      <c r="P452" s="261"/>
      <c r="Q452" s="48">
        <v>0</v>
      </c>
      <c r="R452" s="48">
        <v>0</v>
      </c>
      <c r="S452" s="48">
        <v>0</v>
      </c>
      <c r="T452" s="48">
        <v>0</v>
      </c>
      <c r="U452" s="48">
        <v>0</v>
      </c>
      <c r="V452" s="48">
        <v>0</v>
      </c>
      <c r="W452" s="48">
        <v>0</v>
      </c>
      <c r="X452" s="48">
        <v>0</v>
      </c>
      <c r="Y452" s="48">
        <v>0</v>
      </c>
      <c r="Z452" s="48">
        <v>0</v>
      </c>
      <c r="AA452" s="48">
        <v>0</v>
      </c>
      <c r="AB452" s="48">
        <v>0</v>
      </c>
      <c r="AC452" s="261"/>
      <c r="AD452" s="48">
        <f t="shared" si="311"/>
        <v>0</v>
      </c>
      <c r="AE452" s="48">
        <f t="shared" si="312"/>
        <v>0</v>
      </c>
      <c r="AF452" s="48">
        <f t="shared" si="313"/>
        <v>0</v>
      </c>
      <c r="AG452" s="48">
        <f t="shared" si="314"/>
        <v>0</v>
      </c>
      <c r="AH452" s="48">
        <f t="shared" si="315"/>
        <v>0</v>
      </c>
      <c r="AI452" s="48">
        <f t="shared" si="316"/>
        <v>0</v>
      </c>
      <c r="AJ452" s="48">
        <f t="shared" si="317"/>
        <v>0</v>
      </c>
      <c r="AK452" s="48">
        <f t="shared" si="318"/>
        <v>0</v>
      </c>
      <c r="AL452" s="48">
        <f t="shared" si="319"/>
        <v>0</v>
      </c>
      <c r="AM452" s="48">
        <f t="shared" si="320"/>
        <v>0</v>
      </c>
      <c r="AN452" s="48">
        <f t="shared" si="321"/>
        <v>0</v>
      </c>
      <c r="AO452" s="48">
        <f t="shared" si="322"/>
        <v>0</v>
      </c>
    </row>
    <row r="453" spans="1:41" ht="16.399999999999999" customHeight="1">
      <c r="A453" s="14">
        <v>81025</v>
      </c>
      <c r="B453" s="24" t="s">
        <v>328</v>
      </c>
      <c r="C453" s="48">
        <f>SUMIF(Jan!$A:$A,TB!$A453,Jan!$H:$H)</f>
        <v>0</v>
      </c>
      <c r="D453" s="48">
        <f>SUMIF(Feb!$A:$A,TB!$A453,Feb!$H:$H)</f>
        <v>0</v>
      </c>
      <c r="E453" s="48">
        <f>SUMIF(Mar!$A:$A,TB!$A453,Mar!$H:$H)</f>
        <v>0</v>
      </c>
      <c r="F453" s="48">
        <f>SUMIF(Apr!$A:$A,TB!$A453,Apr!$H:$H)</f>
        <v>0</v>
      </c>
      <c r="G453" s="48">
        <f>SUMIF(May!$A:$A,TB!$A453,May!$H:$H)</f>
        <v>0</v>
      </c>
      <c r="H453" s="48">
        <f>SUMIF(Jun!$A:$A,TB!$A453,Jun!$H:$H)</f>
        <v>0</v>
      </c>
      <c r="I453" s="48">
        <f>SUMIF(Jul!$A:$A,TB!$A453,Jul!$H:$H)</f>
        <v>0</v>
      </c>
      <c r="J453" s="48">
        <f>SUMIF(Aug!$A:$A,TB!$A453,Aug!$H:$H)</f>
        <v>0</v>
      </c>
      <c r="K453" s="48">
        <f>SUMIF(Sep!$A:$A,TB!$A453,Sep!$H:$H)</f>
        <v>0</v>
      </c>
      <c r="L453" s="48">
        <f>SUMIF(Oct!$A:$A,TB!$A453,Oct!$H:$H)</f>
        <v>0</v>
      </c>
      <c r="M453" s="48">
        <f>SUMIF(Nov!$A:$A,TB!$A453,Nov!$H:$H)</f>
        <v>0</v>
      </c>
      <c r="N453" s="48">
        <f>SUMIF(Dec!$A:$A,TB!$A453,Dec!$H:$H)</f>
        <v>0</v>
      </c>
      <c r="O453" s="261"/>
      <c r="P453" s="261"/>
      <c r="Q453" s="48">
        <v>0</v>
      </c>
      <c r="R453" s="48">
        <v>0</v>
      </c>
      <c r="S453" s="48">
        <v>0</v>
      </c>
      <c r="T453" s="48">
        <v>0</v>
      </c>
      <c r="U453" s="48">
        <v>0</v>
      </c>
      <c r="V453" s="48">
        <v>0</v>
      </c>
      <c r="W453" s="48">
        <v>0</v>
      </c>
      <c r="X453" s="48">
        <v>0</v>
      </c>
      <c r="Y453" s="48">
        <v>0</v>
      </c>
      <c r="Z453" s="48">
        <v>0</v>
      </c>
      <c r="AA453" s="48">
        <v>0</v>
      </c>
      <c r="AB453" s="48">
        <v>0</v>
      </c>
      <c r="AC453" s="261"/>
      <c r="AD453" s="48">
        <f t="shared" si="311"/>
        <v>0</v>
      </c>
      <c r="AE453" s="48">
        <f t="shared" si="312"/>
        <v>0</v>
      </c>
      <c r="AF453" s="48">
        <f t="shared" si="313"/>
        <v>0</v>
      </c>
      <c r="AG453" s="48">
        <f t="shared" si="314"/>
        <v>0</v>
      </c>
      <c r="AH453" s="48">
        <f t="shared" si="315"/>
        <v>0</v>
      </c>
      <c r="AI453" s="48">
        <f t="shared" si="316"/>
        <v>0</v>
      </c>
      <c r="AJ453" s="48">
        <f t="shared" si="317"/>
        <v>0</v>
      </c>
      <c r="AK453" s="48">
        <f t="shared" si="318"/>
        <v>0</v>
      </c>
      <c r="AL453" s="48">
        <f t="shared" si="319"/>
        <v>0</v>
      </c>
      <c r="AM453" s="48">
        <f t="shared" si="320"/>
        <v>0</v>
      </c>
      <c r="AN453" s="48">
        <f t="shared" si="321"/>
        <v>0</v>
      </c>
      <c r="AO453" s="48">
        <f t="shared" si="322"/>
        <v>0</v>
      </c>
    </row>
    <row r="454" spans="1:41" ht="16.399999999999999" customHeight="1">
      <c r="A454" s="14">
        <v>81026</v>
      </c>
      <c r="B454" s="24" t="s">
        <v>329</v>
      </c>
      <c r="C454" s="48">
        <f>SUMIF(Jan!$A:$A,TB!$A454,Jan!$H:$H)</f>
        <v>0</v>
      </c>
      <c r="D454" s="48">
        <f>SUMIF(Feb!$A:$A,TB!$A454,Feb!$H:$H)</f>
        <v>0</v>
      </c>
      <c r="E454" s="48">
        <f>SUMIF(Mar!$A:$A,TB!$A454,Mar!$H:$H)</f>
        <v>0</v>
      </c>
      <c r="F454" s="48">
        <f>SUMIF(Apr!$A:$A,TB!$A454,Apr!$H:$H)</f>
        <v>0</v>
      </c>
      <c r="G454" s="48">
        <f>SUMIF(May!$A:$A,TB!$A454,May!$H:$H)</f>
        <v>0</v>
      </c>
      <c r="H454" s="48">
        <f>SUMIF(Jun!$A:$A,TB!$A454,Jun!$H:$H)</f>
        <v>0</v>
      </c>
      <c r="I454" s="48">
        <f>SUMIF(Jul!$A:$A,TB!$A454,Jul!$H:$H)</f>
        <v>0</v>
      </c>
      <c r="J454" s="48">
        <f>SUMIF(Aug!$A:$A,TB!$A454,Aug!$H:$H)</f>
        <v>0</v>
      </c>
      <c r="K454" s="48">
        <f>SUMIF(Sep!$A:$A,TB!$A454,Sep!$H:$H)</f>
        <v>0</v>
      </c>
      <c r="L454" s="48">
        <f>SUMIF(Oct!$A:$A,TB!$A454,Oct!$H:$H)</f>
        <v>0</v>
      </c>
      <c r="M454" s="48">
        <f>SUMIF(Nov!$A:$A,TB!$A454,Nov!$H:$H)</f>
        <v>0</v>
      </c>
      <c r="N454" s="48">
        <f>SUMIF(Dec!$A:$A,TB!$A454,Dec!$H:$H)</f>
        <v>0</v>
      </c>
      <c r="O454" s="261"/>
      <c r="P454" s="261"/>
      <c r="Q454" s="48">
        <v>0</v>
      </c>
      <c r="R454" s="48">
        <v>0</v>
      </c>
      <c r="S454" s="48">
        <v>0</v>
      </c>
      <c r="T454" s="48">
        <v>0</v>
      </c>
      <c r="U454" s="48">
        <v>0</v>
      </c>
      <c r="V454" s="48">
        <v>0</v>
      </c>
      <c r="W454" s="48">
        <v>0</v>
      </c>
      <c r="X454" s="48">
        <v>0</v>
      </c>
      <c r="Y454" s="48">
        <v>0</v>
      </c>
      <c r="Z454" s="48">
        <v>0</v>
      </c>
      <c r="AA454" s="48">
        <v>0</v>
      </c>
      <c r="AB454" s="48">
        <v>0</v>
      </c>
      <c r="AC454" s="261"/>
      <c r="AD454" s="48">
        <f t="shared" si="311"/>
        <v>0</v>
      </c>
      <c r="AE454" s="48">
        <f t="shared" si="312"/>
        <v>0</v>
      </c>
      <c r="AF454" s="48">
        <f t="shared" si="313"/>
        <v>0</v>
      </c>
      <c r="AG454" s="48">
        <f t="shared" si="314"/>
        <v>0</v>
      </c>
      <c r="AH454" s="48">
        <f t="shared" si="315"/>
        <v>0</v>
      </c>
      <c r="AI454" s="48">
        <f t="shared" si="316"/>
        <v>0</v>
      </c>
      <c r="AJ454" s="48">
        <f t="shared" si="317"/>
        <v>0</v>
      </c>
      <c r="AK454" s="48">
        <f t="shared" si="318"/>
        <v>0</v>
      </c>
      <c r="AL454" s="48">
        <f t="shared" si="319"/>
        <v>0</v>
      </c>
      <c r="AM454" s="48">
        <f t="shared" si="320"/>
        <v>0</v>
      </c>
      <c r="AN454" s="48">
        <f t="shared" si="321"/>
        <v>0</v>
      </c>
      <c r="AO454" s="48">
        <f t="shared" si="322"/>
        <v>0</v>
      </c>
    </row>
    <row r="455" spans="1:41" ht="16.399999999999999" customHeight="1">
      <c r="A455" s="14">
        <v>81027</v>
      </c>
      <c r="B455" s="24" t="s">
        <v>330</v>
      </c>
      <c r="C455" s="48">
        <f>SUMIF(Jan!$A:$A,TB!$A455,Jan!$H:$H)</f>
        <v>0</v>
      </c>
      <c r="D455" s="48">
        <f>SUMIF(Feb!$A:$A,TB!$A455,Feb!$H:$H)</f>
        <v>0</v>
      </c>
      <c r="E455" s="48">
        <f>SUMIF(Mar!$A:$A,TB!$A455,Mar!$H:$H)</f>
        <v>0</v>
      </c>
      <c r="F455" s="48">
        <f>SUMIF(Apr!$A:$A,TB!$A455,Apr!$H:$H)</f>
        <v>0</v>
      </c>
      <c r="G455" s="48">
        <f>SUMIF(May!$A:$A,TB!$A455,May!$H:$H)</f>
        <v>0</v>
      </c>
      <c r="H455" s="48">
        <f>SUMIF(Jun!$A:$A,TB!$A455,Jun!$H:$H)</f>
        <v>0</v>
      </c>
      <c r="I455" s="48">
        <f>SUMIF(Jul!$A:$A,TB!$A455,Jul!$H:$H)</f>
        <v>0</v>
      </c>
      <c r="J455" s="48">
        <f>SUMIF(Aug!$A:$A,TB!$A455,Aug!$H:$H)</f>
        <v>0</v>
      </c>
      <c r="K455" s="48">
        <f>SUMIF(Sep!$A:$A,TB!$A455,Sep!$H:$H)</f>
        <v>0</v>
      </c>
      <c r="L455" s="48">
        <f>SUMIF(Oct!$A:$A,TB!$A455,Oct!$H:$H)</f>
        <v>0</v>
      </c>
      <c r="M455" s="48">
        <f>SUMIF(Nov!$A:$A,TB!$A455,Nov!$H:$H)</f>
        <v>0</v>
      </c>
      <c r="N455" s="48">
        <f>SUMIF(Dec!$A:$A,TB!$A455,Dec!$H:$H)</f>
        <v>0</v>
      </c>
      <c r="O455" s="261"/>
      <c r="P455" s="261"/>
      <c r="Q455" s="48">
        <v>0</v>
      </c>
      <c r="R455" s="48">
        <v>0</v>
      </c>
      <c r="S455" s="48">
        <v>0</v>
      </c>
      <c r="T455" s="48">
        <v>0</v>
      </c>
      <c r="U455" s="48">
        <v>0</v>
      </c>
      <c r="V455" s="48">
        <v>0</v>
      </c>
      <c r="W455" s="48">
        <v>0</v>
      </c>
      <c r="X455" s="48">
        <v>0</v>
      </c>
      <c r="Y455" s="48">
        <v>0</v>
      </c>
      <c r="Z455" s="48">
        <v>0</v>
      </c>
      <c r="AA455" s="48">
        <v>0</v>
      </c>
      <c r="AB455" s="48">
        <v>0</v>
      </c>
      <c r="AC455" s="261"/>
      <c r="AD455" s="48">
        <f t="shared" si="311"/>
        <v>0</v>
      </c>
      <c r="AE455" s="48">
        <f t="shared" si="312"/>
        <v>0</v>
      </c>
      <c r="AF455" s="48">
        <f t="shared" si="313"/>
        <v>0</v>
      </c>
      <c r="AG455" s="48">
        <f t="shared" si="314"/>
        <v>0</v>
      </c>
      <c r="AH455" s="48">
        <f t="shared" si="315"/>
        <v>0</v>
      </c>
      <c r="AI455" s="48">
        <f t="shared" si="316"/>
        <v>0</v>
      </c>
      <c r="AJ455" s="48">
        <f t="shared" si="317"/>
        <v>0</v>
      </c>
      <c r="AK455" s="48">
        <f t="shared" si="318"/>
        <v>0</v>
      </c>
      <c r="AL455" s="48">
        <f t="shared" si="319"/>
        <v>0</v>
      </c>
      <c r="AM455" s="48">
        <f t="shared" si="320"/>
        <v>0</v>
      </c>
      <c r="AN455" s="48">
        <f t="shared" si="321"/>
        <v>0</v>
      </c>
      <c r="AO455" s="48">
        <f t="shared" si="322"/>
        <v>0</v>
      </c>
    </row>
    <row r="456" spans="1:41" ht="16.399999999999999" customHeight="1">
      <c r="A456" s="14">
        <v>81028</v>
      </c>
      <c r="B456" s="24" t="s">
        <v>331</v>
      </c>
      <c r="C456" s="48">
        <f>SUMIF(Jan!$A:$A,TB!$A456,Jan!$H:$H)</f>
        <v>0</v>
      </c>
      <c r="D456" s="48">
        <f>SUMIF(Feb!$A:$A,TB!$A456,Feb!$H:$H)</f>
        <v>0</v>
      </c>
      <c r="E456" s="48">
        <f>SUMIF(Mar!$A:$A,TB!$A456,Mar!$H:$H)</f>
        <v>0</v>
      </c>
      <c r="F456" s="48">
        <f>SUMIF(Apr!$A:$A,TB!$A456,Apr!$H:$H)</f>
        <v>0</v>
      </c>
      <c r="G456" s="48">
        <f>SUMIF(May!$A:$A,TB!$A456,May!$H:$H)</f>
        <v>0</v>
      </c>
      <c r="H456" s="48">
        <f>SUMIF(Jun!$A:$A,TB!$A456,Jun!$H:$H)</f>
        <v>0</v>
      </c>
      <c r="I456" s="48">
        <f>SUMIF(Jul!$A:$A,TB!$A456,Jul!$H:$H)</f>
        <v>0</v>
      </c>
      <c r="J456" s="48">
        <f>SUMIF(Aug!$A:$A,TB!$A456,Aug!$H:$H)</f>
        <v>0</v>
      </c>
      <c r="K456" s="48">
        <f>SUMIF(Sep!$A:$A,TB!$A456,Sep!$H:$H)</f>
        <v>0</v>
      </c>
      <c r="L456" s="48">
        <f>SUMIF(Oct!$A:$A,TB!$A456,Oct!$H:$H)</f>
        <v>0</v>
      </c>
      <c r="M456" s="48">
        <f>SUMIF(Nov!$A:$A,TB!$A456,Nov!$H:$H)</f>
        <v>0</v>
      </c>
      <c r="N456" s="48">
        <f>SUMIF(Dec!$A:$A,TB!$A456,Dec!$H:$H)</f>
        <v>0</v>
      </c>
      <c r="O456" s="261"/>
      <c r="P456" s="261"/>
      <c r="Q456" s="48">
        <v>0</v>
      </c>
      <c r="R456" s="48">
        <v>0</v>
      </c>
      <c r="S456" s="48">
        <v>0</v>
      </c>
      <c r="T456" s="48">
        <v>0</v>
      </c>
      <c r="U456" s="48">
        <v>0</v>
      </c>
      <c r="V456" s="48">
        <v>0</v>
      </c>
      <c r="W456" s="48">
        <v>0</v>
      </c>
      <c r="X456" s="48">
        <v>0</v>
      </c>
      <c r="Y456" s="48">
        <v>0</v>
      </c>
      <c r="Z456" s="48">
        <v>0</v>
      </c>
      <c r="AA456" s="48">
        <v>0</v>
      </c>
      <c r="AB456" s="48">
        <v>0</v>
      </c>
      <c r="AC456" s="261"/>
      <c r="AD456" s="48">
        <f t="shared" si="311"/>
        <v>0</v>
      </c>
      <c r="AE456" s="48">
        <f t="shared" si="312"/>
        <v>0</v>
      </c>
      <c r="AF456" s="48">
        <f t="shared" si="313"/>
        <v>0</v>
      </c>
      <c r="AG456" s="48">
        <f t="shared" si="314"/>
        <v>0</v>
      </c>
      <c r="AH456" s="48">
        <f t="shared" si="315"/>
        <v>0</v>
      </c>
      <c r="AI456" s="48">
        <f t="shared" si="316"/>
        <v>0</v>
      </c>
      <c r="AJ456" s="48">
        <f t="shared" si="317"/>
        <v>0</v>
      </c>
      <c r="AK456" s="48">
        <f t="shared" si="318"/>
        <v>0</v>
      </c>
      <c r="AL456" s="48">
        <f t="shared" si="319"/>
        <v>0</v>
      </c>
      <c r="AM456" s="48">
        <f t="shared" si="320"/>
        <v>0</v>
      </c>
      <c r="AN456" s="48">
        <f t="shared" si="321"/>
        <v>0</v>
      </c>
      <c r="AO456" s="48">
        <f t="shared" si="322"/>
        <v>0</v>
      </c>
    </row>
    <row r="457" spans="1:41" ht="16.399999999999999" customHeight="1">
      <c r="A457" s="14">
        <v>81029</v>
      </c>
      <c r="B457" s="24" t="s">
        <v>607</v>
      </c>
      <c r="C457" s="48">
        <f>SUMIF(Jan!$A:$A,TB!$A457,Jan!$H:$H)</f>
        <v>2728610.15</v>
      </c>
      <c r="D457" s="48">
        <f>SUMIF(Feb!$A:$A,TB!$A457,Feb!$H:$H)</f>
        <v>5719827.0499999998</v>
      </c>
      <c r="E457" s="48">
        <f>SUMIF(Mar!$A:$A,TB!$A457,Mar!$H:$H)</f>
        <v>8300935.2300000004</v>
      </c>
      <c r="F457" s="48">
        <f>SUMIF(Apr!$A:$A,TB!$A457,Apr!$H:$H)</f>
        <v>9544317.2100000009</v>
      </c>
      <c r="G457" s="48">
        <f>SUMIF(May!$A:$A,TB!$A457,May!$H:$H)</f>
        <v>12059166.92</v>
      </c>
      <c r="H457" s="48">
        <f>SUMIF(Jun!$A:$A,TB!$A457,Jun!$H:$H)</f>
        <v>14113506.42</v>
      </c>
      <c r="I457" s="48">
        <f>SUMIF(Jul!$A:$A,TB!$A457,Jul!$H:$H)</f>
        <v>14113506.42</v>
      </c>
      <c r="J457" s="48">
        <f>SUMIF(Aug!$A:$A,TB!$A457,Aug!$H:$H)</f>
        <v>14113506.42</v>
      </c>
      <c r="K457" s="48">
        <f>SUMIF(Aug!$A:$A,TB!$A457,Aug!$H:$H)</f>
        <v>14113506.42</v>
      </c>
      <c r="L457" s="48">
        <f>SUMIF(Oct!$A:$A,TB!$A457,Oct!$H:$H)</f>
        <v>14113506.42</v>
      </c>
      <c r="M457" s="48">
        <f>SUMIF(Nov!$A:$A,TB!$A457,Nov!$H:$H)</f>
        <v>14113506.42</v>
      </c>
      <c r="N457" s="48">
        <f>SUMIF(Dec!$A:$A,TB!$A457,Dec!$H:$H)</f>
        <v>14113506.42</v>
      </c>
      <c r="O457" s="261"/>
      <c r="P457" s="261"/>
      <c r="Q457" s="48">
        <v>0</v>
      </c>
      <c r="R457" s="48">
        <v>0</v>
      </c>
      <c r="S457" s="48">
        <v>0</v>
      </c>
      <c r="T457" s="48">
        <v>0</v>
      </c>
      <c r="U457" s="48">
        <v>0</v>
      </c>
      <c r="V457" s="48">
        <v>0</v>
      </c>
      <c r="W457" s="48">
        <v>0</v>
      </c>
      <c r="X457" s="48">
        <v>0</v>
      </c>
      <c r="Y457" s="48"/>
      <c r="Z457" s="48">
        <v>3058243.88</v>
      </c>
      <c r="AA457" s="48">
        <v>7447706.2199999997</v>
      </c>
      <c r="AB457" s="48">
        <v>0</v>
      </c>
      <c r="AC457" s="261"/>
      <c r="AD457" s="48">
        <f t="shared" ref="AD457:AD460" si="323">ROUND(C457*AD$2,2)</f>
        <v>2728610.15</v>
      </c>
      <c r="AE457" s="48">
        <f t="shared" ref="AE457:AE460" si="324">ROUND(D457*AE$2,2)</f>
        <v>5719827.0499999998</v>
      </c>
      <c r="AF457" s="48">
        <f t="shared" ref="AF457:AF460" si="325">ROUND(E457*AF$2,2)</f>
        <v>8300935.2300000004</v>
      </c>
      <c r="AG457" s="48">
        <f t="shared" ref="AG457:AG460" si="326">ROUND(F457*AG$2,2)</f>
        <v>9544317.2100000009</v>
      </c>
      <c r="AH457" s="48">
        <f t="shared" ref="AH457:AH460" si="327">ROUND(G457*AH$2,2)</f>
        <v>12059166.92</v>
      </c>
      <c r="AI457" s="48">
        <f t="shared" ref="AI457:AI460" si="328">ROUND(H457*AI$2,2)</f>
        <v>14113506.42</v>
      </c>
      <c r="AJ457" s="48">
        <f t="shared" ref="AJ457:AJ460" si="329">ROUND(I457*AJ$2,2)</f>
        <v>14113506.42</v>
      </c>
      <c r="AK457" s="48">
        <f t="shared" ref="AK457:AK460" si="330">ROUND(J457*AK$2,2)</f>
        <v>14113506.42</v>
      </c>
      <c r="AL457" s="48">
        <f t="shared" ref="AL457:AL460" si="331">ROUND(K457*AL$2,2)</f>
        <v>14113506.42</v>
      </c>
      <c r="AM457" s="48">
        <f t="shared" ref="AM457:AM460" si="332">ROUND(L457*AM$2,2)</f>
        <v>14113506.42</v>
      </c>
      <c r="AN457" s="48">
        <f t="shared" ref="AN457:AN460" si="333">ROUND(M457*AN$2,2)</f>
        <v>14113506.42</v>
      </c>
      <c r="AO457" s="48">
        <f t="shared" ref="AO457:AO460" si="334">ROUND(N457*AO$2,2)</f>
        <v>14113506.42</v>
      </c>
    </row>
    <row r="458" spans="1:41" ht="16.399999999999999" customHeight="1">
      <c r="A458" s="14">
        <v>81030</v>
      </c>
      <c r="B458" s="24" t="s">
        <v>608</v>
      </c>
      <c r="C458" s="48">
        <f>SUMIF(Jan!$A:$A,TB!$A458,Jan!$H:$H)</f>
        <v>6873.92</v>
      </c>
      <c r="D458" s="48">
        <f>SUMIF(Feb!$A:$A,TB!$A458,Feb!$H:$H)</f>
        <v>6873.92</v>
      </c>
      <c r="E458" s="48">
        <f>SUMIF(Mar!$A:$A,TB!$A458,Mar!$H:$H)</f>
        <v>185590.11</v>
      </c>
      <c r="F458" s="48">
        <f>SUMIF(Apr!$A:$A,TB!$A458,Apr!$H:$H)</f>
        <v>232062.11</v>
      </c>
      <c r="G458" s="48">
        <f>SUMIF(May!$A:$A,TB!$A458,May!$H:$H)</f>
        <v>232062.11</v>
      </c>
      <c r="H458" s="48">
        <f>SUMIF(Jun!$A:$A,TB!$A458,Jun!$H:$H)</f>
        <v>232062.11</v>
      </c>
      <c r="I458" s="48">
        <f>SUMIF(Jul!$A:$A,TB!$A458,Jul!$H:$H)</f>
        <v>232062.11</v>
      </c>
      <c r="J458" s="48">
        <f>SUMIF(Aug!$A:$A,TB!$A458,Aug!$H:$H)</f>
        <v>232062.11</v>
      </c>
      <c r="K458" s="48">
        <f>SUMIF(Aug!$A:$A,TB!$A458,Aug!$H:$H)</f>
        <v>232062.11</v>
      </c>
      <c r="L458" s="48">
        <f>SUMIF(Oct!$A:$A,TB!$A458,Oct!$H:$H)</f>
        <v>232062.11</v>
      </c>
      <c r="M458" s="48">
        <f>SUMIF(Nov!$A:$A,TB!$A458,Nov!$H:$H)</f>
        <v>232062.11</v>
      </c>
      <c r="N458" s="48">
        <f>SUMIF(Dec!$A:$A,TB!$A458,Dec!$H:$H)</f>
        <v>232062.11</v>
      </c>
      <c r="O458" s="261"/>
      <c r="P458" s="261"/>
      <c r="Q458" s="48">
        <v>0</v>
      </c>
      <c r="R458" s="48">
        <v>0</v>
      </c>
      <c r="S458" s="48">
        <v>0</v>
      </c>
      <c r="T458" s="48">
        <v>0</v>
      </c>
      <c r="U458" s="48">
        <v>0</v>
      </c>
      <c r="V458" s="48">
        <v>0</v>
      </c>
      <c r="W458" s="48">
        <v>0</v>
      </c>
      <c r="X458" s="48">
        <v>0</v>
      </c>
      <c r="Y458" s="48"/>
      <c r="Z458" s="48">
        <v>-16689.72</v>
      </c>
      <c r="AA458" s="48">
        <v>-12293.89</v>
      </c>
      <c r="AB458" s="48">
        <v>0</v>
      </c>
      <c r="AC458" s="261"/>
      <c r="AD458" s="48">
        <f t="shared" si="323"/>
        <v>6873.92</v>
      </c>
      <c r="AE458" s="48">
        <f t="shared" si="324"/>
        <v>6873.92</v>
      </c>
      <c r="AF458" s="48">
        <f t="shared" si="325"/>
        <v>185590.11</v>
      </c>
      <c r="AG458" s="48">
        <f t="shared" si="326"/>
        <v>232062.11</v>
      </c>
      <c r="AH458" s="48">
        <f t="shared" si="327"/>
        <v>232062.11</v>
      </c>
      <c r="AI458" s="48">
        <f t="shared" si="328"/>
        <v>232062.11</v>
      </c>
      <c r="AJ458" s="48">
        <f t="shared" si="329"/>
        <v>232062.11</v>
      </c>
      <c r="AK458" s="48">
        <f t="shared" si="330"/>
        <v>232062.11</v>
      </c>
      <c r="AL458" s="48">
        <f t="shared" si="331"/>
        <v>232062.11</v>
      </c>
      <c r="AM458" s="48">
        <f t="shared" si="332"/>
        <v>232062.11</v>
      </c>
      <c r="AN458" s="48">
        <f t="shared" si="333"/>
        <v>232062.11</v>
      </c>
      <c r="AO458" s="48">
        <f t="shared" si="334"/>
        <v>232062.11</v>
      </c>
    </row>
    <row r="459" spans="1:41" ht="16.399999999999999" customHeight="1">
      <c r="A459" s="14">
        <v>81031</v>
      </c>
      <c r="B459" s="24" t="s">
        <v>609</v>
      </c>
      <c r="C459" s="48">
        <f>SUMIF(Jan!$A:$A,TB!$A459,Jan!$H:$H)</f>
        <v>3255004.45</v>
      </c>
      <c r="D459" s="48">
        <f>SUMIF(Feb!$A:$A,TB!$A459,Feb!$H:$H)</f>
        <v>3583060.73</v>
      </c>
      <c r="E459" s="48">
        <f>SUMIF(Mar!$A:$A,TB!$A459,Mar!$H:$H)</f>
        <v>4119666.99</v>
      </c>
      <c r="F459" s="48">
        <f>SUMIF(Apr!$A:$A,TB!$A459,Apr!$H:$H)</f>
        <v>4377824.87</v>
      </c>
      <c r="G459" s="48">
        <f>SUMIF(May!$A:$A,TB!$A459,May!$H:$H)</f>
        <v>5051716.8499999996</v>
      </c>
      <c r="H459" s="48">
        <f>SUMIF(Jun!$A:$A,TB!$A459,Jun!$H:$H)</f>
        <v>5799357.4900000002</v>
      </c>
      <c r="I459" s="48">
        <f>SUMIF(Jul!$A:$A,TB!$A459,Jul!$H:$H)</f>
        <v>5799357.4900000002</v>
      </c>
      <c r="J459" s="48">
        <f>SUMIF(Aug!$A:$A,TB!$A459,Aug!$H:$H)</f>
        <v>5799357.4900000002</v>
      </c>
      <c r="K459" s="48">
        <f>SUMIF(Aug!$A:$A,TB!$A459,Aug!$H:$H)</f>
        <v>5799357.4900000002</v>
      </c>
      <c r="L459" s="48">
        <f>SUMIF(Oct!$A:$A,TB!$A459,Oct!$H:$H)</f>
        <v>5799357.4900000002</v>
      </c>
      <c r="M459" s="48">
        <f>SUMIF(Nov!$A:$A,TB!$A459,Nov!$H:$H)</f>
        <v>5799357.4900000002</v>
      </c>
      <c r="N459" s="48">
        <f>SUMIF(Dec!$A:$A,TB!$A459,Dec!$H:$H)</f>
        <v>5799357.4900000002</v>
      </c>
      <c r="O459" s="261"/>
      <c r="P459" s="261"/>
      <c r="Q459" s="48">
        <v>0</v>
      </c>
      <c r="R459" s="48">
        <v>0</v>
      </c>
      <c r="S459" s="48">
        <v>0</v>
      </c>
      <c r="T459" s="48">
        <v>0</v>
      </c>
      <c r="U459" s="48">
        <v>0</v>
      </c>
      <c r="V459" s="48">
        <v>0</v>
      </c>
      <c r="W459" s="48">
        <v>0</v>
      </c>
      <c r="X459" s="48">
        <v>0</v>
      </c>
      <c r="Y459" s="48"/>
      <c r="Z459" s="48">
        <v>-209778.5</v>
      </c>
      <c r="AA459" s="48">
        <v>2094046.32</v>
      </c>
      <c r="AB459" s="48">
        <v>0</v>
      </c>
      <c r="AC459" s="261"/>
      <c r="AD459" s="48">
        <f t="shared" si="323"/>
        <v>3255004.45</v>
      </c>
      <c r="AE459" s="48">
        <f t="shared" si="324"/>
        <v>3583060.73</v>
      </c>
      <c r="AF459" s="48">
        <f t="shared" si="325"/>
        <v>4119666.99</v>
      </c>
      <c r="AG459" s="48">
        <f t="shared" si="326"/>
        <v>4377824.87</v>
      </c>
      <c r="AH459" s="48">
        <f t="shared" si="327"/>
        <v>5051716.8499999996</v>
      </c>
      <c r="AI459" s="48">
        <f t="shared" si="328"/>
        <v>5799357.4900000002</v>
      </c>
      <c r="AJ459" s="48">
        <f t="shared" si="329"/>
        <v>5799357.4900000002</v>
      </c>
      <c r="AK459" s="48">
        <f t="shared" si="330"/>
        <v>5799357.4900000002</v>
      </c>
      <c r="AL459" s="48">
        <f t="shared" si="331"/>
        <v>5799357.4900000002</v>
      </c>
      <c r="AM459" s="48">
        <f t="shared" si="332"/>
        <v>5799357.4900000002</v>
      </c>
      <c r="AN459" s="48">
        <f t="shared" si="333"/>
        <v>5799357.4900000002</v>
      </c>
      <c r="AO459" s="48">
        <f t="shared" si="334"/>
        <v>5799357.4900000002</v>
      </c>
    </row>
    <row r="460" spans="1:41" ht="16.399999999999999" customHeight="1">
      <c r="A460" s="14">
        <v>81998</v>
      </c>
      <c r="B460" s="24" t="s">
        <v>348</v>
      </c>
      <c r="C460" s="48">
        <f>SUMIF(Jan!$A:$A,TB!$A460,Jan!$H:$H)</f>
        <v>0</v>
      </c>
      <c r="D460" s="48">
        <f>SUMIF(Feb!$A:$A,TB!$A460,Feb!$H:$H)</f>
        <v>0</v>
      </c>
      <c r="E460" s="48">
        <f>SUMIF(Mar!$A:$A,TB!$A460,Mar!$H:$H)</f>
        <v>0</v>
      </c>
      <c r="F460" s="48">
        <f>SUMIF(Apr!$A:$A,TB!$A460,Apr!$H:$H)</f>
        <v>23450</v>
      </c>
      <c r="G460" s="48">
        <f>SUMIF(May!$A:$A,TB!$A460,May!$H:$H)</f>
        <v>23450</v>
      </c>
      <c r="H460" s="48">
        <f>SUMIF(Jun!$A:$A,TB!$A460,Jun!$H:$H)</f>
        <v>23450</v>
      </c>
      <c r="I460" s="48">
        <f>SUMIF(Jul!$A:$A,TB!$A460,Jul!$H:$H)</f>
        <v>23450</v>
      </c>
      <c r="J460" s="48">
        <f>SUMIF(Aug!$A:$A,TB!$A460,Aug!$H:$H)</f>
        <v>23450</v>
      </c>
      <c r="K460" s="48">
        <f>SUMIF(Aug!$A:$A,TB!$A460,Aug!$H:$H)</f>
        <v>23450</v>
      </c>
      <c r="L460" s="48">
        <f>SUMIF(Oct!$A:$A,TB!$A460,Oct!$H:$H)</f>
        <v>23450</v>
      </c>
      <c r="M460" s="48">
        <f>SUMIF(Nov!$A:$A,TB!$A460,Nov!$H:$H)</f>
        <v>23450</v>
      </c>
      <c r="N460" s="48">
        <f>SUMIF(Dec!$A:$A,TB!$A460,Dec!$H:$H)</f>
        <v>23450</v>
      </c>
      <c r="O460" s="261"/>
      <c r="P460" s="261"/>
      <c r="Q460" s="48">
        <v>0</v>
      </c>
      <c r="R460" s="48">
        <v>0</v>
      </c>
      <c r="S460" s="48">
        <v>0</v>
      </c>
      <c r="T460" s="48">
        <v>0</v>
      </c>
      <c r="U460" s="48">
        <v>0</v>
      </c>
      <c r="V460" s="48">
        <v>0</v>
      </c>
      <c r="W460" s="48">
        <v>0</v>
      </c>
      <c r="X460" s="48">
        <v>0</v>
      </c>
      <c r="Y460" s="48">
        <v>0</v>
      </c>
      <c r="Z460" s="48">
        <v>0</v>
      </c>
      <c r="AA460" s="48">
        <v>0</v>
      </c>
      <c r="AB460" s="48">
        <v>0</v>
      </c>
      <c r="AC460" s="261"/>
      <c r="AD460" s="48">
        <f t="shared" si="323"/>
        <v>0</v>
      </c>
      <c r="AE460" s="48">
        <f t="shared" si="324"/>
        <v>0</v>
      </c>
      <c r="AF460" s="48">
        <f t="shared" si="325"/>
        <v>0</v>
      </c>
      <c r="AG460" s="48">
        <f t="shared" si="326"/>
        <v>23450</v>
      </c>
      <c r="AH460" s="48">
        <f t="shared" si="327"/>
        <v>23450</v>
      </c>
      <c r="AI460" s="48">
        <f t="shared" si="328"/>
        <v>23450</v>
      </c>
      <c r="AJ460" s="48">
        <f t="shared" si="329"/>
        <v>23450</v>
      </c>
      <c r="AK460" s="48">
        <f t="shared" si="330"/>
        <v>23450</v>
      </c>
      <c r="AL460" s="48">
        <f t="shared" si="331"/>
        <v>23450</v>
      </c>
      <c r="AM460" s="48">
        <f t="shared" si="332"/>
        <v>23450</v>
      </c>
      <c r="AN460" s="48">
        <f t="shared" si="333"/>
        <v>23450</v>
      </c>
      <c r="AO460" s="48">
        <f t="shared" si="334"/>
        <v>23450</v>
      </c>
    </row>
    <row r="461" spans="1:41" ht="16.399999999999999" customHeight="1">
      <c r="A461" s="14">
        <v>82099</v>
      </c>
      <c r="B461" s="24" t="s">
        <v>349</v>
      </c>
      <c r="C461" s="48">
        <f>SUMIF(Jan!$A:$A,TB!$A461,Jan!$H:$H)</f>
        <v>0</v>
      </c>
      <c r="D461" s="48">
        <f>SUMIF(Feb!$A:$A,TB!$A461,Feb!$H:$H)</f>
        <v>0</v>
      </c>
      <c r="E461" s="48">
        <f>SUMIF(Mar!$A:$A,TB!$A461,Mar!$H:$H)</f>
        <v>0</v>
      </c>
      <c r="F461" s="48">
        <f>SUMIF(Apr!$A:$A,TB!$A461,Apr!$H:$H)</f>
        <v>0</v>
      </c>
      <c r="G461" s="48">
        <f>SUMIF(May!$A:$A,TB!$A461,May!$H:$H)</f>
        <v>0</v>
      </c>
      <c r="H461" s="48">
        <f>SUMIF(Jun!$A:$A,TB!$A461,Jun!$H:$H)</f>
        <v>0</v>
      </c>
      <c r="I461" s="48">
        <f>SUMIF(Jul!$A:$A,TB!$A461,Jul!$H:$H)</f>
        <v>0</v>
      </c>
      <c r="J461" s="48">
        <f>SUMIF(Aug!$A:$A,TB!$A461,Aug!$H:$H)</f>
        <v>0</v>
      </c>
      <c r="K461" s="48">
        <f>SUMIF(Sep!$A:$A,TB!$A461,Sep!$H:$H)</f>
        <v>0</v>
      </c>
      <c r="L461" s="48">
        <f>SUMIF(Oct!$A:$A,TB!$A461,Oct!$H:$H)</f>
        <v>0</v>
      </c>
      <c r="M461" s="48">
        <f>SUMIF(Nov!$A:$A,TB!$A461,Nov!$H:$H)</f>
        <v>0</v>
      </c>
      <c r="N461" s="48">
        <f>SUMIF(Dec!$A:$A,TB!$A461,Dec!$H:$H)</f>
        <v>0</v>
      </c>
      <c r="O461" s="261"/>
      <c r="P461" s="261"/>
      <c r="Q461" s="48">
        <v>0</v>
      </c>
      <c r="R461" s="48">
        <v>0</v>
      </c>
      <c r="S461" s="48">
        <v>0</v>
      </c>
      <c r="T461" s="48">
        <v>0</v>
      </c>
      <c r="U461" s="48">
        <v>0</v>
      </c>
      <c r="V461" s="48">
        <v>0</v>
      </c>
      <c r="W461" s="48">
        <v>0</v>
      </c>
      <c r="X461" s="48">
        <v>0</v>
      </c>
      <c r="Y461" s="48">
        <v>0</v>
      </c>
      <c r="Z461" s="48">
        <v>0</v>
      </c>
      <c r="AA461" s="48">
        <v>0</v>
      </c>
      <c r="AB461" s="48">
        <v>0</v>
      </c>
      <c r="AC461" s="261"/>
      <c r="AD461" s="48">
        <f t="shared" ref="AD461:AD491" si="335">ROUND(C461*AD$2,2)</f>
        <v>0</v>
      </c>
      <c r="AE461" s="48">
        <f t="shared" ref="AE461:AE491" si="336">ROUND(D461*AE$2,2)</f>
        <v>0</v>
      </c>
      <c r="AF461" s="48">
        <f t="shared" ref="AF461:AF491" si="337">ROUND(E461*AF$2,2)</f>
        <v>0</v>
      </c>
      <c r="AG461" s="48">
        <f t="shared" ref="AG461:AG491" si="338">ROUND(F461*AG$2,2)</f>
        <v>0</v>
      </c>
      <c r="AH461" s="48">
        <f t="shared" ref="AH461:AH491" si="339">ROUND(G461*AH$2,2)</f>
        <v>0</v>
      </c>
      <c r="AI461" s="48">
        <f t="shared" ref="AI461:AI491" si="340">ROUND(H461*AI$2,2)</f>
        <v>0</v>
      </c>
      <c r="AJ461" s="48">
        <f t="shared" ref="AJ461:AJ491" si="341">ROUND(I461*AJ$2,2)</f>
        <v>0</v>
      </c>
      <c r="AK461" s="48">
        <f t="shared" ref="AK461:AK491" si="342">ROUND(J461*AK$2,2)</f>
        <v>0</v>
      </c>
      <c r="AL461" s="48">
        <f t="shared" ref="AL461:AL491" si="343">ROUND(K461*AL$2,2)</f>
        <v>0</v>
      </c>
      <c r="AM461" s="48">
        <f t="shared" ref="AM461:AM491" si="344">ROUND(L461*AM$2,2)</f>
        <v>0</v>
      </c>
      <c r="AN461" s="48">
        <f t="shared" ref="AN461:AN491" si="345">ROUND(M461*AN$2,2)</f>
        <v>0</v>
      </c>
      <c r="AO461" s="48">
        <f t="shared" ref="AO461:AO491" si="346">ROUND(N461*AO$2,2)</f>
        <v>0</v>
      </c>
    </row>
    <row r="462" spans="1:41" ht="16.399999999999999" customHeight="1">
      <c r="A462" s="14">
        <v>82100</v>
      </c>
      <c r="B462" s="24" t="s">
        <v>350</v>
      </c>
      <c r="C462" s="48">
        <f>SUMIF(Jan!$A:$A,TB!$A462,Jan!$H:$H)</f>
        <v>0</v>
      </c>
      <c r="D462" s="48">
        <f>SUMIF(Feb!$A:$A,TB!$A462,Feb!$H:$H)</f>
        <v>0</v>
      </c>
      <c r="E462" s="48">
        <f>SUMIF(Mar!$A:$A,TB!$A462,Mar!$H:$H)</f>
        <v>0</v>
      </c>
      <c r="F462" s="48">
        <f>SUMIF(Apr!$A:$A,TB!$A462,Apr!$H:$H)</f>
        <v>0</v>
      </c>
      <c r="G462" s="48">
        <f>SUMIF(May!$A:$A,TB!$A462,May!$H:$H)</f>
        <v>0</v>
      </c>
      <c r="H462" s="48">
        <f>SUMIF(Jun!$A:$A,TB!$A462,Jun!$H:$H)</f>
        <v>0</v>
      </c>
      <c r="I462" s="48">
        <f>SUMIF(Jul!$A:$A,TB!$A462,Jul!$H:$H)</f>
        <v>0</v>
      </c>
      <c r="J462" s="48">
        <f>SUMIF(Aug!$A:$A,TB!$A462,Aug!$H:$H)</f>
        <v>0</v>
      </c>
      <c r="K462" s="48">
        <f>SUMIF(Sep!$A:$A,TB!$A462,Sep!$H:$H)</f>
        <v>0</v>
      </c>
      <c r="L462" s="48">
        <f>SUMIF(Oct!$A:$A,TB!$A462,Oct!$H:$H)</f>
        <v>0</v>
      </c>
      <c r="M462" s="48">
        <f>SUMIF(Nov!$A:$A,TB!$A462,Nov!$H:$H)</f>
        <v>0</v>
      </c>
      <c r="N462" s="48">
        <f>SUMIF(Dec!$A:$A,TB!$A462,Dec!$H:$H)</f>
        <v>0</v>
      </c>
      <c r="O462" s="261"/>
      <c r="P462" s="261"/>
      <c r="Q462" s="48">
        <v>0</v>
      </c>
      <c r="R462" s="48">
        <v>0</v>
      </c>
      <c r="S462" s="48">
        <v>0</v>
      </c>
      <c r="T462" s="48">
        <v>0</v>
      </c>
      <c r="U462" s="48">
        <v>0</v>
      </c>
      <c r="V462" s="48">
        <v>0</v>
      </c>
      <c r="W462" s="48">
        <v>0</v>
      </c>
      <c r="X462" s="48">
        <v>0</v>
      </c>
      <c r="Y462" s="48">
        <v>0</v>
      </c>
      <c r="Z462" s="48">
        <v>0</v>
      </c>
      <c r="AA462" s="48">
        <v>0</v>
      </c>
      <c r="AB462" s="48">
        <v>0</v>
      </c>
      <c r="AC462" s="261"/>
      <c r="AD462" s="48">
        <f t="shared" si="335"/>
        <v>0</v>
      </c>
      <c r="AE462" s="48">
        <f t="shared" si="336"/>
        <v>0</v>
      </c>
      <c r="AF462" s="48">
        <f t="shared" si="337"/>
        <v>0</v>
      </c>
      <c r="AG462" s="48">
        <f t="shared" si="338"/>
        <v>0</v>
      </c>
      <c r="AH462" s="48">
        <f t="shared" si="339"/>
        <v>0</v>
      </c>
      <c r="AI462" s="48">
        <f t="shared" si="340"/>
        <v>0</v>
      </c>
      <c r="AJ462" s="48">
        <f t="shared" si="341"/>
        <v>0</v>
      </c>
      <c r="AK462" s="48">
        <f t="shared" si="342"/>
        <v>0</v>
      </c>
      <c r="AL462" s="48">
        <f t="shared" si="343"/>
        <v>0</v>
      </c>
      <c r="AM462" s="48">
        <f t="shared" si="344"/>
        <v>0</v>
      </c>
      <c r="AN462" s="48">
        <f t="shared" si="345"/>
        <v>0</v>
      </c>
      <c r="AO462" s="48">
        <f t="shared" si="346"/>
        <v>0</v>
      </c>
    </row>
    <row r="463" spans="1:41" ht="16.399999999999999" customHeight="1">
      <c r="A463" s="14">
        <v>82101</v>
      </c>
      <c r="B463" s="24" t="s">
        <v>351</v>
      </c>
      <c r="C463" s="48">
        <f>SUMIF(Jan!$A:$A,TB!$A463,Jan!$H:$H)</f>
        <v>0</v>
      </c>
      <c r="D463" s="48">
        <f>SUMIF(Feb!$A:$A,TB!$A463,Feb!$H:$H)</f>
        <v>0</v>
      </c>
      <c r="E463" s="48">
        <f>SUMIF(Mar!$A:$A,TB!$A463,Mar!$H:$H)</f>
        <v>0</v>
      </c>
      <c r="F463" s="48">
        <f>SUMIF(Apr!$A:$A,TB!$A463,Apr!$H:$H)</f>
        <v>0</v>
      </c>
      <c r="G463" s="48">
        <f>SUMIF(May!$A:$A,TB!$A463,May!$H:$H)</f>
        <v>0</v>
      </c>
      <c r="H463" s="48">
        <f>SUMIF(Jun!$A:$A,TB!$A463,Jun!$H:$H)</f>
        <v>0</v>
      </c>
      <c r="I463" s="48">
        <f>SUMIF(Jul!$A:$A,TB!$A463,Jul!$H:$H)</f>
        <v>0</v>
      </c>
      <c r="J463" s="48">
        <f>SUMIF(Aug!$A:$A,TB!$A463,Aug!$H:$H)</f>
        <v>0</v>
      </c>
      <c r="K463" s="48">
        <f>SUMIF(Sep!$A:$A,TB!$A463,Sep!$H:$H)</f>
        <v>0</v>
      </c>
      <c r="L463" s="48">
        <f>SUMIF(Oct!$A:$A,TB!$A463,Oct!$H:$H)</f>
        <v>0</v>
      </c>
      <c r="M463" s="48">
        <f>SUMIF(Nov!$A:$A,TB!$A463,Nov!$H:$H)</f>
        <v>0</v>
      </c>
      <c r="N463" s="48">
        <f>SUMIF(Dec!$A:$A,TB!$A463,Dec!$H:$H)</f>
        <v>0</v>
      </c>
      <c r="O463" s="261"/>
      <c r="P463" s="261"/>
      <c r="Q463" s="48">
        <v>0</v>
      </c>
      <c r="R463" s="48">
        <v>0</v>
      </c>
      <c r="S463" s="48">
        <v>0</v>
      </c>
      <c r="T463" s="48">
        <v>0</v>
      </c>
      <c r="U463" s="48">
        <v>0</v>
      </c>
      <c r="V463" s="48">
        <v>0</v>
      </c>
      <c r="W463" s="48">
        <v>0</v>
      </c>
      <c r="X463" s="48">
        <v>0</v>
      </c>
      <c r="Y463" s="48">
        <v>0</v>
      </c>
      <c r="Z463" s="48">
        <v>0</v>
      </c>
      <c r="AA463" s="48">
        <v>0</v>
      </c>
      <c r="AB463" s="48">
        <v>0</v>
      </c>
      <c r="AC463" s="261"/>
      <c r="AD463" s="48">
        <f t="shared" si="335"/>
        <v>0</v>
      </c>
      <c r="AE463" s="48">
        <f t="shared" si="336"/>
        <v>0</v>
      </c>
      <c r="AF463" s="48">
        <f t="shared" si="337"/>
        <v>0</v>
      </c>
      <c r="AG463" s="48">
        <f t="shared" si="338"/>
        <v>0</v>
      </c>
      <c r="AH463" s="48">
        <f t="shared" si="339"/>
        <v>0</v>
      </c>
      <c r="AI463" s="48">
        <f t="shared" si="340"/>
        <v>0</v>
      </c>
      <c r="AJ463" s="48">
        <f t="shared" si="341"/>
        <v>0</v>
      </c>
      <c r="AK463" s="48">
        <f t="shared" si="342"/>
        <v>0</v>
      </c>
      <c r="AL463" s="48">
        <f t="shared" si="343"/>
        <v>0</v>
      </c>
      <c r="AM463" s="48">
        <f t="shared" si="344"/>
        <v>0</v>
      </c>
      <c r="AN463" s="48">
        <f t="shared" si="345"/>
        <v>0</v>
      </c>
      <c r="AO463" s="48">
        <f t="shared" si="346"/>
        <v>0</v>
      </c>
    </row>
    <row r="464" spans="1:41" ht="16.399999999999999" customHeight="1">
      <c r="A464" s="14">
        <v>82102</v>
      </c>
      <c r="B464" s="24" t="s">
        <v>352</v>
      </c>
      <c r="C464" s="48">
        <f>SUMIF(Jan!$A:$A,TB!$A464,Jan!$H:$H)</f>
        <v>0</v>
      </c>
      <c r="D464" s="48">
        <f>SUMIF(Feb!$A:$A,TB!$A464,Feb!$H:$H)</f>
        <v>0</v>
      </c>
      <c r="E464" s="48">
        <f>SUMIF(Mar!$A:$A,TB!$A464,Mar!$H:$H)</f>
        <v>0</v>
      </c>
      <c r="F464" s="48">
        <f>SUMIF(Apr!$A:$A,TB!$A464,Apr!$H:$H)</f>
        <v>0</v>
      </c>
      <c r="G464" s="48">
        <f>SUMIF(May!$A:$A,TB!$A464,May!$H:$H)</f>
        <v>0</v>
      </c>
      <c r="H464" s="48">
        <f>SUMIF(Jun!$A:$A,TB!$A464,Jun!$H:$H)</f>
        <v>0</v>
      </c>
      <c r="I464" s="48">
        <f>SUMIF(Jul!$A:$A,TB!$A464,Jul!$H:$H)</f>
        <v>0</v>
      </c>
      <c r="J464" s="48">
        <f>SUMIF(Aug!$A:$A,TB!$A464,Aug!$H:$H)</f>
        <v>0</v>
      </c>
      <c r="K464" s="48">
        <f>SUMIF(Sep!$A:$A,TB!$A464,Sep!$H:$H)</f>
        <v>0</v>
      </c>
      <c r="L464" s="48">
        <f>SUMIF(Oct!$A:$A,TB!$A464,Oct!$H:$H)</f>
        <v>0</v>
      </c>
      <c r="M464" s="48">
        <f>SUMIF(Nov!$A:$A,TB!$A464,Nov!$H:$H)</f>
        <v>0</v>
      </c>
      <c r="N464" s="48">
        <f>SUMIF(Dec!$A:$A,TB!$A464,Dec!$H:$H)</f>
        <v>0</v>
      </c>
      <c r="O464" s="261"/>
      <c r="P464" s="261"/>
      <c r="Q464" s="48">
        <v>0</v>
      </c>
      <c r="R464" s="48">
        <v>0</v>
      </c>
      <c r="S464" s="48">
        <v>0</v>
      </c>
      <c r="T464" s="48">
        <v>0</v>
      </c>
      <c r="U464" s="48">
        <v>0</v>
      </c>
      <c r="V464" s="48">
        <v>0</v>
      </c>
      <c r="W464" s="48">
        <v>0</v>
      </c>
      <c r="X464" s="48">
        <v>0</v>
      </c>
      <c r="Y464" s="48">
        <v>0</v>
      </c>
      <c r="Z464" s="48">
        <v>0</v>
      </c>
      <c r="AA464" s="48">
        <v>0</v>
      </c>
      <c r="AB464" s="48">
        <v>0</v>
      </c>
      <c r="AC464" s="261"/>
      <c r="AD464" s="48">
        <f t="shared" si="335"/>
        <v>0</v>
      </c>
      <c r="AE464" s="48">
        <f t="shared" si="336"/>
        <v>0</v>
      </c>
      <c r="AF464" s="48">
        <f t="shared" si="337"/>
        <v>0</v>
      </c>
      <c r="AG464" s="48">
        <f t="shared" si="338"/>
        <v>0</v>
      </c>
      <c r="AH464" s="48">
        <f t="shared" si="339"/>
        <v>0</v>
      </c>
      <c r="AI464" s="48">
        <f t="shared" si="340"/>
        <v>0</v>
      </c>
      <c r="AJ464" s="48">
        <f t="shared" si="341"/>
        <v>0</v>
      </c>
      <c r="AK464" s="48">
        <f t="shared" si="342"/>
        <v>0</v>
      </c>
      <c r="AL464" s="48">
        <f t="shared" si="343"/>
        <v>0</v>
      </c>
      <c r="AM464" s="48">
        <f t="shared" si="344"/>
        <v>0</v>
      </c>
      <c r="AN464" s="48">
        <f t="shared" si="345"/>
        <v>0</v>
      </c>
      <c r="AO464" s="48">
        <f t="shared" si="346"/>
        <v>0</v>
      </c>
    </row>
    <row r="465" spans="1:41" ht="16.399999999999999" customHeight="1">
      <c r="A465" s="14">
        <v>82103</v>
      </c>
      <c r="B465" s="24" t="s">
        <v>353</v>
      </c>
      <c r="C465" s="48">
        <f>SUMIF(Jan!$A:$A,TB!$A465,Jan!$H:$H)</f>
        <v>0</v>
      </c>
      <c r="D465" s="48">
        <f>SUMIF(Feb!$A:$A,TB!$A465,Feb!$H:$H)</f>
        <v>0</v>
      </c>
      <c r="E465" s="48">
        <f>SUMIF(Mar!$A:$A,TB!$A465,Mar!$H:$H)</f>
        <v>0</v>
      </c>
      <c r="F465" s="48">
        <f>SUMIF(Apr!$A:$A,TB!$A465,Apr!$H:$H)</f>
        <v>0</v>
      </c>
      <c r="G465" s="48">
        <f>SUMIF(May!$A:$A,TB!$A465,May!$H:$H)</f>
        <v>0</v>
      </c>
      <c r="H465" s="48">
        <f>SUMIF(Jun!$A:$A,TB!$A465,Jun!$H:$H)</f>
        <v>0</v>
      </c>
      <c r="I465" s="48">
        <f>SUMIF(Jul!$A:$A,TB!$A465,Jul!$H:$H)</f>
        <v>0</v>
      </c>
      <c r="J465" s="48">
        <f>SUMIF(Aug!$A:$A,TB!$A465,Aug!$H:$H)</f>
        <v>0</v>
      </c>
      <c r="K465" s="48">
        <f>SUMIF(Sep!$A:$A,TB!$A465,Sep!$H:$H)</f>
        <v>0</v>
      </c>
      <c r="L465" s="48">
        <f>SUMIF(Oct!$A:$A,TB!$A465,Oct!$H:$H)</f>
        <v>0</v>
      </c>
      <c r="M465" s="48">
        <f>SUMIF(Nov!$A:$A,TB!$A465,Nov!$H:$H)</f>
        <v>0</v>
      </c>
      <c r="N465" s="48">
        <f>SUMIF(Dec!$A:$A,TB!$A465,Dec!$H:$H)</f>
        <v>0</v>
      </c>
      <c r="O465" s="261"/>
      <c r="P465" s="261"/>
      <c r="Q465" s="48">
        <v>0</v>
      </c>
      <c r="R465" s="48">
        <v>0</v>
      </c>
      <c r="S465" s="48">
        <v>0</v>
      </c>
      <c r="T465" s="48">
        <v>0</v>
      </c>
      <c r="U465" s="48">
        <v>0</v>
      </c>
      <c r="V465" s="48">
        <v>0</v>
      </c>
      <c r="W465" s="48">
        <v>0</v>
      </c>
      <c r="X465" s="48">
        <v>0</v>
      </c>
      <c r="Y465" s="48">
        <v>0</v>
      </c>
      <c r="Z465" s="48">
        <v>0</v>
      </c>
      <c r="AA465" s="48">
        <v>0</v>
      </c>
      <c r="AB465" s="48">
        <v>0</v>
      </c>
      <c r="AC465" s="261"/>
      <c r="AD465" s="48">
        <f t="shared" si="335"/>
        <v>0</v>
      </c>
      <c r="AE465" s="48">
        <f t="shared" si="336"/>
        <v>0</v>
      </c>
      <c r="AF465" s="48">
        <f t="shared" si="337"/>
        <v>0</v>
      </c>
      <c r="AG465" s="48">
        <f t="shared" si="338"/>
        <v>0</v>
      </c>
      <c r="AH465" s="48">
        <f t="shared" si="339"/>
        <v>0</v>
      </c>
      <c r="AI465" s="48">
        <f t="shared" si="340"/>
        <v>0</v>
      </c>
      <c r="AJ465" s="48">
        <f t="shared" si="341"/>
        <v>0</v>
      </c>
      <c r="AK465" s="48">
        <f t="shared" si="342"/>
        <v>0</v>
      </c>
      <c r="AL465" s="48">
        <f t="shared" si="343"/>
        <v>0</v>
      </c>
      <c r="AM465" s="48">
        <f t="shared" si="344"/>
        <v>0</v>
      </c>
      <c r="AN465" s="48">
        <f t="shared" si="345"/>
        <v>0</v>
      </c>
      <c r="AO465" s="48">
        <f t="shared" si="346"/>
        <v>0</v>
      </c>
    </row>
    <row r="466" spans="1:41" ht="16.399999999999999" customHeight="1">
      <c r="A466" s="14">
        <v>82104</v>
      </c>
      <c r="B466" s="24" t="s">
        <v>354</v>
      </c>
      <c r="C466" s="48">
        <f>SUMIF(Jan!$A:$A,TB!$A466,Jan!$H:$H)</f>
        <v>0</v>
      </c>
      <c r="D466" s="48">
        <f>SUMIF(Feb!$A:$A,TB!$A466,Feb!$H:$H)</f>
        <v>0</v>
      </c>
      <c r="E466" s="48">
        <f>SUMIF(Mar!$A:$A,TB!$A466,Mar!$H:$H)</f>
        <v>0</v>
      </c>
      <c r="F466" s="48">
        <f>SUMIF(Apr!$A:$A,TB!$A466,Apr!$H:$H)</f>
        <v>0</v>
      </c>
      <c r="G466" s="48">
        <f>SUMIF(May!$A:$A,TB!$A466,May!$H:$H)</f>
        <v>0</v>
      </c>
      <c r="H466" s="48">
        <f>SUMIF(Jun!$A:$A,TB!$A466,Jun!$H:$H)</f>
        <v>0</v>
      </c>
      <c r="I466" s="48">
        <f>SUMIF(Jul!$A:$A,TB!$A466,Jul!$H:$H)</f>
        <v>0</v>
      </c>
      <c r="J466" s="48">
        <f>SUMIF(Aug!$A:$A,TB!$A466,Aug!$H:$H)</f>
        <v>0</v>
      </c>
      <c r="K466" s="48">
        <f>SUMIF(Sep!$A:$A,TB!$A466,Sep!$H:$H)</f>
        <v>0</v>
      </c>
      <c r="L466" s="48">
        <f>SUMIF(Oct!$A:$A,TB!$A466,Oct!$H:$H)</f>
        <v>0</v>
      </c>
      <c r="M466" s="48">
        <f>SUMIF(Nov!$A:$A,TB!$A466,Nov!$H:$H)</f>
        <v>0</v>
      </c>
      <c r="N466" s="48">
        <f>SUMIF(Dec!$A:$A,TB!$A466,Dec!$H:$H)</f>
        <v>0</v>
      </c>
      <c r="O466" s="261"/>
      <c r="P466" s="261"/>
      <c r="Q466" s="48">
        <v>0</v>
      </c>
      <c r="R466" s="48">
        <v>0</v>
      </c>
      <c r="S466" s="48">
        <v>0</v>
      </c>
      <c r="T466" s="48">
        <v>0</v>
      </c>
      <c r="U466" s="48">
        <v>0</v>
      </c>
      <c r="V466" s="48">
        <v>0</v>
      </c>
      <c r="W466" s="48">
        <v>0</v>
      </c>
      <c r="X466" s="48">
        <v>0</v>
      </c>
      <c r="Y466" s="48">
        <v>0</v>
      </c>
      <c r="Z466" s="48">
        <v>0</v>
      </c>
      <c r="AA466" s="48">
        <v>0</v>
      </c>
      <c r="AB466" s="48">
        <v>0</v>
      </c>
      <c r="AC466" s="261"/>
      <c r="AD466" s="48">
        <f t="shared" si="335"/>
        <v>0</v>
      </c>
      <c r="AE466" s="48">
        <f t="shared" si="336"/>
        <v>0</v>
      </c>
      <c r="AF466" s="48">
        <f t="shared" si="337"/>
        <v>0</v>
      </c>
      <c r="AG466" s="48">
        <f t="shared" si="338"/>
        <v>0</v>
      </c>
      <c r="AH466" s="48">
        <f t="shared" si="339"/>
        <v>0</v>
      </c>
      <c r="AI466" s="48">
        <f t="shared" si="340"/>
        <v>0</v>
      </c>
      <c r="AJ466" s="48">
        <f t="shared" si="341"/>
        <v>0</v>
      </c>
      <c r="AK466" s="48">
        <f t="shared" si="342"/>
        <v>0</v>
      </c>
      <c r="AL466" s="48">
        <f t="shared" si="343"/>
        <v>0</v>
      </c>
      <c r="AM466" s="48">
        <f t="shared" si="344"/>
        <v>0</v>
      </c>
      <c r="AN466" s="48">
        <f t="shared" si="345"/>
        <v>0</v>
      </c>
      <c r="AO466" s="48">
        <f t="shared" si="346"/>
        <v>0</v>
      </c>
    </row>
    <row r="467" spans="1:41" ht="16.399999999999999" customHeight="1">
      <c r="A467" s="14">
        <v>82105</v>
      </c>
      <c r="B467" s="24" t="s">
        <v>355</v>
      </c>
      <c r="C467" s="48">
        <f>SUMIF(Jan!$A:$A,TB!$A467,Jan!$H:$H)</f>
        <v>0</v>
      </c>
      <c r="D467" s="48">
        <f>SUMIF(Feb!$A:$A,TB!$A467,Feb!$H:$H)</f>
        <v>0</v>
      </c>
      <c r="E467" s="48">
        <f>SUMIF(Mar!$A:$A,TB!$A467,Mar!$H:$H)</f>
        <v>0</v>
      </c>
      <c r="F467" s="48">
        <f>SUMIF(Apr!$A:$A,TB!$A467,Apr!$H:$H)</f>
        <v>0</v>
      </c>
      <c r="G467" s="48">
        <f>SUMIF(May!$A:$A,TB!$A467,May!$H:$H)</f>
        <v>0</v>
      </c>
      <c r="H467" s="48">
        <f>SUMIF(Jun!$A:$A,TB!$A467,Jun!$H:$H)</f>
        <v>0</v>
      </c>
      <c r="I467" s="48">
        <f>SUMIF(Jul!$A:$A,TB!$A467,Jul!$H:$H)</f>
        <v>0</v>
      </c>
      <c r="J467" s="48">
        <f>SUMIF(Aug!$A:$A,TB!$A467,Aug!$H:$H)</f>
        <v>0</v>
      </c>
      <c r="K467" s="48">
        <f>SUMIF(Sep!$A:$A,TB!$A467,Sep!$H:$H)</f>
        <v>0</v>
      </c>
      <c r="L467" s="48">
        <f>SUMIF(Oct!$A:$A,TB!$A467,Oct!$H:$H)</f>
        <v>0</v>
      </c>
      <c r="M467" s="48">
        <f>SUMIF(Nov!$A:$A,TB!$A467,Nov!$H:$H)</f>
        <v>0</v>
      </c>
      <c r="N467" s="48">
        <f>SUMIF(Dec!$A:$A,TB!$A467,Dec!$H:$H)</f>
        <v>0</v>
      </c>
      <c r="O467" s="261"/>
      <c r="P467" s="261"/>
      <c r="Q467" s="48">
        <v>0</v>
      </c>
      <c r="R467" s="48">
        <v>0</v>
      </c>
      <c r="S467" s="48">
        <v>0</v>
      </c>
      <c r="T467" s="48">
        <v>0</v>
      </c>
      <c r="U467" s="48">
        <v>0</v>
      </c>
      <c r="V467" s="48">
        <v>0</v>
      </c>
      <c r="W467" s="48">
        <v>0</v>
      </c>
      <c r="X467" s="48">
        <v>0</v>
      </c>
      <c r="Y467" s="48">
        <v>0</v>
      </c>
      <c r="Z467" s="48">
        <v>0</v>
      </c>
      <c r="AA467" s="48">
        <v>0</v>
      </c>
      <c r="AB467" s="48">
        <v>0</v>
      </c>
      <c r="AC467" s="261"/>
      <c r="AD467" s="48">
        <f t="shared" si="335"/>
        <v>0</v>
      </c>
      <c r="AE467" s="48">
        <f t="shared" si="336"/>
        <v>0</v>
      </c>
      <c r="AF467" s="48">
        <f t="shared" si="337"/>
        <v>0</v>
      </c>
      <c r="AG467" s="48">
        <f t="shared" si="338"/>
        <v>0</v>
      </c>
      <c r="AH467" s="48">
        <f t="shared" si="339"/>
        <v>0</v>
      </c>
      <c r="AI467" s="48">
        <f t="shared" si="340"/>
        <v>0</v>
      </c>
      <c r="AJ467" s="48">
        <f t="shared" si="341"/>
        <v>0</v>
      </c>
      <c r="AK467" s="48">
        <f t="shared" si="342"/>
        <v>0</v>
      </c>
      <c r="AL467" s="48">
        <f t="shared" si="343"/>
        <v>0</v>
      </c>
      <c r="AM467" s="48">
        <f t="shared" si="344"/>
        <v>0</v>
      </c>
      <c r="AN467" s="48">
        <f t="shared" si="345"/>
        <v>0</v>
      </c>
      <c r="AO467" s="48">
        <f t="shared" si="346"/>
        <v>0</v>
      </c>
    </row>
    <row r="468" spans="1:41" ht="16.399999999999999" customHeight="1">
      <c r="A468" s="14">
        <v>82106</v>
      </c>
      <c r="B468" s="24" t="s">
        <v>356</v>
      </c>
      <c r="C468" s="48">
        <f>SUMIF(Jan!$A:$A,TB!$A468,Jan!$H:$H)</f>
        <v>0</v>
      </c>
      <c r="D468" s="48">
        <f>SUMIF(Feb!$A:$A,TB!$A468,Feb!$H:$H)</f>
        <v>0</v>
      </c>
      <c r="E468" s="48">
        <f>SUMIF(Mar!$A:$A,TB!$A468,Mar!$H:$H)</f>
        <v>0</v>
      </c>
      <c r="F468" s="48">
        <f>SUMIF(Apr!$A:$A,TB!$A468,Apr!$H:$H)</f>
        <v>0</v>
      </c>
      <c r="G468" s="48">
        <f>SUMIF(May!$A:$A,TB!$A468,May!$H:$H)</f>
        <v>0</v>
      </c>
      <c r="H468" s="48">
        <f>SUMIF(Jun!$A:$A,TB!$A468,Jun!$H:$H)</f>
        <v>0</v>
      </c>
      <c r="I468" s="48">
        <f>SUMIF(Jul!$A:$A,TB!$A468,Jul!$H:$H)</f>
        <v>0</v>
      </c>
      <c r="J468" s="48">
        <f>SUMIF(Aug!$A:$A,TB!$A468,Aug!$H:$H)</f>
        <v>0</v>
      </c>
      <c r="K468" s="48">
        <f>SUMIF(Sep!$A:$A,TB!$A468,Sep!$H:$H)</f>
        <v>0</v>
      </c>
      <c r="L468" s="48">
        <f>SUMIF(Oct!$A:$A,TB!$A468,Oct!$H:$H)</f>
        <v>0</v>
      </c>
      <c r="M468" s="48">
        <f>SUMIF(Nov!$A:$A,TB!$A468,Nov!$H:$H)</f>
        <v>0</v>
      </c>
      <c r="N468" s="48">
        <f>SUMIF(Dec!$A:$A,TB!$A468,Dec!$H:$H)</f>
        <v>0</v>
      </c>
      <c r="O468" s="261"/>
      <c r="P468" s="261"/>
      <c r="Q468" s="48">
        <v>0</v>
      </c>
      <c r="R468" s="48">
        <v>0</v>
      </c>
      <c r="S468" s="48">
        <v>0</v>
      </c>
      <c r="T468" s="48">
        <v>0</v>
      </c>
      <c r="U468" s="48">
        <v>0</v>
      </c>
      <c r="V468" s="48">
        <v>0</v>
      </c>
      <c r="W468" s="48">
        <v>0</v>
      </c>
      <c r="X468" s="48">
        <v>0</v>
      </c>
      <c r="Y468" s="48">
        <v>0</v>
      </c>
      <c r="Z468" s="48">
        <v>0</v>
      </c>
      <c r="AA468" s="48">
        <v>0</v>
      </c>
      <c r="AB468" s="48">
        <v>0</v>
      </c>
      <c r="AC468" s="261"/>
      <c r="AD468" s="48">
        <f t="shared" si="335"/>
        <v>0</v>
      </c>
      <c r="AE468" s="48">
        <f t="shared" si="336"/>
        <v>0</v>
      </c>
      <c r="AF468" s="48">
        <f t="shared" si="337"/>
        <v>0</v>
      </c>
      <c r="AG468" s="48">
        <f t="shared" si="338"/>
        <v>0</v>
      </c>
      <c r="AH468" s="48">
        <f t="shared" si="339"/>
        <v>0</v>
      </c>
      <c r="AI468" s="48">
        <f t="shared" si="340"/>
        <v>0</v>
      </c>
      <c r="AJ468" s="48">
        <f t="shared" si="341"/>
        <v>0</v>
      </c>
      <c r="AK468" s="48">
        <f t="shared" si="342"/>
        <v>0</v>
      </c>
      <c r="AL468" s="48">
        <f t="shared" si="343"/>
        <v>0</v>
      </c>
      <c r="AM468" s="48">
        <f t="shared" si="344"/>
        <v>0</v>
      </c>
      <c r="AN468" s="48">
        <f t="shared" si="345"/>
        <v>0</v>
      </c>
      <c r="AO468" s="48">
        <f t="shared" si="346"/>
        <v>0</v>
      </c>
    </row>
    <row r="469" spans="1:41" ht="16.399999999999999" customHeight="1">
      <c r="A469" s="14">
        <v>82107</v>
      </c>
      <c r="B469" s="24" t="s">
        <v>357</v>
      </c>
      <c r="C469" s="48">
        <f>SUMIF(Jan!$A:$A,TB!$A469,Jan!$H:$H)</f>
        <v>0</v>
      </c>
      <c r="D469" s="48">
        <f>SUMIF(Feb!$A:$A,TB!$A469,Feb!$H:$H)</f>
        <v>0</v>
      </c>
      <c r="E469" s="48">
        <f>SUMIF(Mar!$A:$A,TB!$A469,Mar!$H:$H)</f>
        <v>0</v>
      </c>
      <c r="F469" s="48">
        <f>SUMIF(Apr!$A:$A,TB!$A469,Apr!$H:$H)</f>
        <v>0</v>
      </c>
      <c r="G469" s="48">
        <f>SUMIF(May!$A:$A,TB!$A469,May!$H:$H)</f>
        <v>0</v>
      </c>
      <c r="H469" s="48">
        <f>SUMIF(Jun!$A:$A,TB!$A469,Jun!$H:$H)</f>
        <v>0</v>
      </c>
      <c r="I469" s="48">
        <f>SUMIF(Jul!$A:$A,TB!$A469,Jul!$H:$H)</f>
        <v>0</v>
      </c>
      <c r="J469" s="48">
        <f>SUMIF(Aug!$A:$A,TB!$A469,Aug!$H:$H)</f>
        <v>0</v>
      </c>
      <c r="K469" s="48">
        <f>SUMIF(Sep!$A:$A,TB!$A469,Sep!$H:$H)</f>
        <v>0</v>
      </c>
      <c r="L469" s="48">
        <f>SUMIF(Oct!$A:$A,TB!$A469,Oct!$H:$H)</f>
        <v>0</v>
      </c>
      <c r="M469" s="48">
        <f>SUMIF(Nov!$A:$A,TB!$A469,Nov!$H:$H)</f>
        <v>0</v>
      </c>
      <c r="N469" s="48">
        <f>SUMIF(Dec!$A:$A,TB!$A469,Dec!$H:$H)</f>
        <v>0</v>
      </c>
      <c r="O469" s="261"/>
      <c r="P469" s="261"/>
      <c r="Q469" s="48">
        <v>0</v>
      </c>
      <c r="R469" s="48">
        <v>0</v>
      </c>
      <c r="S469" s="48">
        <v>0</v>
      </c>
      <c r="T469" s="48">
        <v>0</v>
      </c>
      <c r="U469" s="48">
        <v>0</v>
      </c>
      <c r="V469" s="48">
        <v>0</v>
      </c>
      <c r="W469" s="48">
        <v>0</v>
      </c>
      <c r="X469" s="48">
        <v>0</v>
      </c>
      <c r="Y469" s="48">
        <v>0</v>
      </c>
      <c r="Z469" s="48">
        <v>0</v>
      </c>
      <c r="AA469" s="48">
        <v>0</v>
      </c>
      <c r="AB469" s="48">
        <v>0</v>
      </c>
      <c r="AC469" s="261"/>
      <c r="AD469" s="48">
        <f t="shared" si="335"/>
        <v>0</v>
      </c>
      <c r="AE469" s="48">
        <f t="shared" si="336"/>
        <v>0</v>
      </c>
      <c r="AF469" s="48">
        <f t="shared" si="337"/>
        <v>0</v>
      </c>
      <c r="AG469" s="48">
        <f t="shared" si="338"/>
        <v>0</v>
      </c>
      <c r="AH469" s="48">
        <f t="shared" si="339"/>
        <v>0</v>
      </c>
      <c r="AI469" s="48">
        <f t="shared" si="340"/>
        <v>0</v>
      </c>
      <c r="AJ469" s="48">
        <f t="shared" si="341"/>
        <v>0</v>
      </c>
      <c r="AK469" s="48">
        <f t="shared" si="342"/>
        <v>0</v>
      </c>
      <c r="AL469" s="48">
        <f t="shared" si="343"/>
        <v>0</v>
      </c>
      <c r="AM469" s="48">
        <f t="shared" si="344"/>
        <v>0</v>
      </c>
      <c r="AN469" s="48">
        <f t="shared" si="345"/>
        <v>0</v>
      </c>
      <c r="AO469" s="48">
        <f t="shared" si="346"/>
        <v>0</v>
      </c>
    </row>
    <row r="470" spans="1:41" ht="16.399999999999999" customHeight="1">
      <c r="A470" s="14">
        <v>82108</v>
      </c>
      <c r="B470" s="24" t="s">
        <v>358</v>
      </c>
      <c r="C470" s="48">
        <f>SUMIF(Jan!$A:$A,TB!$A470,Jan!$H:$H)</f>
        <v>0</v>
      </c>
      <c r="D470" s="48">
        <f>SUMIF(Feb!$A:$A,TB!$A470,Feb!$H:$H)</f>
        <v>0</v>
      </c>
      <c r="E470" s="48">
        <f>SUMIF(Mar!$A:$A,TB!$A470,Mar!$H:$H)</f>
        <v>0</v>
      </c>
      <c r="F470" s="48">
        <f>SUMIF(Apr!$A:$A,TB!$A470,Apr!$H:$H)</f>
        <v>0</v>
      </c>
      <c r="G470" s="48">
        <f>SUMIF(May!$A:$A,TB!$A470,May!$H:$H)</f>
        <v>0</v>
      </c>
      <c r="H470" s="48">
        <f>SUMIF(Jun!$A:$A,TB!$A470,Jun!$H:$H)</f>
        <v>0</v>
      </c>
      <c r="I470" s="48">
        <f>SUMIF(Jul!$A:$A,TB!$A470,Jul!$H:$H)</f>
        <v>0</v>
      </c>
      <c r="J470" s="48">
        <f>SUMIF(Aug!$A:$A,TB!$A470,Aug!$H:$H)</f>
        <v>0</v>
      </c>
      <c r="K470" s="48">
        <f>SUMIF(Sep!$A:$A,TB!$A470,Sep!$H:$H)</f>
        <v>0</v>
      </c>
      <c r="L470" s="48">
        <f>SUMIF(Oct!$A:$A,TB!$A470,Oct!$H:$H)</f>
        <v>0</v>
      </c>
      <c r="M470" s="48">
        <f>SUMIF(Nov!$A:$A,TB!$A470,Nov!$H:$H)</f>
        <v>0</v>
      </c>
      <c r="N470" s="48">
        <f>SUMIF(Dec!$A:$A,TB!$A470,Dec!$H:$H)</f>
        <v>0</v>
      </c>
      <c r="O470" s="261"/>
      <c r="P470" s="261"/>
      <c r="Q470" s="48">
        <v>0</v>
      </c>
      <c r="R470" s="48">
        <v>0</v>
      </c>
      <c r="S470" s="48">
        <v>0</v>
      </c>
      <c r="T470" s="48">
        <v>0</v>
      </c>
      <c r="U470" s="48">
        <v>0</v>
      </c>
      <c r="V470" s="48">
        <v>0</v>
      </c>
      <c r="W470" s="48">
        <v>0</v>
      </c>
      <c r="X470" s="48">
        <v>0</v>
      </c>
      <c r="Y470" s="48">
        <v>0</v>
      </c>
      <c r="Z470" s="48">
        <v>0</v>
      </c>
      <c r="AA470" s="48">
        <v>0</v>
      </c>
      <c r="AB470" s="48">
        <v>0</v>
      </c>
      <c r="AC470" s="261"/>
      <c r="AD470" s="48">
        <f t="shared" si="335"/>
        <v>0</v>
      </c>
      <c r="AE470" s="48">
        <f t="shared" si="336"/>
        <v>0</v>
      </c>
      <c r="AF470" s="48">
        <f t="shared" si="337"/>
        <v>0</v>
      </c>
      <c r="AG470" s="48">
        <f t="shared" si="338"/>
        <v>0</v>
      </c>
      <c r="AH470" s="48">
        <f t="shared" si="339"/>
        <v>0</v>
      </c>
      <c r="AI470" s="48">
        <f t="shared" si="340"/>
        <v>0</v>
      </c>
      <c r="AJ470" s="48">
        <f t="shared" si="341"/>
        <v>0</v>
      </c>
      <c r="AK470" s="48">
        <f t="shared" si="342"/>
        <v>0</v>
      </c>
      <c r="AL470" s="48">
        <f t="shared" si="343"/>
        <v>0</v>
      </c>
      <c r="AM470" s="48">
        <f t="shared" si="344"/>
        <v>0</v>
      </c>
      <c r="AN470" s="48">
        <f t="shared" si="345"/>
        <v>0</v>
      </c>
      <c r="AO470" s="48">
        <f t="shared" si="346"/>
        <v>0</v>
      </c>
    </row>
    <row r="471" spans="1:41" ht="16.399999999999999" customHeight="1">
      <c r="A471" s="14">
        <v>82109</v>
      </c>
      <c r="B471" s="24" t="s">
        <v>359</v>
      </c>
      <c r="C471" s="48">
        <f>SUMIF(Jan!$A:$A,TB!$A471,Jan!$H:$H)</f>
        <v>0</v>
      </c>
      <c r="D471" s="48">
        <f>SUMIF(Feb!$A:$A,TB!$A471,Feb!$H:$H)</f>
        <v>0</v>
      </c>
      <c r="E471" s="48">
        <f>SUMIF(Mar!$A:$A,TB!$A471,Mar!$H:$H)</f>
        <v>0</v>
      </c>
      <c r="F471" s="48">
        <f>SUMIF(Apr!$A:$A,TB!$A471,Apr!$H:$H)</f>
        <v>0</v>
      </c>
      <c r="G471" s="48">
        <f>SUMIF(May!$A:$A,TB!$A471,May!$H:$H)</f>
        <v>0</v>
      </c>
      <c r="H471" s="48">
        <f>SUMIF(Jun!$A:$A,TB!$A471,Jun!$H:$H)</f>
        <v>0</v>
      </c>
      <c r="I471" s="48">
        <f>SUMIF(Jul!$A:$A,TB!$A471,Jul!$H:$H)</f>
        <v>0</v>
      </c>
      <c r="J471" s="48">
        <f>SUMIF(Aug!$A:$A,TB!$A471,Aug!$H:$H)</f>
        <v>0</v>
      </c>
      <c r="K471" s="48">
        <f>SUMIF(Sep!$A:$A,TB!$A471,Sep!$H:$H)</f>
        <v>0</v>
      </c>
      <c r="L471" s="48">
        <f>SUMIF(Oct!$A:$A,TB!$A471,Oct!$H:$H)</f>
        <v>0</v>
      </c>
      <c r="M471" s="48">
        <f>SUMIF(Nov!$A:$A,TB!$A471,Nov!$H:$H)</f>
        <v>0</v>
      </c>
      <c r="N471" s="48">
        <f>SUMIF(Dec!$A:$A,TB!$A471,Dec!$H:$H)</f>
        <v>0</v>
      </c>
      <c r="O471" s="261"/>
      <c r="P471" s="261"/>
      <c r="Q471" s="48">
        <v>0</v>
      </c>
      <c r="R471" s="48">
        <v>0</v>
      </c>
      <c r="S471" s="48">
        <v>0</v>
      </c>
      <c r="T471" s="48">
        <v>0</v>
      </c>
      <c r="U471" s="48">
        <v>0</v>
      </c>
      <c r="V471" s="48">
        <v>0</v>
      </c>
      <c r="W471" s="48">
        <v>0</v>
      </c>
      <c r="X471" s="48">
        <v>0</v>
      </c>
      <c r="Y471" s="48">
        <v>0</v>
      </c>
      <c r="Z471" s="48">
        <v>0</v>
      </c>
      <c r="AA471" s="48">
        <v>0</v>
      </c>
      <c r="AB471" s="48">
        <v>0</v>
      </c>
      <c r="AC471" s="261"/>
      <c r="AD471" s="48">
        <f t="shared" si="335"/>
        <v>0</v>
      </c>
      <c r="AE471" s="48">
        <f t="shared" si="336"/>
        <v>0</v>
      </c>
      <c r="AF471" s="48">
        <f t="shared" si="337"/>
        <v>0</v>
      </c>
      <c r="AG471" s="48">
        <f t="shared" si="338"/>
        <v>0</v>
      </c>
      <c r="AH471" s="48">
        <f t="shared" si="339"/>
        <v>0</v>
      </c>
      <c r="AI471" s="48">
        <f t="shared" si="340"/>
        <v>0</v>
      </c>
      <c r="AJ471" s="48">
        <f t="shared" si="341"/>
        <v>0</v>
      </c>
      <c r="AK471" s="48">
        <f t="shared" si="342"/>
        <v>0</v>
      </c>
      <c r="AL471" s="48">
        <f t="shared" si="343"/>
        <v>0</v>
      </c>
      <c r="AM471" s="48">
        <f t="shared" si="344"/>
        <v>0</v>
      </c>
      <c r="AN471" s="48">
        <f t="shared" si="345"/>
        <v>0</v>
      </c>
      <c r="AO471" s="48">
        <f t="shared" si="346"/>
        <v>0</v>
      </c>
    </row>
    <row r="472" spans="1:41" ht="16.399999999999999" customHeight="1">
      <c r="A472" s="14">
        <v>82201</v>
      </c>
      <c r="B472" s="24" t="s">
        <v>360</v>
      </c>
      <c r="C472" s="48">
        <f>SUMIF(Jan!$A:$A,TB!$A472,Jan!$H:$H)</f>
        <v>0</v>
      </c>
      <c r="D472" s="48">
        <f>SUMIF(Feb!$A:$A,TB!$A472,Feb!$H:$H)</f>
        <v>0</v>
      </c>
      <c r="E472" s="48">
        <f>SUMIF(Mar!$A:$A,TB!$A472,Mar!$H:$H)</f>
        <v>0</v>
      </c>
      <c r="F472" s="48">
        <f>SUMIF(Apr!$A:$A,TB!$A472,Apr!$H:$H)</f>
        <v>0</v>
      </c>
      <c r="G472" s="48">
        <f>SUMIF(May!$A:$A,TB!$A472,May!$H:$H)</f>
        <v>0</v>
      </c>
      <c r="H472" s="48">
        <f>SUMIF(Jun!$A:$A,TB!$A472,Jun!$H:$H)</f>
        <v>0</v>
      </c>
      <c r="I472" s="48">
        <f>SUMIF(Jul!$A:$A,TB!$A472,Jul!$H:$H)</f>
        <v>0</v>
      </c>
      <c r="J472" s="48">
        <f>SUMIF(Aug!$A:$A,TB!$A472,Aug!$H:$H)</f>
        <v>0</v>
      </c>
      <c r="K472" s="48">
        <f>SUMIF(Sep!$A:$A,TB!$A472,Sep!$H:$H)</f>
        <v>0</v>
      </c>
      <c r="L472" s="48">
        <f>SUMIF(Oct!$A:$A,TB!$A472,Oct!$H:$H)</f>
        <v>0</v>
      </c>
      <c r="M472" s="48">
        <f>SUMIF(Nov!$A:$A,TB!$A472,Nov!$H:$H)</f>
        <v>0</v>
      </c>
      <c r="N472" s="48">
        <f>SUMIF(Dec!$A:$A,TB!$A472,Dec!$H:$H)</f>
        <v>0</v>
      </c>
      <c r="O472" s="261"/>
      <c r="P472" s="261"/>
      <c r="Q472" s="48">
        <v>0</v>
      </c>
      <c r="R472" s="48">
        <v>0</v>
      </c>
      <c r="S472" s="48">
        <v>0</v>
      </c>
      <c r="T472" s="48">
        <v>0</v>
      </c>
      <c r="U472" s="48">
        <v>0</v>
      </c>
      <c r="V472" s="48">
        <v>0</v>
      </c>
      <c r="W472" s="48">
        <v>0</v>
      </c>
      <c r="X472" s="48">
        <v>0</v>
      </c>
      <c r="Y472" s="48">
        <v>0</v>
      </c>
      <c r="Z472" s="48">
        <v>0</v>
      </c>
      <c r="AA472" s="48">
        <v>0</v>
      </c>
      <c r="AB472" s="48">
        <v>0</v>
      </c>
      <c r="AC472" s="261"/>
      <c r="AD472" s="48">
        <f t="shared" si="335"/>
        <v>0</v>
      </c>
      <c r="AE472" s="48">
        <f t="shared" si="336"/>
        <v>0</v>
      </c>
      <c r="AF472" s="48">
        <f t="shared" si="337"/>
        <v>0</v>
      </c>
      <c r="AG472" s="48">
        <f t="shared" si="338"/>
        <v>0</v>
      </c>
      <c r="AH472" s="48">
        <f t="shared" si="339"/>
        <v>0</v>
      </c>
      <c r="AI472" s="48">
        <f t="shared" si="340"/>
        <v>0</v>
      </c>
      <c r="AJ472" s="48">
        <f t="shared" si="341"/>
        <v>0</v>
      </c>
      <c r="AK472" s="48">
        <f t="shared" si="342"/>
        <v>0</v>
      </c>
      <c r="AL472" s="48">
        <f t="shared" si="343"/>
        <v>0</v>
      </c>
      <c r="AM472" s="48">
        <f t="shared" si="344"/>
        <v>0</v>
      </c>
      <c r="AN472" s="48">
        <f t="shared" si="345"/>
        <v>0</v>
      </c>
      <c r="AO472" s="48">
        <f t="shared" si="346"/>
        <v>0</v>
      </c>
    </row>
    <row r="473" spans="1:41" ht="16.399999999999999" customHeight="1">
      <c r="A473" s="14">
        <v>82202</v>
      </c>
      <c r="B473" s="24" t="s">
        <v>361</v>
      </c>
      <c r="C473" s="48">
        <f>SUMIF(Jan!$A:$A,TB!$A473,Jan!$H:$H)</f>
        <v>0</v>
      </c>
      <c r="D473" s="48">
        <f>SUMIF(Feb!$A:$A,TB!$A473,Feb!$H:$H)</f>
        <v>0</v>
      </c>
      <c r="E473" s="48">
        <f>SUMIF(Mar!$A:$A,TB!$A473,Mar!$H:$H)</f>
        <v>0</v>
      </c>
      <c r="F473" s="48">
        <f>SUMIF(Apr!$A:$A,TB!$A473,Apr!$H:$H)</f>
        <v>0</v>
      </c>
      <c r="G473" s="48">
        <f>SUMIF(May!$A:$A,TB!$A473,May!$H:$H)</f>
        <v>0</v>
      </c>
      <c r="H473" s="48">
        <f>SUMIF(Jun!$A:$A,TB!$A473,Jun!$H:$H)</f>
        <v>0</v>
      </c>
      <c r="I473" s="48">
        <f>SUMIF(Jul!$A:$A,TB!$A473,Jul!$H:$H)</f>
        <v>0</v>
      </c>
      <c r="J473" s="48">
        <f>SUMIF(Aug!$A:$A,TB!$A473,Aug!$H:$H)</f>
        <v>0</v>
      </c>
      <c r="K473" s="48">
        <f>SUMIF(Sep!$A:$A,TB!$A473,Sep!$H:$H)</f>
        <v>0</v>
      </c>
      <c r="L473" s="48">
        <f>SUMIF(Oct!$A:$A,TB!$A473,Oct!$H:$H)</f>
        <v>0</v>
      </c>
      <c r="M473" s="48">
        <f>SUMIF(Nov!$A:$A,TB!$A473,Nov!$H:$H)</f>
        <v>0</v>
      </c>
      <c r="N473" s="48">
        <f>SUMIF(Dec!$A:$A,TB!$A473,Dec!$H:$H)</f>
        <v>0</v>
      </c>
      <c r="O473" s="261"/>
      <c r="P473" s="261"/>
      <c r="Q473" s="48">
        <v>0</v>
      </c>
      <c r="R473" s="48">
        <v>0</v>
      </c>
      <c r="S473" s="48">
        <v>0</v>
      </c>
      <c r="T473" s="48">
        <v>0</v>
      </c>
      <c r="U473" s="48">
        <v>0</v>
      </c>
      <c r="V473" s="48">
        <v>0</v>
      </c>
      <c r="W473" s="48">
        <v>0</v>
      </c>
      <c r="X473" s="48">
        <v>0</v>
      </c>
      <c r="Y473" s="48">
        <v>0</v>
      </c>
      <c r="Z473" s="48">
        <v>0</v>
      </c>
      <c r="AA473" s="48">
        <v>0</v>
      </c>
      <c r="AB473" s="48">
        <v>0</v>
      </c>
      <c r="AC473" s="261"/>
      <c r="AD473" s="48">
        <f t="shared" si="335"/>
        <v>0</v>
      </c>
      <c r="AE473" s="48">
        <f t="shared" si="336"/>
        <v>0</v>
      </c>
      <c r="AF473" s="48">
        <f t="shared" si="337"/>
        <v>0</v>
      </c>
      <c r="AG473" s="48">
        <f t="shared" si="338"/>
        <v>0</v>
      </c>
      <c r="AH473" s="48">
        <f t="shared" si="339"/>
        <v>0</v>
      </c>
      <c r="AI473" s="48">
        <f t="shared" si="340"/>
        <v>0</v>
      </c>
      <c r="AJ473" s="48">
        <f t="shared" si="341"/>
        <v>0</v>
      </c>
      <c r="AK473" s="48">
        <f t="shared" si="342"/>
        <v>0</v>
      </c>
      <c r="AL473" s="48">
        <f t="shared" si="343"/>
        <v>0</v>
      </c>
      <c r="AM473" s="48">
        <f t="shared" si="344"/>
        <v>0</v>
      </c>
      <c r="AN473" s="48">
        <f t="shared" si="345"/>
        <v>0</v>
      </c>
      <c r="AO473" s="48">
        <f t="shared" si="346"/>
        <v>0</v>
      </c>
    </row>
    <row r="474" spans="1:41" ht="16.399999999999999" customHeight="1">
      <c r="A474" s="14">
        <v>82203</v>
      </c>
      <c r="B474" s="24" t="s">
        <v>362</v>
      </c>
      <c r="C474" s="48">
        <f>SUMIF(Jan!$A:$A,TB!$A474,Jan!$H:$H)</f>
        <v>0</v>
      </c>
      <c r="D474" s="48">
        <f>SUMIF(Feb!$A:$A,TB!$A474,Feb!$H:$H)</f>
        <v>0</v>
      </c>
      <c r="E474" s="48">
        <f>SUMIF(Mar!$A:$A,TB!$A474,Mar!$H:$H)</f>
        <v>0</v>
      </c>
      <c r="F474" s="48">
        <f>SUMIF(Apr!$A:$A,TB!$A474,Apr!$H:$H)</f>
        <v>0</v>
      </c>
      <c r="G474" s="48">
        <f>SUMIF(May!$A:$A,TB!$A474,May!$H:$H)</f>
        <v>0</v>
      </c>
      <c r="H474" s="48">
        <f>SUMIF(Jun!$A:$A,TB!$A474,Jun!$H:$H)</f>
        <v>0</v>
      </c>
      <c r="I474" s="48">
        <f>SUMIF(Jul!$A:$A,TB!$A474,Jul!$H:$H)</f>
        <v>0</v>
      </c>
      <c r="J474" s="48">
        <f>SUMIF(Aug!$A:$A,TB!$A474,Aug!$H:$H)</f>
        <v>0</v>
      </c>
      <c r="K474" s="48">
        <f>SUMIF(Sep!$A:$A,TB!$A474,Sep!$H:$H)</f>
        <v>0</v>
      </c>
      <c r="L474" s="48">
        <f>SUMIF(Oct!$A:$A,TB!$A474,Oct!$H:$H)</f>
        <v>0</v>
      </c>
      <c r="M474" s="48">
        <f>SUMIF(Nov!$A:$A,TB!$A474,Nov!$H:$H)</f>
        <v>0</v>
      </c>
      <c r="N474" s="48">
        <f>SUMIF(Dec!$A:$A,TB!$A474,Dec!$H:$H)</f>
        <v>0</v>
      </c>
      <c r="O474" s="261"/>
      <c r="P474" s="261"/>
      <c r="Q474" s="48">
        <v>0</v>
      </c>
      <c r="R474" s="48">
        <v>0</v>
      </c>
      <c r="S474" s="48">
        <v>0</v>
      </c>
      <c r="T474" s="48">
        <v>0</v>
      </c>
      <c r="U474" s="48">
        <v>0</v>
      </c>
      <c r="V474" s="48">
        <v>0</v>
      </c>
      <c r="W474" s="48">
        <v>0</v>
      </c>
      <c r="X474" s="48">
        <v>0</v>
      </c>
      <c r="Y474" s="48">
        <v>0</v>
      </c>
      <c r="Z474" s="48">
        <v>0</v>
      </c>
      <c r="AA474" s="48">
        <v>0</v>
      </c>
      <c r="AB474" s="48">
        <v>0</v>
      </c>
      <c r="AC474" s="261"/>
      <c r="AD474" s="48">
        <f t="shared" si="335"/>
        <v>0</v>
      </c>
      <c r="AE474" s="48">
        <f t="shared" si="336"/>
        <v>0</v>
      </c>
      <c r="AF474" s="48">
        <f t="shared" si="337"/>
        <v>0</v>
      </c>
      <c r="AG474" s="48">
        <f t="shared" si="338"/>
        <v>0</v>
      </c>
      <c r="AH474" s="48">
        <f t="shared" si="339"/>
        <v>0</v>
      </c>
      <c r="AI474" s="48">
        <f t="shared" si="340"/>
        <v>0</v>
      </c>
      <c r="AJ474" s="48">
        <f t="shared" si="341"/>
        <v>0</v>
      </c>
      <c r="AK474" s="48">
        <f t="shared" si="342"/>
        <v>0</v>
      </c>
      <c r="AL474" s="48">
        <f t="shared" si="343"/>
        <v>0</v>
      </c>
      <c r="AM474" s="48">
        <f t="shared" si="344"/>
        <v>0</v>
      </c>
      <c r="AN474" s="48">
        <f t="shared" si="345"/>
        <v>0</v>
      </c>
      <c r="AO474" s="48">
        <f t="shared" si="346"/>
        <v>0</v>
      </c>
    </row>
    <row r="475" spans="1:41" ht="16.399999999999999" customHeight="1">
      <c r="A475" s="14">
        <v>82204</v>
      </c>
      <c r="B475" s="24" t="s">
        <v>363</v>
      </c>
      <c r="C475" s="48">
        <f>SUMIF(Jan!$A:$A,TB!$A475,Jan!$H:$H)</f>
        <v>0</v>
      </c>
      <c r="D475" s="48">
        <f>SUMIF(Feb!$A:$A,TB!$A475,Feb!$H:$H)</f>
        <v>0</v>
      </c>
      <c r="E475" s="48">
        <f>SUMIF(Mar!$A:$A,TB!$A475,Mar!$H:$H)</f>
        <v>0</v>
      </c>
      <c r="F475" s="48">
        <f>SUMIF(Apr!$A:$A,TB!$A475,Apr!$H:$H)</f>
        <v>0</v>
      </c>
      <c r="G475" s="48">
        <f>SUMIF(May!$A:$A,TB!$A475,May!$H:$H)</f>
        <v>0</v>
      </c>
      <c r="H475" s="48">
        <f>SUMIF(Jun!$A:$A,TB!$A475,Jun!$H:$H)</f>
        <v>0</v>
      </c>
      <c r="I475" s="48">
        <f>SUMIF(Jul!$A:$A,TB!$A475,Jul!$H:$H)</f>
        <v>0</v>
      </c>
      <c r="J475" s="48">
        <f>SUMIF(Aug!$A:$A,TB!$A475,Aug!$H:$H)</f>
        <v>0</v>
      </c>
      <c r="K475" s="48">
        <f>SUMIF(Sep!$A:$A,TB!$A475,Sep!$H:$H)</f>
        <v>0</v>
      </c>
      <c r="L475" s="48">
        <f>SUMIF(Oct!$A:$A,TB!$A475,Oct!$H:$H)</f>
        <v>0</v>
      </c>
      <c r="M475" s="48">
        <f>SUMIF(Nov!$A:$A,TB!$A475,Nov!$H:$H)</f>
        <v>0</v>
      </c>
      <c r="N475" s="48">
        <f>SUMIF(Dec!$A:$A,TB!$A475,Dec!$H:$H)</f>
        <v>0</v>
      </c>
      <c r="O475" s="261"/>
      <c r="P475" s="261"/>
      <c r="Q475" s="48">
        <v>0</v>
      </c>
      <c r="R475" s="48">
        <v>0</v>
      </c>
      <c r="S475" s="48">
        <v>0</v>
      </c>
      <c r="T475" s="48">
        <v>0</v>
      </c>
      <c r="U475" s="48">
        <v>0</v>
      </c>
      <c r="V475" s="48">
        <v>0</v>
      </c>
      <c r="W475" s="48">
        <v>0</v>
      </c>
      <c r="X475" s="48">
        <v>0</v>
      </c>
      <c r="Y475" s="48">
        <v>0</v>
      </c>
      <c r="Z475" s="48">
        <v>0</v>
      </c>
      <c r="AA475" s="48">
        <v>0</v>
      </c>
      <c r="AB475" s="48">
        <v>0</v>
      </c>
      <c r="AC475" s="261"/>
      <c r="AD475" s="48">
        <f t="shared" si="335"/>
        <v>0</v>
      </c>
      <c r="AE475" s="48">
        <f t="shared" si="336"/>
        <v>0</v>
      </c>
      <c r="AF475" s="48">
        <f t="shared" si="337"/>
        <v>0</v>
      </c>
      <c r="AG475" s="48">
        <f t="shared" si="338"/>
        <v>0</v>
      </c>
      <c r="AH475" s="48">
        <f t="shared" si="339"/>
        <v>0</v>
      </c>
      <c r="AI475" s="48">
        <f t="shared" si="340"/>
        <v>0</v>
      </c>
      <c r="AJ475" s="48">
        <f t="shared" si="341"/>
        <v>0</v>
      </c>
      <c r="AK475" s="48">
        <f t="shared" si="342"/>
        <v>0</v>
      </c>
      <c r="AL475" s="48">
        <f t="shared" si="343"/>
        <v>0</v>
      </c>
      <c r="AM475" s="48">
        <f t="shared" si="344"/>
        <v>0</v>
      </c>
      <c r="AN475" s="48">
        <f t="shared" si="345"/>
        <v>0</v>
      </c>
      <c r="AO475" s="48">
        <f t="shared" si="346"/>
        <v>0</v>
      </c>
    </row>
    <row r="476" spans="1:41" ht="16.399999999999999" customHeight="1">
      <c r="A476" s="14">
        <v>82205</v>
      </c>
      <c r="B476" s="24" t="s">
        <v>364</v>
      </c>
      <c r="C476" s="48">
        <f>SUMIF(Jan!$A:$A,TB!$A476,Jan!$H:$H)</f>
        <v>0</v>
      </c>
      <c r="D476" s="48">
        <f>SUMIF(Feb!$A:$A,TB!$A476,Feb!$H:$H)</f>
        <v>0</v>
      </c>
      <c r="E476" s="48">
        <f>SUMIF(Mar!$A:$A,TB!$A476,Mar!$H:$H)</f>
        <v>0</v>
      </c>
      <c r="F476" s="48">
        <f>SUMIF(Apr!$A:$A,TB!$A476,Apr!$H:$H)</f>
        <v>0</v>
      </c>
      <c r="G476" s="48">
        <f>SUMIF(May!$A:$A,TB!$A476,May!$H:$H)</f>
        <v>0</v>
      </c>
      <c r="H476" s="48">
        <f>SUMIF(Jun!$A:$A,TB!$A476,Jun!$H:$H)</f>
        <v>0</v>
      </c>
      <c r="I476" s="48">
        <f>SUMIF(Jul!$A:$A,TB!$A476,Jul!$H:$H)</f>
        <v>0</v>
      </c>
      <c r="J476" s="48">
        <f>SUMIF(Aug!$A:$A,TB!$A476,Aug!$H:$H)</f>
        <v>0</v>
      </c>
      <c r="K476" s="48">
        <f>SUMIF(Sep!$A:$A,TB!$A476,Sep!$H:$H)</f>
        <v>0</v>
      </c>
      <c r="L476" s="48">
        <f>SUMIF(Oct!$A:$A,TB!$A476,Oct!$H:$H)</f>
        <v>0</v>
      </c>
      <c r="M476" s="48">
        <f>SUMIF(Nov!$A:$A,TB!$A476,Nov!$H:$H)</f>
        <v>0</v>
      </c>
      <c r="N476" s="48">
        <f>SUMIF(Dec!$A:$A,TB!$A476,Dec!$H:$H)</f>
        <v>0</v>
      </c>
      <c r="O476" s="261"/>
      <c r="P476" s="261"/>
      <c r="Q476" s="48">
        <v>0</v>
      </c>
      <c r="R476" s="48">
        <v>0</v>
      </c>
      <c r="S476" s="48">
        <v>0</v>
      </c>
      <c r="T476" s="48">
        <v>0</v>
      </c>
      <c r="U476" s="48">
        <v>40997.25</v>
      </c>
      <c r="V476" s="48">
        <v>560601.26</v>
      </c>
      <c r="W476" s="48">
        <v>560601.26</v>
      </c>
      <c r="X476" s="48">
        <v>560601.26</v>
      </c>
      <c r="Y476" s="48">
        <v>560601.26</v>
      </c>
      <c r="Z476" s="48">
        <v>560601.26</v>
      </c>
      <c r="AA476" s="48">
        <v>560601.26</v>
      </c>
      <c r="AB476" s="48">
        <v>560601.26</v>
      </c>
      <c r="AC476" s="261"/>
      <c r="AD476" s="48">
        <f t="shared" si="335"/>
        <v>0</v>
      </c>
      <c r="AE476" s="48">
        <f t="shared" si="336"/>
        <v>0</v>
      </c>
      <c r="AF476" s="48">
        <f t="shared" si="337"/>
        <v>0</v>
      </c>
      <c r="AG476" s="48">
        <f t="shared" si="338"/>
        <v>0</v>
      </c>
      <c r="AH476" s="48">
        <f t="shared" si="339"/>
        <v>0</v>
      </c>
      <c r="AI476" s="48">
        <f t="shared" si="340"/>
        <v>0</v>
      </c>
      <c r="AJ476" s="48">
        <f t="shared" si="341"/>
        <v>0</v>
      </c>
      <c r="AK476" s="48">
        <f t="shared" si="342"/>
        <v>0</v>
      </c>
      <c r="AL476" s="48">
        <f t="shared" si="343"/>
        <v>0</v>
      </c>
      <c r="AM476" s="48">
        <f t="shared" si="344"/>
        <v>0</v>
      </c>
      <c r="AN476" s="48">
        <f t="shared" si="345"/>
        <v>0</v>
      </c>
      <c r="AO476" s="48">
        <f t="shared" si="346"/>
        <v>0</v>
      </c>
    </row>
    <row r="477" spans="1:41" ht="16.399999999999999" customHeight="1">
      <c r="A477" s="14">
        <v>82600</v>
      </c>
      <c r="B477" s="24" t="s">
        <v>365</v>
      </c>
      <c r="C477" s="48">
        <f>SUMIF(Jan!$A:$A,TB!$A477,Jan!$H:$H)</f>
        <v>0</v>
      </c>
      <c r="D477" s="48">
        <f>SUMIF(Feb!$A:$A,TB!$A477,Feb!$H:$H)</f>
        <v>0</v>
      </c>
      <c r="E477" s="48">
        <f>SUMIF(Mar!$A:$A,TB!$A477,Mar!$H:$H)</f>
        <v>0</v>
      </c>
      <c r="F477" s="48">
        <f>SUMIF(Apr!$A:$A,TB!$A477,Apr!$H:$H)</f>
        <v>0</v>
      </c>
      <c r="G477" s="48">
        <f>SUMIF(May!$A:$A,TB!$A477,May!$H:$H)</f>
        <v>0</v>
      </c>
      <c r="H477" s="48">
        <f>SUMIF(Jun!$A:$A,TB!$A477,Jun!$H:$H)</f>
        <v>0</v>
      </c>
      <c r="I477" s="48">
        <f>SUMIF(Jul!$A:$A,TB!$A477,Jul!$H:$H)</f>
        <v>0</v>
      </c>
      <c r="J477" s="48">
        <f>SUMIF(Aug!$A:$A,TB!$A477,Aug!$H:$H)</f>
        <v>0</v>
      </c>
      <c r="K477" s="48">
        <f>SUMIF(Sep!$A:$A,TB!$A477,Sep!$H:$H)</f>
        <v>0</v>
      </c>
      <c r="L477" s="48">
        <f>SUMIF(Oct!$A:$A,TB!$A477,Oct!$H:$H)</f>
        <v>0</v>
      </c>
      <c r="M477" s="48">
        <f>SUMIF(Nov!$A:$A,TB!$A477,Nov!$H:$H)</f>
        <v>0</v>
      </c>
      <c r="N477" s="48">
        <f>SUMIF(Dec!$A:$A,TB!$A477,Dec!$H:$H)</f>
        <v>0</v>
      </c>
      <c r="O477" s="261"/>
      <c r="P477" s="261"/>
      <c r="Q477" s="48">
        <v>0</v>
      </c>
      <c r="R477" s="48">
        <v>0</v>
      </c>
      <c r="S477" s="48">
        <v>0</v>
      </c>
      <c r="T477" s="48">
        <v>0</v>
      </c>
      <c r="U477" s="48">
        <v>0</v>
      </c>
      <c r="V477" s="48">
        <v>0</v>
      </c>
      <c r="W477" s="48">
        <v>0</v>
      </c>
      <c r="X477" s="48">
        <v>0</v>
      </c>
      <c r="Y477" s="48">
        <v>0</v>
      </c>
      <c r="Z477" s="48">
        <v>0</v>
      </c>
      <c r="AA477" s="48">
        <v>0</v>
      </c>
      <c r="AB477" s="48">
        <v>0</v>
      </c>
      <c r="AC477" s="261"/>
      <c r="AD477" s="48">
        <f t="shared" si="335"/>
        <v>0</v>
      </c>
      <c r="AE477" s="48">
        <f t="shared" si="336"/>
        <v>0</v>
      </c>
      <c r="AF477" s="48">
        <f t="shared" si="337"/>
        <v>0</v>
      </c>
      <c r="AG477" s="48">
        <f t="shared" si="338"/>
        <v>0</v>
      </c>
      <c r="AH477" s="48">
        <f t="shared" si="339"/>
        <v>0</v>
      </c>
      <c r="AI477" s="48">
        <f t="shared" si="340"/>
        <v>0</v>
      </c>
      <c r="AJ477" s="48">
        <f t="shared" si="341"/>
        <v>0</v>
      </c>
      <c r="AK477" s="48">
        <f t="shared" si="342"/>
        <v>0</v>
      </c>
      <c r="AL477" s="48">
        <f t="shared" si="343"/>
        <v>0</v>
      </c>
      <c r="AM477" s="48">
        <f t="shared" si="344"/>
        <v>0</v>
      </c>
      <c r="AN477" s="48">
        <f t="shared" si="345"/>
        <v>0</v>
      </c>
      <c r="AO477" s="48">
        <f t="shared" si="346"/>
        <v>0</v>
      </c>
    </row>
    <row r="478" spans="1:41" ht="16.399999999999999" customHeight="1">
      <c r="A478" s="14">
        <v>82601</v>
      </c>
      <c r="B478" s="24" t="s">
        <v>366</v>
      </c>
      <c r="C478" s="48">
        <f>SUMIF(Jan!$A:$A,TB!$A478,Jan!$H:$H)</f>
        <v>0</v>
      </c>
      <c r="D478" s="48">
        <f>SUMIF(Feb!$A:$A,TB!$A478,Feb!$H:$H)</f>
        <v>0</v>
      </c>
      <c r="E478" s="48">
        <f>SUMIF(Mar!$A:$A,TB!$A478,Mar!$H:$H)</f>
        <v>0</v>
      </c>
      <c r="F478" s="48">
        <f>SUMIF(Apr!$A:$A,TB!$A478,Apr!$H:$H)</f>
        <v>0</v>
      </c>
      <c r="G478" s="48">
        <f>SUMIF(May!$A:$A,TB!$A478,May!$H:$H)</f>
        <v>0</v>
      </c>
      <c r="H478" s="48">
        <f>SUMIF(Jun!$A:$A,TB!$A478,Jun!$H:$H)</f>
        <v>0</v>
      </c>
      <c r="I478" s="48">
        <f>SUMIF(Jul!$A:$A,TB!$A478,Jul!$H:$H)</f>
        <v>0</v>
      </c>
      <c r="J478" s="48">
        <f>SUMIF(Aug!$A:$A,TB!$A478,Aug!$H:$H)</f>
        <v>0</v>
      </c>
      <c r="K478" s="48">
        <f>SUMIF(Sep!$A:$A,TB!$A478,Sep!$H:$H)</f>
        <v>0</v>
      </c>
      <c r="L478" s="48">
        <f>SUMIF(Oct!$A:$A,TB!$A478,Oct!$H:$H)</f>
        <v>0</v>
      </c>
      <c r="M478" s="48">
        <f>SUMIF(Nov!$A:$A,TB!$A478,Nov!$H:$H)</f>
        <v>0</v>
      </c>
      <c r="N478" s="48">
        <f>SUMIF(Dec!$A:$A,TB!$A478,Dec!$H:$H)</f>
        <v>0</v>
      </c>
      <c r="O478" s="261"/>
      <c r="P478" s="261"/>
      <c r="Q478" s="48">
        <v>0</v>
      </c>
      <c r="R478" s="48">
        <v>0</v>
      </c>
      <c r="S478" s="48">
        <v>0</v>
      </c>
      <c r="T478" s="48">
        <v>0</v>
      </c>
      <c r="U478" s="48">
        <v>0</v>
      </c>
      <c r="V478" s="48">
        <v>0</v>
      </c>
      <c r="W478" s="48">
        <v>0</v>
      </c>
      <c r="X478" s="48">
        <v>0</v>
      </c>
      <c r="Y478" s="48">
        <v>0</v>
      </c>
      <c r="Z478" s="48">
        <v>0</v>
      </c>
      <c r="AA478" s="48">
        <v>0</v>
      </c>
      <c r="AB478" s="48">
        <v>0</v>
      </c>
      <c r="AC478" s="261"/>
      <c r="AD478" s="48">
        <f t="shared" si="335"/>
        <v>0</v>
      </c>
      <c r="AE478" s="48">
        <f t="shared" si="336"/>
        <v>0</v>
      </c>
      <c r="AF478" s="48">
        <f t="shared" si="337"/>
        <v>0</v>
      </c>
      <c r="AG478" s="48">
        <f t="shared" si="338"/>
        <v>0</v>
      </c>
      <c r="AH478" s="48">
        <f t="shared" si="339"/>
        <v>0</v>
      </c>
      <c r="AI478" s="48">
        <f t="shared" si="340"/>
        <v>0</v>
      </c>
      <c r="AJ478" s="48">
        <f t="shared" si="341"/>
        <v>0</v>
      </c>
      <c r="AK478" s="48">
        <f t="shared" si="342"/>
        <v>0</v>
      </c>
      <c r="AL478" s="48">
        <f t="shared" si="343"/>
        <v>0</v>
      </c>
      <c r="AM478" s="48">
        <f t="shared" si="344"/>
        <v>0</v>
      </c>
      <c r="AN478" s="48">
        <f t="shared" si="345"/>
        <v>0</v>
      </c>
      <c r="AO478" s="48">
        <f t="shared" si="346"/>
        <v>0</v>
      </c>
    </row>
    <row r="479" spans="1:41" ht="16.399999999999999" customHeight="1">
      <c r="A479" s="14">
        <v>82602</v>
      </c>
      <c r="B479" s="24" t="s">
        <v>367</v>
      </c>
      <c r="C479" s="48">
        <f>SUMIF(Jan!$A:$A,TB!$A479,Jan!$H:$H)</f>
        <v>0</v>
      </c>
      <c r="D479" s="48">
        <f>SUMIF(Feb!$A:$A,TB!$A479,Feb!$H:$H)</f>
        <v>0</v>
      </c>
      <c r="E479" s="48">
        <f>SUMIF(Mar!$A:$A,TB!$A479,Mar!$H:$H)</f>
        <v>0</v>
      </c>
      <c r="F479" s="48">
        <f>SUMIF(Apr!$A:$A,TB!$A479,Apr!$H:$H)</f>
        <v>0</v>
      </c>
      <c r="G479" s="48">
        <f>SUMIF(May!$A:$A,TB!$A479,May!$H:$H)</f>
        <v>0</v>
      </c>
      <c r="H479" s="48">
        <f>SUMIF(Jun!$A:$A,TB!$A479,Jun!$H:$H)</f>
        <v>0</v>
      </c>
      <c r="I479" s="48">
        <f>SUMIF(Jul!$A:$A,TB!$A479,Jul!$H:$H)</f>
        <v>0</v>
      </c>
      <c r="J479" s="48">
        <f>SUMIF(Aug!$A:$A,TB!$A479,Aug!$H:$H)</f>
        <v>0</v>
      </c>
      <c r="K479" s="48">
        <f>SUMIF(Sep!$A:$A,TB!$A479,Sep!$H:$H)</f>
        <v>0</v>
      </c>
      <c r="L479" s="48">
        <f>SUMIF(Oct!$A:$A,TB!$A479,Oct!$H:$H)</f>
        <v>0</v>
      </c>
      <c r="M479" s="48">
        <f>SUMIF(Nov!$A:$A,TB!$A479,Nov!$H:$H)</f>
        <v>0</v>
      </c>
      <c r="N479" s="48">
        <f>SUMIF(Dec!$A:$A,TB!$A479,Dec!$H:$H)</f>
        <v>0</v>
      </c>
      <c r="O479" s="261"/>
      <c r="P479" s="261"/>
      <c r="Q479" s="48">
        <v>0</v>
      </c>
      <c r="R479" s="48">
        <v>0</v>
      </c>
      <c r="S479" s="48">
        <v>0</v>
      </c>
      <c r="T479" s="48">
        <v>0</v>
      </c>
      <c r="U479" s="48">
        <v>0</v>
      </c>
      <c r="V479" s="48">
        <v>0</v>
      </c>
      <c r="W479" s="48">
        <v>0</v>
      </c>
      <c r="X479" s="48">
        <v>0</v>
      </c>
      <c r="Y479" s="48">
        <v>0</v>
      </c>
      <c r="Z479" s="48">
        <v>0</v>
      </c>
      <c r="AA479" s="48">
        <v>0</v>
      </c>
      <c r="AB479" s="48">
        <v>0</v>
      </c>
      <c r="AC479" s="261"/>
      <c r="AD479" s="48">
        <f t="shared" si="335"/>
        <v>0</v>
      </c>
      <c r="AE479" s="48">
        <f t="shared" si="336"/>
        <v>0</v>
      </c>
      <c r="AF479" s="48">
        <f t="shared" si="337"/>
        <v>0</v>
      </c>
      <c r="AG479" s="48">
        <f t="shared" si="338"/>
        <v>0</v>
      </c>
      <c r="AH479" s="48">
        <f t="shared" si="339"/>
        <v>0</v>
      </c>
      <c r="AI479" s="48">
        <f t="shared" si="340"/>
        <v>0</v>
      </c>
      <c r="AJ479" s="48">
        <f t="shared" si="341"/>
        <v>0</v>
      </c>
      <c r="AK479" s="48">
        <f t="shared" si="342"/>
        <v>0</v>
      </c>
      <c r="AL479" s="48">
        <f t="shared" si="343"/>
        <v>0</v>
      </c>
      <c r="AM479" s="48">
        <f t="shared" si="344"/>
        <v>0</v>
      </c>
      <c r="AN479" s="48">
        <f t="shared" si="345"/>
        <v>0</v>
      </c>
      <c r="AO479" s="48">
        <f t="shared" si="346"/>
        <v>0</v>
      </c>
    </row>
    <row r="480" spans="1:41" ht="16.399999999999999" customHeight="1">
      <c r="A480" s="14">
        <v>82603</v>
      </c>
      <c r="B480" s="24" t="s">
        <v>368</v>
      </c>
      <c r="C480" s="48">
        <f>SUMIF(Jan!$A:$A,TB!$A480,Jan!$H:$H)</f>
        <v>0</v>
      </c>
      <c r="D480" s="48">
        <f>SUMIF(Feb!$A:$A,TB!$A480,Feb!$H:$H)</f>
        <v>0</v>
      </c>
      <c r="E480" s="48">
        <f>SUMIF(Mar!$A:$A,TB!$A480,Mar!$H:$H)</f>
        <v>0</v>
      </c>
      <c r="F480" s="48">
        <f>SUMIF(Apr!$A:$A,TB!$A480,Apr!$H:$H)</f>
        <v>0</v>
      </c>
      <c r="G480" s="48">
        <f>SUMIF(May!$A:$A,TB!$A480,May!$H:$H)</f>
        <v>0</v>
      </c>
      <c r="H480" s="48">
        <f>SUMIF(Jun!$A:$A,TB!$A480,Jun!$H:$H)</f>
        <v>0</v>
      </c>
      <c r="I480" s="48">
        <f>SUMIF(Jul!$A:$A,TB!$A480,Jul!$H:$H)</f>
        <v>0</v>
      </c>
      <c r="J480" s="48">
        <f>SUMIF(Aug!$A:$A,TB!$A480,Aug!$H:$H)</f>
        <v>0</v>
      </c>
      <c r="K480" s="48">
        <f>SUMIF(Sep!$A:$A,TB!$A480,Sep!$H:$H)</f>
        <v>0</v>
      </c>
      <c r="L480" s="48">
        <f>SUMIF(Oct!$A:$A,TB!$A480,Oct!$H:$H)</f>
        <v>0</v>
      </c>
      <c r="M480" s="48">
        <f>SUMIF(Nov!$A:$A,TB!$A480,Nov!$H:$H)</f>
        <v>0</v>
      </c>
      <c r="N480" s="48">
        <f>SUMIF(Dec!$A:$A,TB!$A480,Dec!$H:$H)</f>
        <v>0</v>
      </c>
      <c r="O480" s="261"/>
      <c r="P480" s="261"/>
      <c r="Q480" s="48">
        <v>0</v>
      </c>
      <c r="R480" s="48">
        <v>0</v>
      </c>
      <c r="S480" s="48">
        <v>0</v>
      </c>
      <c r="T480" s="48">
        <v>0</v>
      </c>
      <c r="U480" s="48">
        <v>0</v>
      </c>
      <c r="V480" s="48">
        <v>0</v>
      </c>
      <c r="W480" s="48">
        <v>0</v>
      </c>
      <c r="X480" s="48">
        <v>0</v>
      </c>
      <c r="Y480" s="48">
        <v>0</v>
      </c>
      <c r="Z480" s="48">
        <v>0</v>
      </c>
      <c r="AA480" s="48">
        <v>0</v>
      </c>
      <c r="AB480" s="48">
        <v>0</v>
      </c>
      <c r="AC480" s="261"/>
      <c r="AD480" s="48">
        <f t="shared" si="335"/>
        <v>0</v>
      </c>
      <c r="AE480" s="48">
        <f t="shared" si="336"/>
        <v>0</v>
      </c>
      <c r="AF480" s="48">
        <f t="shared" si="337"/>
        <v>0</v>
      </c>
      <c r="AG480" s="48">
        <f t="shared" si="338"/>
        <v>0</v>
      </c>
      <c r="AH480" s="48">
        <f t="shared" si="339"/>
        <v>0</v>
      </c>
      <c r="AI480" s="48">
        <f t="shared" si="340"/>
        <v>0</v>
      </c>
      <c r="AJ480" s="48">
        <f t="shared" si="341"/>
        <v>0</v>
      </c>
      <c r="AK480" s="48">
        <f t="shared" si="342"/>
        <v>0</v>
      </c>
      <c r="AL480" s="48">
        <f t="shared" si="343"/>
        <v>0</v>
      </c>
      <c r="AM480" s="48">
        <f t="shared" si="344"/>
        <v>0</v>
      </c>
      <c r="AN480" s="48">
        <f t="shared" si="345"/>
        <v>0</v>
      </c>
      <c r="AO480" s="48">
        <f t="shared" si="346"/>
        <v>0</v>
      </c>
    </row>
    <row r="481" spans="1:41" ht="16.399999999999999" customHeight="1">
      <c r="A481" s="14">
        <v>82604</v>
      </c>
      <c r="B481" s="24" t="s">
        <v>369</v>
      </c>
      <c r="C481" s="48">
        <f>SUMIF(Jan!$A:$A,TB!$A481,Jan!$H:$H)</f>
        <v>0</v>
      </c>
      <c r="D481" s="48">
        <f>SUMIF(Feb!$A:$A,TB!$A481,Feb!$H:$H)</f>
        <v>0</v>
      </c>
      <c r="E481" s="48">
        <f>SUMIF(Mar!$A:$A,TB!$A481,Mar!$H:$H)</f>
        <v>0</v>
      </c>
      <c r="F481" s="48">
        <f>SUMIF(Apr!$A:$A,TB!$A481,Apr!$H:$H)</f>
        <v>0</v>
      </c>
      <c r="G481" s="48">
        <f>SUMIF(May!$A:$A,TB!$A481,May!$H:$H)</f>
        <v>0</v>
      </c>
      <c r="H481" s="48">
        <f>SUMIF(Jun!$A:$A,TB!$A481,Jun!$H:$H)</f>
        <v>0</v>
      </c>
      <c r="I481" s="48">
        <f>SUMIF(Jul!$A:$A,TB!$A481,Jul!$H:$H)</f>
        <v>0</v>
      </c>
      <c r="J481" s="48">
        <f>SUMIF(Aug!$A:$A,TB!$A481,Aug!$H:$H)</f>
        <v>0</v>
      </c>
      <c r="K481" s="48">
        <f>SUMIF(Sep!$A:$A,TB!$A481,Sep!$H:$H)</f>
        <v>0</v>
      </c>
      <c r="L481" s="48">
        <f>SUMIF(Oct!$A:$A,TB!$A481,Oct!$H:$H)</f>
        <v>0</v>
      </c>
      <c r="M481" s="48">
        <f>SUMIF(Nov!$A:$A,TB!$A481,Nov!$H:$H)</f>
        <v>0</v>
      </c>
      <c r="N481" s="48">
        <f>SUMIF(Dec!$A:$A,TB!$A481,Dec!$H:$H)</f>
        <v>0</v>
      </c>
      <c r="O481" s="261"/>
      <c r="P481" s="261"/>
      <c r="Q481" s="48">
        <v>0</v>
      </c>
      <c r="R481" s="48">
        <v>0</v>
      </c>
      <c r="S481" s="48">
        <v>0</v>
      </c>
      <c r="T481" s="48">
        <v>0</v>
      </c>
      <c r="U481" s="48">
        <v>0</v>
      </c>
      <c r="V481" s="48">
        <v>0</v>
      </c>
      <c r="W481" s="48">
        <v>0</v>
      </c>
      <c r="X481" s="48">
        <v>0</v>
      </c>
      <c r="Y481" s="48">
        <v>0</v>
      </c>
      <c r="Z481" s="48">
        <v>0</v>
      </c>
      <c r="AA481" s="48">
        <v>0</v>
      </c>
      <c r="AB481" s="48">
        <v>0</v>
      </c>
      <c r="AC481" s="261"/>
      <c r="AD481" s="48">
        <f t="shared" si="335"/>
        <v>0</v>
      </c>
      <c r="AE481" s="48">
        <f t="shared" si="336"/>
        <v>0</v>
      </c>
      <c r="AF481" s="48">
        <f t="shared" si="337"/>
        <v>0</v>
      </c>
      <c r="AG481" s="48">
        <f t="shared" si="338"/>
        <v>0</v>
      </c>
      <c r="AH481" s="48">
        <f t="shared" si="339"/>
        <v>0</v>
      </c>
      <c r="AI481" s="48">
        <f t="shared" si="340"/>
        <v>0</v>
      </c>
      <c r="AJ481" s="48">
        <f t="shared" si="341"/>
        <v>0</v>
      </c>
      <c r="AK481" s="48">
        <f t="shared" si="342"/>
        <v>0</v>
      </c>
      <c r="AL481" s="48">
        <f t="shared" si="343"/>
        <v>0</v>
      </c>
      <c r="AM481" s="48">
        <f t="shared" si="344"/>
        <v>0</v>
      </c>
      <c r="AN481" s="48">
        <f t="shared" si="345"/>
        <v>0</v>
      </c>
      <c r="AO481" s="48">
        <f t="shared" si="346"/>
        <v>0</v>
      </c>
    </row>
    <row r="482" spans="1:41" ht="16.399999999999999" customHeight="1">
      <c r="A482" s="14">
        <v>82605</v>
      </c>
      <c r="B482" s="24" t="s">
        <v>370</v>
      </c>
      <c r="C482" s="48">
        <f>SUMIF(Jan!$A:$A,TB!$A482,Jan!$H:$H)</f>
        <v>0</v>
      </c>
      <c r="D482" s="48">
        <f>SUMIF(Feb!$A:$A,TB!$A482,Feb!$H:$H)</f>
        <v>0</v>
      </c>
      <c r="E482" s="48">
        <f>SUMIF(Mar!$A:$A,TB!$A482,Mar!$H:$H)</f>
        <v>0</v>
      </c>
      <c r="F482" s="48">
        <f>SUMIF(Apr!$A:$A,TB!$A482,Apr!$H:$H)</f>
        <v>0</v>
      </c>
      <c r="G482" s="48">
        <f>SUMIF(May!$A:$A,TB!$A482,May!$H:$H)</f>
        <v>0</v>
      </c>
      <c r="H482" s="48">
        <f>SUMIF(Jun!$A:$A,TB!$A482,Jun!$H:$H)</f>
        <v>0</v>
      </c>
      <c r="I482" s="48">
        <f>SUMIF(Jul!$A:$A,TB!$A482,Jul!$H:$H)</f>
        <v>0</v>
      </c>
      <c r="J482" s="48">
        <f>SUMIF(Aug!$A:$A,TB!$A482,Aug!$H:$H)</f>
        <v>0</v>
      </c>
      <c r="K482" s="48">
        <f>SUMIF(Sep!$A:$A,TB!$A482,Sep!$H:$H)</f>
        <v>0</v>
      </c>
      <c r="L482" s="48">
        <f>SUMIF(Oct!$A:$A,TB!$A482,Oct!$H:$H)</f>
        <v>0</v>
      </c>
      <c r="M482" s="48">
        <f>SUMIF(Nov!$A:$A,TB!$A482,Nov!$H:$H)</f>
        <v>0</v>
      </c>
      <c r="N482" s="48">
        <f>SUMIF(Dec!$A:$A,TB!$A482,Dec!$H:$H)</f>
        <v>0</v>
      </c>
      <c r="O482" s="261"/>
      <c r="P482" s="261"/>
      <c r="Q482" s="48">
        <v>0</v>
      </c>
      <c r="R482" s="48">
        <v>0</v>
      </c>
      <c r="S482" s="48">
        <v>0</v>
      </c>
      <c r="T482" s="48">
        <v>0</v>
      </c>
      <c r="U482" s="48">
        <v>0</v>
      </c>
      <c r="V482" s="48">
        <v>0</v>
      </c>
      <c r="W482" s="48">
        <v>0</v>
      </c>
      <c r="X482" s="48">
        <v>0</v>
      </c>
      <c r="Y482" s="48">
        <v>0</v>
      </c>
      <c r="Z482" s="48">
        <v>0</v>
      </c>
      <c r="AA482" s="48">
        <v>0</v>
      </c>
      <c r="AB482" s="48">
        <v>0</v>
      </c>
      <c r="AC482" s="261"/>
      <c r="AD482" s="48">
        <f t="shared" si="335"/>
        <v>0</v>
      </c>
      <c r="AE482" s="48">
        <f t="shared" si="336"/>
        <v>0</v>
      </c>
      <c r="AF482" s="48">
        <f t="shared" si="337"/>
        <v>0</v>
      </c>
      <c r="AG482" s="48">
        <f t="shared" si="338"/>
        <v>0</v>
      </c>
      <c r="AH482" s="48">
        <f t="shared" si="339"/>
        <v>0</v>
      </c>
      <c r="AI482" s="48">
        <f t="shared" si="340"/>
        <v>0</v>
      </c>
      <c r="AJ482" s="48">
        <f t="shared" si="341"/>
        <v>0</v>
      </c>
      <c r="AK482" s="48">
        <f t="shared" si="342"/>
        <v>0</v>
      </c>
      <c r="AL482" s="48">
        <f t="shared" si="343"/>
        <v>0</v>
      </c>
      <c r="AM482" s="48">
        <f t="shared" si="344"/>
        <v>0</v>
      </c>
      <c r="AN482" s="48">
        <f t="shared" si="345"/>
        <v>0</v>
      </c>
      <c r="AO482" s="48">
        <f t="shared" si="346"/>
        <v>0</v>
      </c>
    </row>
    <row r="483" spans="1:41" ht="16.399999999999999" customHeight="1">
      <c r="A483" s="14">
        <v>82606</v>
      </c>
      <c r="B483" s="24" t="s">
        <v>371</v>
      </c>
      <c r="C483" s="48">
        <f>SUMIF(Jan!$A:$A,TB!$A483,Jan!$H:$H)</f>
        <v>0</v>
      </c>
      <c r="D483" s="48">
        <f>SUMIF(Feb!$A:$A,TB!$A483,Feb!$H:$H)</f>
        <v>0</v>
      </c>
      <c r="E483" s="48">
        <f>SUMIF(Mar!$A:$A,TB!$A483,Mar!$H:$H)</f>
        <v>0</v>
      </c>
      <c r="F483" s="48">
        <f>SUMIF(Apr!$A:$A,TB!$A483,Apr!$H:$H)</f>
        <v>0</v>
      </c>
      <c r="G483" s="48">
        <f>SUMIF(May!$A:$A,TB!$A483,May!$H:$H)</f>
        <v>0</v>
      </c>
      <c r="H483" s="48">
        <f>SUMIF(Jun!$A:$A,TB!$A483,Jun!$H:$H)</f>
        <v>0</v>
      </c>
      <c r="I483" s="48">
        <f>SUMIF(Jul!$A:$A,TB!$A483,Jul!$H:$H)</f>
        <v>0</v>
      </c>
      <c r="J483" s="48">
        <f>SUMIF(Aug!$A:$A,TB!$A483,Aug!$H:$H)</f>
        <v>0</v>
      </c>
      <c r="K483" s="48">
        <f>SUMIF(Sep!$A:$A,TB!$A483,Sep!$H:$H)</f>
        <v>0</v>
      </c>
      <c r="L483" s="48">
        <f>SUMIF(Oct!$A:$A,TB!$A483,Oct!$H:$H)</f>
        <v>0</v>
      </c>
      <c r="M483" s="48">
        <f>SUMIF(Nov!$A:$A,TB!$A483,Nov!$H:$H)</f>
        <v>0</v>
      </c>
      <c r="N483" s="48">
        <f>SUMIF(Dec!$A:$A,TB!$A483,Dec!$H:$H)</f>
        <v>0</v>
      </c>
      <c r="O483" s="261"/>
      <c r="P483" s="261"/>
      <c r="Q483" s="48">
        <v>0</v>
      </c>
      <c r="R483" s="48">
        <v>0</v>
      </c>
      <c r="S483" s="48">
        <v>0</v>
      </c>
      <c r="T483" s="48">
        <v>0</v>
      </c>
      <c r="U483" s="48">
        <v>0</v>
      </c>
      <c r="V483" s="48">
        <v>0</v>
      </c>
      <c r="W483" s="48">
        <v>0</v>
      </c>
      <c r="X483" s="48">
        <v>0</v>
      </c>
      <c r="Y483" s="48">
        <v>0</v>
      </c>
      <c r="Z483" s="48">
        <v>0</v>
      </c>
      <c r="AA483" s="48">
        <v>0</v>
      </c>
      <c r="AB483" s="48">
        <v>0</v>
      </c>
      <c r="AC483" s="261"/>
      <c r="AD483" s="48">
        <f t="shared" si="335"/>
        <v>0</v>
      </c>
      <c r="AE483" s="48">
        <f t="shared" si="336"/>
        <v>0</v>
      </c>
      <c r="AF483" s="48">
        <f t="shared" si="337"/>
        <v>0</v>
      </c>
      <c r="AG483" s="48">
        <f t="shared" si="338"/>
        <v>0</v>
      </c>
      <c r="AH483" s="48">
        <f t="shared" si="339"/>
        <v>0</v>
      </c>
      <c r="AI483" s="48">
        <f t="shared" si="340"/>
        <v>0</v>
      </c>
      <c r="AJ483" s="48">
        <f t="shared" si="341"/>
        <v>0</v>
      </c>
      <c r="AK483" s="48">
        <f t="shared" si="342"/>
        <v>0</v>
      </c>
      <c r="AL483" s="48">
        <f t="shared" si="343"/>
        <v>0</v>
      </c>
      <c r="AM483" s="48">
        <f t="shared" si="344"/>
        <v>0</v>
      </c>
      <c r="AN483" s="48">
        <f t="shared" si="345"/>
        <v>0</v>
      </c>
      <c r="AO483" s="48">
        <f t="shared" si="346"/>
        <v>0</v>
      </c>
    </row>
    <row r="484" spans="1:41" ht="16.399999999999999" customHeight="1">
      <c r="A484" s="14">
        <v>82607</v>
      </c>
      <c r="B484" s="24" t="s">
        <v>372</v>
      </c>
      <c r="C484" s="48">
        <f>SUMIF(Jan!$A:$A,TB!$A484,Jan!$H:$H)</f>
        <v>0</v>
      </c>
      <c r="D484" s="48">
        <f>SUMIF(Feb!$A:$A,TB!$A484,Feb!$H:$H)</f>
        <v>0</v>
      </c>
      <c r="E484" s="48">
        <f>SUMIF(Mar!$A:$A,TB!$A484,Mar!$H:$H)</f>
        <v>0</v>
      </c>
      <c r="F484" s="48">
        <f>SUMIF(Apr!$A:$A,TB!$A484,Apr!$H:$H)</f>
        <v>0</v>
      </c>
      <c r="G484" s="48">
        <f>SUMIF(May!$A:$A,TB!$A484,May!$H:$H)</f>
        <v>0</v>
      </c>
      <c r="H484" s="48">
        <f>SUMIF(Jun!$A:$A,TB!$A484,Jun!$H:$H)</f>
        <v>0</v>
      </c>
      <c r="I484" s="48">
        <f>SUMIF(Jul!$A:$A,TB!$A484,Jul!$H:$H)</f>
        <v>0</v>
      </c>
      <c r="J484" s="48">
        <f>SUMIF(Aug!$A:$A,TB!$A484,Aug!$H:$H)</f>
        <v>0</v>
      </c>
      <c r="K484" s="48">
        <f>SUMIF(Sep!$A:$A,TB!$A484,Sep!$H:$H)</f>
        <v>0</v>
      </c>
      <c r="L484" s="48">
        <f>SUMIF(Oct!$A:$A,TB!$A484,Oct!$H:$H)</f>
        <v>0</v>
      </c>
      <c r="M484" s="48">
        <f>SUMIF(Nov!$A:$A,TB!$A484,Nov!$H:$H)</f>
        <v>0</v>
      </c>
      <c r="N484" s="48">
        <f>SUMIF(Dec!$A:$A,TB!$A484,Dec!$H:$H)</f>
        <v>0</v>
      </c>
      <c r="O484" s="261"/>
      <c r="P484" s="261"/>
      <c r="Q484" s="48">
        <v>0</v>
      </c>
      <c r="R484" s="48">
        <v>0</v>
      </c>
      <c r="S484" s="48">
        <v>0</v>
      </c>
      <c r="T484" s="48">
        <v>0</v>
      </c>
      <c r="U484" s="48">
        <v>0</v>
      </c>
      <c r="V484" s="48">
        <v>0</v>
      </c>
      <c r="W484" s="48">
        <v>0</v>
      </c>
      <c r="X484" s="48">
        <v>0</v>
      </c>
      <c r="Y484" s="48">
        <v>0</v>
      </c>
      <c r="Z484" s="48">
        <v>0</v>
      </c>
      <c r="AA484" s="48">
        <v>0</v>
      </c>
      <c r="AB484" s="48">
        <v>0</v>
      </c>
      <c r="AC484" s="261"/>
      <c r="AD484" s="48">
        <f t="shared" si="335"/>
        <v>0</v>
      </c>
      <c r="AE484" s="48">
        <f t="shared" si="336"/>
        <v>0</v>
      </c>
      <c r="AF484" s="48">
        <f t="shared" si="337"/>
        <v>0</v>
      </c>
      <c r="AG484" s="48">
        <f t="shared" si="338"/>
        <v>0</v>
      </c>
      <c r="AH484" s="48">
        <f t="shared" si="339"/>
        <v>0</v>
      </c>
      <c r="AI484" s="48">
        <f t="shared" si="340"/>
        <v>0</v>
      </c>
      <c r="AJ484" s="48">
        <f t="shared" si="341"/>
        <v>0</v>
      </c>
      <c r="AK484" s="48">
        <f t="shared" si="342"/>
        <v>0</v>
      </c>
      <c r="AL484" s="48">
        <f t="shared" si="343"/>
        <v>0</v>
      </c>
      <c r="AM484" s="48">
        <f t="shared" si="344"/>
        <v>0</v>
      </c>
      <c r="AN484" s="48">
        <f t="shared" si="345"/>
        <v>0</v>
      </c>
      <c r="AO484" s="48">
        <f t="shared" si="346"/>
        <v>0</v>
      </c>
    </row>
    <row r="485" spans="1:41" ht="16.399999999999999" customHeight="1">
      <c r="A485" s="14">
        <v>82700</v>
      </c>
      <c r="B485" s="24" t="s">
        <v>373</v>
      </c>
      <c r="C485" s="48">
        <f>SUMIF(Jan!$A:$A,TB!$A485,Jan!$H:$H)</f>
        <v>0</v>
      </c>
      <c r="D485" s="48">
        <f>SUMIF(Feb!$A:$A,TB!$A485,Feb!$H:$H)</f>
        <v>0</v>
      </c>
      <c r="E485" s="48">
        <f>SUMIF(Mar!$A:$A,TB!$A485,Mar!$H:$H)</f>
        <v>0</v>
      </c>
      <c r="F485" s="48">
        <f>SUMIF(Apr!$A:$A,TB!$A485,Apr!$H:$H)</f>
        <v>0</v>
      </c>
      <c r="G485" s="48">
        <f>SUMIF(May!$A:$A,TB!$A485,May!$H:$H)</f>
        <v>0</v>
      </c>
      <c r="H485" s="48">
        <f>SUMIF(Jun!$A:$A,TB!$A485,Jun!$H:$H)</f>
        <v>0</v>
      </c>
      <c r="I485" s="48">
        <f>SUMIF(Jul!$A:$A,TB!$A485,Jul!$H:$H)</f>
        <v>0</v>
      </c>
      <c r="J485" s="48">
        <f>SUMIF(Aug!$A:$A,TB!$A485,Aug!$H:$H)</f>
        <v>0</v>
      </c>
      <c r="K485" s="48">
        <f>SUMIF(Sep!$A:$A,TB!$A485,Sep!$H:$H)</f>
        <v>0</v>
      </c>
      <c r="L485" s="48">
        <f>SUMIF(Oct!$A:$A,TB!$A485,Oct!$H:$H)</f>
        <v>0</v>
      </c>
      <c r="M485" s="48">
        <f>SUMIF(Nov!$A:$A,TB!$A485,Nov!$H:$H)</f>
        <v>0</v>
      </c>
      <c r="N485" s="48">
        <f>SUMIF(Dec!$A:$A,TB!$A485,Dec!$H:$H)</f>
        <v>0</v>
      </c>
      <c r="O485" s="261"/>
      <c r="P485" s="261"/>
      <c r="Q485" s="48">
        <v>0</v>
      </c>
      <c r="R485" s="48">
        <v>0</v>
      </c>
      <c r="S485" s="48">
        <v>0</v>
      </c>
      <c r="T485" s="48">
        <v>0</v>
      </c>
      <c r="U485" s="48">
        <v>0</v>
      </c>
      <c r="V485" s="48">
        <v>0</v>
      </c>
      <c r="W485" s="48">
        <v>0</v>
      </c>
      <c r="X485" s="48">
        <v>0</v>
      </c>
      <c r="Y485" s="48">
        <v>0</v>
      </c>
      <c r="Z485" s="48">
        <v>0</v>
      </c>
      <c r="AA485" s="48">
        <v>0</v>
      </c>
      <c r="AB485" s="48">
        <v>0</v>
      </c>
      <c r="AC485" s="261"/>
      <c r="AD485" s="48">
        <f t="shared" si="335"/>
        <v>0</v>
      </c>
      <c r="AE485" s="48">
        <f t="shared" si="336"/>
        <v>0</v>
      </c>
      <c r="AF485" s="48">
        <f t="shared" si="337"/>
        <v>0</v>
      </c>
      <c r="AG485" s="48">
        <f t="shared" si="338"/>
        <v>0</v>
      </c>
      <c r="AH485" s="48">
        <f t="shared" si="339"/>
        <v>0</v>
      </c>
      <c r="AI485" s="48">
        <f t="shared" si="340"/>
        <v>0</v>
      </c>
      <c r="AJ485" s="48">
        <f t="shared" si="341"/>
        <v>0</v>
      </c>
      <c r="AK485" s="48">
        <f t="shared" si="342"/>
        <v>0</v>
      </c>
      <c r="AL485" s="48">
        <f t="shared" si="343"/>
        <v>0</v>
      </c>
      <c r="AM485" s="48">
        <f t="shared" si="344"/>
        <v>0</v>
      </c>
      <c r="AN485" s="48">
        <f t="shared" si="345"/>
        <v>0</v>
      </c>
      <c r="AO485" s="48">
        <f t="shared" si="346"/>
        <v>0</v>
      </c>
    </row>
    <row r="486" spans="1:41" ht="16.399999999999999" customHeight="1">
      <c r="A486" s="14">
        <v>82701</v>
      </c>
      <c r="B486" s="24" t="s">
        <v>374</v>
      </c>
      <c r="C486" s="48">
        <f>SUMIF(Jan!$A:$A,TB!$A486,Jan!$H:$H)</f>
        <v>0</v>
      </c>
      <c r="D486" s="48">
        <f>SUMIF(Feb!$A:$A,TB!$A486,Feb!$H:$H)</f>
        <v>0</v>
      </c>
      <c r="E486" s="48">
        <f>SUMIF(Mar!$A:$A,TB!$A486,Mar!$H:$H)</f>
        <v>0</v>
      </c>
      <c r="F486" s="48">
        <f>SUMIF(Apr!$A:$A,TB!$A486,Apr!$H:$H)</f>
        <v>0</v>
      </c>
      <c r="G486" s="48">
        <f>SUMIF(May!$A:$A,TB!$A486,May!$H:$H)</f>
        <v>0</v>
      </c>
      <c r="H486" s="48">
        <f>SUMIF(Jun!$A:$A,TB!$A486,Jun!$H:$H)</f>
        <v>0</v>
      </c>
      <c r="I486" s="48">
        <f>SUMIF(Jul!$A:$A,TB!$A486,Jul!$H:$H)</f>
        <v>0</v>
      </c>
      <c r="J486" s="48">
        <f>SUMIF(Aug!$A:$A,TB!$A486,Aug!$H:$H)</f>
        <v>0</v>
      </c>
      <c r="K486" s="48">
        <f>SUMIF(Sep!$A:$A,TB!$A486,Sep!$H:$H)</f>
        <v>0</v>
      </c>
      <c r="L486" s="48">
        <f>SUMIF(Oct!$A:$A,TB!$A486,Oct!$H:$H)</f>
        <v>0</v>
      </c>
      <c r="M486" s="48">
        <f>SUMIF(Nov!$A:$A,TB!$A486,Nov!$H:$H)</f>
        <v>0</v>
      </c>
      <c r="N486" s="48">
        <f>SUMIF(Dec!$A:$A,TB!$A486,Dec!$H:$H)</f>
        <v>0</v>
      </c>
      <c r="O486" s="261"/>
      <c r="P486" s="261"/>
      <c r="Q486" s="48">
        <v>0</v>
      </c>
      <c r="R486" s="48">
        <v>0</v>
      </c>
      <c r="S486" s="48">
        <v>0</v>
      </c>
      <c r="T486" s="48">
        <v>0</v>
      </c>
      <c r="U486" s="48">
        <v>0</v>
      </c>
      <c r="V486" s="48">
        <v>0</v>
      </c>
      <c r="W486" s="48">
        <v>0</v>
      </c>
      <c r="X486" s="48">
        <v>0</v>
      </c>
      <c r="Y486" s="48">
        <v>0</v>
      </c>
      <c r="Z486" s="48">
        <v>0</v>
      </c>
      <c r="AA486" s="48">
        <v>0</v>
      </c>
      <c r="AB486" s="48">
        <v>0</v>
      </c>
      <c r="AC486" s="261"/>
      <c r="AD486" s="48">
        <f t="shared" si="335"/>
        <v>0</v>
      </c>
      <c r="AE486" s="48">
        <f t="shared" si="336"/>
        <v>0</v>
      </c>
      <c r="AF486" s="48">
        <f t="shared" si="337"/>
        <v>0</v>
      </c>
      <c r="AG486" s="48">
        <f t="shared" si="338"/>
        <v>0</v>
      </c>
      <c r="AH486" s="48">
        <f t="shared" si="339"/>
        <v>0</v>
      </c>
      <c r="AI486" s="48">
        <f t="shared" si="340"/>
        <v>0</v>
      </c>
      <c r="AJ486" s="48">
        <f t="shared" si="341"/>
        <v>0</v>
      </c>
      <c r="AK486" s="48">
        <f t="shared" si="342"/>
        <v>0</v>
      </c>
      <c r="AL486" s="48">
        <f t="shared" si="343"/>
        <v>0</v>
      </c>
      <c r="AM486" s="48">
        <f t="shared" si="344"/>
        <v>0</v>
      </c>
      <c r="AN486" s="48">
        <f t="shared" si="345"/>
        <v>0</v>
      </c>
      <c r="AO486" s="48">
        <f t="shared" si="346"/>
        <v>0</v>
      </c>
    </row>
    <row r="487" spans="1:41" ht="16.399999999999999" customHeight="1">
      <c r="A487" s="14">
        <v>82702</v>
      </c>
      <c r="B487" s="24" t="s">
        <v>375</v>
      </c>
      <c r="C487" s="48">
        <f>SUMIF(Jan!$A:$A,TB!$A487,Jan!$H:$H)</f>
        <v>0</v>
      </c>
      <c r="D487" s="48">
        <f>SUMIF(Feb!$A:$A,TB!$A487,Feb!$H:$H)</f>
        <v>0</v>
      </c>
      <c r="E487" s="48">
        <f>SUMIF(Mar!$A:$A,TB!$A487,Mar!$H:$H)</f>
        <v>0</v>
      </c>
      <c r="F487" s="48">
        <f>SUMIF(Apr!$A:$A,TB!$A487,Apr!$H:$H)</f>
        <v>0</v>
      </c>
      <c r="G487" s="48">
        <f>SUMIF(May!$A:$A,TB!$A487,May!$H:$H)</f>
        <v>0</v>
      </c>
      <c r="H487" s="48">
        <f>SUMIF(Jun!$A:$A,TB!$A487,Jun!$H:$H)</f>
        <v>0</v>
      </c>
      <c r="I487" s="48">
        <f>SUMIF(Jul!$A:$A,TB!$A487,Jul!$H:$H)</f>
        <v>0</v>
      </c>
      <c r="J487" s="48">
        <f>SUMIF(Aug!$A:$A,TB!$A487,Aug!$H:$H)</f>
        <v>0</v>
      </c>
      <c r="K487" s="48">
        <f>SUMIF(Sep!$A:$A,TB!$A487,Sep!$H:$H)</f>
        <v>0</v>
      </c>
      <c r="L487" s="48">
        <f>SUMIF(Oct!$A:$A,TB!$A487,Oct!$H:$H)</f>
        <v>0</v>
      </c>
      <c r="M487" s="48">
        <f>SUMIF(Nov!$A:$A,TB!$A487,Nov!$H:$H)</f>
        <v>0</v>
      </c>
      <c r="N487" s="48">
        <f>SUMIF(Dec!$A:$A,TB!$A487,Dec!$H:$H)</f>
        <v>0</v>
      </c>
      <c r="O487" s="261"/>
      <c r="P487" s="261"/>
      <c r="Q487" s="48">
        <v>0</v>
      </c>
      <c r="R487" s="48">
        <v>0</v>
      </c>
      <c r="S487" s="48">
        <v>0</v>
      </c>
      <c r="T487" s="48">
        <v>0</v>
      </c>
      <c r="U487" s="48">
        <v>0</v>
      </c>
      <c r="V487" s="48">
        <v>0</v>
      </c>
      <c r="W487" s="48">
        <v>0</v>
      </c>
      <c r="X487" s="48">
        <v>0</v>
      </c>
      <c r="Y487" s="48">
        <v>0</v>
      </c>
      <c r="Z487" s="48">
        <v>0</v>
      </c>
      <c r="AA487" s="48">
        <v>0</v>
      </c>
      <c r="AB487" s="48">
        <v>0</v>
      </c>
      <c r="AC487" s="261"/>
      <c r="AD487" s="48">
        <f t="shared" si="335"/>
        <v>0</v>
      </c>
      <c r="AE487" s="48">
        <f t="shared" si="336"/>
        <v>0</v>
      </c>
      <c r="AF487" s="48">
        <f t="shared" si="337"/>
        <v>0</v>
      </c>
      <c r="AG487" s="48">
        <f t="shared" si="338"/>
        <v>0</v>
      </c>
      <c r="AH487" s="48">
        <f t="shared" si="339"/>
        <v>0</v>
      </c>
      <c r="AI487" s="48">
        <f t="shared" si="340"/>
        <v>0</v>
      </c>
      <c r="AJ487" s="48">
        <f t="shared" si="341"/>
        <v>0</v>
      </c>
      <c r="AK487" s="48">
        <f t="shared" si="342"/>
        <v>0</v>
      </c>
      <c r="AL487" s="48">
        <f t="shared" si="343"/>
        <v>0</v>
      </c>
      <c r="AM487" s="48">
        <f t="shared" si="344"/>
        <v>0</v>
      </c>
      <c r="AN487" s="48">
        <f t="shared" si="345"/>
        <v>0</v>
      </c>
      <c r="AO487" s="48">
        <f t="shared" si="346"/>
        <v>0</v>
      </c>
    </row>
    <row r="488" spans="1:41" ht="16.399999999999999" customHeight="1">
      <c r="A488" s="14">
        <v>82703</v>
      </c>
      <c r="B488" s="24" t="s">
        <v>376</v>
      </c>
      <c r="C488" s="48">
        <f>SUMIF(Jan!$A:$A,TB!$A488,Jan!$H:$H)</f>
        <v>0</v>
      </c>
      <c r="D488" s="48">
        <f>SUMIF(Feb!$A:$A,TB!$A488,Feb!$H:$H)</f>
        <v>0</v>
      </c>
      <c r="E488" s="48">
        <f>SUMIF(Mar!$A:$A,TB!$A488,Mar!$H:$H)</f>
        <v>0</v>
      </c>
      <c r="F488" s="48">
        <f>SUMIF(Apr!$A:$A,TB!$A488,Apr!$H:$H)</f>
        <v>0</v>
      </c>
      <c r="G488" s="48">
        <f>SUMIF(May!$A:$A,TB!$A488,May!$H:$H)</f>
        <v>0</v>
      </c>
      <c r="H488" s="48">
        <f>SUMIF(Jun!$A:$A,TB!$A488,Jun!$H:$H)</f>
        <v>0</v>
      </c>
      <c r="I488" s="48">
        <f>SUMIF(Jul!$A:$A,TB!$A488,Jul!$H:$H)</f>
        <v>0</v>
      </c>
      <c r="J488" s="48">
        <f>SUMIF(Aug!$A:$A,TB!$A488,Aug!$H:$H)</f>
        <v>0</v>
      </c>
      <c r="K488" s="48">
        <f>SUMIF(Sep!$A:$A,TB!$A488,Sep!$H:$H)</f>
        <v>0</v>
      </c>
      <c r="L488" s="48">
        <f>SUMIF(Oct!$A:$A,TB!$A488,Oct!$H:$H)</f>
        <v>0</v>
      </c>
      <c r="M488" s="48">
        <f>SUMIF(Nov!$A:$A,TB!$A488,Nov!$H:$H)</f>
        <v>0</v>
      </c>
      <c r="N488" s="48">
        <f>SUMIF(Dec!$A:$A,TB!$A488,Dec!$H:$H)</f>
        <v>0</v>
      </c>
      <c r="O488" s="261"/>
      <c r="P488" s="261"/>
      <c r="Q488" s="48">
        <v>0</v>
      </c>
      <c r="R488" s="48">
        <v>0</v>
      </c>
      <c r="S488" s="48">
        <v>0</v>
      </c>
      <c r="T488" s="48">
        <v>0</v>
      </c>
      <c r="U488" s="48">
        <v>0</v>
      </c>
      <c r="V488" s="48">
        <v>0</v>
      </c>
      <c r="W488" s="48">
        <v>0</v>
      </c>
      <c r="X488" s="48">
        <v>0</v>
      </c>
      <c r="Y488" s="48">
        <v>0</v>
      </c>
      <c r="Z488" s="48">
        <v>0</v>
      </c>
      <c r="AA488" s="48">
        <v>0</v>
      </c>
      <c r="AB488" s="48">
        <v>0</v>
      </c>
      <c r="AC488" s="261"/>
      <c r="AD488" s="48">
        <f t="shared" si="335"/>
        <v>0</v>
      </c>
      <c r="AE488" s="48">
        <f t="shared" si="336"/>
        <v>0</v>
      </c>
      <c r="AF488" s="48">
        <f t="shared" si="337"/>
        <v>0</v>
      </c>
      <c r="AG488" s="48">
        <f t="shared" si="338"/>
        <v>0</v>
      </c>
      <c r="AH488" s="48">
        <f t="shared" si="339"/>
        <v>0</v>
      </c>
      <c r="AI488" s="48">
        <f t="shared" si="340"/>
        <v>0</v>
      </c>
      <c r="AJ488" s="48">
        <f t="shared" si="341"/>
        <v>0</v>
      </c>
      <c r="AK488" s="48">
        <f t="shared" si="342"/>
        <v>0</v>
      </c>
      <c r="AL488" s="48">
        <f t="shared" si="343"/>
        <v>0</v>
      </c>
      <c r="AM488" s="48">
        <f t="shared" si="344"/>
        <v>0</v>
      </c>
      <c r="AN488" s="48">
        <f t="shared" si="345"/>
        <v>0</v>
      </c>
      <c r="AO488" s="48">
        <f t="shared" si="346"/>
        <v>0</v>
      </c>
    </row>
    <row r="489" spans="1:41" ht="16.399999999999999" customHeight="1">
      <c r="A489" s="14">
        <v>82704</v>
      </c>
      <c r="B489" s="24" t="s">
        <v>377</v>
      </c>
      <c r="C489" s="48">
        <f>SUMIF(Jan!$A:$A,TB!$A489,Jan!$H:$H)</f>
        <v>0</v>
      </c>
      <c r="D489" s="48">
        <f>SUMIF(Feb!$A:$A,TB!$A489,Feb!$H:$H)</f>
        <v>0</v>
      </c>
      <c r="E489" s="48">
        <f>SUMIF(Mar!$A:$A,TB!$A489,Mar!$H:$H)</f>
        <v>0</v>
      </c>
      <c r="F489" s="48">
        <f>SUMIF(Apr!$A:$A,TB!$A489,Apr!$H:$H)</f>
        <v>0</v>
      </c>
      <c r="G489" s="48">
        <f>SUMIF(May!$A:$A,TB!$A489,May!$H:$H)</f>
        <v>0</v>
      </c>
      <c r="H489" s="48">
        <f>SUMIF(Jun!$A:$A,TB!$A489,Jun!$H:$H)</f>
        <v>0</v>
      </c>
      <c r="I489" s="48">
        <f>SUMIF(Jul!$A:$A,TB!$A489,Jul!$H:$H)</f>
        <v>0</v>
      </c>
      <c r="J489" s="48">
        <f>SUMIF(Aug!$A:$A,TB!$A489,Aug!$H:$H)</f>
        <v>0</v>
      </c>
      <c r="K489" s="48">
        <f>SUMIF(Sep!$A:$A,TB!$A489,Sep!$H:$H)</f>
        <v>0</v>
      </c>
      <c r="L489" s="48">
        <f>SUMIF(Oct!$A:$A,TB!$A489,Oct!$H:$H)</f>
        <v>0</v>
      </c>
      <c r="M489" s="48">
        <f>SUMIF(Nov!$A:$A,TB!$A489,Nov!$H:$H)</f>
        <v>0</v>
      </c>
      <c r="N489" s="48">
        <f>SUMIF(Dec!$A:$A,TB!$A489,Dec!$H:$H)</f>
        <v>0</v>
      </c>
      <c r="O489" s="261"/>
      <c r="P489" s="261"/>
      <c r="Q489" s="48">
        <v>0</v>
      </c>
      <c r="R489" s="48">
        <v>0</v>
      </c>
      <c r="S489" s="48">
        <v>0</v>
      </c>
      <c r="T489" s="48">
        <v>0</v>
      </c>
      <c r="U489" s="48">
        <v>0</v>
      </c>
      <c r="V489" s="48">
        <v>0</v>
      </c>
      <c r="W489" s="48">
        <v>0</v>
      </c>
      <c r="X489" s="48">
        <v>0</v>
      </c>
      <c r="Y489" s="48">
        <v>0</v>
      </c>
      <c r="Z489" s="48">
        <v>0</v>
      </c>
      <c r="AA489" s="48">
        <v>0</v>
      </c>
      <c r="AB489" s="48">
        <v>0</v>
      </c>
      <c r="AC489" s="261"/>
      <c r="AD489" s="48">
        <f t="shared" si="335"/>
        <v>0</v>
      </c>
      <c r="AE489" s="48">
        <f t="shared" si="336"/>
        <v>0</v>
      </c>
      <c r="AF489" s="48">
        <f t="shared" si="337"/>
        <v>0</v>
      </c>
      <c r="AG489" s="48">
        <f t="shared" si="338"/>
        <v>0</v>
      </c>
      <c r="AH489" s="48">
        <f t="shared" si="339"/>
        <v>0</v>
      </c>
      <c r="AI489" s="48">
        <f t="shared" si="340"/>
        <v>0</v>
      </c>
      <c r="AJ489" s="48">
        <f t="shared" si="341"/>
        <v>0</v>
      </c>
      <c r="AK489" s="48">
        <f t="shared" si="342"/>
        <v>0</v>
      </c>
      <c r="AL489" s="48">
        <f t="shared" si="343"/>
        <v>0</v>
      </c>
      <c r="AM489" s="48">
        <f t="shared" si="344"/>
        <v>0</v>
      </c>
      <c r="AN489" s="48">
        <f t="shared" si="345"/>
        <v>0</v>
      </c>
      <c r="AO489" s="48">
        <f t="shared" si="346"/>
        <v>0</v>
      </c>
    </row>
    <row r="490" spans="1:41" ht="16.399999999999999" customHeight="1">
      <c r="A490" s="14">
        <v>82705</v>
      </c>
      <c r="B490" s="24" t="s">
        <v>378</v>
      </c>
      <c r="C490" s="48">
        <f>SUMIF(Jan!$A:$A,TB!$A490,Jan!$H:$H)</f>
        <v>0</v>
      </c>
      <c r="D490" s="48">
        <f>SUMIF(Feb!$A:$A,TB!$A490,Feb!$H:$H)</f>
        <v>0</v>
      </c>
      <c r="E490" s="48">
        <f>SUMIF(Mar!$A:$A,TB!$A490,Mar!$H:$H)</f>
        <v>0</v>
      </c>
      <c r="F490" s="48">
        <f>SUMIF(Apr!$A:$A,TB!$A490,Apr!$H:$H)</f>
        <v>0</v>
      </c>
      <c r="G490" s="48">
        <f>SUMIF(May!$A:$A,TB!$A490,May!$H:$H)</f>
        <v>0</v>
      </c>
      <c r="H490" s="48">
        <f>SUMIF(Jun!$A:$A,TB!$A490,Jun!$H:$H)</f>
        <v>0</v>
      </c>
      <c r="I490" s="48">
        <f>SUMIF(Jul!$A:$A,TB!$A490,Jul!$H:$H)</f>
        <v>0</v>
      </c>
      <c r="J490" s="48">
        <f>SUMIF(Aug!$A:$A,TB!$A490,Aug!$H:$H)</f>
        <v>0</v>
      </c>
      <c r="K490" s="48">
        <f>SUMIF(Sep!$A:$A,TB!$A490,Sep!$H:$H)</f>
        <v>0</v>
      </c>
      <c r="L490" s="48">
        <f>SUMIF(Oct!$A:$A,TB!$A490,Oct!$H:$H)</f>
        <v>0</v>
      </c>
      <c r="M490" s="48">
        <f>SUMIF(Nov!$A:$A,TB!$A490,Nov!$H:$H)</f>
        <v>0</v>
      </c>
      <c r="N490" s="48">
        <f>SUMIF(Dec!$A:$A,TB!$A490,Dec!$H:$H)</f>
        <v>0</v>
      </c>
      <c r="O490" s="261"/>
      <c r="P490" s="261"/>
      <c r="Q490" s="48">
        <v>0</v>
      </c>
      <c r="R490" s="48">
        <v>0</v>
      </c>
      <c r="S490" s="48">
        <v>0</v>
      </c>
      <c r="T490" s="48">
        <v>0</v>
      </c>
      <c r="U490" s="48">
        <v>0</v>
      </c>
      <c r="V490" s="48">
        <v>0</v>
      </c>
      <c r="W490" s="48">
        <v>0</v>
      </c>
      <c r="X490" s="48">
        <v>0</v>
      </c>
      <c r="Y490" s="48">
        <v>0</v>
      </c>
      <c r="Z490" s="48">
        <v>0</v>
      </c>
      <c r="AA490" s="48">
        <v>0</v>
      </c>
      <c r="AB490" s="48">
        <v>0</v>
      </c>
      <c r="AC490" s="261"/>
      <c r="AD490" s="48">
        <f t="shared" si="335"/>
        <v>0</v>
      </c>
      <c r="AE490" s="48">
        <f t="shared" si="336"/>
        <v>0</v>
      </c>
      <c r="AF490" s="48">
        <f t="shared" si="337"/>
        <v>0</v>
      </c>
      <c r="AG490" s="48">
        <f t="shared" si="338"/>
        <v>0</v>
      </c>
      <c r="AH490" s="48">
        <f t="shared" si="339"/>
        <v>0</v>
      </c>
      <c r="AI490" s="48">
        <f t="shared" si="340"/>
        <v>0</v>
      </c>
      <c r="AJ490" s="48">
        <f t="shared" si="341"/>
        <v>0</v>
      </c>
      <c r="AK490" s="48">
        <f t="shared" si="342"/>
        <v>0</v>
      </c>
      <c r="AL490" s="48">
        <f t="shared" si="343"/>
        <v>0</v>
      </c>
      <c r="AM490" s="48">
        <f t="shared" si="344"/>
        <v>0</v>
      </c>
      <c r="AN490" s="48">
        <f t="shared" si="345"/>
        <v>0</v>
      </c>
      <c r="AO490" s="48">
        <f t="shared" si="346"/>
        <v>0</v>
      </c>
    </row>
    <row r="491" spans="1:41" ht="16.399999999999999" customHeight="1">
      <c r="A491" s="14">
        <v>82706</v>
      </c>
      <c r="B491" s="24" t="s">
        <v>379</v>
      </c>
      <c r="C491" s="48">
        <f>SUMIF(Jan!$A:$A,TB!$A491,Jan!$H:$H)</f>
        <v>0</v>
      </c>
      <c r="D491" s="48">
        <f>SUMIF(Feb!$A:$A,TB!$A491,Feb!$H:$H)</f>
        <v>0</v>
      </c>
      <c r="E491" s="48">
        <f>SUMIF(Mar!$A:$A,TB!$A491,Mar!$H:$H)</f>
        <v>0</v>
      </c>
      <c r="F491" s="48">
        <f>SUMIF(Apr!$A:$A,TB!$A491,Apr!$H:$H)</f>
        <v>0</v>
      </c>
      <c r="G491" s="48">
        <f>SUMIF(May!$A:$A,TB!$A491,May!$H:$H)</f>
        <v>0</v>
      </c>
      <c r="H491" s="48">
        <f>SUMIF(Jun!$A:$A,TB!$A491,Jun!$H:$H)</f>
        <v>0</v>
      </c>
      <c r="I491" s="48">
        <f>SUMIF(Jul!$A:$A,TB!$A491,Jul!$H:$H)</f>
        <v>0</v>
      </c>
      <c r="J491" s="48">
        <f>SUMIF(Aug!$A:$A,TB!$A491,Aug!$H:$H)</f>
        <v>0</v>
      </c>
      <c r="K491" s="48">
        <f>SUMIF(Sep!$A:$A,TB!$A491,Sep!$H:$H)</f>
        <v>0</v>
      </c>
      <c r="L491" s="48">
        <f>SUMIF(Oct!$A:$A,TB!$A491,Oct!$H:$H)</f>
        <v>0</v>
      </c>
      <c r="M491" s="48">
        <f>SUMIF(Nov!$A:$A,TB!$A491,Nov!$H:$H)</f>
        <v>0</v>
      </c>
      <c r="N491" s="48">
        <f>SUMIF(Dec!$A:$A,TB!$A491,Dec!$H:$H)</f>
        <v>0</v>
      </c>
      <c r="O491" s="261"/>
      <c r="P491" s="261"/>
      <c r="Q491" s="48">
        <v>0</v>
      </c>
      <c r="R491" s="48">
        <v>0</v>
      </c>
      <c r="S491" s="48">
        <v>0</v>
      </c>
      <c r="T491" s="48">
        <v>0</v>
      </c>
      <c r="U491" s="48">
        <v>0</v>
      </c>
      <c r="V491" s="48">
        <v>0</v>
      </c>
      <c r="W491" s="48">
        <v>0</v>
      </c>
      <c r="X491" s="48">
        <v>0</v>
      </c>
      <c r="Y491" s="48">
        <v>0</v>
      </c>
      <c r="Z491" s="48">
        <v>0</v>
      </c>
      <c r="AA491" s="48">
        <v>0</v>
      </c>
      <c r="AB491" s="48">
        <v>0</v>
      </c>
      <c r="AC491" s="261"/>
      <c r="AD491" s="48">
        <f t="shared" si="335"/>
        <v>0</v>
      </c>
      <c r="AE491" s="48">
        <f t="shared" si="336"/>
        <v>0</v>
      </c>
      <c r="AF491" s="48">
        <f t="shared" si="337"/>
        <v>0</v>
      </c>
      <c r="AG491" s="48">
        <f t="shared" si="338"/>
        <v>0</v>
      </c>
      <c r="AH491" s="48">
        <f t="shared" si="339"/>
        <v>0</v>
      </c>
      <c r="AI491" s="48">
        <f t="shared" si="340"/>
        <v>0</v>
      </c>
      <c r="AJ491" s="48">
        <f t="shared" si="341"/>
        <v>0</v>
      </c>
      <c r="AK491" s="48">
        <f t="shared" si="342"/>
        <v>0</v>
      </c>
      <c r="AL491" s="48">
        <f t="shared" si="343"/>
        <v>0</v>
      </c>
      <c r="AM491" s="48">
        <f t="shared" si="344"/>
        <v>0</v>
      </c>
      <c r="AN491" s="48">
        <f t="shared" si="345"/>
        <v>0</v>
      </c>
      <c r="AO491" s="48">
        <f t="shared" si="346"/>
        <v>0</v>
      </c>
    </row>
    <row r="492" spans="1:41" ht="16.399999999999999" customHeight="1">
      <c r="A492" s="14">
        <v>83006</v>
      </c>
      <c r="B492" s="24" t="s">
        <v>380</v>
      </c>
      <c r="C492" s="48">
        <f>SUMIF(Jan!$A:$A,TB!$A492,Jan!$H:$H)</f>
        <v>0</v>
      </c>
      <c r="D492" s="48">
        <f>SUMIF(Feb!$A:$A,TB!$A492,Feb!$H:$H)</f>
        <v>0</v>
      </c>
      <c r="E492" s="48">
        <f>SUMIF(Mar!$A:$A,TB!$A492,Mar!$H:$H)</f>
        <v>0</v>
      </c>
      <c r="F492" s="48">
        <f>SUMIF(Apr!$A:$A,TB!$A492,Apr!$H:$H)</f>
        <v>0</v>
      </c>
      <c r="G492" s="48">
        <f>SUMIF(May!$A:$A,TB!$A492,May!$H:$H)</f>
        <v>0</v>
      </c>
      <c r="H492" s="48">
        <f>SUMIF(Jun!$A:$A,TB!$A492,Jun!$H:$H)</f>
        <v>0</v>
      </c>
      <c r="I492" s="48">
        <f>SUMIF(Jul!$A:$A,TB!$A492,Jul!$H:$H)</f>
        <v>0</v>
      </c>
      <c r="J492" s="48">
        <f>SUMIF(Aug!$A:$A,TB!$A492,Aug!$H:$H)</f>
        <v>0</v>
      </c>
      <c r="K492" s="48">
        <f>SUMIF(Sep!$A:$A,TB!$A492,Sep!$H:$H)</f>
        <v>0</v>
      </c>
      <c r="L492" s="48">
        <f>SUMIF(Oct!$A:$A,TB!$A492,Oct!$H:$H)</f>
        <v>0</v>
      </c>
      <c r="M492" s="48">
        <f>SUMIF(Nov!$A:$A,TB!$A492,Nov!$H:$H)</f>
        <v>0</v>
      </c>
      <c r="N492" s="48">
        <f>SUMIF(Dec!$A:$A,TB!$A492,Dec!$H:$H)</f>
        <v>0</v>
      </c>
      <c r="O492" s="261"/>
      <c r="P492" s="261"/>
      <c r="Q492" s="48">
        <v>0</v>
      </c>
      <c r="R492" s="48">
        <v>0</v>
      </c>
      <c r="S492" s="48">
        <v>0</v>
      </c>
      <c r="T492" s="48">
        <v>0</v>
      </c>
      <c r="U492" s="48">
        <v>0</v>
      </c>
      <c r="V492" s="48">
        <v>0</v>
      </c>
      <c r="W492" s="48">
        <v>0</v>
      </c>
      <c r="X492" s="48">
        <v>0</v>
      </c>
      <c r="Y492" s="48">
        <v>0</v>
      </c>
      <c r="Z492" s="48">
        <v>0</v>
      </c>
      <c r="AA492" s="48">
        <v>0</v>
      </c>
      <c r="AB492" s="48">
        <v>0</v>
      </c>
      <c r="AC492" s="261"/>
      <c r="AD492" s="48">
        <f t="shared" ref="AD492:AD509" si="347">ROUND(C492*AD$2,2)</f>
        <v>0</v>
      </c>
      <c r="AE492" s="48">
        <f t="shared" ref="AE492:AE509" si="348">ROUND(D492*AE$2,2)</f>
        <v>0</v>
      </c>
      <c r="AF492" s="48">
        <f t="shared" ref="AF492:AF509" si="349">ROUND(E492*AF$2,2)</f>
        <v>0</v>
      </c>
      <c r="AG492" s="48">
        <f t="shared" ref="AG492:AG509" si="350">ROUND(F492*AG$2,2)</f>
        <v>0</v>
      </c>
      <c r="AH492" s="48">
        <f t="shared" ref="AH492:AH509" si="351">ROUND(G492*AH$2,2)</f>
        <v>0</v>
      </c>
      <c r="AI492" s="48">
        <f t="shared" ref="AI492:AI509" si="352">ROUND(H492*AI$2,2)</f>
        <v>0</v>
      </c>
      <c r="AJ492" s="48">
        <f t="shared" ref="AJ492:AJ509" si="353">ROUND(I492*AJ$2,2)</f>
        <v>0</v>
      </c>
      <c r="AK492" s="48">
        <f t="shared" ref="AK492:AK509" si="354">ROUND(J492*AK$2,2)</f>
        <v>0</v>
      </c>
      <c r="AL492" s="48">
        <f t="shared" ref="AL492:AL509" si="355">ROUND(K492*AL$2,2)</f>
        <v>0</v>
      </c>
      <c r="AM492" s="48">
        <f t="shared" ref="AM492:AM509" si="356">ROUND(L492*AM$2,2)</f>
        <v>0</v>
      </c>
      <c r="AN492" s="48">
        <f t="shared" ref="AN492:AN509" si="357">ROUND(M492*AN$2,2)</f>
        <v>0</v>
      </c>
      <c r="AO492" s="48">
        <f t="shared" ref="AO492:AO509" si="358">ROUND(N492*AO$2,2)</f>
        <v>0</v>
      </c>
    </row>
    <row r="493" spans="1:41" ht="16.399999999999999" customHeight="1">
      <c r="A493" s="14">
        <v>84100</v>
      </c>
      <c r="B493" s="24" t="s">
        <v>381</v>
      </c>
      <c r="C493" s="48">
        <f>SUMIF(Jan!$A:$A,TB!$A493,Jan!$H:$H)</f>
        <v>0</v>
      </c>
      <c r="D493" s="48">
        <f>SUMIF(Feb!$A:$A,TB!$A493,Feb!$H:$H)</f>
        <v>0</v>
      </c>
      <c r="E493" s="48">
        <f>SUMIF(Mar!$A:$A,TB!$A493,Mar!$H:$H)</f>
        <v>0</v>
      </c>
      <c r="F493" s="48">
        <f>SUMIF(Apr!$A:$A,TB!$A493,Apr!$H:$H)</f>
        <v>0</v>
      </c>
      <c r="G493" s="48">
        <f>SUMIF(May!$A:$A,TB!$A493,May!$H:$H)</f>
        <v>0</v>
      </c>
      <c r="H493" s="48">
        <f>SUMIF(Jun!$A:$A,TB!$A493,Jun!$H:$H)</f>
        <v>0</v>
      </c>
      <c r="I493" s="48">
        <f>SUMIF(Jul!$A:$A,TB!$A493,Jul!$H:$H)</f>
        <v>0</v>
      </c>
      <c r="J493" s="48">
        <f>SUMIF(Aug!$A:$A,TB!$A493,Aug!$H:$H)</f>
        <v>0</v>
      </c>
      <c r="K493" s="48">
        <f>SUMIF(Sep!$A:$A,TB!$A493,Sep!$H:$H)</f>
        <v>0</v>
      </c>
      <c r="L493" s="48">
        <f>SUMIF(Oct!$A:$A,TB!$A493,Oct!$H:$H)</f>
        <v>0</v>
      </c>
      <c r="M493" s="48">
        <f>SUMIF(Nov!$A:$A,TB!$A493,Nov!$H:$H)</f>
        <v>0</v>
      </c>
      <c r="N493" s="48">
        <f>SUMIF(Dec!$A:$A,TB!$A493,Dec!$H:$H)</f>
        <v>0</v>
      </c>
      <c r="O493" s="261"/>
      <c r="P493" s="261"/>
      <c r="Q493" s="48">
        <v>0</v>
      </c>
      <c r="R493" s="48">
        <v>0</v>
      </c>
      <c r="S493" s="48">
        <v>0</v>
      </c>
      <c r="T493" s="48">
        <v>0</v>
      </c>
      <c r="U493" s="48">
        <v>0</v>
      </c>
      <c r="V493" s="48">
        <v>0</v>
      </c>
      <c r="W493" s="48">
        <v>0</v>
      </c>
      <c r="X493" s="48">
        <v>0</v>
      </c>
      <c r="Y493" s="48">
        <v>0</v>
      </c>
      <c r="Z493" s="48">
        <v>0</v>
      </c>
      <c r="AA493" s="48">
        <v>0</v>
      </c>
      <c r="AB493" s="48">
        <v>0</v>
      </c>
      <c r="AC493" s="261"/>
      <c r="AD493" s="48">
        <f t="shared" si="347"/>
        <v>0</v>
      </c>
      <c r="AE493" s="48">
        <f t="shared" si="348"/>
        <v>0</v>
      </c>
      <c r="AF493" s="48">
        <f t="shared" si="349"/>
        <v>0</v>
      </c>
      <c r="AG493" s="48">
        <f t="shared" si="350"/>
        <v>0</v>
      </c>
      <c r="AH493" s="48">
        <f t="shared" si="351"/>
        <v>0</v>
      </c>
      <c r="AI493" s="48">
        <f t="shared" si="352"/>
        <v>0</v>
      </c>
      <c r="AJ493" s="48">
        <f t="shared" si="353"/>
        <v>0</v>
      </c>
      <c r="AK493" s="48">
        <f t="shared" si="354"/>
        <v>0</v>
      </c>
      <c r="AL493" s="48">
        <f t="shared" si="355"/>
        <v>0</v>
      </c>
      <c r="AM493" s="48">
        <f t="shared" si="356"/>
        <v>0</v>
      </c>
      <c r="AN493" s="48">
        <f t="shared" si="357"/>
        <v>0</v>
      </c>
      <c r="AO493" s="48">
        <f t="shared" si="358"/>
        <v>0</v>
      </c>
    </row>
    <row r="494" spans="1:41" ht="16.399999999999999" customHeight="1">
      <c r="A494" s="14">
        <v>84101</v>
      </c>
      <c r="B494" s="24" t="s">
        <v>382</v>
      </c>
      <c r="C494" s="48">
        <f>SUMIF(Jan!$A:$A,TB!$A494,Jan!$H:$H)</f>
        <v>0</v>
      </c>
      <c r="D494" s="48">
        <f>SUMIF(Feb!$A:$A,TB!$A494,Feb!$H:$H)</f>
        <v>0</v>
      </c>
      <c r="E494" s="48">
        <f>SUMIF(Mar!$A:$A,TB!$A494,Mar!$H:$H)</f>
        <v>0</v>
      </c>
      <c r="F494" s="48">
        <f>SUMIF(Apr!$A:$A,TB!$A494,Apr!$H:$H)</f>
        <v>0</v>
      </c>
      <c r="G494" s="48">
        <f>SUMIF(May!$A:$A,TB!$A494,May!$H:$H)</f>
        <v>0</v>
      </c>
      <c r="H494" s="48">
        <f>SUMIF(Jun!$A:$A,TB!$A494,Jun!$H:$H)</f>
        <v>0</v>
      </c>
      <c r="I494" s="48">
        <f>SUMIF(Jul!$A:$A,TB!$A494,Jul!$H:$H)</f>
        <v>0</v>
      </c>
      <c r="J494" s="48">
        <f>SUMIF(Aug!$A:$A,TB!$A494,Aug!$H:$H)</f>
        <v>0</v>
      </c>
      <c r="K494" s="48">
        <f>SUMIF(Sep!$A:$A,TB!$A494,Sep!$H:$H)</f>
        <v>0</v>
      </c>
      <c r="L494" s="48">
        <f>SUMIF(Oct!$A:$A,TB!$A494,Oct!$H:$H)</f>
        <v>0</v>
      </c>
      <c r="M494" s="48">
        <f>SUMIF(Nov!$A:$A,TB!$A494,Nov!$H:$H)</f>
        <v>0</v>
      </c>
      <c r="N494" s="48">
        <f>SUMIF(Dec!$A:$A,TB!$A494,Dec!$H:$H)</f>
        <v>0</v>
      </c>
      <c r="O494" s="261"/>
      <c r="P494" s="261"/>
      <c r="Q494" s="48">
        <v>0</v>
      </c>
      <c r="R494" s="48">
        <v>0</v>
      </c>
      <c r="S494" s="48">
        <v>0</v>
      </c>
      <c r="T494" s="48">
        <v>0</v>
      </c>
      <c r="U494" s="48">
        <v>0</v>
      </c>
      <c r="V494" s="48">
        <v>0</v>
      </c>
      <c r="W494" s="48">
        <v>0</v>
      </c>
      <c r="X494" s="48">
        <v>0</v>
      </c>
      <c r="Y494" s="48">
        <v>0</v>
      </c>
      <c r="Z494" s="48">
        <v>0</v>
      </c>
      <c r="AA494" s="48">
        <v>0</v>
      </c>
      <c r="AB494" s="48">
        <v>0</v>
      </c>
      <c r="AC494" s="261"/>
      <c r="AD494" s="48">
        <f t="shared" si="347"/>
        <v>0</v>
      </c>
      <c r="AE494" s="48">
        <f t="shared" si="348"/>
        <v>0</v>
      </c>
      <c r="AF494" s="48">
        <f t="shared" si="349"/>
        <v>0</v>
      </c>
      <c r="AG494" s="48">
        <f t="shared" si="350"/>
        <v>0</v>
      </c>
      <c r="AH494" s="48">
        <f t="shared" si="351"/>
        <v>0</v>
      </c>
      <c r="AI494" s="48">
        <f t="shared" si="352"/>
        <v>0</v>
      </c>
      <c r="AJ494" s="48">
        <f t="shared" si="353"/>
        <v>0</v>
      </c>
      <c r="AK494" s="48">
        <f t="shared" si="354"/>
        <v>0</v>
      </c>
      <c r="AL494" s="48">
        <f t="shared" si="355"/>
        <v>0</v>
      </c>
      <c r="AM494" s="48">
        <f t="shared" si="356"/>
        <v>0</v>
      </c>
      <c r="AN494" s="48">
        <f t="shared" si="357"/>
        <v>0</v>
      </c>
      <c r="AO494" s="48">
        <f t="shared" si="358"/>
        <v>0</v>
      </c>
    </row>
    <row r="495" spans="1:41" ht="16.399999999999999" customHeight="1">
      <c r="A495" s="14">
        <v>84102</v>
      </c>
      <c r="B495" s="24" t="s">
        <v>383</v>
      </c>
      <c r="C495" s="48">
        <f>SUMIF(Jan!$A:$A,TB!$A495,Jan!$H:$H)</f>
        <v>0</v>
      </c>
      <c r="D495" s="48">
        <f>SUMIF(Feb!$A:$A,TB!$A495,Feb!$H:$H)</f>
        <v>0</v>
      </c>
      <c r="E495" s="48">
        <f>SUMIF(Mar!$A:$A,TB!$A495,Mar!$H:$H)</f>
        <v>0</v>
      </c>
      <c r="F495" s="48">
        <f>SUMIF(Apr!$A:$A,TB!$A495,Apr!$H:$H)</f>
        <v>0</v>
      </c>
      <c r="G495" s="48">
        <f>SUMIF(May!$A:$A,TB!$A495,May!$H:$H)</f>
        <v>0</v>
      </c>
      <c r="H495" s="48">
        <f>SUMIF(Jun!$A:$A,TB!$A495,Jun!$H:$H)</f>
        <v>0</v>
      </c>
      <c r="I495" s="48">
        <f>SUMIF(Jul!$A:$A,TB!$A495,Jul!$H:$H)</f>
        <v>0</v>
      </c>
      <c r="J495" s="48">
        <f>SUMIF(Aug!$A:$A,TB!$A495,Aug!$H:$H)</f>
        <v>0</v>
      </c>
      <c r="K495" s="48">
        <f>SUMIF(Sep!$A:$A,TB!$A495,Sep!$H:$H)</f>
        <v>0</v>
      </c>
      <c r="L495" s="48">
        <f>SUMIF(Oct!$A:$A,TB!$A495,Oct!$H:$H)</f>
        <v>0</v>
      </c>
      <c r="M495" s="48">
        <f>SUMIF(Nov!$A:$A,TB!$A495,Nov!$H:$H)</f>
        <v>0</v>
      </c>
      <c r="N495" s="48">
        <f>SUMIF(Dec!$A:$A,TB!$A495,Dec!$H:$H)</f>
        <v>0</v>
      </c>
      <c r="O495" s="261"/>
      <c r="P495" s="261"/>
      <c r="Q495" s="48">
        <v>0</v>
      </c>
      <c r="R495" s="48">
        <v>0</v>
      </c>
      <c r="S495" s="48">
        <v>0</v>
      </c>
      <c r="T495" s="48">
        <v>0</v>
      </c>
      <c r="U495" s="48">
        <v>0</v>
      </c>
      <c r="V495" s="48">
        <v>0</v>
      </c>
      <c r="W495" s="48">
        <v>0</v>
      </c>
      <c r="X495" s="48">
        <v>0</v>
      </c>
      <c r="Y495" s="48">
        <v>0</v>
      </c>
      <c r="Z495" s="48">
        <v>0</v>
      </c>
      <c r="AA495" s="48">
        <v>0</v>
      </c>
      <c r="AB495" s="48">
        <v>0</v>
      </c>
      <c r="AC495" s="261"/>
      <c r="AD495" s="48">
        <f t="shared" si="347"/>
        <v>0</v>
      </c>
      <c r="AE495" s="48">
        <f t="shared" si="348"/>
        <v>0</v>
      </c>
      <c r="AF495" s="48">
        <f t="shared" si="349"/>
        <v>0</v>
      </c>
      <c r="AG495" s="48">
        <f t="shared" si="350"/>
        <v>0</v>
      </c>
      <c r="AH495" s="48">
        <f t="shared" si="351"/>
        <v>0</v>
      </c>
      <c r="AI495" s="48">
        <f t="shared" si="352"/>
        <v>0</v>
      </c>
      <c r="AJ495" s="48">
        <f t="shared" si="353"/>
        <v>0</v>
      </c>
      <c r="AK495" s="48">
        <f t="shared" si="354"/>
        <v>0</v>
      </c>
      <c r="AL495" s="48">
        <f t="shared" si="355"/>
        <v>0</v>
      </c>
      <c r="AM495" s="48">
        <f t="shared" si="356"/>
        <v>0</v>
      </c>
      <c r="AN495" s="48">
        <f t="shared" si="357"/>
        <v>0</v>
      </c>
      <c r="AO495" s="48">
        <f t="shared" si="358"/>
        <v>0</v>
      </c>
    </row>
    <row r="496" spans="1:41" ht="16.399999999999999" customHeight="1">
      <c r="A496" s="14">
        <v>84103</v>
      </c>
      <c r="B496" s="24" t="s">
        <v>384</v>
      </c>
      <c r="C496" s="48">
        <f>SUMIF(Jan!$A:$A,TB!$A496,Jan!$H:$H)</f>
        <v>0</v>
      </c>
      <c r="D496" s="48">
        <f>SUMIF(Feb!$A:$A,TB!$A496,Feb!$H:$H)</f>
        <v>0</v>
      </c>
      <c r="E496" s="48">
        <f>SUMIF(Mar!$A:$A,TB!$A496,Mar!$H:$H)</f>
        <v>0</v>
      </c>
      <c r="F496" s="48">
        <f>SUMIF(Apr!$A:$A,TB!$A496,Apr!$H:$H)</f>
        <v>0</v>
      </c>
      <c r="G496" s="48">
        <f>SUMIF(May!$A:$A,TB!$A496,May!$H:$H)</f>
        <v>0</v>
      </c>
      <c r="H496" s="48">
        <f>SUMIF(Jun!$A:$A,TB!$A496,Jun!$H:$H)</f>
        <v>0</v>
      </c>
      <c r="I496" s="48">
        <f>SUMIF(Jul!$A:$A,TB!$A496,Jul!$H:$H)</f>
        <v>0</v>
      </c>
      <c r="J496" s="48">
        <f>SUMIF(Aug!$A:$A,TB!$A496,Aug!$H:$H)</f>
        <v>0</v>
      </c>
      <c r="K496" s="48">
        <f>SUMIF(Sep!$A:$A,TB!$A496,Sep!$H:$H)</f>
        <v>0</v>
      </c>
      <c r="L496" s="48">
        <f>SUMIF(Oct!$A:$A,TB!$A496,Oct!$H:$H)</f>
        <v>0</v>
      </c>
      <c r="M496" s="48">
        <f>SUMIF(Nov!$A:$A,TB!$A496,Nov!$H:$H)</f>
        <v>0</v>
      </c>
      <c r="N496" s="48">
        <f>SUMIF(Dec!$A:$A,TB!$A496,Dec!$H:$H)</f>
        <v>0</v>
      </c>
      <c r="O496" s="261"/>
      <c r="P496" s="261"/>
      <c r="Q496" s="48">
        <v>0</v>
      </c>
      <c r="R496" s="48">
        <v>0</v>
      </c>
      <c r="S496" s="48">
        <v>0</v>
      </c>
      <c r="T496" s="48">
        <v>0</v>
      </c>
      <c r="U496" s="48">
        <v>0</v>
      </c>
      <c r="V496" s="48">
        <v>0</v>
      </c>
      <c r="W496" s="48">
        <v>0</v>
      </c>
      <c r="X496" s="48">
        <v>0</v>
      </c>
      <c r="Y496" s="48">
        <v>0</v>
      </c>
      <c r="Z496" s="48">
        <v>0</v>
      </c>
      <c r="AA496" s="48">
        <v>0</v>
      </c>
      <c r="AB496" s="48">
        <v>0</v>
      </c>
      <c r="AC496" s="261"/>
      <c r="AD496" s="48">
        <f t="shared" si="347"/>
        <v>0</v>
      </c>
      <c r="AE496" s="48">
        <f t="shared" si="348"/>
        <v>0</v>
      </c>
      <c r="AF496" s="48">
        <f t="shared" si="349"/>
        <v>0</v>
      </c>
      <c r="AG496" s="48">
        <f t="shared" si="350"/>
        <v>0</v>
      </c>
      <c r="AH496" s="48">
        <f t="shared" si="351"/>
        <v>0</v>
      </c>
      <c r="AI496" s="48">
        <f t="shared" si="352"/>
        <v>0</v>
      </c>
      <c r="AJ496" s="48">
        <f t="shared" si="353"/>
        <v>0</v>
      </c>
      <c r="AK496" s="48">
        <f t="shared" si="354"/>
        <v>0</v>
      </c>
      <c r="AL496" s="48">
        <f t="shared" si="355"/>
        <v>0</v>
      </c>
      <c r="AM496" s="48">
        <f t="shared" si="356"/>
        <v>0</v>
      </c>
      <c r="AN496" s="48">
        <f t="shared" si="357"/>
        <v>0</v>
      </c>
      <c r="AO496" s="48">
        <f t="shared" si="358"/>
        <v>0</v>
      </c>
    </row>
    <row r="497" spans="1:41" ht="16.399999999999999" customHeight="1">
      <c r="A497" s="14">
        <v>84104</v>
      </c>
      <c r="B497" s="24" t="s">
        <v>385</v>
      </c>
      <c r="C497" s="48">
        <f>SUMIF(Jan!$A:$A,TB!$A497,Jan!$H:$H)</f>
        <v>20470.099999999999</v>
      </c>
      <c r="D497" s="48">
        <f>SUMIF(Feb!$A:$A,TB!$A497,Feb!$H:$H)</f>
        <v>0</v>
      </c>
      <c r="E497" s="48">
        <f>SUMIF(Mar!$A:$A,TB!$A497,Mar!$H:$H)</f>
        <v>0</v>
      </c>
      <c r="F497" s="48">
        <f>SUMIF(Apr!$A:$A,TB!$A497,Apr!$H:$H)</f>
        <v>0</v>
      </c>
      <c r="G497" s="48">
        <f>SUMIF(May!$A:$A,TB!$A497,May!$H:$H)</f>
        <v>0</v>
      </c>
      <c r="H497" s="48">
        <f>SUMIF(Jun!$A:$A,TB!$A497,Jun!$H:$H)</f>
        <v>0</v>
      </c>
      <c r="I497" s="48">
        <f>SUMIF(Jul!$A:$A,TB!$A497,Jul!$H:$H)</f>
        <v>0</v>
      </c>
      <c r="J497" s="48">
        <f>SUMIF(Aug!$A:$A,TB!$A497,Aug!$H:$H)</f>
        <v>0</v>
      </c>
      <c r="K497" s="48">
        <f>SUMIF(Sep!$A:$A,TB!$A497,Sep!$H:$H)</f>
        <v>0</v>
      </c>
      <c r="L497" s="48">
        <f>SUMIF(Oct!$A:$A,TB!$A497,Oct!$H:$H)</f>
        <v>0</v>
      </c>
      <c r="M497" s="48">
        <f>SUMIF(Nov!$A:$A,TB!$A497,Nov!$H:$H)</f>
        <v>0</v>
      </c>
      <c r="N497" s="48">
        <f>SUMIF(Dec!$A:$A,TB!$A497,Dec!$H:$H)</f>
        <v>0</v>
      </c>
      <c r="O497" s="261"/>
      <c r="P497" s="261"/>
      <c r="Q497" s="48">
        <v>0</v>
      </c>
      <c r="R497" s="48">
        <v>0</v>
      </c>
      <c r="S497" s="48">
        <v>0</v>
      </c>
      <c r="T497" s="48">
        <v>0</v>
      </c>
      <c r="U497" s="48">
        <v>32270.2</v>
      </c>
      <c r="V497" s="48">
        <v>0</v>
      </c>
      <c r="W497" s="48">
        <v>0</v>
      </c>
      <c r="X497" s="48">
        <v>26370.2</v>
      </c>
      <c r="Y497" s="48">
        <v>41370.199999999997</v>
      </c>
      <c r="Z497" s="48">
        <v>58740.3</v>
      </c>
      <c r="AA497" s="48">
        <v>79190.3</v>
      </c>
      <c r="AB497" s="48">
        <v>0</v>
      </c>
      <c r="AC497" s="261"/>
      <c r="AD497" s="48">
        <f t="shared" si="347"/>
        <v>20470.099999999999</v>
      </c>
      <c r="AE497" s="48">
        <f t="shared" si="348"/>
        <v>0</v>
      </c>
      <c r="AF497" s="48">
        <f t="shared" si="349"/>
        <v>0</v>
      </c>
      <c r="AG497" s="48">
        <f t="shared" si="350"/>
        <v>0</v>
      </c>
      <c r="AH497" s="48">
        <f t="shared" si="351"/>
        <v>0</v>
      </c>
      <c r="AI497" s="48">
        <f t="shared" si="352"/>
        <v>0</v>
      </c>
      <c r="AJ497" s="48">
        <f t="shared" si="353"/>
        <v>0</v>
      </c>
      <c r="AK497" s="48">
        <f t="shared" si="354"/>
        <v>0</v>
      </c>
      <c r="AL497" s="48">
        <f t="shared" si="355"/>
        <v>0</v>
      </c>
      <c r="AM497" s="48">
        <f t="shared" si="356"/>
        <v>0</v>
      </c>
      <c r="AN497" s="48">
        <f t="shared" si="357"/>
        <v>0</v>
      </c>
      <c r="AO497" s="48">
        <f t="shared" si="358"/>
        <v>0</v>
      </c>
    </row>
    <row r="498" spans="1:41" ht="16.399999999999999" customHeight="1">
      <c r="A498" s="14">
        <v>84201</v>
      </c>
      <c r="B498" s="24" t="s">
        <v>343</v>
      </c>
      <c r="C498" s="48">
        <f>SUMIF(Jan!$A:$A,TB!$A498,Jan!$H:$H)</f>
        <v>0</v>
      </c>
      <c r="D498" s="48">
        <f>SUMIF(Feb!$A:$A,TB!$A498,Feb!$H:$H)</f>
        <v>0</v>
      </c>
      <c r="E498" s="48">
        <f>SUMIF(Mar!$A:$A,TB!$A498,Mar!$H:$H)</f>
        <v>0</v>
      </c>
      <c r="F498" s="48">
        <f>SUMIF(Apr!$A:$A,TB!$A498,Apr!$H:$H)</f>
        <v>0</v>
      </c>
      <c r="G498" s="48">
        <f>SUMIF(May!$A:$A,TB!$A498,May!$H:$H)</f>
        <v>0</v>
      </c>
      <c r="H498" s="48">
        <f>SUMIF(Jun!$A:$A,TB!$A498,Jun!$H:$H)</f>
        <v>0</v>
      </c>
      <c r="I498" s="48">
        <f>SUMIF(Jul!$A:$A,TB!$A498,Jul!$H:$H)</f>
        <v>0</v>
      </c>
      <c r="J498" s="48">
        <f>SUMIF(Aug!$A:$A,TB!$A498,Aug!$H:$H)</f>
        <v>0</v>
      </c>
      <c r="K498" s="48">
        <f>SUMIF(Sep!$A:$A,TB!$A498,Sep!$H:$H)</f>
        <v>0</v>
      </c>
      <c r="L498" s="48">
        <f>SUMIF(Oct!$A:$A,TB!$A498,Oct!$H:$H)</f>
        <v>0</v>
      </c>
      <c r="M498" s="48">
        <f>SUMIF(Nov!$A:$A,TB!$A498,Nov!$H:$H)</f>
        <v>0</v>
      </c>
      <c r="N498" s="48">
        <f>SUMIF(Dec!$A:$A,TB!$A498,Dec!$H:$H)</f>
        <v>0</v>
      </c>
      <c r="O498" s="261"/>
      <c r="P498" s="261"/>
      <c r="Q498" s="48">
        <v>0</v>
      </c>
      <c r="R498" s="48">
        <v>0</v>
      </c>
      <c r="S498" s="48">
        <v>0</v>
      </c>
      <c r="T498" s="48">
        <v>0</v>
      </c>
      <c r="U498" s="48">
        <v>0</v>
      </c>
      <c r="V498" s="48">
        <v>0</v>
      </c>
      <c r="W498" s="48">
        <v>0</v>
      </c>
      <c r="X498" s="48">
        <v>0</v>
      </c>
      <c r="Y498" s="48">
        <v>0</v>
      </c>
      <c r="Z498" s="48">
        <v>0</v>
      </c>
      <c r="AA498" s="48">
        <v>0</v>
      </c>
      <c r="AB498" s="48">
        <v>0</v>
      </c>
      <c r="AC498" s="261"/>
      <c r="AD498" s="48">
        <f t="shared" si="347"/>
        <v>0</v>
      </c>
      <c r="AE498" s="48">
        <f t="shared" si="348"/>
        <v>0</v>
      </c>
      <c r="AF498" s="48">
        <f t="shared" si="349"/>
        <v>0</v>
      </c>
      <c r="AG498" s="48">
        <f t="shared" si="350"/>
        <v>0</v>
      </c>
      <c r="AH498" s="48">
        <f t="shared" si="351"/>
        <v>0</v>
      </c>
      <c r="AI498" s="48">
        <f t="shared" si="352"/>
        <v>0</v>
      </c>
      <c r="AJ498" s="48">
        <f t="shared" si="353"/>
        <v>0</v>
      </c>
      <c r="AK498" s="48">
        <f t="shared" si="354"/>
        <v>0</v>
      </c>
      <c r="AL498" s="48">
        <f t="shared" si="355"/>
        <v>0</v>
      </c>
      <c r="AM498" s="48">
        <f t="shared" si="356"/>
        <v>0</v>
      </c>
      <c r="AN498" s="48">
        <f t="shared" si="357"/>
        <v>0</v>
      </c>
      <c r="AO498" s="48">
        <f t="shared" si="358"/>
        <v>0</v>
      </c>
    </row>
    <row r="499" spans="1:41" ht="16.399999999999999" customHeight="1">
      <c r="A499" s="14">
        <v>84202</v>
      </c>
      <c r="B499" s="24" t="s">
        <v>344</v>
      </c>
      <c r="C499" s="48">
        <f>SUMIF(Jan!$A:$A,TB!$A499,Jan!$H:$H)</f>
        <v>0</v>
      </c>
      <c r="D499" s="48">
        <f>SUMIF(Feb!$A:$A,TB!$A499,Feb!$H:$H)</f>
        <v>0</v>
      </c>
      <c r="E499" s="48">
        <f>SUMIF(Mar!$A:$A,TB!$A499,Mar!$H:$H)</f>
        <v>0</v>
      </c>
      <c r="F499" s="48">
        <f>SUMIF(Apr!$A:$A,TB!$A499,Apr!$H:$H)</f>
        <v>0</v>
      </c>
      <c r="G499" s="48">
        <f>SUMIF(May!$A:$A,TB!$A499,May!$H:$H)</f>
        <v>0</v>
      </c>
      <c r="H499" s="48">
        <f>SUMIF(Jun!$A:$A,TB!$A499,Jun!$H:$H)</f>
        <v>0</v>
      </c>
      <c r="I499" s="48">
        <f>SUMIF(Jul!$A:$A,TB!$A499,Jul!$H:$H)</f>
        <v>0</v>
      </c>
      <c r="J499" s="48">
        <f>SUMIF(Aug!$A:$A,TB!$A499,Aug!$H:$H)</f>
        <v>0</v>
      </c>
      <c r="K499" s="48">
        <f>SUMIF(Sep!$A:$A,TB!$A499,Sep!$H:$H)</f>
        <v>0</v>
      </c>
      <c r="L499" s="48">
        <f>SUMIF(Oct!$A:$A,TB!$A499,Oct!$H:$H)</f>
        <v>0</v>
      </c>
      <c r="M499" s="48">
        <f>SUMIF(Nov!$A:$A,TB!$A499,Nov!$H:$H)</f>
        <v>0</v>
      </c>
      <c r="N499" s="48">
        <f>SUMIF(Dec!$A:$A,TB!$A499,Dec!$H:$H)</f>
        <v>0</v>
      </c>
      <c r="O499" s="261"/>
      <c r="P499" s="261"/>
      <c r="Q499" s="48">
        <v>0</v>
      </c>
      <c r="R499" s="48">
        <v>0</v>
      </c>
      <c r="S499" s="48">
        <v>0</v>
      </c>
      <c r="T499" s="48">
        <v>0</v>
      </c>
      <c r="U499" s="48">
        <v>0</v>
      </c>
      <c r="V499" s="48">
        <v>0</v>
      </c>
      <c r="W499" s="48">
        <v>0</v>
      </c>
      <c r="X499" s="48">
        <v>0</v>
      </c>
      <c r="Y499" s="48">
        <v>0</v>
      </c>
      <c r="Z499" s="48">
        <v>0</v>
      </c>
      <c r="AA499" s="48">
        <v>0</v>
      </c>
      <c r="AB499" s="48">
        <v>0</v>
      </c>
      <c r="AC499" s="261"/>
      <c r="AD499" s="48">
        <f t="shared" si="347"/>
        <v>0</v>
      </c>
      <c r="AE499" s="48">
        <f t="shared" si="348"/>
        <v>0</v>
      </c>
      <c r="AF499" s="48">
        <f t="shared" si="349"/>
        <v>0</v>
      </c>
      <c r="AG499" s="48">
        <f t="shared" si="350"/>
        <v>0</v>
      </c>
      <c r="AH499" s="48">
        <f t="shared" si="351"/>
        <v>0</v>
      </c>
      <c r="AI499" s="48">
        <f t="shared" si="352"/>
        <v>0</v>
      </c>
      <c r="AJ499" s="48">
        <f t="shared" si="353"/>
        <v>0</v>
      </c>
      <c r="AK499" s="48">
        <f t="shared" si="354"/>
        <v>0</v>
      </c>
      <c r="AL499" s="48">
        <f t="shared" si="355"/>
        <v>0</v>
      </c>
      <c r="AM499" s="48">
        <f t="shared" si="356"/>
        <v>0</v>
      </c>
      <c r="AN499" s="48">
        <f t="shared" si="357"/>
        <v>0</v>
      </c>
      <c r="AO499" s="48">
        <f t="shared" si="358"/>
        <v>0</v>
      </c>
    </row>
    <row r="500" spans="1:41" ht="16.399999999999999" customHeight="1">
      <c r="A500" s="14">
        <v>84203</v>
      </c>
      <c r="B500" s="24" t="s">
        <v>345</v>
      </c>
      <c r="C500" s="48">
        <f>SUMIF(Jan!$A:$A,TB!$A500,Jan!$H:$H)</f>
        <v>0</v>
      </c>
      <c r="D500" s="48">
        <f>SUMIF(Feb!$A:$A,TB!$A500,Feb!$H:$H)</f>
        <v>0</v>
      </c>
      <c r="E500" s="48">
        <f>SUMIF(Mar!$A:$A,TB!$A500,Mar!$H:$H)</f>
        <v>0</v>
      </c>
      <c r="F500" s="48">
        <f>SUMIF(Apr!$A:$A,TB!$A500,Apr!$H:$H)</f>
        <v>0</v>
      </c>
      <c r="G500" s="48">
        <f>SUMIF(May!$A:$A,TB!$A500,May!$H:$H)</f>
        <v>0</v>
      </c>
      <c r="H500" s="48">
        <f>SUMIF(Jun!$A:$A,TB!$A500,Jun!$H:$H)</f>
        <v>0</v>
      </c>
      <c r="I500" s="48">
        <f>SUMIF(Jul!$A:$A,TB!$A500,Jul!$H:$H)</f>
        <v>0</v>
      </c>
      <c r="J500" s="48">
        <f>SUMIF(Aug!$A:$A,TB!$A500,Aug!$H:$H)</f>
        <v>0</v>
      </c>
      <c r="K500" s="48">
        <f>SUMIF(Sep!$A:$A,TB!$A500,Sep!$H:$H)</f>
        <v>0</v>
      </c>
      <c r="L500" s="48">
        <f>SUMIF(Oct!$A:$A,TB!$A500,Oct!$H:$H)</f>
        <v>0</v>
      </c>
      <c r="M500" s="48">
        <f>SUMIF(Nov!$A:$A,TB!$A500,Nov!$H:$H)</f>
        <v>0</v>
      </c>
      <c r="N500" s="48">
        <f>SUMIF(Dec!$A:$A,TB!$A500,Dec!$H:$H)</f>
        <v>0</v>
      </c>
      <c r="O500" s="261"/>
      <c r="P500" s="261"/>
      <c r="Q500" s="48">
        <v>0</v>
      </c>
      <c r="R500" s="48">
        <v>0</v>
      </c>
      <c r="S500" s="48">
        <v>0</v>
      </c>
      <c r="T500" s="48">
        <v>0</v>
      </c>
      <c r="U500" s="48">
        <v>0</v>
      </c>
      <c r="V500" s="48">
        <v>0</v>
      </c>
      <c r="W500" s="48">
        <v>0</v>
      </c>
      <c r="X500" s="48">
        <v>0</v>
      </c>
      <c r="Y500" s="48">
        <v>0</v>
      </c>
      <c r="Z500" s="48">
        <v>0</v>
      </c>
      <c r="AA500" s="48">
        <v>0</v>
      </c>
      <c r="AB500" s="48">
        <v>0</v>
      </c>
      <c r="AC500" s="261"/>
      <c r="AD500" s="48">
        <f t="shared" si="347"/>
        <v>0</v>
      </c>
      <c r="AE500" s="48">
        <f t="shared" si="348"/>
        <v>0</v>
      </c>
      <c r="AF500" s="48">
        <f t="shared" si="349"/>
        <v>0</v>
      </c>
      <c r="AG500" s="48">
        <f t="shared" si="350"/>
        <v>0</v>
      </c>
      <c r="AH500" s="48">
        <f t="shared" si="351"/>
        <v>0</v>
      </c>
      <c r="AI500" s="48">
        <f t="shared" si="352"/>
        <v>0</v>
      </c>
      <c r="AJ500" s="48">
        <f t="shared" si="353"/>
        <v>0</v>
      </c>
      <c r="AK500" s="48">
        <f t="shared" si="354"/>
        <v>0</v>
      </c>
      <c r="AL500" s="48">
        <f t="shared" si="355"/>
        <v>0</v>
      </c>
      <c r="AM500" s="48">
        <f t="shared" si="356"/>
        <v>0</v>
      </c>
      <c r="AN500" s="48">
        <f t="shared" si="357"/>
        <v>0</v>
      </c>
      <c r="AO500" s="48">
        <f t="shared" si="358"/>
        <v>0</v>
      </c>
    </row>
    <row r="501" spans="1:41" ht="16.399999999999999" customHeight="1">
      <c r="A501" s="14">
        <v>84204</v>
      </c>
      <c r="B501" s="24" t="s">
        <v>346</v>
      </c>
      <c r="C501" s="48">
        <f>SUMIF(Jan!$A:$A,TB!$A501,Jan!$H:$H)</f>
        <v>0</v>
      </c>
      <c r="D501" s="48">
        <f>SUMIF(Feb!$A:$A,TB!$A501,Feb!$H:$H)</f>
        <v>0</v>
      </c>
      <c r="E501" s="48">
        <f>SUMIF(Mar!$A:$A,TB!$A501,Mar!$H:$H)</f>
        <v>0</v>
      </c>
      <c r="F501" s="48">
        <f>SUMIF(Apr!$A:$A,TB!$A501,Apr!$H:$H)</f>
        <v>0</v>
      </c>
      <c r="G501" s="48">
        <f>SUMIF(May!$A:$A,TB!$A501,May!$H:$H)</f>
        <v>0</v>
      </c>
      <c r="H501" s="48">
        <f>SUMIF(Jun!$A:$A,TB!$A501,Jun!$H:$H)</f>
        <v>0</v>
      </c>
      <c r="I501" s="48">
        <f>SUMIF(Jul!$A:$A,TB!$A501,Jul!$H:$H)</f>
        <v>0</v>
      </c>
      <c r="J501" s="48">
        <f>SUMIF(Aug!$A:$A,TB!$A501,Aug!$H:$H)</f>
        <v>0</v>
      </c>
      <c r="K501" s="48">
        <f>SUMIF(Sep!$A:$A,TB!$A501,Sep!$H:$H)</f>
        <v>0</v>
      </c>
      <c r="L501" s="48">
        <f>SUMIF(Oct!$A:$A,TB!$A501,Oct!$H:$H)</f>
        <v>0</v>
      </c>
      <c r="M501" s="48">
        <f>SUMIF(Nov!$A:$A,TB!$A501,Nov!$H:$H)</f>
        <v>0</v>
      </c>
      <c r="N501" s="48">
        <f>SUMIF(Dec!$A:$A,TB!$A501,Dec!$H:$H)</f>
        <v>0</v>
      </c>
      <c r="O501" s="261"/>
      <c r="P501" s="261"/>
      <c r="Q501" s="48">
        <v>0</v>
      </c>
      <c r="R501" s="48">
        <v>0</v>
      </c>
      <c r="S501" s="48">
        <v>0</v>
      </c>
      <c r="T501" s="48">
        <v>0</v>
      </c>
      <c r="U501" s="48">
        <v>0</v>
      </c>
      <c r="V501" s="48">
        <v>0</v>
      </c>
      <c r="W501" s="48">
        <v>0</v>
      </c>
      <c r="X501" s="48">
        <v>0</v>
      </c>
      <c r="Y501" s="48">
        <v>0</v>
      </c>
      <c r="Z501" s="48">
        <v>0</v>
      </c>
      <c r="AA501" s="48">
        <v>0</v>
      </c>
      <c r="AB501" s="48">
        <v>0</v>
      </c>
      <c r="AC501" s="261"/>
      <c r="AD501" s="48">
        <f t="shared" si="347"/>
        <v>0</v>
      </c>
      <c r="AE501" s="48">
        <f t="shared" si="348"/>
        <v>0</v>
      </c>
      <c r="AF501" s="48">
        <f t="shared" si="349"/>
        <v>0</v>
      </c>
      <c r="AG501" s="48">
        <f t="shared" si="350"/>
        <v>0</v>
      </c>
      <c r="AH501" s="48">
        <f t="shared" si="351"/>
        <v>0</v>
      </c>
      <c r="AI501" s="48">
        <f t="shared" si="352"/>
        <v>0</v>
      </c>
      <c r="AJ501" s="48">
        <f t="shared" si="353"/>
        <v>0</v>
      </c>
      <c r="AK501" s="48">
        <f t="shared" si="354"/>
        <v>0</v>
      </c>
      <c r="AL501" s="48">
        <f t="shared" si="355"/>
        <v>0</v>
      </c>
      <c r="AM501" s="48">
        <f t="shared" si="356"/>
        <v>0</v>
      </c>
      <c r="AN501" s="48">
        <f t="shared" si="357"/>
        <v>0</v>
      </c>
      <c r="AO501" s="48">
        <f t="shared" si="358"/>
        <v>0</v>
      </c>
    </row>
    <row r="502" spans="1:41" ht="16.399999999999999" customHeight="1">
      <c r="A502" s="14">
        <v>84205</v>
      </c>
      <c r="B502" s="24" t="s">
        <v>386</v>
      </c>
      <c r="C502" s="48">
        <f>SUMIF(Jan!$A:$A,TB!$A502,Jan!$H:$H)</f>
        <v>0</v>
      </c>
      <c r="D502" s="48">
        <f>SUMIF(Feb!$A:$A,TB!$A502,Feb!$H:$H)</f>
        <v>0</v>
      </c>
      <c r="E502" s="48">
        <f>SUMIF(Mar!$A:$A,TB!$A502,Mar!$H:$H)</f>
        <v>0</v>
      </c>
      <c r="F502" s="48">
        <f>SUMIF(Apr!$A:$A,TB!$A502,Apr!$H:$H)</f>
        <v>0</v>
      </c>
      <c r="G502" s="48">
        <f>SUMIF(May!$A:$A,TB!$A502,May!$H:$H)</f>
        <v>0</v>
      </c>
      <c r="H502" s="48">
        <f>SUMIF(Jun!$A:$A,TB!$A502,Jun!$H:$H)</f>
        <v>0</v>
      </c>
      <c r="I502" s="48">
        <f>SUMIF(Jul!$A:$A,TB!$A502,Jul!$H:$H)</f>
        <v>0</v>
      </c>
      <c r="J502" s="48">
        <f>SUMIF(Aug!$A:$A,TB!$A502,Aug!$H:$H)</f>
        <v>0</v>
      </c>
      <c r="K502" s="48">
        <f>SUMIF(Sep!$A:$A,TB!$A502,Sep!$H:$H)</f>
        <v>0</v>
      </c>
      <c r="L502" s="48">
        <f>SUMIF(Oct!$A:$A,TB!$A502,Oct!$H:$H)</f>
        <v>0</v>
      </c>
      <c r="M502" s="48">
        <f>SUMIF(Nov!$A:$A,TB!$A502,Nov!$H:$H)</f>
        <v>0</v>
      </c>
      <c r="N502" s="48">
        <f>SUMIF(Dec!$A:$A,TB!$A502,Dec!$H:$H)</f>
        <v>0</v>
      </c>
      <c r="O502" s="261"/>
      <c r="P502" s="261"/>
      <c r="Q502" s="48">
        <v>0</v>
      </c>
      <c r="R502" s="48">
        <v>0</v>
      </c>
      <c r="S502" s="48">
        <v>0</v>
      </c>
      <c r="T502" s="48">
        <v>0</v>
      </c>
      <c r="U502" s="48">
        <v>0</v>
      </c>
      <c r="V502" s="48">
        <v>0</v>
      </c>
      <c r="W502" s="48">
        <v>0</v>
      </c>
      <c r="X502" s="48">
        <v>0</v>
      </c>
      <c r="Y502" s="48">
        <v>0</v>
      </c>
      <c r="Z502" s="48">
        <v>0</v>
      </c>
      <c r="AA502" s="48">
        <v>0</v>
      </c>
      <c r="AB502" s="48">
        <v>0</v>
      </c>
      <c r="AC502" s="261"/>
      <c r="AD502" s="48">
        <f t="shared" si="347"/>
        <v>0</v>
      </c>
      <c r="AE502" s="48">
        <f t="shared" si="348"/>
        <v>0</v>
      </c>
      <c r="AF502" s="48">
        <f t="shared" si="349"/>
        <v>0</v>
      </c>
      <c r="AG502" s="48">
        <f t="shared" si="350"/>
        <v>0</v>
      </c>
      <c r="AH502" s="48">
        <f t="shared" si="351"/>
        <v>0</v>
      </c>
      <c r="AI502" s="48">
        <f t="shared" si="352"/>
        <v>0</v>
      </c>
      <c r="AJ502" s="48">
        <f t="shared" si="353"/>
        <v>0</v>
      </c>
      <c r="AK502" s="48">
        <f t="shared" si="354"/>
        <v>0</v>
      </c>
      <c r="AL502" s="48">
        <f t="shared" si="355"/>
        <v>0</v>
      </c>
      <c r="AM502" s="48">
        <f t="shared" si="356"/>
        <v>0</v>
      </c>
      <c r="AN502" s="48">
        <f t="shared" si="357"/>
        <v>0</v>
      </c>
      <c r="AO502" s="48">
        <f t="shared" si="358"/>
        <v>0</v>
      </c>
    </row>
    <row r="503" spans="1:41" ht="16.399999999999999" customHeight="1">
      <c r="A503" s="14">
        <v>84206</v>
      </c>
      <c r="B503" s="24" t="s">
        <v>387</v>
      </c>
      <c r="C503" s="48">
        <f>SUMIF(Jan!$A:$A,TB!$A503,Jan!$H:$H)</f>
        <v>0</v>
      </c>
      <c r="D503" s="48">
        <f>SUMIF(Feb!$A:$A,TB!$A503,Feb!$H:$H)</f>
        <v>0</v>
      </c>
      <c r="E503" s="48">
        <f>SUMIF(Mar!$A:$A,TB!$A503,Mar!$H:$H)</f>
        <v>0</v>
      </c>
      <c r="F503" s="48">
        <f>SUMIF(Apr!$A:$A,TB!$A503,Apr!$H:$H)</f>
        <v>0</v>
      </c>
      <c r="G503" s="48">
        <f>SUMIF(May!$A:$A,TB!$A503,May!$H:$H)</f>
        <v>0</v>
      </c>
      <c r="H503" s="48">
        <f>SUMIF(Jun!$A:$A,TB!$A503,Jun!$H:$H)</f>
        <v>0</v>
      </c>
      <c r="I503" s="48">
        <f>SUMIF(Jul!$A:$A,TB!$A503,Jul!$H:$H)</f>
        <v>0</v>
      </c>
      <c r="J503" s="48">
        <f>SUMIF(Aug!$A:$A,TB!$A503,Aug!$H:$H)</f>
        <v>0</v>
      </c>
      <c r="K503" s="48">
        <f>SUMIF(Sep!$A:$A,TB!$A503,Sep!$H:$H)</f>
        <v>0</v>
      </c>
      <c r="L503" s="48">
        <f>SUMIF(Oct!$A:$A,TB!$A503,Oct!$H:$H)</f>
        <v>0</v>
      </c>
      <c r="M503" s="48">
        <f>SUMIF(Nov!$A:$A,TB!$A503,Nov!$H:$H)</f>
        <v>0</v>
      </c>
      <c r="N503" s="48">
        <f>SUMIF(Dec!$A:$A,TB!$A503,Dec!$H:$H)</f>
        <v>0</v>
      </c>
      <c r="O503" s="261"/>
      <c r="P503" s="261"/>
      <c r="Q503" s="48">
        <v>0</v>
      </c>
      <c r="R503" s="48">
        <v>0</v>
      </c>
      <c r="S503" s="48">
        <v>0</v>
      </c>
      <c r="T503" s="48">
        <v>0</v>
      </c>
      <c r="U503" s="48">
        <v>0</v>
      </c>
      <c r="V503" s="48">
        <v>0</v>
      </c>
      <c r="W503" s="48">
        <v>0</v>
      </c>
      <c r="X503" s="48">
        <v>0</v>
      </c>
      <c r="Y503" s="48">
        <v>0</v>
      </c>
      <c r="Z503" s="48">
        <v>0</v>
      </c>
      <c r="AA503" s="48">
        <v>0</v>
      </c>
      <c r="AB503" s="48">
        <v>0</v>
      </c>
      <c r="AC503" s="261"/>
      <c r="AD503" s="48">
        <f t="shared" si="347"/>
        <v>0</v>
      </c>
      <c r="AE503" s="48">
        <f t="shared" si="348"/>
        <v>0</v>
      </c>
      <c r="AF503" s="48">
        <f t="shared" si="349"/>
        <v>0</v>
      </c>
      <c r="AG503" s="48">
        <f t="shared" si="350"/>
        <v>0</v>
      </c>
      <c r="AH503" s="48">
        <f t="shared" si="351"/>
        <v>0</v>
      </c>
      <c r="AI503" s="48">
        <f t="shared" si="352"/>
        <v>0</v>
      </c>
      <c r="AJ503" s="48">
        <f t="shared" si="353"/>
        <v>0</v>
      </c>
      <c r="AK503" s="48">
        <f t="shared" si="354"/>
        <v>0</v>
      </c>
      <c r="AL503" s="48">
        <f t="shared" si="355"/>
        <v>0</v>
      </c>
      <c r="AM503" s="48">
        <f t="shared" si="356"/>
        <v>0</v>
      </c>
      <c r="AN503" s="48">
        <f t="shared" si="357"/>
        <v>0</v>
      </c>
      <c r="AO503" s="48">
        <f t="shared" si="358"/>
        <v>0</v>
      </c>
    </row>
    <row r="504" spans="1:41" ht="16.399999999999999" customHeight="1">
      <c r="A504" s="14">
        <v>84207</v>
      </c>
      <c r="B504" s="24" t="s">
        <v>388</v>
      </c>
      <c r="C504" s="48">
        <f>SUMIF(Jan!$A:$A,TB!$A504,Jan!$H:$H)</f>
        <v>0</v>
      </c>
      <c r="D504" s="48">
        <f>SUMIF(Feb!$A:$A,TB!$A504,Feb!$H:$H)</f>
        <v>0</v>
      </c>
      <c r="E504" s="48">
        <f>SUMIF(Mar!$A:$A,TB!$A504,Mar!$H:$H)</f>
        <v>0</v>
      </c>
      <c r="F504" s="48">
        <f>SUMIF(Apr!$A:$A,TB!$A504,Apr!$H:$H)</f>
        <v>0</v>
      </c>
      <c r="G504" s="48">
        <f>SUMIF(May!$A:$A,TB!$A504,May!$H:$H)</f>
        <v>0</v>
      </c>
      <c r="H504" s="48">
        <f>SUMIF(Jun!$A:$A,TB!$A504,Jun!$H:$H)</f>
        <v>0</v>
      </c>
      <c r="I504" s="48">
        <f>SUMIF(Jul!$A:$A,TB!$A504,Jul!$H:$H)</f>
        <v>0</v>
      </c>
      <c r="J504" s="48">
        <f>SUMIF(Aug!$A:$A,TB!$A504,Aug!$H:$H)</f>
        <v>0</v>
      </c>
      <c r="K504" s="48">
        <f>SUMIF(Sep!$A:$A,TB!$A504,Sep!$H:$H)</f>
        <v>0</v>
      </c>
      <c r="L504" s="48">
        <f>SUMIF(Oct!$A:$A,TB!$A504,Oct!$H:$H)</f>
        <v>0</v>
      </c>
      <c r="M504" s="48">
        <f>SUMIF(Nov!$A:$A,TB!$A504,Nov!$H:$H)</f>
        <v>0</v>
      </c>
      <c r="N504" s="48">
        <f>SUMIF(Dec!$A:$A,TB!$A504,Dec!$H:$H)</f>
        <v>0</v>
      </c>
      <c r="O504" s="261"/>
      <c r="P504" s="261"/>
      <c r="Q504" s="48">
        <v>0</v>
      </c>
      <c r="R504" s="48">
        <v>0</v>
      </c>
      <c r="S504" s="48">
        <v>0</v>
      </c>
      <c r="T504" s="48">
        <v>0</v>
      </c>
      <c r="U504" s="48">
        <v>0</v>
      </c>
      <c r="V504" s="48">
        <v>0</v>
      </c>
      <c r="W504" s="48">
        <v>0</v>
      </c>
      <c r="X504" s="48">
        <v>0</v>
      </c>
      <c r="Y504" s="48">
        <v>0</v>
      </c>
      <c r="Z504" s="48">
        <v>0</v>
      </c>
      <c r="AA504" s="48">
        <v>0</v>
      </c>
      <c r="AB504" s="48">
        <v>0</v>
      </c>
      <c r="AC504" s="261"/>
      <c r="AD504" s="48">
        <f t="shared" si="347"/>
        <v>0</v>
      </c>
      <c r="AE504" s="48">
        <f t="shared" si="348"/>
        <v>0</v>
      </c>
      <c r="AF504" s="48">
        <f t="shared" si="349"/>
        <v>0</v>
      </c>
      <c r="AG504" s="48">
        <f t="shared" si="350"/>
        <v>0</v>
      </c>
      <c r="AH504" s="48">
        <f t="shared" si="351"/>
        <v>0</v>
      </c>
      <c r="AI504" s="48">
        <f t="shared" si="352"/>
        <v>0</v>
      </c>
      <c r="AJ504" s="48">
        <f t="shared" si="353"/>
        <v>0</v>
      </c>
      <c r="AK504" s="48">
        <f t="shared" si="354"/>
        <v>0</v>
      </c>
      <c r="AL504" s="48">
        <f t="shared" si="355"/>
        <v>0</v>
      </c>
      <c r="AM504" s="48">
        <f t="shared" si="356"/>
        <v>0</v>
      </c>
      <c r="AN504" s="48">
        <f t="shared" si="357"/>
        <v>0</v>
      </c>
      <c r="AO504" s="48">
        <f t="shared" si="358"/>
        <v>0</v>
      </c>
    </row>
    <row r="505" spans="1:41" ht="16.399999999999999" customHeight="1">
      <c r="A505" s="14">
        <v>84300</v>
      </c>
      <c r="B505" s="24" t="s">
        <v>389</v>
      </c>
      <c r="C505" s="48">
        <f>SUMIF(Jan!$A:$A,TB!$A505,Jan!$H:$H)</f>
        <v>0</v>
      </c>
      <c r="D505" s="48">
        <f>SUMIF(Feb!$A:$A,TB!$A505,Feb!$H:$H)</f>
        <v>0</v>
      </c>
      <c r="E505" s="48">
        <f>SUMIF(Mar!$A:$A,TB!$A505,Mar!$H:$H)</f>
        <v>0</v>
      </c>
      <c r="F505" s="48">
        <f>SUMIF(Apr!$A:$A,TB!$A505,Apr!$H:$H)</f>
        <v>0</v>
      </c>
      <c r="G505" s="48">
        <f>SUMIF(May!$A:$A,TB!$A505,May!$H:$H)</f>
        <v>0</v>
      </c>
      <c r="H505" s="48">
        <f>SUMIF(Jun!$A:$A,TB!$A505,Jun!$H:$H)</f>
        <v>0</v>
      </c>
      <c r="I505" s="48">
        <f>SUMIF(Jul!$A:$A,TB!$A505,Jul!$H:$H)</f>
        <v>0</v>
      </c>
      <c r="J505" s="48">
        <f>SUMIF(Aug!$A:$A,TB!$A505,Aug!$H:$H)</f>
        <v>0</v>
      </c>
      <c r="K505" s="48">
        <f>SUMIF(Sep!$A:$A,TB!$A505,Sep!$H:$H)</f>
        <v>0</v>
      </c>
      <c r="L505" s="48">
        <f>SUMIF(Oct!$A:$A,TB!$A505,Oct!$H:$H)</f>
        <v>0</v>
      </c>
      <c r="M505" s="48">
        <f>SUMIF(Nov!$A:$A,TB!$A505,Nov!$H:$H)</f>
        <v>0</v>
      </c>
      <c r="N505" s="48">
        <f>SUMIF(Dec!$A:$A,TB!$A505,Dec!$H:$H)</f>
        <v>0</v>
      </c>
      <c r="O505" s="261"/>
      <c r="P505" s="261"/>
      <c r="Q505" s="48">
        <v>0</v>
      </c>
      <c r="R505" s="48">
        <v>0</v>
      </c>
      <c r="S505" s="48">
        <v>0</v>
      </c>
      <c r="T505" s="48">
        <v>0</v>
      </c>
      <c r="U505" s="48">
        <v>0</v>
      </c>
      <c r="V505" s="48">
        <v>0</v>
      </c>
      <c r="W505" s="48">
        <v>0</v>
      </c>
      <c r="X505" s="48">
        <v>0</v>
      </c>
      <c r="Y505" s="48">
        <v>0</v>
      </c>
      <c r="Z505" s="48">
        <v>0</v>
      </c>
      <c r="AA505" s="48">
        <v>0</v>
      </c>
      <c r="AB505" s="48">
        <v>0</v>
      </c>
      <c r="AC505" s="261"/>
      <c r="AD505" s="48">
        <f t="shared" si="347"/>
        <v>0</v>
      </c>
      <c r="AE505" s="48">
        <f t="shared" si="348"/>
        <v>0</v>
      </c>
      <c r="AF505" s="48">
        <f t="shared" si="349"/>
        <v>0</v>
      </c>
      <c r="AG505" s="48">
        <f t="shared" si="350"/>
        <v>0</v>
      </c>
      <c r="AH505" s="48">
        <f t="shared" si="351"/>
        <v>0</v>
      </c>
      <c r="AI505" s="48">
        <f t="shared" si="352"/>
        <v>0</v>
      </c>
      <c r="AJ505" s="48">
        <f t="shared" si="353"/>
        <v>0</v>
      </c>
      <c r="AK505" s="48">
        <f t="shared" si="354"/>
        <v>0</v>
      </c>
      <c r="AL505" s="48">
        <f t="shared" si="355"/>
        <v>0</v>
      </c>
      <c r="AM505" s="48">
        <f t="shared" si="356"/>
        <v>0</v>
      </c>
      <c r="AN505" s="48">
        <f t="shared" si="357"/>
        <v>0</v>
      </c>
      <c r="AO505" s="48">
        <f t="shared" si="358"/>
        <v>0</v>
      </c>
    </row>
    <row r="506" spans="1:41" ht="16.399999999999999" customHeight="1">
      <c r="A506" s="14">
        <v>85001</v>
      </c>
      <c r="B506" s="24" t="s">
        <v>390</v>
      </c>
      <c r="C506" s="48">
        <f>SUMIF(Jan!$A:$A,TB!$A506,Jan!$H:$H)</f>
        <v>0</v>
      </c>
      <c r="D506" s="48">
        <f>SUMIF(Feb!$A:$A,TB!$A506,Feb!$H:$H)</f>
        <v>0</v>
      </c>
      <c r="E506" s="48">
        <f>SUMIF(Mar!$A:$A,TB!$A506,Mar!$H:$H)</f>
        <v>0</v>
      </c>
      <c r="F506" s="48">
        <f>SUMIF(Apr!$A:$A,TB!$A506,Apr!$H:$H)</f>
        <v>0</v>
      </c>
      <c r="G506" s="48">
        <f>SUMIF(May!$A:$A,TB!$A506,May!$H:$H)</f>
        <v>0</v>
      </c>
      <c r="H506" s="48">
        <f>SUMIF(Jun!$A:$A,TB!$A506,Jun!$H:$H)</f>
        <v>0</v>
      </c>
      <c r="I506" s="48">
        <f>SUMIF(Jul!$A:$A,TB!$A506,Jul!$H:$H)</f>
        <v>0</v>
      </c>
      <c r="J506" s="48">
        <f>SUMIF(Aug!$A:$A,TB!$A506,Aug!$H:$H)</f>
        <v>0</v>
      </c>
      <c r="K506" s="48">
        <f>SUMIF(Sep!$A:$A,TB!$A506,Sep!$H:$H)</f>
        <v>0</v>
      </c>
      <c r="L506" s="48">
        <f>SUMIF(Oct!$A:$A,TB!$A506,Oct!$H:$H)</f>
        <v>0</v>
      </c>
      <c r="M506" s="48">
        <f>SUMIF(Nov!$A:$A,TB!$A506,Nov!$H:$H)</f>
        <v>0</v>
      </c>
      <c r="N506" s="48">
        <f>SUMIF(Dec!$A:$A,TB!$A506,Dec!$H:$H)</f>
        <v>0</v>
      </c>
      <c r="O506" s="261"/>
      <c r="P506" s="261"/>
      <c r="Q506" s="48">
        <v>0</v>
      </c>
      <c r="R506" s="48">
        <v>0</v>
      </c>
      <c r="S506" s="48">
        <v>0</v>
      </c>
      <c r="T506" s="48">
        <v>0</v>
      </c>
      <c r="U506" s="48">
        <v>0</v>
      </c>
      <c r="V506" s="48">
        <v>0</v>
      </c>
      <c r="W506" s="48">
        <v>0</v>
      </c>
      <c r="X506" s="48">
        <v>0</v>
      </c>
      <c r="Y506" s="48">
        <v>0</v>
      </c>
      <c r="Z506" s="48">
        <v>0</v>
      </c>
      <c r="AA506" s="48">
        <v>0</v>
      </c>
      <c r="AB506" s="48">
        <v>0</v>
      </c>
      <c r="AC506" s="261"/>
      <c r="AD506" s="48">
        <f t="shared" si="347"/>
        <v>0</v>
      </c>
      <c r="AE506" s="48">
        <f t="shared" si="348"/>
        <v>0</v>
      </c>
      <c r="AF506" s="48">
        <f t="shared" si="349"/>
        <v>0</v>
      </c>
      <c r="AG506" s="48">
        <f t="shared" si="350"/>
        <v>0</v>
      </c>
      <c r="AH506" s="48">
        <f t="shared" si="351"/>
        <v>0</v>
      </c>
      <c r="AI506" s="48">
        <f t="shared" si="352"/>
        <v>0</v>
      </c>
      <c r="AJ506" s="48">
        <f t="shared" si="353"/>
        <v>0</v>
      </c>
      <c r="AK506" s="48">
        <f t="shared" si="354"/>
        <v>0</v>
      </c>
      <c r="AL506" s="48">
        <f t="shared" si="355"/>
        <v>0</v>
      </c>
      <c r="AM506" s="48">
        <f t="shared" si="356"/>
        <v>0</v>
      </c>
      <c r="AN506" s="48">
        <f t="shared" si="357"/>
        <v>0</v>
      </c>
      <c r="AO506" s="48">
        <f t="shared" si="358"/>
        <v>0</v>
      </c>
    </row>
    <row r="507" spans="1:41" ht="16.399999999999999" customHeight="1">
      <c r="A507" s="14">
        <v>85002</v>
      </c>
      <c r="B507" s="24" t="s">
        <v>391</v>
      </c>
      <c r="C507" s="48">
        <f>SUMIF(Jan!$A:$A,TB!$A507,Jan!$H:$H)</f>
        <v>0</v>
      </c>
      <c r="D507" s="48">
        <f>SUMIF(Feb!$A:$A,TB!$A507,Feb!$H:$H)</f>
        <v>0</v>
      </c>
      <c r="E507" s="48">
        <f>SUMIF(Mar!$A:$A,TB!$A507,Mar!$H:$H)</f>
        <v>0</v>
      </c>
      <c r="F507" s="48">
        <f>SUMIF(Apr!$A:$A,TB!$A507,Apr!$H:$H)</f>
        <v>0</v>
      </c>
      <c r="G507" s="48">
        <f>SUMIF(May!$A:$A,TB!$A507,May!$H:$H)</f>
        <v>0</v>
      </c>
      <c r="H507" s="48">
        <f>SUMIF(Jun!$A:$A,TB!$A507,Jun!$H:$H)</f>
        <v>0</v>
      </c>
      <c r="I507" s="48">
        <f>SUMIF(Jul!$A:$A,TB!$A507,Jul!$H:$H)</f>
        <v>0</v>
      </c>
      <c r="J507" s="48">
        <f>SUMIF(Aug!$A:$A,TB!$A507,Aug!$H:$H)</f>
        <v>0</v>
      </c>
      <c r="K507" s="48">
        <f>SUMIF(Sep!$A:$A,TB!$A507,Sep!$H:$H)</f>
        <v>0</v>
      </c>
      <c r="L507" s="48">
        <f>SUMIF(Oct!$A:$A,TB!$A507,Oct!$H:$H)</f>
        <v>0</v>
      </c>
      <c r="M507" s="48">
        <f>SUMIF(Nov!$A:$A,TB!$A507,Nov!$H:$H)</f>
        <v>0</v>
      </c>
      <c r="N507" s="48">
        <f>SUMIF(Dec!$A:$A,TB!$A507,Dec!$H:$H)</f>
        <v>0</v>
      </c>
      <c r="O507" s="261"/>
      <c r="P507" s="261"/>
      <c r="Q507" s="48">
        <v>0</v>
      </c>
      <c r="R507" s="48">
        <v>0</v>
      </c>
      <c r="S507" s="48">
        <v>0</v>
      </c>
      <c r="T507" s="48">
        <v>0</v>
      </c>
      <c r="U507" s="48">
        <v>0</v>
      </c>
      <c r="V507" s="48">
        <v>0</v>
      </c>
      <c r="W507" s="48">
        <v>0</v>
      </c>
      <c r="X507" s="48">
        <v>0</v>
      </c>
      <c r="Y507" s="48">
        <v>0</v>
      </c>
      <c r="Z507" s="48">
        <v>0</v>
      </c>
      <c r="AA507" s="48">
        <v>0</v>
      </c>
      <c r="AB507" s="48">
        <v>0</v>
      </c>
      <c r="AC507" s="261"/>
      <c r="AD507" s="48">
        <f t="shared" si="347"/>
        <v>0</v>
      </c>
      <c r="AE507" s="48">
        <f t="shared" si="348"/>
        <v>0</v>
      </c>
      <c r="AF507" s="48">
        <f t="shared" si="349"/>
        <v>0</v>
      </c>
      <c r="AG507" s="48">
        <f t="shared" si="350"/>
        <v>0</v>
      </c>
      <c r="AH507" s="48">
        <f t="shared" si="351"/>
        <v>0</v>
      </c>
      <c r="AI507" s="48">
        <f t="shared" si="352"/>
        <v>0</v>
      </c>
      <c r="AJ507" s="48">
        <f t="shared" si="353"/>
        <v>0</v>
      </c>
      <c r="AK507" s="48">
        <f t="shared" si="354"/>
        <v>0</v>
      </c>
      <c r="AL507" s="48">
        <f t="shared" si="355"/>
        <v>0</v>
      </c>
      <c r="AM507" s="48">
        <f t="shared" si="356"/>
        <v>0</v>
      </c>
      <c r="AN507" s="48">
        <f t="shared" si="357"/>
        <v>0</v>
      </c>
      <c r="AO507" s="48">
        <f t="shared" si="358"/>
        <v>0</v>
      </c>
    </row>
    <row r="508" spans="1:41" ht="16.399999999999999" customHeight="1">
      <c r="A508" s="14"/>
      <c r="B508" s="23"/>
      <c r="C508" s="48">
        <f>SUMIF(Jan!$A:$A,TB!$A508,Jan!$H:$H)</f>
        <v>0</v>
      </c>
      <c r="D508" s="48">
        <f>SUMIF(Feb!$A:$A,TB!$A508,Feb!$H:$H)</f>
        <v>0</v>
      </c>
      <c r="E508" s="48">
        <f>SUMIF(Mar!$A:$A,TB!$A508,Mar!$H:$H)</f>
        <v>0</v>
      </c>
      <c r="F508" s="48">
        <f>SUMIF(Apr!$A:$A,TB!$A508,Apr!$H:$H)</f>
        <v>0</v>
      </c>
      <c r="G508" s="48">
        <f>SUMIF(May!$A:$A,TB!$A508,May!$H:$H)</f>
        <v>0</v>
      </c>
      <c r="H508" s="48">
        <f>SUMIF(Jun!$A:$A,TB!$A508,Jun!$H:$H)</f>
        <v>0</v>
      </c>
      <c r="I508" s="48">
        <f>SUMIF(Jul!$A:$A,TB!$A508,Jul!$H:$H)</f>
        <v>0</v>
      </c>
      <c r="J508" s="48">
        <f>SUMIF(Aug!$A:$A,TB!$A508,Aug!$H:$H)</f>
        <v>0</v>
      </c>
      <c r="K508" s="48">
        <f>SUMIF(Sep!$A:$A,TB!$A508,Sep!$H:$H)</f>
        <v>0</v>
      </c>
      <c r="L508" s="48">
        <f>SUMIF(Oct!$A:$A,TB!$A508,Oct!$H:$H)</f>
        <v>0</v>
      </c>
      <c r="M508" s="48">
        <f>SUMIF(Nov!$A:$A,TB!$A508,Nov!$H:$H)</f>
        <v>0</v>
      </c>
      <c r="N508" s="48">
        <f>SUMIF(Dec!$A:$A,TB!$A508,Dec!$H:$H)</f>
        <v>0</v>
      </c>
      <c r="O508" s="261"/>
      <c r="P508" s="261"/>
      <c r="Q508" s="48">
        <v>0</v>
      </c>
      <c r="R508" s="48">
        <v>0</v>
      </c>
      <c r="S508" s="48">
        <v>0</v>
      </c>
      <c r="T508" s="48">
        <v>0</v>
      </c>
      <c r="U508" s="48">
        <v>0</v>
      </c>
      <c r="V508" s="48">
        <v>0</v>
      </c>
      <c r="W508" s="48">
        <v>0</v>
      </c>
      <c r="X508" s="48">
        <v>0</v>
      </c>
      <c r="Y508" s="48">
        <v>0</v>
      </c>
      <c r="Z508" s="48">
        <v>0</v>
      </c>
      <c r="AA508" s="48">
        <v>0</v>
      </c>
      <c r="AB508" s="48">
        <v>0</v>
      </c>
      <c r="AC508" s="261"/>
      <c r="AD508" s="48">
        <f t="shared" si="347"/>
        <v>0</v>
      </c>
      <c r="AE508" s="48">
        <f t="shared" si="348"/>
        <v>0</v>
      </c>
      <c r="AF508" s="48">
        <f t="shared" si="349"/>
        <v>0</v>
      </c>
      <c r="AG508" s="48">
        <f t="shared" si="350"/>
        <v>0</v>
      </c>
      <c r="AH508" s="48">
        <f t="shared" si="351"/>
        <v>0</v>
      </c>
      <c r="AI508" s="48">
        <f t="shared" si="352"/>
        <v>0</v>
      </c>
      <c r="AJ508" s="48">
        <f t="shared" si="353"/>
        <v>0</v>
      </c>
      <c r="AK508" s="48">
        <f t="shared" si="354"/>
        <v>0</v>
      </c>
      <c r="AL508" s="48">
        <f t="shared" si="355"/>
        <v>0</v>
      </c>
      <c r="AM508" s="48">
        <f t="shared" si="356"/>
        <v>0</v>
      </c>
      <c r="AN508" s="48">
        <f t="shared" si="357"/>
        <v>0</v>
      </c>
      <c r="AO508" s="48">
        <f t="shared" si="358"/>
        <v>0</v>
      </c>
    </row>
    <row r="509" spans="1:41" ht="16.399999999999999" customHeight="1">
      <c r="A509" s="14"/>
      <c r="B509" s="23"/>
      <c r="C509" s="48">
        <f>SUMIF(Jan!$A:$A,TB!$A509,Jan!$H:$H)</f>
        <v>0</v>
      </c>
      <c r="D509" s="48">
        <f>SUMIF(Feb!$A:$A,TB!$A509,Feb!$H:$H)</f>
        <v>0</v>
      </c>
      <c r="E509" s="48">
        <f>SUMIF(Mar!$A:$A,TB!$A509,Mar!$H:$H)</f>
        <v>0</v>
      </c>
      <c r="F509" s="48">
        <f>SUMIF(Apr!$A:$A,TB!$A509,Apr!$H:$H)</f>
        <v>0</v>
      </c>
      <c r="G509" s="48">
        <f>SUMIF(May!$A:$A,TB!$A509,May!$H:$H)</f>
        <v>0</v>
      </c>
      <c r="H509" s="48">
        <f>SUMIF(Jun!$A:$A,TB!$A509,Jun!$H:$H)</f>
        <v>0</v>
      </c>
      <c r="I509" s="48">
        <f>SUMIF(Jul!$A:$A,TB!$A509,Jul!$H:$H)</f>
        <v>0</v>
      </c>
      <c r="J509" s="48">
        <f>SUMIF(Aug!$A:$A,TB!$A509,Aug!$H:$H)</f>
        <v>0</v>
      </c>
      <c r="K509" s="48">
        <f>SUMIF(Sep!$A:$A,TB!$A509,Sep!$H:$H)</f>
        <v>0</v>
      </c>
      <c r="L509" s="48">
        <f>SUMIF(Oct!$A:$A,TB!$A509,Oct!$H:$H)</f>
        <v>0</v>
      </c>
      <c r="M509" s="48">
        <f>SUMIF(Nov!$A:$A,TB!$A509,Nov!$H:$H)</f>
        <v>0</v>
      </c>
      <c r="N509" s="48">
        <f>SUMIF(Dec!$A:$A,TB!$A509,Dec!$H:$H)</f>
        <v>0</v>
      </c>
      <c r="O509" s="261"/>
      <c r="P509" s="261"/>
      <c r="Q509" s="48">
        <v>0</v>
      </c>
      <c r="R509" s="48">
        <v>0</v>
      </c>
      <c r="S509" s="48">
        <v>0</v>
      </c>
      <c r="T509" s="48">
        <v>0</v>
      </c>
      <c r="U509" s="48">
        <v>0</v>
      </c>
      <c r="V509" s="48">
        <v>0</v>
      </c>
      <c r="W509" s="48">
        <v>0</v>
      </c>
      <c r="X509" s="48">
        <v>0</v>
      </c>
      <c r="Y509" s="48">
        <v>0</v>
      </c>
      <c r="Z509" s="48">
        <v>0</v>
      </c>
      <c r="AA509" s="48">
        <v>0</v>
      </c>
      <c r="AB509" s="48">
        <v>0</v>
      </c>
      <c r="AC509" s="261"/>
      <c r="AD509" s="48">
        <f t="shared" si="347"/>
        <v>0</v>
      </c>
      <c r="AE509" s="48">
        <f t="shared" si="348"/>
        <v>0</v>
      </c>
      <c r="AF509" s="48">
        <f t="shared" si="349"/>
        <v>0</v>
      </c>
      <c r="AG509" s="48">
        <f t="shared" si="350"/>
        <v>0</v>
      </c>
      <c r="AH509" s="48">
        <f t="shared" si="351"/>
        <v>0</v>
      </c>
      <c r="AI509" s="48">
        <f t="shared" si="352"/>
        <v>0</v>
      </c>
      <c r="AJ509" s="48">
        <f t="shared" si="353"/>
        <v>0</v>
      </c>
      <c r="AK509" s="48">
        <f t="shared" si="354"/>
        <v>0</v>
      </c>
      <c r="AL509" s="48">
        <f t="shared" si="355"/>
        <v>0</v>
      </c>
      <c r="AM509" s="48">
        <f t="shared" si="356"/>
        <v>0</v>
      </c>
      <c r="AN509" s="48">
        <f t="shared" si="357"/>
        <v>0</v>
      </c>
      <c r="AO509" s="48">
        <f t="shared" si="358"/>
        <v>0</v>
      </c>
    </row>
    <row r="510" spans="1:41" ht="16.399999999999999" customHeight="1">
      <c r="A510" s="19" t="s">
        <v>78</v>
      </c>
      <c r="B510" s="20"/>
      <c r="C510" s="21">
        <f t="shared" ref="C510" si="359">ROUND(SUM(C427:C509),2)</f>
        <v>9772606.8699999992</v>
      </c>
      <c r="D510" s="21">
        <f t="shared" ref="D510:N510" si="360">ROUND(SUM(D427:D509),2)</f>
        <v>17075889.149999999</v>
      </c>
      <c r="E510" s="21">
        <f t="shared" si="360"/>
        <v>23385242.140000001</v>
      </c>
      <c r="F510" s="21">
        <f t="shared" si="360"/>
        <v>32012759.989999998</v>
      </c>
      <c r="G510" s="21">
        <f t="shared" si="360"/>
        <v>41224114.710000001</v>
      </c>
      <c r="H510" s="21">
        <f t="shared" si="360"/>
        <v>49590675.049999997</v>
      </c>
      <c r="I510" s="21">
        <f t="shared" si="360"/>
        <v>49590675.049999997</v>
      </c>
      <c r="J510" s="21">
        <f t="shared" si="360"/>
        <v>49590675.049999997</v>
      </c>
      <c r="K510" s="21">
        <f t="shared" si="360"/>
        <v>49590675.049999997</v>
      </c>
      <c r="L510" s="21">
        <f t="shared" si="360"/>
        <v>49590675.049999997</v>
      </c>
      <c r="M510" s="21">
        <f t="shared" si="360"/>
        <v>49590675.049999997</v>
      </c>
      <c r="N510" s="21">
        <f t="shared" si="360"/>
        <v>49590675.049999997</v>
      </c>
      <c r="O510" s="261"/>
      <c r="P510" s="261"/>
      <c r="Q510" s="21">
        <v>4771216.3</v>
      </c>
      <c r="R510" s="21">
        <v>8190667.6500000004</v>
      </c>
      <c r="S510" s="21">
        <v>11956522.539999999</v>
      </c>
      <c r="T510" s="21">
        <v>16080022.550000001</v>
      </c>
      <c r="U510" s="21">
        <v>24976431.859999999</v>
      </c>
      <c r="V510" s="21">
        <v>30296097.010000002</v>
      </c>
      <c r="W510" s="21">
        <v>34446643.350000001</v>
      </c>
      <c r="X510" s="21">
        <v>43369717.020000003</v>
      </c>
      <c r="Y510" s="21">
        <v>48330603.340000004</v>
      </c>
      <c r="Z510" s="21">
        <v>56284464.450000003</v>
      </c>
      <c r="AA510" s="21">
        <v>65742229.75</v>
      </c>
      <c r="AB510" s="21">
        <v>76037939.310000002</v>
      </c>
      <c r="AC510" s="261"/>
      <c r="AD510" s="21">
        <f t="shared" ref="AD510:AO510" si="361">ROUND(SUM(AD427:AD509),2)</f>
        <v>9772606.8699999992</v>
      </c>
      <c r="AE510" s="21">
        <f t="shared" si="361"/>
        <v>17075889.149999999</v>
      </c>
      <c r="AF510" s="21">
        <f t="shared" si="361"/>
        <v>23385242.140000001</v>
      </c>
      <c r="AG510" s="21">
        <f t="shared" si="361"/>
        <v>32012759.989999998</v>
      </c>
      <c r="AH510" s="21">
        <f t="shared" si="361"/>
        <v>41224114.710000001</v>
      </c>
      <c r="AI510" s="21">
        <f t="shared" si="361"/>
        <v>49590675.049999997</v>
      </c>
      <c r="AJ510" s="21">
        <f t="shared" si="361"/>
        <v>49590675.049999997</v>
      </c>
      <c r="AK510" s="21">
        <f t="shared" si="361"/>
        <v>49590675.049999997</v>
      </c>
      <c r="AL510" s="21">
        <f t="shared" si="361"/>
        <v>49590675.049999997</v>
      </c>
      <c r="AM510" s="21">
        <f t="shared" si="361"/>
        <v>49590675.049999997</v>
      </c>
      <c r="AN510" s="21">
        <f t="shared" si="361"/>
        <v>49590675.049999997</v>
      </c>
      <c r="AO510" s="21">
        <f t="shared" si="361"/>
        <v>49590675.049999997</v>
      </c>
    </row>
    <row r="511" spans="1:41" ht="16.399999999999999" customHeight="1">
      <c r="A511" s="22"/>
      <c r="B511" s="15"/>
      <c r="C511" s="48">
        <f>SUMIF(Jan!$A:$A,TB!$A511,Jan!$H:$H)</f>
        <v>0</v>
      </c>
      <c r="D511" s="48">
        <f>SUMIF(Feb!$A:$A,TB!$A511,Feb!$H:$H)</f>
        <v>0</v>
      </c>
      <c r="E511" s="48">
        <f>SUMIF(Mar!$A:$A,TB!$A511,Mar!$H:$H)</f>
        <v>0</v>
      </c>
      <c r="F511" s="48">
        <f>SUMIF(Apr!$A:$A,TB!$A511,Apr!$H:$H)</f>
        <v>0</v>
      </c>
      <c r="G511" s="48">
        <f>SUMIF(May!$A:$A,TB!$A511,May!$H:$H)</f>
        <v>0</v>
      </c>
      <c r="H511" s="48">
        <f>SUMIF(Jun!$A:$A,TB!$A511,Jun!$H:$H)</f>
        <v>0</v>
      </c>
      <c r="I511" s="48">
        <f>SUMIF(Jul!$A:$A,TB!$A511,Jul!$H:$H)</f>
        <v>0</v>
      </c>
      <c r="J511" s="48">
        <f>SUMIF(Aug!$A:$A,TB!$A511,Aug!$H:$H)</f>
        <v>0</v>
      </c>
      <c r="K511" s="48">
        <f>SUMIF(Sep!$A:$A,TB!$A511,Sep!$H:$H)</f>
        <v>0</v>
      </c>
      <c r="L511" s="48">
        <f>SUMIF(Oct!$A:$A,TB!$A511,Oct!$H:$H)</f>
        <v>0</v>
      </c>
      <c r="M511" s="48">
        <f>SUMIF(Nov!$A:$A,TB!$A511,Nov!$H:$H)</f>
        <v>0</v>
      </c>
      <c r="N511" s="48">
        <f>SUMIF(Dec!$A:$A,TB!$A511,Dec!$H:$H)</f>
        <v>0</v>
      </c>
      <c r="O511" s="261"/>
      <c r="P511" s="261"/>
      <c r="Q511" s="48">
        <v>0</v>
      </c>
      <c r="R511" s="48">
        <v>0</v>
      </c>
      <c r="S511" s="48">
        <v>0</v>
      </c>
      <c r="T511" s="48">
        <v>0</v>
      </c>
      <c r="U511" s="48">
        <v>0</v>
      </c>
      <c r="V511" s="48">
        <v>0</v>
      </c>
      <c r="W511" s="48">
        <v>0</v>
      </c>
      <c r="X511" s="48">
        <v>0</v>
      </c>
      <c r="Y511" s="48">
        <v>0</v>
      </c>
      <c r="Z511" s="48">
        <v>0</v>
      </c>
      <c r="AA511" s="48">
        <v>0</v>
      </c>
      <c r="AB511" s="48">
        <v>0</v>
      </c>
      <c r="AC511" s="261"/>
      <c r="AD511" s="48">
        <f t="shared" ref="AD511:AO514" si="362">ROUND(C511*AD$2,2)</f>
        <v>0</v>
      </c>
      <c r="AE511" s="48">
        <f t="shared" si="362"/>
        <v>0</v>
      </c>
      <c r="AF511" s="48">
        <f t="shared" si="362"/>
        <v>0</v>
      </c>
      <c r="AG511" s="48">
        <f t="shared" si="362"/>
        <v>0</v>
      </c>
      <c r="AH511" s="48">
        <f t="shared" si="362"/>
        <v>0</v>
      </c>
      <c r="AI511" s="48">
        <f t="shared" si="362"/>
        <v>0</v>
      </c>
      <c r="AJ511" s="48">
        <f t="shared" si="362"/>
        <v>0</v>
      </c>
      <c r="AK511" s="48">
        <f t="shared" si="362"/>
        <v>0</v>
      </c>
      <c r="AL511" s="48">
        <f t="shared" si="362"/>
        <v>0</v>
      </c>
      <c r="AM511" s="48">
        <f t="shared" si="362"/>
        <v>0</v>
      </c>
      <c r="AN511" s="48">
        <f t="shared" si="362"/>
        <v>0</v>
      </c>
      <c r="AO511" s="48">
        <f t="shared" si="362"/>
        <v>0</v>
      </c>
    </row>
    <row r="512" spans="1:41" ht="16.399999999999999" customHeight="1">
      <c r="A512" s="14">
        <v>60001</v>
      </c>
      <c r="B512" s="23" t="s">
        <v>392</v>
      </c>
      <c r="C512" s="48">
        <f>SUMIF(Jan!$A:$A,TB!$A512,Jan!$H:$H)</f>
        <v>0</v>
      </c>
      <c r="D512" s="48">
        <f>SUMIF(Feb!$A:$A,TB!$A512,Feb!$H:$H)</f>
        <v>0</v>
      </c>
      <c r="E512" s="48">
        <f>SUMIF(Mar!$A:$A,TB!$A512,Mar!$H:$H)</f>
        <v>0</v>
      </c>
      <c r="F512" s="48">
        <f>SUMIF(Apr!$A:$A,TB!$A512,Apr!$H:$H)</f>
        <v>0</v>
      </c>
      <c r="G512" s="48">
        <f>SUMIF(May!$A:$A,TB!$A512,May!$H:$H)</f>
        <v>0</v>
      </c>
      <c r="H512" s="48">
        <f>SUMIF(Jun!$A:$A,TB!$A512,Jun!$H:$H)</f>
        <v>0</v>
      </c>
      <c r="I512" s="48">
        <f>SUMIF(Jul!$A:$A,TB!$A512,Jul!$H:$H)</f>
        <v>0</v>
      </c>
      <c r="J512" s="48">
        <f>SUMIF(Aug!$A:$A,TB!$A512,Aug!$H:$H)</f>
        <v>0</v>
      </c>
      <c r="K512" s="48">
        <f>SUMIF(Sep!$A:$A,TB!$A512,Sep!$H:$H)</f>
        <v>0</v>
      </c>
      <c r="L512" s="48">
        <f>SUMIF(Oct!$A:$A,TB!$A512,Oct!$H:$H)</f>
        <v>0</v>
      </c>
      <c r="M512" s="48">
        <f>SUMIF(Nov!$A:$A,TB!$A512,Nov!$H:$H)</f>
        <v>0</v>
      </c>
      <c r="N512" s="48">
        <f>SUMIF(Dec!$A:$A,TB!$A512,Dec!$H:$H)</f>
        <v>0</v>
      </c>
      <c r="O512" s="261"/>
      <c r="P512" s="261"/>
      <c r="Q512" s="48">
        <v>0</v>
      </c>
      <c r="R512" s="48">
        <v>0</v>
      </c>
      <c r="S512" s="48">
        <v>0</v>
      </c>
      <c r="T512" s="48">
        <v>0</v>
      </c>
      <c r="U512" s="48">
        <v>0</v>
      </c>
      <c r="V512" s="48">
        <v>0</v>
      </c>
      <c r="W512" s="48">
        <v>0</v>
      </c>
      <c r="X512" s="48">
        <v>0</v>
      </c>
      <c r="Y512" s="48">
        <v>0</v>
      </c>
      <c r="Z512" s="48">
        <v>0</v>
      </c>
      <c r="AA512" s="48">
        <v>0</v>
      </c>
      <c r="AB512" s="48">
        <v>0</v>
      </c>
      <c r="AC512" s="261"/>
      <c r="AD512" s="48">
        <f t="shared" si="362"/>
        <v>0</v>
      </c>
      <c r="AE512" s="48">
        <f t="shared" si="362"/>
        <v>0</v>
      </c>
      <c r="AF512" s="48">
        <f t="shared" si="362"/>
        <v>0</v>
      </c>
      <c r="AG512" s="48">
        <f t="shared" si="362"/>
        <v>0</v>
      </c>
      <c r="AH512" s="48">
        <f t="shared" si="362"/>
        <v>0</v>
      </c>
      <c r="AI512" s="48">
        <f t="shared" si="362"/>
        <v>0</v>
      </c>
      <c r="AJ512" s="48">
        <f t="shared" si="362"/>
        <v>0</v>
      </c>
      <c r="AK512" s="48">
        <f t="shared" si="362"/>
        <v>0</v>
      </c>
      <c r="AL512" s="48">
        <f t="shared" si="362"/>
        <v>0</v>
      </c>
      <c r="AM512" s="48">
        <f t="shared" si="362"/>
        <v>0</v>
      </c>
      <c r="AN512" s="48">
        <f t="shared" si="362"/>
        <v>0</v>
      </c>
      <c r="AO512" s="48">
        <f t="shared" si="362"/>
        <v>0</v>
      </c>
    </row>
    <row r="513" spans="1:41" ht="16.399999999999999" customHeight="1">
      <c r="A513" s="14"/>
      <c r="B513" s="23"/>
      <c r="C513" s="48">
        <f>SUMIF(Jan!$A:$A,TB!$A513,Jan!$H:$H)</f>
        <v>0</v>
      </c>
      <c r="D513" s="48">
        <f>SUMIF(Feb!$A:$A,TB!$A513,Feb!$H:$H)</f>
        <v>0</v>
      </c>
      <c r="E513" s="48">
        <f>SUMIF(Mar!$A:$A,TB!$A513,Mar!$H:$H)</f>
        <v>0</v>
      </c>
      <c r="F513" s="48">
        <f>SUMIF(Apr!$A:$A,TB!$A513,Apr!$H:$H)</f>
        <v>0</v>
      </c>
      <c r="G513" s="48">
        <f>SUMIF(May!$A:$A,TB!$A513,May!$H:$H)</f>
        <v>0</v>
      </c>
      <c r="H513" s="48">
        <f>SUMIF(Jun!$A:$A,TB!$A513,Jun!$H:$H)</f>
        <v>0</v>
      </c>
      <c r="I513" s="48">
        <f>SUMIF(Jul!$A:$A,TB!$A513,Jul!$H:$H)</f>
        <v>0</v>
      </c>
      <c r="J513" s="48">
        <f>SUMIF(Aug!$A:$A,TB!$A513,Aug!$H:$H)</f>
        <v>0</v>
      </c>
      <c r="K513" s="48">
        <f>SUMIF(Sep!$A:$A,TB!$A513,Sep!$H:$H)</f>
        <v>0</v>
      </c>
      <c r="L513" s="48">
        <f>SUMIF(Oct!$A:$A,TB!$A513,Oct!$H:$H)</f>
        <v>0</v>
      </c>
      <c r="M513" s="48">
        <f>SUMIF(Nov!$A:$A,TB!$A513,Nov!$H:$H)</f>
        <v>0</v>
      </c>
      <c r="N513" s="48">
        <f>SUMIF(Dec!$A:$A,TB!$A513,Dec!$H:$H)</f>
        <v>0</v>
      </c>
      <c r="O513" s="261"/>
      <c r="P513" s="261"/>
      <c r="Q513" s="48">
        <v>0</v>
      </c>
      <c r="R513" s="48">
        <v>0</v>
      </c>
      <c r="S513" s="48">
        <v>0</v>
      </c>
      <c r="T513" s="48">
        <v>0</v>
      </c>
      <c r="U513" s="48">
        <v>0</v>
      </c>
      <c r="V513" s="48">
        <v>0</v>
      </c>
      <c r="W513" s="48">
        <v>0</v>
      </c>
      <c r="X513" s="48">
        <v>0</v>
      </c>
      <c r="Y513" s="48">
        <v>0</v>
      </c>
      <c r="Z513" s="48">
        <v>0</v>
      </c>
      <c r="AA513" s="48">
        <v>0</v>
      </c>
      <c r="AB513" s="48">
        <v>0</v>
      </c>
      <c r="AC513" s="261"/>
      <c r="AD513" s="48">
        <f t="shared" si="362"/>
        <v>0</v>
      </c>
      <c r="AE513" s="48">
        <f t="shared" si="362"/>
        <v>0</v>
      </c>
      <c r="AF513" s="48">
        <f t="shared" si="362"/>
        <v>0</v>
      </c>
      <c r="AG513" s="48">
        <f t="shared" si="362"/>
        <v>0</v>
      </c>
      <c r="AH513" s="48">
        <f t="shared" si="362"/>
        <v>0</v>
      </c>
      <c r="AI513" s="48">
        <f t="shared" si="362"/>
        <v>0</v>
      </c>
      <c r="AJ513" s="48">
        <f t="shared" si="362"/>
        <v>0</v>
      </c>
      <c r="AK513" s="48">
        <f t="shared" si="362"/>
        <v>0</v>
      </c>
      <c r="AL513" s="48">
        <f t="shared" si="362"/>
        <v>0</v>
      </c>
      <c r="AM513" s="48">
        <f t="shared" si="362"/>
        <v>0</v>
      </c>
      <c r="AN513" s="48">
        <f t="shared" si="362"/>
        <v>0</v>
      </c>
      <c r="AO513" s="48">
        <f t="shared" si="362"/>
        <v>0</v>
      </c>
    </row>
    <row r="514" spans="1:41" ht="16.399999999999999" customHeight="1">
      <c r="A514" s="14"/>
      <c r="B514" s="23"/>
      <c r="C514" s="48">
        <f>SUMIF(Jan!$A:$A,TB!$A514,Jan!$H:$H)</f>
        <v>0</v>
      </c>
      <c r="D514" s="48">
        <f>SUMIF(Feb!$A:$A,TB!$A514,Feb!$H:$H)</f>
        <v>0</v>
      </c>
      <c r="E514" s="48">
        <f>SUMIF(Mar!$A:$A,TB!$A514,Mar!$H:$H)</f>
        <v>0</v>
      </c>
      <c r="F514" s="48">
        <f>SUMIF(Apr!$A:$A,TB!$A514,Apr!$H:$H)</f>
        <v>0</v>
      </c>
      <c r="G514" s="48">
        <f>SUMIF(May!$A:$A,TB!$A514,May!$H:$H)</f>
        <v>0</v>
      </c>
      <c r="H514" s="48">
        <f>SUMIF(Jun!$A:$A,TB!$A514,Jun!$H:$H)</f>
        <v>0</v>
      </c>
      <c r="I514" s="48">
        <f>SUMIF(Jul!$A:$A,TB!$A514,Jul!$H:$H)</f>
        <v>0</v>
      </c>
      <c r="J514" s="48">
        <f>SUMIF(Aug!$A:$A,TB!$A514,Aug!$H:$H)</f>
        <v>0</v>
      </c>
      <c r="K514" s="48">
        <f>SUMIF(Sep!$A:$A,TB!$A514,Sep!$H:$H)</f>
        <v>0</v>
      </c>
      <c r="L514" s="48">
        <f>SUMIF(Oct!$A:$A,TB!$A514,Oct!$H:$H)</f>
        <v>0</v>
      </c>
      <c r="M514" s="48">
        <f>SUMIF(Nov!$A:$A,TB!$A514,Nov!$H:$H)</f>
        <v>0</v>
      </c>
      <c r="N514" s="48">
        <f>SUMIF(Dec!$A:$A,TB!$A514,Dec!$H:$H)</f>
        <v>0</v>
      </c>
      <c r="O514" s="261"/>
      <c r="P514" s="261"/>
      <c r="Q514" s="48">
        <v>0</v>
      </c>
      <c r="R514" s="48">
        <v>0</v>
      </c>
      <c r="S514" s="48">
        <v>0</v>
      </c>
      <c r="T514" s="48">
        <v>0</v>
      </c>
      <c r="U514" s="48">
        <v>0</v>
      </c>
      <c r="V514" s="48">
        <v>0</v>
      </c>
      <c r="W514" s="48">
        <v>0</v>
      </c>
      <c r="X514" s="48">
        <v>0</v>
      </c>
      <c r="Y514" s="48">
        <v>0</v>
      </c>
      <c r="Z514" s="48">
        <v>0</v>
      </c>
      <c r="AA514" s="48">
        <v>0</v>
      </c>
      <c r="AB514" s="48">
        <v>0</v>
      </c>
      <c r="AC514" s="261"/>
      <c r="AD514" s="48">
        <f t="shared" si="362"/>
        <v>0</v>
      </c>
      <c r="AE514" s="48">
        <f t="shared" si="362"/>
        <v>0</v>
      </c>
      <c r="AF514" s="48">
        <f t="shared" si="362"/>
        <v>0</v>
      </c>
      <c r="AG514" s="48">
        <f t="shared" si="362"/>
        <v>0</v>
      </c>
      <c r="AH514" s="48">
        <f t="shared" si="362"/>
        <v>0</v>
      </c>
      <c r="AI514" s="48">
        <f t="shared" si="362"/>
        <v>0</v>
      </c>
      <c r="AJ514" s="48">
        <f t="shared" si="362"/>
        <v>0</v>
      </c>
      <c r="AK514" s="48">
        <f t="shared" si="362"/>
        <v>0</v>
      </c>
      <c r="AL514" s="48">
        <f t="shared" si="362"/>
        <v>0</v>
      </c>
      <c r="AM514" s="48">
        <f t="shared" si="362"/>
        <v>0</v>
      </c>
      <c r="AN514" s="48">
        <f t="shared" si="362"/>
        <v>0</v>
      </c>
      <c r="AO514" s="48">
        <f t="shared" si="362"/>
        <v>0</v>
      </c>
    </row>
    <row r="515" spans="1:41" ht="16.399999999999999" customHeight="1">
      <c r="A515" s="19" t="s">
        <v>80</v>
      </c>
      <c r="B515" s="20"/>
      <c r="C515" s="21">
        <f t="shared" ref="C515" si="363">ROUND(SUM(C511:C514),2)</f>
        <v>0</v>
      </c>
      <c r="D515" s="21">
        <f t="shared" ref="D515:N515" si="364">ROUND(SUM(D511:D514),2)</f>
        <v>0</v>
      </c>
      <c r="E515" s="21">
        <f t="shared" si="364"/>
        <v>0</v>
      </c>
      <c r="F515" s="21">
        <f t="shared" si="364"/>
        <v>0</v>
      </c>
      <c r="G515" s="21">
        <f t="shared" si="364"/>
        <v>0</v>
      </c>
      <c r="H515" s="21">
        <f t="shared" si="364"/>
        <v>0</v>
      </c>
      <c r="I515" s="21">
        <f t="shared" si="364"/>
        <v>0</v>
      </c>
      <c r="J515" s="21">
        <f t="shared" si="364"/>
        <v>0</v>
      </c>
      <c r="K515" s="21">
        <f t="shared" si="364"/>
        <v>0</v>
      </c>
      <c r="L515" s="21">
        <f t="shared" si="364"/>
        <v>0</v>
      </c>
      <c r="M515" s="21">
        <f t="shared" si="364"/>
        <v>0</v>
      </c>
      <c r="N515" s="21">
        <f t="shared" si="364"/>
        <v>0</v>
      </c>
      <c r="O515" s="261"/>
      <c r="P515" s="261"/>
      <c r="Q515" s="21">
        <v>0</v>
      </c>
      <c r="R515" s="21">
        <v>0</v>
      </c>
      <c r="S515" s="21">
        <v>0</v>
      </c>
      <c r="T515" s="21">
        <v>0</v>
      </c>
      <c r="U515" s="21">
        <v>0</v>
      </c>
      <c r="V515" s="21">
        <v>0</v>
      </c>
      <c r="W515" s="21">
        <v>0</v>
      </c>
      <c r="X515" s="21">
        <v>0</v>
      </c>
      <c r="Y515" s="21">
        <v>0</v>
      </c>
      <c r="Z515" s="21">
        <v>0</v>
      </c>
      <c r="AA515" s="21">
        <v>0</v>
      </c>
      <c r="AB515" s="21">
        <v>0</v>
      </c>
      <c r="AC515" s="261"/>
      <c r="AD515" s="21">
        <f t="shared" ref="AD515:AO515" si="365">ROUND(SUM(AD511:AD514),2)</f>
        <v>0</v>
      </c>
      <c r="AE515" s="21">
        <f t="shared" si="365"/>
        <v>0</v>
      </c>
      <c r="AF515" s="21">
        <f t="shared" si="365"/>
        <v>0</v>
      </c>
      <c r="AG515" s="21">
        <f t="shared" si="365"/>
        <v>0</v>
      </c>
      <c r="AH515" s="21">
        <f t="shared" si="365"/>
        <v>0</v>
      </c>
      <c r="AI515" s="21">
        <f t="shared" si="365"/>
        <v>0</v>
      </c>
      <c r="AJ515" s="21">
        <f t="shared" si="365"/>
        <v>0</v>
      </c>
      <c r="AK515" s="21">
        <f t="shared" si="365"/>
        <v>0</v>
      </c>
      <c r="AL515" s="21">
        <f t="shared" si="365"/>
        <v>0</v>
      </c>
      <c r="AM515" s="21">
        <f t="shared" si="365"/>
        <v>0</v>
      </c>
      <c r="AN515" s="21">
        <f t="shared" si="365"/>
        <v>0</v>
      </c>
      <c r="AO515" s="21">
        <f t="shared" si="365"/>
        <v>0</v>
      </c>
    </row>
    <row r="516" spans="1:41" ht="16.399999999999999" customHeight="1">
      <c r="A516" s="22"/>
      <c r="B516" s="15"/>
      <c r="C516" s="48">
        <f>SUMIF(Jan!$A:$A,TB!$A516,Jan!$H:$H)</f>
        <v>0</v>
      </c>
      <c r="D516" s="48">
        <f>SUMIF(Feb!$A:$A,TB!$A516,Feb!$H:$H)</f>
        <v>0</v>
      </c>
      <c r="E516" s="48">
        <f>SUMIF(Mar!$A:$A,TB!$A516,Mar!$H:$H)</f>
        <v>0</v>
      </c>
      <c r="F516" s="48">
        <f>SUMIF(Apr!$A:$A,TB!$A516,Apr!$H:$H)</f>
        <v>0</v>
      </c>
      <c r="G516" s="48">
        <f>SUMIF(May!$A:$A,TB!$A516,May!$H:$H)</f>
        <v>0</v>
      </c>
      <c r="H516" s="48">
        <f>SUMIF(Jun!$A:$A,TB!$A516,Jun!$H:$H)</f>
        <v>0</v>
      </c>
      <c r="I516" s="48">
        <f>SUMIF(Jul!$A:$A,TB!$A516,Jul!$H:$H)</f>
        <v>0</v>
      </c>
      <c r="J516" s="48">
        <f>SUMIF(Aug!$A:$A,TB!$A516,Aug!$H:$H)</f>
        <v>0</v>
      </c>
      <c r="K516" s="48">
        <f>SUMIF(Sep!$A:$A,TB!$A516,Sep!$H:$H)</f>
        <v>0</v>
      </c>
      <c r="L516" s="48">
        <f>SUMIF(Oct!$A:$A,TB!$A516,Oct!$H:$H)</f>
        <v>0</v>
      </c>
      <c r="M516" s="48">
        <f>SUMIF(Nov!$A:$A,TB!$A516,Nov!$H:$H)</f>
        <v>0</v>
      </c>
      <c r="N516" s="48">
        <f>SUMIF(Dec!$A:$A,TB!$A516,Dec!$H:$H)</f>
        <v>0</v>
      </c>
      <c r="O516" s="261"/>
      <c r="P516" s="261"/>
      <c r="Q516" s="48">
        <v>0</v>
      </c>
      <c r="R516" s="48">
        <v>0</v>
      </c>
      <c r="S516" s="48">
        <v>0</v>
      </c>
      <c r="T516" s="48">
        <v>0</v>
      </c>
      <c r="U516" s="48">
        <v>0</v>
      </c>
      <c r="V516" s="48">
        <v>0</v>
      </c>
      <c r="W516" s="48">
        <v>0</v>
      </c>
      <c r="X516" s="48">
        <v>0</v>
      </c>
      <c r="Y516" s="48">
        <v>0</v>
      </c>
      <c r="Z516" s="48">
        <v>0</v>
      </c>
      <c r="AA516" s="48">
        <v>0</v>
      </c>
      <c r="AB516" s="48">
        <v>0</v>
      </c>
      <c r="AC516" s="261"/>
      <c r="AD516" s="48">
        <f t="shared" ref="AD516:AO523" si="366">ROUND(C516*AD$2,2)</f>
        <v>0</v>
      </c>
      <c r="AE516" s="48">
        <f t="shared" si="366"/>
        <v>0</v>
      </c>
      <c r="AF516" s="48">
        <f t="shared" si="366"/>
        <v>0</v>
      </c>
      <c r="AG516" s="48">
        <f t="shared" si="366"/>
        <v>0</v>
      </c>
      <c r="AH516" s="48">
        <f t="shared" si="366"/>
        <v>0</v>
      </c>
      <c r="AI516" s="48">
        <f t="shared" si="366"/>
        <v>0</v>
      </c>
      <c r="AJ516" s="48">
        <f t="shared" si="366"/>
        <v>0</v>
      </c>
      <c r="AK516" s="48">
        <f t="shared" si="366"/>
        <v>0</v>
      </c>
      <c r="AL516" s="48">
        <f t="shared" si="366"/>
        <v>0</v>
      </c>
      <c r="AM516" s="48">
        <f t="shared" si="366"/>
        <v>0</v>
      </c>
      <c r="AN516" s="48">
        <f t="shared" si="366"/>
        <v>0</v>
      </c>
      <c r="AO516" s="48">
        <f t="shared" si="366"/>
        <v>0</v>
      </c>
    </row>
    <row r="517" spans="1:41" ht="16.399999999999999" customHeight="1">
      <c r="A517" s="22">
        <v>60002</v>
      </c>
      <c r="B517" s="15" t="s">
        <v>393</v>
      </c>
      <c r="C517" s="48">
        <f>SUMIF(Jan!$A:$A,TB!$A517,Jan!$H:$H)</f>
        <v>0</v>
      </c>
      <c r="D517" s="48">
        <f>SUMIF(Feb!$A:$A,TB!$A517,Feb!$H:$H)</f>
        <v>0</v>
      </c>
      <c r="E517" s="48">
        <f>SUMIF(Mar!$A:$A,TB!$A517,Mar!$H:$H)</f>
        <v>0</v>
      </c>
      <c r="F517" s="48">
        <f>SUMIF(Apr!$A:$A,TB!$A517,Apr!$H:$H)</f>
        <v>0</v>
      </c>
      <c r="G517" s="48">
        <f>SUMIF(May!$A:$A,TB!$A517,May!$H:$H)</f>
        <v>0</v>
      </c>
      <c r="H517" s="48">
        <f>SUMIF(Jun!$A:$A,TB!$A517,Jun!$H:$H)</f>
        <v>-15045.55</v>
      </c>
      <c r="I517" s="48">
        <f>SUMIF(Jul!$A:$A,TB!$A517,Jul!$H:$H)</f>
        <v>-15045.55</v>
      </c>
      <c r="J517" s="48">
        <f>SUMIF(Aug!$A:$A,TB!$A517,Aug!$H:$H)</f>
        <v>-15045.55</v>
      </c>
      <c r="K517" s="48">
        <f>SUMIF(Sep!$A:$A,TB!$A517,Sep!$H:$H)</f>
        <v>-15045.55</v>
      </c>
      <c r="L517" s="48">
        <f>SUMIF(Oct!$A:$A,TB!$A517,Oct!$H:$H)</f>
        <v>-15045.55</v>
      </c>
      <c r="M517" s="48">
        <f>SUMIF(Nov!$A:$A,TB!$A517,Nov!$H:$H)</f>
        <v>-15045.55</v>
      </c>
      <c r="N517" s="48">
        <f>SUMIF(Dec!$A:$A,TB!$A517,Dec!$H:$H)</f>
        <v>-15045.55</v>
      </c>
      <c r="O517" s="261"/>
      <c r="P517" s="261"/>
      <c r="Q517" s="48">
        <v>21150.79</v>
      </c>
      <c r="R517" s="48">
        <v>-126.86</v>
      </c>
      <c r="S517" s="48">
        <v>-126.86</v>
      </c>
      <c r="T517" s="48">
        <v>-126.86</v>
      </c>
      <c r="U517" s="48">
        <v>-126.86</v>
      </c>
      <c r="V517" s="48">
        <v>-13153.41</v>
      </c>
      <c r="W517" s="48">
        <v>-13153.41</v>
      </c>
      <c r="X517" s="48">
        <v>-13153.41</v>
      </c>
      <c r="Y517" s="48">
        <v>-13153.41</v>
      </c>
      <c r="Z517" s="48">
        <v>-13153.41</v>
      </c>
      <c r="AA517" s="48">
        <v>-13153.41</v>
      </c>
      <c r="AB517" s="48">
        <v>-24949.93</v>
      </c>
      <c r="AC517" s="261"/>
      <c r="AD517" s="48">
        <f t="shared" si="366"/>
        <v>0</v>
      </c>
      <c r="AE517" s="48">
        <f t="shared" si="366"/>
        <v>0</v>
      </c>
      <c r="AF517" s="48">
        <f t="shared" si="366"/>
        <v>0</v>
      </c>
      <c r="AG517" s="48">
        <f t="shared" si="366"/>
        <v>0</v>
      </c>
      <c r="AH517" s="48">
        <f t="shared" si="366"/>
        <v>0</v>
      </c>
      <c r="AI517" s="48">
        <f t="shared" si="366"/>
        <v>-15045.55</v>
      </c>
      <c r="AJ517" s="48">
        <f t="shared" si="366"/>
        <v>-15045.55</v>
      </c>
      <c r="AK517" s="48">
        <f t="shared" si="366"/>
        <v>-15045.55</v>
      </c>
      <c r="AL517" s="48">
        <f t="shared" si="366"/>
        <v>-15045.55</v>
      </c>
      <c r="AM517" s="48">
        <f t="shared" si="366"/>
        <v>-15045.55</v>
      </c>
      <c r="AN517" s="48">
        <f t="shared" si="366"/>
        <v>-15045.55</v>
      </c>
      <c r="AO517" s="48">
        <f t="shared" si="366"/>
        <v>-15045.55</v>
      </c>
    </row>
    <row r="518" spans="1:41" ht="16.399999999999999" customHeight="1">
      <c r="A518" s="22">
        <v>60003</v>
      </c>
      <c r="B518" s="15" t="s">
        <v>394</v>
      </c>
      <c r="C518" s="48">
        <f>SUMIF(Jan!$A:$A,TB!$A518,Jan!$H:$H)</f>
        <v>0</v>
      </c>
      <c r="D518" s="48">
        <f>SUMIF(Feb!$A:$A,TB!$A518,Feb!$H:$H)</f>
        <v>0</v>
      </c>
      <c r="E518" s="48">
        <f>SUMIF(Mar!$A:$A,TB!$A518,Mar!$H:$H)</f>
        <v>0</v>
      </c>
      <c r="F518" s="48">
        <f>SUMIF(Apr!$A:$A,TB!$A518,Apr!$H:$H)</f>
        <v>0</v>
      </c>
      <c r="G518" s="48">
        <f>SUMIF(May!$A:$A,TB!$A518,May!$H:$H)</f>
        <v>0</v>
      </c>
      <c r="H518" s="48">
        <f>SUMIF(Jun!$A:$A,TB!$A518,Jun!$H:$H)</f>
        <v>0</v>
      </c>
      <c r="I518" s="48">
        <f>SUMIF(Jul!$A:$A,TB!$A518,Jul!$H:$H)</f>
        <v>0</v>
      </c>
      <c r="J518" s="48">
        <f>SUMIF(Aug!$A:$A,TB!$A518,Aug!$H:$H)</f>
        <v>0</v>
      </c>
      <c r="K518" s="48">
        <f>SUMIF(Sep!$A:$A,TB!$A518,Sep!$H:$H)</f>
        <v>0</v>
      </c>
      <c r="L518" s="48">
        <f>SUMIF(Oct!$A:$A,TB!$A518,Oct!$H:$H)</f>
        <v>0</v>
      </c>
      <c r="M518" s="48">
        <f>SUMIF(Nov!$A:$A,TB!$A518,Nov!$H:$H)</f>
        <v>0</v>
      </c>
      <c r="N518" s="48">
        <f>SUMIF(Dec!$A:$A,TB!$A518,Dec!$H:$H)</f>
        <v>0</v>
      </c>
      <c r="O518" s="261"/>
      <c r="P518" s="261"/>
      <c r="Q518" s="48">
        <v>0</v>
      </c>
      <c r="R518" s="48">
        <v>0</v>
      </c>
      <c r="S518" s="48">
        <v>0</v>
      </c>
      <c r="T518" s="48">
        <v>0</v>
      </c>
      <c r="U518" s="48">
        <v>0</v>
      </c>
      <c r="V518" s="48">
        <v>0</v>
      </c>
      <c r="W518" s="48">
        <v>0</v>
      </c>
      <c r="X518" s="48">
        <v>0</v>
      </c>
      <c r="Y518" s="48">
        <v>0</v>
      </c>
      <c r="Z518" s="48">
        <v>0</v>
      </c>
      <c r="AA518" s="48">
        <v>0</v>
      </c>
      <c r="AB518" s="48">
        <v>0</v>
      </c>
      <c r="AC518" s="261"/>
      <c r="AD518" s="48">
        <f t="shared" si="366"/>
        <v>0</v>
      </c>
      <c r="AE518" s="48">
        <f t="shared" si="366"/>
        <v>0</v>
      </c>
      <c r="AF518" s="48">
        <f t="shared" si="366"/>
        <v>0</v>
      </c>
      <c r="AG518" s="48">
        <f t="shared" si="366"/>
        <v>0</v>
      </c>
      <c r="AH518" s="48">
        <f t="shared" si="366"/>
        <v>0</v>
      </c>
      <c r="AI518" s="48">
        <f t="shared" si="366"/>
        <v>0</v>
      </c>
      <c r="AJ518" s="48">
        <f t="shared" si="366"/>
        <v>0</v>
      </c>
      <c r="AK518" s="48">
        <f t="shared" si="366"/>
        <v>0</v>
      </c>
      <c r="AL518" s="48">
        <f t="shared" si="366"/>
        <v>0</v>
      </c>
      <c r="AM518" s="48">
        <f t="shared" si="366"/>
        <v>0</v>
      </c>
      <c r="AN518" s="48">
        <f t="shared" si="366"/>
        <v>0</v>
      </c>
      <c r="AO518" s="48">
        <f t="shared" si="366"/>
        <v>0</v>
      </c>
    </row>
    <row r="519" spans="1:41" ht="16.399999999999999" customHeight="1">
      <c r="A519" s="22">
        <v>60004</v>
      </c>
      <c r="B519" s="15" t="s">
        <v>395</v>
      </c>
      <c r="C519" s="48">
        <f>SUMIF(Jan!$A:$A,TB!$A519,Jan!$H:$H)</f>
        <v>0</v>
      </c>
      <c r="D519" s="48">
        <f>SUMIF(Feb!$A:$A,TB!$A519,Feb!$H:$H)</f>
        <v>0</v>
      </c>
      <c r="E519" s="48">
        <f>SUMIF(Mar!$A:$A,TB!$A519,Mar!$H:$H)</f>
        <v>0</v>
      </c>
      <c r="F519" s="48">
        <f>SUMIF(Apr!$A:$A,TB!$A519,Apr!$H:$H)</f>
        <v>0</v>
      </c>
      <c r="G519" s="48">
        <f>SUMIF(May!$A:$A,TB!$A519,May!$H:$H)</f>
        <v>0</v>
      </c>
      <c r="H519" s="48">
        <f>SUMIF(Jun!$A:$A,TB!$A519,Jun!$H:$H)</f>
        <v>0</v>
      </c>
      <c r="I519" s="48">
        <f>SUMIF(Jul!$A:$A,TB!$A519,Jul!$H:$H)</f>
        <v>0</v>
      </c>
      <c r="J519" s="48">
        <f>SUMIF(Aug!$A:$A,TB!$A519,Aug!$H:$H)</f>
        <v>0</v>
      </c>
      <c r="K519" s="48">
        <f>SUMIF(Sep!$A:$A,TB!$A519,Sep!$H:$H)</f>
        <v>0</v>
      </c>
      <c r="L519" s="48">
        <f>SUMIF(Oct!$A:$A,TB!$A519,Oct!$H:$H)</f>
        <v>0</v>
      </c>
      <c r="M519" s="48">
        <f>SUMIF(Nov!$A:$A,TB!$A519,Nov!$H:$H)</f>
        <v>0</v>
      </c>
      <c r="N519" s="48">
        <f>SUMIF(Dec!$A:$A,TB!$A519,Dec!$H:$H)</f>
        <v>0</v>
      </c>
      <c r="O519" s="261"/>
      <c r="P519" s="261"/>
      <c r="Q519" s="48">
        <v>0</v>
      </c>
      <c r="R519" s="48">
        <v>0</v>
      </c>
      <c r="S519" s="48">
        <v>0</v>
      </c>
      <c r="T519" s="48">
        <v>0</v>
      </c>
      <c r="U519" s="48">
        <v>0</v>
      </c>
      <c r="V519" s="48">
        <v>0</v>
      </c>
      <c r="W519" s="48">
        <v>0</v>
      </c>
      <c r="X519" s="48">
        <v>0</v>
      </c>
      <c r="Y519" s="48">
        <v>0</v>
      </c>
      <c r="Z519" s="48">
        <v>0</v>
      </c>
      <c r="AA519" s="48">
        <v>0</v>
      </c>
      <c r="AB519" s="48">
        <v>0</v>
      </c>
      <c r="AC519" s="261"/>
      <c r="AD519" s="48">
        <f t="shared" si="366"/>
        <v>0</v>
      </c>
      <c r="AE519" s="48">
        <f t="shared" si="366"/>
        <v>0</v>
      </c>
      <c r="AF519" s="48">
        <f t="shared" si="366"/>
        <v>0</v>
      </c>
      <c r="AG519" s="48">
        <f t="shared" si="366"/>
        <v>0</v>
      </c>
      <c r="AH519" s="48">
        <f t="shared" si="366"/>
        <v>0</v>
      </c>
      <c r="AI519" s="48">
        <f t="shared" si="366"/>
        <v>0</v>
      </c>
      <c r="AJ519" s="48">
        <f t="shared" si="366"/>
        <v>0</v>
      </c>
      <c r="AK519" s="48">
        <f t="shared" si="366"/>
        <v>0</v>
      </c>
      <c r="AL519" s="48">
        <f t="shared" si="366"/>
        <v>0</v>
      </c>
      <c r="AM519" s="48">
        <f t="shared" si="366"/>
        <v>0</v>
      </c>
      <c r="AN519" s="48">
        <f t="shared" si="366"/>
        <v>0</v>
      </c>
      <c r="AO519" s="48">
        <f t="shared" si="366"/>
        <v>0</v>
      </c>
    </row>
    <row r="520" spans="1:41" ht="16.399999999999999" customHeight="1">
      <c r="A520" s="14">
        <v>60005</v>
      </c>
      <c r="B520" s="23" t="s">
        <v>396</v>
      </c>
      <c r="C520" s="48">
        <f>SUMIF(Jan!$A:$A,TB!$A520,Jan!$H:$H)</f>
        <v>0</v>
      </c>
      <c r="D520" s="48">
        <f>SUMIF(Feb!$A:$A,TB!$A520,Feb!$H:$H)</f>
        <v>0</v>
      </c>
      <c r="E520" s="48">
        <f>SUMIF(Mar!$A:$A,TB!$A520,Mar!$H:$H)</f>
        <v>0</v>
      </c>
      <c r="F520" s="48">
        <f>SUMIF(Apr!$A:$A,TB!$A520,Apr!$H:$H)</f>
        <v>0</v>
      </c>
      <c r="G520" s="48">
        <f>SUMIF(May!$A:$A,TB!$A520,May!$H:$H)</f>
        <v>0</v>
      </c>
      <c r="H520" s="48">
        <f>SUMIF(Jun!$A:$A,TB!$A520,Jun!$H:$H)</f>
        <v>0</v>
      </c>
      <c r="I520" s="48">
        <f>SUMIF(Jul!$A:$A,TB!$A520,Jul!$H:$H)</f>
        <v>0</v>
      </c>
      <c r="J520" s="48">
        <f>SUMIF(Aug!$A:$A,TB!$A520,Aug!$H:$H)</f>
        <v>0</v>
      </c>
      <c r="K520" s="48">
        <f>SUMIF(Sep!$A:$A,TB!$A520,Sep!$H:$H)</f>
        <v>0</v>
      </c>
      <c r="L520" s="48">
        <f>SUMIF(Oct!$A:$A,TB!$A520,Oct!$H:$H)</f>
        <v>0</v>
      </c>
      <c r="M520" s="48">
        <f>SUMIF(Nov!$A:$A,TB!$A520,Nov!$H:$H)</f>
        <v>0</v>
      </c>
      <c r="N520" s="48">
        <f>SUMIF(Dec!$A:$A,TB!$A520,Dec!$H:$H)</f>
        <v>0</v>
      </c>
      <c r="O520" s="261"/>
      <c r="P520" s="261"/>
      <c r="Q520" s="48">
        <v>0</v>
      </c>
      <c r="R520" s="48">
        <v>0</v>
      </c>
      <c r="S520" s="48">
        <v>0</v>
      </c>
      <c r="T520" s="48">
        <v>0</v>
      </c>
      <c r="U520" s="48">
        <v>0</v>
      </c>
      <c r="V520" s="48">
        <v>0</v>
      </c>
      <c r="W520" s="48">
        <v>0</v>
      </c>
      <c r="X520" s="48">
        <v>0</v>
      </c>
      <c r="Y520" s="48">
        <v>0</v>
      </c>
      <c r="Z520" s="48">
        <v>0</v>
      </c>
      <c r="AA520" s="48">
        <v>0</v>
      </c>
      <c r="AB520" s="48">
        <v>0</v>
      </c>
      <c r="AC520" s="261"/>
      <c r="AD520" s="48">
        <f t="shared" si="366"/>
        <v>0</v>
      </c>
      <c r="AE520" s="48">
        <f t="shared" si="366"/>
        <v>0</v>
      </c>
      <c r="AF520" s="48">
        <f t="shared" si="366"/>
        <v>0</v>
      </c>
      <c r="AG520" s="48">
        <f t="shared" si="366"/>
        <v>0</v>
      </c>
      <c r="AH520" s="48">
        <f t="shared" si="366"/>
        <v>0</v>
      </c>
      <c r="AI520" s="48">
        <f t="shared" si="366"/>
        <v>0</v>
      </c>
      <c r="AJ520" s="48">
        <f t="shared" si="366"/>
        <v>0</v>
      </c>
      <c r="AK520" s="48">
        <f t="shared" si="366"/>
        <v>0</v>
      </c>
      <c r="AL520" s="48">
        <f t="shared" si="366"/>
        <v>0</v>
      </c>
      <c r="AM520" s="48">
        <f t="shared" si="366"/>
        <v>0</v>
      </c>
      <c r="AN520" s="48">
        <f t="shared" si="366"/>
        <v>0</v>
      </c>
      <c r="AO520" s="48">
        <f t="shared" si="366"/>
        <v>0</v>
      </c>
    </row>
    <row r="521" spans="1:41" ht="16.399999999999999" customHeight="1">
      <c r="A521" s="14">
        <v>60007</v>
      </c>
      <c r="B521" s="23" t="s">
        <v>519</v>
      </c>
      <c r="C521" s="48">
        <f>SUMIF(Jan!$A:$A,TB!$A521,Jan!$H:$H)</f>
        <v>0</v>
      </c>
      <c r="D521" s="48">
        <f>SUMIF(Feb!$A:$A,TB!$A521,Feb!$H:$H)</f>
        <v>0</v>
      </c>
      <c r="E521" s="48">
        <f>SUMIF(Mar!$A:$A,TB!$A521,Mar!$H:$H)</f>
        <v>0</v>
      </c>
      <c r="F521" s="48">
        <f>SUMIF(Apr!$A:$A,TB!$A521,Apr!$H:$H)</f>
        <v>0</v>
      </c>
      <c r="G521" s="48">
        <f>SUMIF(May!$A:$A,TB!$A521,May!$H:$H)</f>
        <v>0</v>
      </c>
      <c r="H521" s="48">
        <f>SUMIF(Jun!$A:$A,TB!$A521,Jun!$H:$H)</f>
        <v>0</v>
      </c>
      <c r="I521" s="48">
        <f>SUMIF(Jul!$A:$A,TB!$A521,Jul!$H:$H)</f>
        <v>0</v>
      </c>
      <c r="J521" s="48">
        <f>SUMIF(Aug!$A:$A,TB!$A521,Aug!$H:$H)</f>
        <v>0</v>
      </c>
      <c r="K521" s="48">
        <f>SUMIF(Sep!$A:$A,TB!$A521,Sep!$H:$H)</f>
        <v>0</v>
      </c>
      <c r="L521" s="48">
        <f>SUMIF(Oct!$A:$A,TB!$A521,Oct!$H:$H)</f>
        <v>0</v>
      </c>
      <c r="M521" s="48">
        <f>SUMIF(Nov!$A:$A,TB!$A521,Nov!$H:$H)</f>
        <v>0</v>
      </c>
      <c r="N521" s="48">
        <f>SUMIF(Dec!$A:$A,TB!$A521,Dec!$H:$H)</f>
        <v>0</v>
      </c>
      <c r="O521" s="261"/>
      <c r="P521" s="261"/>
      <c r="Q521" s="48">
        <v>0</v>
      </c>
      <c r="R521" s="48">
        <v>0</v>
      </c>
      <c r="S521" s="48">
        <v>0</v>
      </c>
      <c r="T521" s="48">
        <v>0</v>
      </c>
      <c r="U521" s="48">
        <v>0</v>
      </c>
      <c r="V521" s="48">
        <v>0</v>
      </c>
      <c r="W521" s="48">
        <v>0</v>
      </c>
      <c r="X521" s="48">
        <v>0</v>
      </c>
      <c r="Y521" s="48">
        <v>0</v>
      </c>
      <c r="Z521" s="48">
        <v>0</v>
      </c>
      <c r="AA521" s="48">
        <v>0</v>
      </c>
      <c r="AB521" s="48">
        <v>0</v>
      </c>
      <c r="AC521" s="261"/>
      <c r="AD521" s="48">
        <f t="shared" si="366"/>
        <v>0</v>
      </c>
      <c r="AE521" s="48">
        <f t="shared" si="366"/>
        <v>0</v>
      </c>
      <c r="AF521" s="48">
        <f t="shared" si="366"/>
        <v>0</v>
      </c>
      <c r="AG521" s="48">
        <f t="shared" si="366"/>
        <v>0</v>
      </c>
      <c r="AH521" s="48">
        <f t="shared" si="366"/>
        <v>0</v>
      </c>
      <c r="AI521" s="48">
        <f t="shared" si="366"/>
        <v>0</v>
      </c>
      <c r="AJ521" s="48">
        <f t="shared" si="366"/>
        <v>0</v>
      </c>
      <c r="AK521" s="48">
        <f t="shared" si="366"/>
        <v>0</v>
      </c>
      <c r="AL521" s="48">
        <f t="shared" si="366"/>
        <v>0</v>
      </c>
      <c r="AM521" s="48">
        <f t="shared" si="366"/>
        <v>0</v>
      </c>
      <c r="AN521" s="48">
        <f t="shared" si="366"/>
        <v>0</v>
      </c>
      <c r="AO521" s="48">
        <f t="shared" si="366"/>
        <v>0</v>
      </c>
    </row>
    <row r="522" spans="1:41" ht="16.399999999999999" customHeight="1">
      <c r="A522" s="14">
        <v>60008</v>
      </c>
      <c r="B522" s="23" t="s">
        <v>520</v>
      </c>
      <c r="C522" s="48">
        <f>SUMIF(Jan!$A:$A,TB!$A522,Jan!$H:$H)</f>
        <v>0</v>
      </c>
      <c r="D522" s="48">
        <f>SUMIF(Feb!$A:$A,TB!$A522,Feb!$H:$H)</f>
        <v>0</v>
      </c>
      <c r="E522" s="48">
        <f>SUMIF(Mar!$A:$A,TB!$A522,Mar!$H:$H)</f>
        <v>0</v>
      </c>
      <c r="F522" s="48">
        <f>SUMIF(Apr!$A:$A,TB!$A522,Apr!$H:$H)</f>
        <v>0</v>
      </c>
      <c r="G522" s="48">
        <f>SUMIF(May!$A:$A,TB!$A522,May!$H:$H)</f>
        <v>0</v>
      </c>
      <c r="H522" s="48">
        <f>SUMIF(Jun!$A:$A,TB!$A522,Jun!$H:$H)</f>
        <v>0</v>
      </c>
      <c r="I522" s="48">
        <f>SUMIF(Jul!$A:$A,TB!$A522,Jul!$H:$H)</f>
        <v>0</v>
      </c>
      <c r="J522" s="48">
        <f>SUMIF(Aug!$A:$A,TB!$A522,Aug!$H:$H)</f>
        <v>0</v>
      </c>
      <c r="K522" s="48">
        <f>SUMIF(Sep!$A:$A,TB!$A522,Sep!$H:$H)</f>
        <v>0</v>
      </c>
      <c r="L522" s="48">
        <f>SUMIF(Oct!$A:$A,TB!$A522,Oct!$H:$H)</f>
        <v>0</v>
      </c>
      <c r="M522" s="48">
        <f>SUMIF(Nov!$A:$A,TB!$A522,Nov!$H:$H)</f>
        <v>0</v>
      </c>
      <c r="N522" s="48">
        <f>SUMIF(Dec!$A:$A,TB!$A522,Dec!$H:$H)</f>
        <v>0</v>
      </c>
      <c r="O522" s="261"/>
      <c r="P522" s="261"/>
      <c r="Q522" s="48">
        <v>0</v>
      </c>
      <c r="R522" s="48">
        <v>0</v>
      </c>
      <c r="S522" s="48">
        <v>0</v>
      </c>
      <c r="T522" s="48">
        <v>0</v>
      </c>
      <c r="U522" s="48">
        <v>0</v>
      </c>
      <c r="V522" s="48">
        <v>0</v>
      </c>
      <c r="W522" s="48">
        <v>0</v>
      </c>
      <c r="X522" s="48">
        <v>0</v>
      </c>
      <c r="Y522" s="48">
        <v>0</v>
      </c>
      <c r="Z522" s="48">
        <v>0</v>
      </c>
      <c r="AA522" s="48">
        <v>0</v>
      </c>
      <c r="AB522" s="48">
        <v>0</v>
      </c>
      <c r="AC522" s="261"/>
      <c r="AD522" s="48">
        <f t="shared" si="366"/>
        <v>0</v>
      </c>
      <c r="AE522" s="48">
        <f t="shared" si="366"/>
        <v>0</v>
      </c>
      <c r="AF522" s="48">
        <f t="shared" si="366"/>
        <v>0</v>
      </c>
      <c r="AG522" s="48">
        <f t="shared" si="366"/>
        <v>0</v>
      </c>
      <c r="AH522" s="48">
        <f t="shared" si="366"/>
        <v>0</v>
      </c>
      <c r="AI522" s="48">
        <f t="shared" si="366"/>
        <v>0</v>
      </c>
      <c r="AJ522" s="48">
        <f t="shared" si="366"/>
        <v>0</v>
      </c>
      <c r="AK522" s="48">
        <f t="shared" si="366"/>
        <v>0</v>
      </c>
      <c r="AL522" s="48">
        <f t="shared" si="366"/>
        <v>0</v>
      </c>
      <c r="AM522" s="48">
        <f t="shared" si="366"/>
        <v>0</v>
      </c>
      <c r="AN522" s="48">
        <f t="shared" si="366"/>
        <v>0</v>
      </c>
      <c r="AO522" s="48">
        <f t="shared" si="366"/>
        <v>0</v>
      </c>
    </row>
    <row r="523" spans="1:41" ht="16.399999999999999" customHeight="1">
      <c r="A523" s="14"/>
      <c r="B523" s="23"/>
      <c r="C523" s="48">
        <f>SUMIF(Jan!$A:$A,TB!$A523,Jan!$H:$H)</f>
        <v>0</v>
      </c>
      <c r="D523" s="48">
        <f>SUMIF(Feb!$A:$A,TB!$A523,Feb!$H:$H)</f>
        <v>0</v>
      </c>
      <c r="E523" s="48">
        <f>SUMIF(Mar!$A:$A,TB!$A523,Mar!$H:$H)</f>
        <v>0</v>
      </c>
      <c r="F523" s="48">
        <f>SUMIF(Apr!$A:$A,TB!$A523,Apr!$H:$H)</f>
        <v>0</v>
      </c>
      <c r="G523" s="48">
        <f>SUMIF(May!$A:$A,TB!$A523,May!$H:$H)</f>
        <v>0</v>
      </c>
      <c r="H523" s="48">
        <f>SUMIF(Jun!$A:$A,TB!$A523,Jun!$H:$H)</f>
        <v>0</v>
      </c>
      <c r="I523" s="48">
        <f>SUMIF(Jul!$A:$A,TB!$A523,Jul!$H:$H)</f>
        <v>0</v>
      </c>
      <c r="J523" s="48">
        <f>SUMIF(Aug!$A:$A,TB!$A523,Aug!$H:$H)</f>
        <v>0</v>
      </c>
      <c r="K523" s="48">
        <f>SUMIF(Sep!$A:$A,TB!$A523,Sep!$H:$H)</f>
        <v>0</v>
      </c>
      <c r="L523" s="48">
        <f>SUMIF(Oct!$A:$A,TB!$A523,Oct!$H:$H)</f>
        <v>0</v>
      </c>
      <c r="M523" s="48">
        <f>SUMIF(Nov!$A:$A,TB!$A523,Nov!$H:$H)</f>
        <v>0</v>
      </c>
      <c r="N523" s="48">
        <f>SUMIF(Dec!$A:$A,TB!$A523,Dec!$H:$H)</f>
        <v>0</v>
      </c>
      <c r="O523" s="261"/>
      <c r="P523" s="261"/>
      <c r="Q523" s="48">
        <v>0</v>
      </c>
      <c r="R523" s="48">
        <v>0</v>
      </c>
      <c r="S523" s="48">
        <v>0</v>
      </c>
      <c r="T523" s="48">
        <v>0</v>
      </c>
      <c r="U523" s="48">
        <v>0</v>
      </c>
      <c r="V523" s="48">
        <v>0</v>
      </c>
      <c r="W523" s="48">
        <v>0</v>
      </c>
      <c r="X523" s="48">
        <v>0</v>
      </c>
      <c r="Y523" s="48">
        <v>0</v>
      </c>
      <c r="Z523" s="48">
        <v>0</v>
      </c>
      <c r="AA523" s="48">
        <v>0</v>
      </c>
      <c r="AB523" s="48">
        <v>0</v>
      </c>
      <c r="AC523" s="261"/>
      <c r="AD523" s="48">
        <f t="shared" si="366"/>
        <v>0</v>
      </c>
      <c r="AE523" s="48">
        <f t="shared" si="366"/>
        <v>0</v>
      </c>
      <c r="AF523" s="48">
        <f t="shared" si="366"/>
        <v>0</v>
      </c>
      <c r="AG523" s="48">
        <f t="shared" si="366"/>
        <v>0</v>
      </c>
      <c r="AH523" s="48">
        <f t="shared" si="366"/>
        <v>0</v>
      </c>
      <c r="AI523" s="48">
        <f t="shared" si="366"/>
        <v>0</v>
      </c>
      <c r="AJ523" s="48">
        <f t="shared" si="366"/>
        <v>0</v>
      </c>
      <c r="AK523" s="48">
        <f t="shared" si="366"/>
        <v>0</v>
      </c>
      <c r="AL523" s="48">
        <f t="shared" si="366"/>
        <v>0</v>
      </c>
      <c r="AM523" s="48">
        <f t="shared" si="366"/>
        <v>0</v>
      </c>
      <c r="AN523" s="48">
        <f t="shared" si="366"/>
        <v>0</v>
      </c>
      <c r="AO523" s="48">
        <f t="shared" si="366"/>
        <v>0</v>
      </c>
    </row>
    <row r="524" spans="1:41" ht="16.399999999999999" customHeight="1">
      <c r="A524" s="19" t="s">
        <v>81</v>
      </c>
      <c r="B524" s="20"/>
      <c r="C524" s="21">
        <f>ROUND(SUM(C516:C523),2)</f>
        <v>0</v>
      </c>
      <c r="D524" s="21">
        <f t="shared" ref="D524:N524" si="367">ROUND(SUM(D516:D523),2)</f>
        <v>0</v>
      </c>
      <c r="E524" s="21">
        <f t="shared" si="367"/>
        <v>0</v>
      </c>
      <c r="F524" s="21">
        <f t="shared" si="367"/>
        <v>0</v>
      </c>
      <c r="G524" s="21">
        <f t="shared" si="367"/>
        <v>0</v>
      </c>
      <c r="H524" s="21">
        <f t="shared" si="367"/>
        <v>-15045.55</v>
      </c>
      <c r="I524" s="21">
        <f t="shared" si="367"/>
        <v>-15045.55</v>
      </c>
      <c r="J524" s="21">
        <f>ROUND(SUM(J516:J523),2)</f>
        <v>-15045.55</v>
      </c>
      <c r="K524" s="21">
        <f t="shared" si="367"/>
        <v>-15045.55</v>
      </c>
      <c r="L524" s="21">
        <f t="shared" si="367"/>
        <v>-15045.55</v>
      </c>
      <c r="M524" s="21">
        <f t="shared" si="367"/>
        <v>-15045.55</v>
      </c>
      <c r="N524" s="21">
        <f t="shared" si="367"/>
        <v>-15045.55</v>
      </c>
      <c r="O524" s="261"/>
      <c r="P524" s="261"/>
      <c r="Q524" s="21">
        <v>21150.79</v>
      </c>
      <c r="R524" s="21">
        <v>-126.86</v>
      </c>
      <c r="S524" s="21">
        <v>-126.86</v>
      </c>
      <c r="T524" s="21">
        <v>-126.86</v>
      </c>
      <c r="U524" s="21">
        <v>-126.86</v>
      </c>
      <c r="V524" s="21">
        <v>-13153.41</v>
      </c>
      <c r="W524" s="21">
        <v>-13153.41</v>
      </c>
      <c r="X524" s="21">
        <v>-13153.41</v>
      </c>
      <c r="Y524" s="21">
        <v>-13153.41</v>
      </c>
      <c r="Z524" s="21">
        <v>-13153.41</v>
      </c>
      <c r="AA524" s="21">
        <v>-13153.41</v>
      </c>
      <c r="AB524" s="21">
        <v>-24949.93</v>
      </c>
      <c r="AC524" s="261"/>
      <c r="AD524" s="21">
        <f>ROUND(SUM(AD516:AD523),2)</f>
        <v>0</v>
      </c>
      <c r="AE524" s="21">
        <f t="shared" ref="AE524:AO524" si="368">ROUND(SUM(AE516:AE523),2)</f>
        <v>0</v>
      </c>
      <c r="AF524" s="21">
        <f t="shared" si="368"/>
        <v>0</v>
      </c>
      <c r="AG524" s="21">
        <f t="shared" si="368"/>
        <v>0</v>
      </c>
      <c r="AH524" s="21">
        <f t="shared" si="368"/>
        <v>0</v>
      </c>
      <c r="AI524" s="21">
        <f t="shared" si="368"/>
        <v>-15045.55</v>
      </c>
      <c r="AJ524" s="21">
        <f t="shared" si="368"/>
        <v>-15045.55</v>
      </c>
      <c r="AK524" s="21">
        <f t="shared" si="368"/>
        <v>-15045.55</v>
      </c>
      <c r="AL524" s="21">
        <f t="shared" si="368"/>
        <v>-15045.55</v>
      </c>
      <c r="AM524" s="21">
        <f t="shared" si="368"/>
        <v>-15045.55</v>
      </c>
      <c r="AN524" s="21">
        <f t="shared" si="368"/>
        <v>-15045.55</v>
      </c>
      <c r="AO524" s="21">
        <f t="shared" si="368"/>
        <v>-15045.55</v>
      </c>
    </row>
    <row r="525" spans="1:41" ht="16.399999999999999" customHeight="1">
      <c r="A525" s="22"/>
      <c r="B525" s="15"/>
      <c r="C525" s="48">
        <f>SUMIF(Jan!$A:$A,TB!$A525,Jan!$H:$H)</f>
        <v>0</v>
      </c>
      <c r="D525" s="48">
        <f>SUMIF(Feb!$A:$A,TB!$A525,Feb!$H:$H)</f>
        <v>0</v>
      </c>
      <c r="E525" s="48">
        <f>SUMIF(Mar!$A:$A,TB!$A525,Mar!$H:$H)</f>
        <v>0</v>
      </c>
      <c r="F525" s="48">
        <f>SUMIF(Apr!$A:$A,TB!$A525,Apr!$H:$H)</f>
        <v>0</v>
      </c>
      <c r="G525" s="48">
        <f>SUMIF(May!$A:$A,TB!$A525,May!$H:$H)</f>
        <v>0</v>
      </c>
      <c r="H525" s="48">
        <f>SUMIF(Jun!$A:$A,TB!$A525,Jun!$H:$H)</f>
        <v>0</v>
      </c>
      <c r="I525" s="48">
        <f>SUMIF(Jul!$A:$A,TB!$A525,Jul!$H:$H)</f>
        <v>0</v>
      </c>
      <c r="J525" s="48">
        <f>SUMIF(Aug!$A:$A,TB!$A525,Aug!$H:$H)</f>
        <v>0</v>
      </c>
      <c r="K525" s="48">
        <f>SUMIF(Sep!$A:$A,TB!$A525,Sep!$H:$H)</f>
        <v>0</v>
      </c>
      <c r="L525" s="48">
        <f>SUMIF(Oct!$A:$A,TB!$A525,Oct!$H:$H)</f>
        <v>0</v>
      </c>
      <c r="M525" s="48">
        <f>SUMIF(Nov!$A:$A,TB!$A525,Nov!$H:$H)</f>
        <v>0</v>
      </c>
      <c r="N525" s="48">
        <f>SUMIF(Dec!$A:$A,TB!$A525,Dec!$H:$H)</f>
        <v>0</v>
      </c>
      <c r="O525" s="261"/>
      <c r="P525" s="261"/>
      <c r="Q525" s="48">
        <v>0</v>
      </c>
      <c r="R525" s="48">
        <v>0</v>
      </c>
      <c r="S525" s="48">
        <v>0</v>
      </c>
      <c r="T525" s="48">
        <v>0</v>
      </c>
      <c r="U525" s="48">
        <v>0</v>
      </c>
      <c r="V525" s="48">
        <v>0</v>
      </c>
      <c r="W525" s="48">
        <v>0</v>
      </c>
      <c r="X525" s="48">
        <v>0</v>
      </c>
      <c r="Y525" s="48">
        <v>0</v>
      </c>
      <c r="Z525" s="48">
        <v>0</v>
      </c>
      <c r="AA525" s="48">
        <v>0</v>
      </c>
      <c r="AB525" s="48">
        <v>0</v>
      </c>
      <c r="AC525" s="261"/>
      <c r="AD525" s="48">
        <f t="shared" ref="AD525:AO529" si="369">ROUND(C525*AD$2,2)</f>
        <v>0</v>
      </c>
      <c r="AE525" s="48">
        <f t="shared" si="369"/>
        <v>0</v>
      </c>
      <c r="AF525" s="48">
        <f t="shared" si="369"/>
        <v>0</v>
      </c>
      <c r="AG525" s="48">
        <f t="shared" si="369"/>
        <v>0</v>
      </c>
      <c r="AH525" s="48">
        <f t="shared" si="369"/>
        <v>0</v>
      </c>
      <c r="AI525" s="48">
        <f t="shared" si="369"/>
        <v>0</v>
      </c>
      <c r="AJ525" s="48">
        <f t="shared" si="369"/>
        <v>0</v>
      </c>
      <c r="AK525" s="48">
        <f t="shared" si="369"/>
        <v>0</v>
      </c>
      <c r="AL525" s="48">
        <f t="shared" si="369"/>
        <v>0</v>
      </c>
      <c r="AM525" s="48">
        <f t="shared" si="369"/>
        <v>0</v>
      </c>
      <c r="AN525" s="48">
        <f t="shared" si="369"/>
        <v>0</v>
      </c>
      <c r="AO525" s="48">
        <f t="shared" si="369"/>
        <v>0</v>
      </c>
    </row>
    <row r="526" spans="1:41" ht="16.399999999999999" customHeight="1">
      <c r="A526" s="22">
        <v>95001</v>
      </c>
      <c r="B526" s="15" t="s">
        <v>397</v>
      </c>
      <c r="C526" s="48">
        <f>SUMIF(Jan!$A:$A,TB!$A526,Jan!$H:$H)</f>
        <v>0</v>
      </c>
      <c r="D526" s="48">
        <f>SUMIF(Feb!$A:$A,TB!$A526,Feb!$H:$H)</f>
        <v>0</v>
      </c>
      <c r="E526" s="48">
        <f>SUMIF(Mar!$A:$A,TB!$A526,Mar!$H:$H)</f>
        <v>0</v>
      </c>
      <c r="F526" s="48">
        <f>SUMIF(Apr!$A:$A,TB!$A526,Apr!$H:$H)</f>
        <v>0</v>
      </c>
      <c r="G526" s="48">
        <f>SUMIF(May!$A:$A,TB!$A526,May!$H:$H)</f>
        <v>0</v>
      </c>
      <c r="H526" s="48">
        <f>SUMIF(Jun!$A:$A,TB!$A526,Jun!$H:$H)</f>
        <v>0</v>
      </c>
      <c r="I526" s="48">
        <f>SUMIF(Jul!$A:$A,TB!$A526,Jul!$H:$H)</f>
        <v>0</v>
      </c>
      <c r="J526" s="48">
        <f>SUMIF(Aug!$A:$A,TB!$A526,Aug!$H:$H)</f>
        <v>0</v>
      </c>
      <c r="K526" s="48">
        <f>SUMIF(Sep!$A:$A,TB!$A526,Sep!$H:$H)</f>
        <v>0</v>
      </c>
      <c r="L526" s="48">
        <f>SUMIF(Oct!$A:$A,TB!$A526,Oct!$H:$H)</f>
        <v>0</v>
      </c>
      <c r="M526" s="48">
        <f>SUMIF(Nov!$A:$A,TB!$A526,Nov!$H:$H)</f>
        <v>0</v>
      </c>
      <c r="N526" s="48">
        <f>SUMIF(Dec!$A:$A,TB!$A526,Dec!$H:$H)</f>
        <v>0</v>
      </c>
      <c r="O526" s="261"/>
      <c r="P526" s="261"/>
      <c r="Q526" s="48">
        <v>0</v>
      </c>
      <c r="R526" s="48">
        <v>0</v>
      </c>
      <c r="S526" s="48">
        <v>0</v>
      </c>
      <c r="T526" s="48">
        <v>0</v>
      </c>
      <c r="U526" s="48">
        <v>0</v>
      </c>
      <c r="V526" s="48">
        <v>0</v>
      </c>
      <c r="W526" s="48">
        <v>0</v>
      </c>
      <c r="X526" s="48">
        <v>0</v>
      </c>
      <c r="Y526" s="48">
        <v>0</v>
      </c>
      <c r="Z526" s="48">
        <v>0</v>
      </c>
      <c r="AA526" s="48">
        <v>0</v>
      </c>
      <c r="AB526" s="48">
        <v>0</v>
      </c>
      <c r="AC526" s="261"/>
      <c r="AD526" s="48">
        <f t="shared" si="369"/>
        <v>0</v>
      </c>
      <c r="AE526" s="48">
        <f t="shared" si="369"/>
        <v>0</v>
      </c>
      <c r="AF526" s="48">
        <f t="shared" si="369"/>
        <v>0</v>
      </c>
      <c r="AG526" s="48">
        <f t="shared" si="369"/>
        <v>0</v>
      </c>
      <c r="AH526" s="48">
        <f t="shared" si="369"/>
        <v>0</v>
      </c>
      <c r="AI526" s="48">
        <f t="shared" si="369"/>
        <v>0</v>
      </c>
      <c r="AJ526" s="48">
        <f t="shared" si="369"/>
        <v>0</v>
      </c>
      <c r="AK526" s="48">
        <f t="shared" si="369"/>
        <v>0</v>
      </c>
      <c r="AL526" s="48">
        <f t="shared" si="369"/>
        <v>0</v>
      </c>
      <c r="AM526" s="48">
        <f t="shared" si="369"/>
        <v>0</v>
      </c>
      <c r="AN526" s="48">
        <f t="shared" si="369"/>
        <v>0</v>
      </c>
      <c r="AO526" s="48">
        <f t="shared" si="369"/>
        <v>0</v>
      </c>
    </row>
    <row r="527" spans="1:41" ht="16.399999999999999" customHeight="1">
      <c r="A527" s="22">
        <v>95003</v>
      </c>
      <c r="B527" s="15" t="s">
        <v>399</v>
      </c>
      <c r="C527" s="48">
        <f>SUMIF(Jan!$A:$A,TB!$A527,Jan!$H:$H)</f>
        <v>0</v>
      </c>
      <c r="D527" s="48">
        <f>SUMIF(Feb!$A:$A,TB!$A527,Feb!$H:$H)</f>
        <v>0</v>
      </c>
      <c r="E527" s="48">
        <f>SUMIF(Mar!$A:$A,TB!$A527,Mar!$H:$H)</f>
        <v>0</v>
      </c>
      <c r="F527" s="48">
        <f>SUMIF(Apr!$A:$A,TB!$A527,Apr!$H:$H)</f>
        <v>0</v>
      </c>
      <c r="G527" s="48">
        <f>SUMIF(May!$A:$A,TB!$A527,May!$H:$H)</f>
        <v>0</v>
      </c>
      <c r="H527" s="48">
        <f>SUMIF(Jun!$A:$A,TB!$A527,Jun!$H:$H)</f>
        <v>0</v>
      </c>
      <c r="I527" s="48">
        <f>SUMIF(Jul!$A:$A,TB!$A527,Jul!$H:$H)</f>
        <v>0</v>
      </c>
      <c r="J527" s="48">
        <f>SUMIF(Aug!$A:$A,TB!$A527,Aug!$H:$H)</f>
        <v>0</v>
      </c>
      <c r="K527" s="48">
        <f>SUMIF(Sep!$A:$A,TB!$A527,Sep!$H:$H)</f>
        <v>0</v>
      </c>
      <c r="L527" s="48">
        <f>SUMIF(Oct!$A:$A,TB!$A527,Oct!$H:$H)</f>
        <v>0</v>
      </c>
      <c r="M527" s="48">
        <f>SUMIF(Nov!$A:$A,TB!$A527,Nov!$H:$H)</f>
        <v>0</v>
      </c>
      <c r="N527" s="48">
        <f>SUMIF(Dec!$A:$A,TB!$A527,Dec!$H:$H)</f>
        <v>0</v>
      </c>
      <c r="O527" s="261" t="s">
        <v>613</v>
      </c>
      <c r="P527" s="261"/>
      <c r="Q527" s="48">
        <v>0</v>
      </c>
      <c r="R527" s="48">
        <v>0</v>
      </c>
      <c r="S527" s="48">
        <v>0</v>
      </c>
      <c r="T527" s="48">
        <v>0</v>
      </c>
      <c r="U527" s="48">
        <v>0</v>
      </c>
      <c r="V527" s="48">
        <v>0</v>
      </c>
      <c r="W527" s="48">
        <v>0</v>
      </c>
      <c r="X527" s="48">
        <v>0</v>
      </c>
      <c r="Y527" s="48">
        <v>0</v>
      </c>
      <c r="Z527" s="48">
        <v>0</v>
      </c>
      <c r="AA527" s="48">
        <v>19440</v>
      </c>
      <c r="AB527" s="48">
        <v>93600</v>
      </c>
      <c r="AC527" s="261"/>
      <c r="AD527" s="48">
        <f t="shared" si="369"/>
        <v>0</v>
      </c>
      <c r="AE527" s="48">
        <f t="shared" si="369"/>
        <v>0</v>
      </c>
      <c r="AF527" s="48">
        <f t="shared" si="369"/>
        <v>0</v>
      </c>
      <c r="AG527" s="48">
        <f t="shared" si="369"/>
        <v>0</v>
      </c>
      <c r="AH527" s="48">
        <f t="shared" si="369"/>
        <v>0</v>
      </c>
      <c r="AI527" s="48">
        <f t="shared" si="369"/>
        <v>0</v>
      </c>
      <c r="AJ527" s="48">
        <f t="shared" si="369"/>
        <v>0</v>
      </c>
      <c r="AK527" s="48">
        <f t="shared" si="369"/>
        <v>0</v>
      </c>
      <c r="AL527" s="48">
        <f t="shared" si="369"/>
        <v>0</v>
      </c>
      <c r="AM527" s="48">
        <f t="shared" si="369"/>
        <v>0</v>
      </c>
      <c r="AN527" s="48">
        <f t="shared" si="369"/>
        <v>0</v>
      </c>
      <c r="AO527" s="48">
        <f t="shared" si="369"/>
        <v>0</v>
      </c>
    </row>
    <row r="528" spans="1:41" ht="16.399999999999999" customHeight="1">
      <c r="A528" s="14"/>
      <c r="B528" s="23"/>
      <c r="C528" s="48">
        <f>SUMIF(Jan!$A:$A,TB!$A528,Jan!$H:$H)</f>
        <v>0</v>
      </c>
      <c r="D528" s="48">
        <f>SUMIF(Feb!$A:$A,TB!$A528,Feb!$H:$H)</f>
        <v>0</v>
      </c>
      <c r="E528" s="48">
        <f>SUMIF(Mar!$A:$A,TB!$A528,Mar!$H:$H)</f>
        <v>0</v>
      </c>
      <c r="F528" s="48">
        <f>SUMIF(Apr!$A:$A,TB!$A528,Apr!$H:$H)</f>
        <v>0</v>
      </c>
      <c r="G528" s="48">
        <f>SUMIF(May!$A:$A,TB!$A528,May!$H:$H)</f>
        <v>0</v>
      </c>
      <c r="H528" s="48">
        <f>SUMIF(Jun!$A:$A,TB!$A528,Jun!$H:$H)</f>
        <v>0</v>
      </c>
      <c r="I528" s="48">
        <f>SUMIF(Jul!$A:$A,TB!$A528,Jul!$H:$H)</f>
        <v>0</v>
      </c>
      <c r="J528" s="48">
        <f>SUMIF(Aug!$A:$A,TB!$A528,Aug!$H:$H)</f>
        <v>0</v>
      </c>
      <c r="K528" s="48">
        <f>SUMIF(Sep!$A:$A,TB!$A528,Sep!$H:$H)</f>
        <v>0</v>
      </c>
      <c r="L528" s="48">
        <f>SUMIF(Oct!$A:$A,TB!$A528,Oct!$H:$H)</f>
        <v>0</v>
      </c>
      <c r="M528" s="48">
        <f>SUMIF(Nov!$A:$A,TB!$A528,Nov!$H:$H)</f>
        <v>0</v>
      </c>
      <c r="N528" s="48">
        <f>SUMIF(Dec!$A:$A,TB!$A528,Dec!$H:$H)</f>
        <v>0</v>
      </c>
      <c r="O528" s="261"/>
      <c r="P528" s="261"/>
      <c r="Q528" s="48">
        <v>0</v>
      </c>
      <c r="R528" s="48">
        <v>0</v>
      </c>
      <c r="S528" s="48">
        <v>0</v>
      </c>
      <c r="T528" s="48">
        <v>0</v>
      </c>
      <c r="U528" s="48">
        <v>0</v>
      </c>
      <c r="V528" s="48">
        <v>0</v>
      </c>
      <c r="W528" s="48">
        <v>0</v>
      </c>
      <c r="X528" s="48">
        <v>0</v>
      </c>
      <c r="Y528" s="48">
        <v>0</v>
      </c>
      <c r="Z528" s="48">
        <v>0</v>
      </c>
      <c r="AA528" s="48">
        <v>0</v>
      </c>
      <c r="AB528" s="48">
        <v>0</v>
      </c>
      <c r="AC528" s="261"/>
      <c r="AD528" s="48">
        <f t="shared" si="369"/>
        <v>0</v>
      </c>
      <c r="AE528" s="48">
        <f t="shared" si="369"/>
        <v>0</v>
      </c>
      <c r="AF528" s="48">
        <f t="shared" si="369"/>
        <v>0</v>
      </c>
      <c r="AG528" s="48">
        <f t="shared" si="369"/>
        <v>0</v>
      </c>
      <c r="AH528" s="48">
        <f t="shared" si="369"/>
        <v>0</v>
      </c>
      <c r="AI528" s="48">
        <f t="shared" si="369"/>
        <v>0</v>
      </c>
      <c r="AJ528" s="48">
        <f t="shared" si="369"/>
        <v>0</v>
      </c>
      <c r="AK528" s="48">
        <f t="shared" si="369"/>
        <v>0</v>
      </c>
      <c r="AL528" s="48">
        <f t="shared" si="369"/>
        <v>0</v>
      </c>
      <c r="AM528" s="48">
        <f t="shared" si="369"/>
        <v>0</v>
      </c>
      <c r="AN528" s="48">
        <f t="shared" si="369"/>
        <v>0</v>
      </c>
      <c r="AO528" s="48">
        <f t="shared" si="369"/>
        <v>0</v>
      </c>
    </row>
    <row r="529" spans="1:41" ht="16.399999999999999" customHeight="1">
      <c r="A529" s="14"/>
      <c r="B529" s="23"/>
      <c r="C529" s="48">
        <f>SUMIF(Jan!$A:$A,TB!$A529,Jan!$H:$H)</f>
        <v>0</v>
      </c>
      <c r="D529" s="48">
        <f>SUMIF(Feb!$A:$A,TB!$A529,Feb!$H:$H)</f>
        <v>0</v>
      </c>
      <c r="E529" s="48">
        <f>SUMIF(Mar!$A:$A,TB!$A529,Mar!$H:$H)</f>
        <v>0</v>
      </c>
      <c r="F529" s="48">
        <f>SUMIF(Apr!$A:$A,TB!$A529,Apr!$H:$H)</f>
        <v>0</v>
      </c>
      <c r="G529" s="48">
        <f>SUMIF(May!$A:$A,TB!$A529,May!$H:$H)</f>
        <v>0</v>
      </c>
      <c r="H529" s="48">
        <f>SUMIF(Jun!$A:$A,TB!$A529,Jun!$H:$H)</f>
        <v>0</v>
      </c>
      <c r="I529" s="48">
        <f>SUMIF(Jul!$A:$A,TB!$A529,Jul!$H:$H)</f>
        <v>0</v>
      </c>
      <c r="J529" s="48">
        <f>SUMIF(Aug!$A:$A,TB!$A529,Aug!$H:$H)</f>
        <v>0</v>
      </c>
      <c r="K529" s="48">
        <f>SUMIF(Sep!$A:$A,TB!$A529,Sep!$H:$H)</f>
        <v>0</v>
      </c>
      <c r="L529" s="48">
        <f>SUMIF(Oct!$A:$A,TB!$A529,Oct!$H:$H)</f>
        <v>0</v>
      </c>
      <c r="M529" s="48">
        <f>SUMIF(Nov!$A:$A,TB!$A529,Nov!$H:$H)</f>
        <v>0</v>
      </c>
      <c r="N529" s="48">
        <f>SUMIF(Dec!$A:$A,TB!$A529,Dec!$H:$H)</f>
        <v>0</v>
      </c>
      <c r="O529" s="261"/>
      <c r="P529" s="261"/>
      <c r="Q529" s="48">
        <v>0</v>
      </c>
      <c r="R529" s="48">
        <v>0</v>
      </c>
      <c r="S529" s="48">
        <v>0</v>
      </c>
      <c r="T529" s="48">
        <v>0</v>
      </c>
      <c r="U529" s="48">
        <v>0</v>
      </c>
      <c r="V529" s="48">
        <v>0</v>
      </c>
      <c r="W529" s="48">
        <v>0</v>
      </c>
      <c r="X529" s="48">
        <v>0</v>
      </c>
      <c r="Y529" s="48">
        <v>0</v>
      </c>
      <c r="Z529" s="48">
        <v>0</v>
      </c>
      <c r="AA529" s="48">
        <v>0</v>
      </c>
      <c r="AB529" s="48">
        <v>0</v>
      </c>
      <c r="AC529" s="261"/>
      <c r="AD529" s="48">
        <f t="shared" si="369"/>
        <v>0</v>
      </c>
      <c r="AE529" s="48">
        <f t="shared" si="369"/>
        <v>0</v>
      </c>
      <c r="AF529" s="48">
        <f t="shared" si="369"/>
        <v>0</v>
      </c>
      <c r="AG529" s="48">
        <f t="shared" si="369"/>
        <v>0</v>
      </c>
      <c r="AH529" s="48">
        <f t="shared" si="369"/>
        <v>0</v>
      </c>
      <c r="AI529" s="48">
        <f t="shared" si="369"/>
        <v>0</v>
      </c>
      <c r="AJ529" s="48">
        <f t="shared" si="369"/>
        <v>0</v>
      </c>
      <c r="AK529" s="48">
        <f t="shared" si="369"/>
        <v>0</v>
      </c>
      <c r="AL529" s="48">
        <f t="shared" si="369"/>
        <v>0</v>
      </c>
      <c r="AM529" s="48">
        <f t="shared" si="369"/>
        <v>0</v>
      </c>
      <c r="AN529" s="48">
        <f t="shared" si="369"/>
        <v>0</v>
      </c>
      <c r="AO529" s="48">
        <f t="shared" si="369"/>
        <v>0</v>
      </c>
    </row>
    <row r="530" spans="1:41" ht="16.399999999999999" customHeight="1">
      <c r="A530" s="19" t="s">
        <v>82</v>
      </c>
      <c r="B530" s="20"/>
      <c r="C530" s="21">
        <f t="shared" ref="C530:N530" si="370">ROUND(SUM(C525:C529),2)</f>
        <v>0</v>
      </c>
      <c r="D530" s="21">
        <f t="shared" si="370"/>
        <v>0</v>
      </c>
      <c r="E530" s="21">
        <f t="shared" si="370"/>
        <v>0</v>
      </c>
      <c r="F530" s="21">
        <f t="shared" si="370"/>
        <v>0</v>
      </c>
      <c r="G530" s="21">
        <f t="shared" si="370"/>
        <v>0</v>
      </c>
      <c r="H530" s="21">
        <f t="shared" si="370"/>
        <v>0</v>
      </c>
      <c r="I530" s="21">
        <f t="shared" si="370"/>
        <v>0</v>
      </c>
      <c r="J530" s="21">
        <f t="shared" si="370"/>
        <v>0</v>
      </c>
      <c r="K530" s="21">
        <f t="shared" si="370"/>
        <v>0</v>
      </c>
      <c r="L530" s="21">
        <f t="shared" si="370"/>
        <v>0</v>
      </c>
      <c r="M530" s="21">
        <f t="shared" si="370"/>
        <v>0</v>
      </c>
      <c r="N530" s="21">
        <f t="shared" si="370"/>
        <v>0</v>
      </c>
      <c r="O530" s="261"/>
      <c r="P530" s="261"/>
      <c r="Q530" s="21">
        <v>19291.66</v>
      </c>
      <c r="R530" s="21">
        <v>27777.66</v>
      </c>
      <c r="S530" s="21">
        <v>49583.199999999997</v>
      </c>
      <c r="T530" s="21">
        <v>65865.34</v>
      </c>
      <c r="U530" s="21">
        <v>94081.33</v>
      </c>
      <c r="V530" s="21">
        <v>107308.92</v>
      </c>
      <c r="W530" s="21">
        <v>126888.61</v>
      </c>
      <c r="X530" s="21">
        <v>145630.53</v>
      </c>
      <c r="Y530" s="21">
        <v>165531.88</v>
      </c>
      <c r="Z530" s="21">
        <v>212265.34</v>
      </c>
      <c r="AA530" s="21">
        <v>287144.21999999997</v>
      </c>
      <c r="AB530" s="21">
        <v>386335.33</v>
      </c>
      <c r="AC530" s="261"/>
      <c r="AD530" s="21">
        <f t="shared" ref="AD530:AO530" si="371">ROUND(SUM(AD525:AD529),2)</f>
        <v>0</v>
      </c>
      <c r="AE530" s="21">
        <f t="shared" si="371"/>
        <v>0</v>
      </c>
      <c r="AF530" s="21">
        <f t="shared" si="371"/>
        <v>0</v>
      </c>
      <c r="AG530" s="21">
        <f t="shared" si="371"/>
        <v>0</v>
      </c>
      <c r="AH530" s="21">
        <f t="shared" si="371"/>
        <v>0</v>
      </c>
      <c r="AI530" s="21">
        <f t="shared" si="371"/>
        <v>0</v>
      </c>
      <c r="AJ530" s="21">
        <f t="shared" si="371"/>
        <v>0</v>
      </c>
      <c r="AK530" s="21">
        <f t="shared" si="371"/>
        <v>0</v>
      </c>
      <c r="AL530" s="21">
        <f t="shared" si="371"/>
        <v>0</v>
      </c>
      <c r="AM530" s="21">
        <f t="shared" si="371"/>
        <v>0</v>
      </c>
      <c r="AN530" s="21">
        <f t="shared" si="371"/>
        <v>0</v>
      </c>
      <c r="AO530" s="21">
        <f t="shared" si="371"/>
        <v>0</v>
      </c>
    </row>
    <row r="531" spans="1:41" ht="16.399999999999999" customHeight="1">
      <c r="A531" s="22">
        <v>91000</v>
      </c>
      <c r="B531" s="15" t="s">
        <v>610</v>
      </c>
      <c r="C531" s="48">
        <f>SUMIF(Jan!$A:$A,TB!$A531,Jan!$H:$H)</f>
        <v>0</v>
      </c>
      <c r="D531" s="48">
        <f>SUMIF(Feb!$A:$A,TB!$A531,Feb!$H:$H)</f>
        <v>0</v>
      </c>
      <c r="E531" s="48">
        <f>SUMIF(Mar!$A:$A,TB!$A531,Mar!$H:$H)</f>
        <v>0</v>
      </c>
      <c r="F531" s="48">
        <f>SUMIF(Apr!$A:$A,TB!$A531,Apr!$H:$H)</f>
        <v>0</v>
      </c>
      <c r="G531" s="48">
        <f>SUMIF(May!$A:$A,TB!$A531,May!$H:$H)</f>
        <v>0</v>
      </c>
      <c r="H531" s="48">
        <f>SUMIF(Jun!$A:$A,TB!$A531,Jun!$H:$H)</f>
        <v>0</v>
      </c>
      <c r="I531" s="48">
        <f>SUMIF(Jul!$A:$A,TB!$A531,Jul!$H:$H)</f>
        <v>0</v>
      </c>
      <c r="J531" s="48">
        <f>SUMIF(Aug!$A:$A,TB!$A531,Aug!$H:$H)</f>
        <v>0</v>
      </c>
      <c r="K531" s="48">
        <f>SUMIF(Sep!$A:$A,TB!$A531,Sep!$H:$H)</f>
        <v>0</v>
      </c>
      <c r="L531" s="48">
        <f>SUMIF(Oct!$A:$A,TB!$A531,Oct!$H:$H)</f>
        <v>0</v>
      </c>
      <c r="M531" s="48">
        <f>SUMIF(Nov!$A:$A,TB!$A531,Nov!$H:$H)</f>
        <v>0</v>
      </c>
      <c r="N531" s="48">
        <f>SUMIF(Dec!$A:$A,TB!$A531,Dec!$H:$H)</f>
        <v>0</v>
      </c>
      <c r="O531" s="261" t="s">
        <v>614</v>
      </c>
      <c r="P531" s="261"/>
      <c r="Q531" s="48">
        <v>3221.33</v>
      </c>
      <c r="R531" s="48">
        <v>0</v>
      </c>
      <c r="S531" s="48">
        <v>0</v>
      </c>
      <c r="T531" s="48">
        <v>0</v>
      </c>
      <c r="U531" s="48">
        <v>8206.09</v>
      </c>
      <c r="V531" s="48">
        <v>267847.88</v>
      </c>
      <c r="W531" s="48">
        <v>269333.96999999997</v>
      </c>
      <c r="X531" s="48">
        <v>269333.96999999997</v>
      </c>
      <c r="Y531" s="48">
        <v>270820.06</v>
      </c>
      <c r="Z531" s="48">
        <v>603344.9</v>
      </c>
      <c r="AA531" s="48">
        <v>944540.49</v>
      </c>
      <c r="AB531" s="48">
        <v>1273951.8600000001</v>
      </c>
      <c r="AC531" s="261"/>
      <c r="AD531" s="48">
        <f t="shared" ref="AD531:AD562" si="372">ROUND(C531*AD$2,2)</f>
        <v>0</v>
      </c>
      <c r="AE531" s="48">
        <f t="shared" ref="AE531:AE562" si="373">ROUND(D531*AE$2,2)</f>
        <v>0</v>
      </c>
      <c r="AF531" s="48">
        <f t="shared" ref="AF531:AF562" si="374">ROUND(E531*AF$2,2)</f>
        <v>0</v>
      </c>
      <c r="AG531" s="48">
        <f t="shared" ref="AG531:AG562" si="375">ROUND(F531*AG$2,2)</f>
        <v>0</v>
      </c>
      <c r="AH531" s="48">
        <f t="shared" ref="AH531:AH562" si="376">ROUND(G531*AH$2,2)</f>
        <v>0</v>
      </c>
      <c r="AI531" s="48">
        <f t="shared" ref="AI531:AI562" si="377">ROUND(H531*AI$2,2)</f>
        <v>0</v>
      </c>
      <c r="AJ531" s="48">
        <f t="shared" ref="AJ531:AJ562" si="378">ROUND(I531*AJ$2,2)</f>
        <v>0</v>
      </c>
      <c r="AK531" s="48">
        <f t="shared" ref="AK531:AK562" si="379">ROUND(J531*AK$2,2)</f>
        <v>0</v>
      </c>
      <c r="AL531" s="48">
        <f t="shared" ref="AL531:AL562" si="380">ROUND(K531*AL$2,2)</f>
        <v>0</v>
      </c>
      <c r="AM531" s="48">
        <f t="shared" ref="AM531:AM562" si="381">ROUND(L531*AM$2,2)</f>
        <v>0</v>
      </c>
      <c r="AN531" s="48">
        <f t="shared" ref="AN531:AN562" si="382">ROUND(M531*AN$2,2)</f>
        <v>0</v>
      </c>
      <c r="AO531" s="48">
        <f t="shared" ref="AO531:AO562" si="383">ROUND(N531*AO$2,2)</f>
        <v>0</v>
      </c>
    </row>
    <row r="532" spans="1:41" ht="16.399999999999999" customHeight="1">
      <c r="A532" s="22">
        <v>91001</v>
      </c>
      <c r="B532" s="15" t="s">
        <v>400</v>
      </c>
      <c r="C532" s="48">
        <f>SUMIF(Jan!$A:$A,TB!$A532,Jan!$H:$H)</f>
        <v>360600</v>
      </c>
      <c r="D532" s="48">
        <f>SUMIF(Feb!$A:$A,TB!$A532,Feb!$H:$H)</f>
        <v>747500</v>
      </c>
      <c r="E532" s="48">
        <f>SUMIF(Mar!$A:$A,TB!$A532,Mar!$H:$H)</f>
        <v>1134400</v>
      </c>
      <c r="F532" s="48">
        <f>SUMIF(Apr!$A:$A,TB!$A532,Apr!$H:$H)</f>
        <v>1521300</v>
      </c>
      <c r="G532" s="48">
        <f>SUMIF(May!$A:$A,TB!$A532,May!$H:$H)</f>
        <v>1908200</v>
      </c>
      <c r="H532" s="48">
        <f>SUMIF(Jun!$A:$A,TB!$A532,Jun!$H:$H)</f>
        <v>2295100</v>
      </c>
      <c r="I532" s="48">
        <f>SUMIF(Jul!$A:$A,TB!$A532,Jul!$H:$H)</f>
        <v>2295100</v>
      </c>
      <c r="J532" s="48">
        <f>SUMIF(Aug!$A:$A,TB!$A532,Aug!$H:$H)</f>
        <v>2295100</v>
      </c>
      <c r="K532" s="48">
        <f>SUMIF(Sep!$A:$A,TB!$A532,Sep!$H:$H)</f>
        <v>2295100</v>
      </c>
      <c r="L532" s="48">
        <f>SUMIF(Oct!$A:$A,TB!$A532,Oct!$H:$H)</f>
        <v>2295100</v>
      </c>
      <c r="M532" s="48">
        <f>SUMIF(Nov!$A:$A,TB!$A532,Nov!$H:$H)</f>
        <v>2295100</v>
      </c>
      <c r="N532" s="48">
        <f>SUMIF(Dec!$A:$A,TB!$A532,Dec!$H:$H)</f>
        <v>2295100</v>
      </c>
      <c r="O532" s="261" t="s">
        <v>614</v>
      </c>
      <c r="P532" s="261"/>
      <c r="Q532" s="48">
        <v>451300</v>
      </c>
      <c r="R532" s="48">
        <v>929200</v>
      </c>
      <c r="S532" s="48">
        <v>1311100</v>
      </c>
      <c r="T532" s="48">
        <v>1698700</v>
      </c>
      <c r="U532" s="48">
        <v>2086300</v>
      </c>
      <c r="V532" s="48">
        <v>2500400</v>
      </c>
      <c r="W532" s="48">
        <v>2912000</v>
      </c>
      <c r="X532" s="48">
        <v>3374600</v>
      </c>
      <c r="Y532" s="48">
        <v>3735200</v>
      </c>
      <c r="Z532" s="48">
        <v>3764761.25</v>
      </c>
      <c r="AA532" s="48">
        <v>3787421.75</v>
      </c>
      <c r="AB532" s="48">
        <v>3810669</v>
      </c>
      <c r="AC532" s="261"/>
      <c r="AD532" s="48">
        <f t="shared" si="372"/>
        <v>360600</v>
      </c>
      <c r="AE532" s="48">
        <f t="shared" si="373"/>
        <v>747500</v>
      </c>
      <c r="AF532" s="48">
        <f t="shared" si="374"/>
        <v>1134400</v>
      </c>
      <c r="AG532" s="48">
        <f t="shared" si="375"/>
        <v>1521300</v>
      </c>
      <c r="AH532" s="48">
        <f t="shared" si="376"/>
        <v>1908200</v>
      </c>
      <c r="AI532" s="48">
        <f t="shared" si="377"/>
        <v>2295100</v>
      </c>
      <c r="AJ532" s="48">
        <f t="shared" si="378"/>
        <v>2295100</v>
      </c>
      <c r="AK532" s="48">
        <f t="shared" si="379"/>
        <v>2295100</v>
      </c>
      <c r="AL532" s="48">
        <f t="shared" si="380"/>
        <v>2295100</v>
      </c>
      <c r="AM532" s="48">
        <f t="shared" si="381"/>
        <v>2295100</v>
      </c>
      <c r="AN532" s="48">
        <f t="shared" si="382"/>
        <v>2295100</v>
      </c>
      <c r="AO532" s="48">
        <f t="shared" si="383"/>
        <v>2295100</v>
      </c>
    </row>
    <row r="533" spans="1:41" ht="16.399999999999999" customHeight="1">
      <c r="A533" s="22">
        <v>91002</v>
      </c>
      <c r="B533" s="15" t="s">
        <v>401</v>
      </c>
      <c r="C533" s="48">
        <f>SUMIF(Jan!$A:$A,TB!$A533,Jan!$H:$H)</f>
        <v>105000</v>
      </c>
      <c r="D533" s="48">
        <f>SUMIF(Feb!$A:$A,TB!$A533,Feb!$H:$H)</f>
        <v>410000</v>
      </c>
      <c r="E533" s="48">
        <f>SUMIF(Mar!$A:$A,TB!$A533,Mar!$H:$H)</f>
        <v>898633</v>
      </c>
      <c r="F533" s="48">
        <f>SUMIF(Apr!$A:$A,TB!$A533,Apr!$H:$H)</f>
        <v>1303633</v>
      </c>
      <c r="G533" s="48">
        <f>SUMIF(May!$A:$A,TB!$A533,May!$H:$H)</f>
        <v>1408633</v>
      </c>
      <c r="H533" s="48">
        <f>SUMIF(Jun!$A:$A,TB!$A533,Jun!$H:$H)</f>
        <v>1863633</v>
      </c>
      <c r="I533" s="48">
        <f>SUMIF(Jul!$A:$A,TB!$A533,Jul!$H:$H)</f>
        <v>1863633</v>
      </c>
      <c r="J533" s="48">
        <f>SUMIF(Aug!$A:$A,TB!$A533,Aug!$H:$H)</f>
        <v>1863633</v>
      </c>
      <c r="K533" s="48">
        <f>SUMIF(Sep!$A:$A,TB!$A533,Sep!$H:$H)</f>
        <v>1863633</v>
      </c>
      <c r="L533" s="48">
        <f>SUMIF(Oct!$A:$A,TB!$A533,Oct!$H:$H)</f>
        <v>1863633</v>
      </c>
      <c r="M533" s="48">
        <f>SUMIF(Nov!$A:$A,TB!$A533,Nov!$H:$H)</f>
        <v>1863633</v>
      </c>
      <c r="N533" s="48">
        <f>SUMIF(Dec!$A:$A,TB!$A533,Dec!$H:$H)</f>
        <v>1863633</v>
      </c>
      <c r="O533" s="261" t="s">
        <v>614</v>
      </c>
      <c r="P533" s="261"/>
      <c r="Q533" s="48">
        <v>250000</v>
      </c>
      <c r="R533" s="48">
        <v>500000</v>
      </c>
      <c r="S533" s="48">
        <v>397000</v>
      </c>
      <c r="T533" s="48">
        <v>429300</v>
      </c>
      <c r="U533" s="48">
        <v>679300</v>
      </c>
      <c r="V533" s="48">
        <v>864906</v>
      </c>
      <c r="W533" s="48">
        <v>1132406</v>
      </c>
      <c r="X533" s="48">
        <v>1199906</v>
      </c>
      <c r="Y533" s="48">
        <v>1302406</v>
      </c>
      <c r="Z533" s="48">
        <v>1404906</v>
      </c>
      <c r="AA533" s="48">
        <v>1804556</v>
      </c>
      <c r="AB533" s="48">
        <v>3373000</v>
      </c>
      <c r="AC533" s="261"/>
      <c r="AD533" s="48">
        <f t="shared" si="372"/>
        <v>105000</v>
      </c>
      <c r="AE533" s="48">
        <f t="shared" si="373"/>
        <v>410000</v>
      </c>
      <c r="AF533" s="48">
        <f t="shared" si="374"/>
        <v>898633</v>
      </c>
      <c r="AG533" s="48">
        <f t="shared" si="375"/>
        <v>1303633</v>
      </c>
      <c r="AH533" s="48">
        <f t="shared" si="376"/>
        <v>1408633</v>
      </c>
      <c r="AI533" s="48">
        <f t="shared" si="377"/>
        <v>1863633</v>
      </c>
      <c r="AJ533" s="48">
        <f t="shared" si="378"/>
        <v>1863633</v>
      </c>
      <c r="AK533" s="48">
        <f t="shared" si="379"/>
        <v>1863633</v>
      </c>
      <c r="AL533" s="48">
        <f t="shared" si="380"/>
        <v>1863633</v>
      </c>
      <c r="AM533" s="48">
        <f t="shared" si="381"/>
        <v>1863633</v>
      </c>
      <c r="AN533" s="48">
        <f t="shared" si="382"/>
        <v>1863633</v>
      </c>
      <c r="AO533" s="48">
        <f t="shared" si="383"/>
        <v>1863633</v>
      </c>
    </row>
    <row r="534" spans="1:41" ht="16.399999999999999" customHeight="1">
      <c r="A534" s="22">
        <v>91003</v>
      </c>
      <c r="B534" s="15" t="s">
        <v>402</v>
      </c>
      <c r="C534" s="48">
        <f>SUMIF(Jan!$A:$A,TB!$A534,Jan!$H:$H)</f>
        <v>514.02</v>
      </c>
      <c r="D534" s="48">
        <f>SUMIF(Feb!$A:$A,TB!$A534,Feb!$H:$H)</f>
        <v>514.02</v>
      </c>
      <c r="E534" s="48">
        <f>SUMIF(Mar!$A:$A,TB!$A534,Mar!$H:$H)</f>
        <v>514.02</v>
      </c>
      <c r="F534" s="48">
        <f>SUMIF(Apr!$A:$A,TB!$A534,Apr!$H:$H)</f>
        <v>514.02</v>
      </c>
      <c r="G534" s="48">
        <f>SUMIF(May!$A:$A,TB!$A534,May!$H:$H)</f>
        <v>514.02</v>
      </c>
      <c r="H534" s="48">
        <f>SUMIF(Jun!$A:$A,TB!$A534,Jun!$H:$H)</f>
        <v>514.02</v>
      </c>
      <c r="I534" s="48">
        <f>SUMIF(Jul!$A:$A,TB!$A534,Jul!$H:$H)</f>
        <v>514.02</v>
      </c>
      <c r="J534" s="48">
        <f>SUMIF(Aug!$A:$A,TB!$A534,Aug!$H:$H)</f>
        <v>514.02</v>
      </c>
      <c r="K534" s="48">
        <f>SUMIF(Sep!$A:$A,TB!$A534,Sep!$H:$H)</f>
        <v>514.02</v>
      </c>
      <c r="L534" s="48">
        <f>SUMIF(Oct!$A:$A,TB!$A534,Oct!$H:$H)</f>
        <v>514.02</v>
      </c>
      <c r="M534" s="48">
        <f>SUMIF(Nov!$A:$A,TB!$A534,Nov!$H:$H)</f>
        <v>514.02</v>
      </c>
      <c r="N534" s="48">
        <f>SUMIF(Dec!$A:$A,TB!$A534,Dec!$H:$H)</f>
        <v>514.02</v>
      </c>
      <c r="O534" s="261" t="s">
        <v>614</v>
      </c>
      <c r="P534" s="261"/>
      <c r="Q534" s="48">
        <v>15000</v>
      </c>
      <c r="R534" s="48">
        <v>113490</v>
      </c>
      <c r="S534" s="48">
        <v>56890</v>
      </c>
      <c r="T534" s="48">
        <v>71890</v>
      </c>
      <c r="U534" s="48">
        <v>86890</v>
      </c>
      <c r="V534" s="48">
        <v>49526.25</v>
      </c>
      <c r="W534" s="48">
        <v>-40473.75</v>
      </c>
      <c r="X534" s="48">
        <v>-21635.75</v>
      </c>
      <c r="Y534" s="48">
        <v>-21635.75</v>
      </c>
      <c r="Z534" s="48">
        <v>-21173.13</v>
      </c>
      <c r="AA534" s="48">
        <v>-21173.13</v>
      </c>
      <c r="AB534" s="48">
        <v>18406</v>
      </c>
      <c r="AC534" s="261"/>
      <c r="AD534" s="48">
        <f t="shared" si="372"/>
        <v>514.02</v>
      </c>
      <c r="AE534" s="48">
        <f t="shared" si="373"/>
        <v>514.02</v>
      </c>
      <c r="AF534" s="48">
        <f t="shared" si="374"/>
        <v>514.02</v>
      </c>
      <c r="AG534" s="48">
        <f t="shared" si="375"/>
        <v>514.02</v>
      </c>
      <c r="AH534" s="48">
        <f t="shared" si="376"/>
        <v>514.02</v>
      </c>
      <c r="AI534" s="48">
        <f t="shared" si="377"/>
        <v>514.02</v>
      </c>
      <c r="AJ534" s="48">
        <f t="shared" si="378"/>
        <v>514.02</v>
      </c>
      <c r="AK534" s="48">
        <f t="shared" si="379"/>
        <v>514.02</v>
      </c>
      <c r="AL534" s="48">
        <f t="shared" si="380"/>
        <v>514.02</v>
      </c>
      <c r="AM534" s="48">
        <f t="shared" si="381"/>
        <v>514.02</v>
      </c>
      <c r="AN534" s="48">
        <f t="shared" si="382"/>
        <v>514.02</v>
      </c>
      <c r="AO534" s="48">
        <f t="shared" si="383"/>
        <v>514.02</v>
      </c>
    </row>
    <row r="535" spans="1:41" ht="16.399999999999999" customHeight="1">
      <c r="A535" s="22">
        <v>91004</v>
      </c>
      <c r="B535" s="15" t="s">
        <v>403</v>
      </c>
      <c r="C535" s="48">
        <f>SUMIF(Jan!$A:$A,TB!$A535,Jan!$H:$H)</f>
        <v>4796.5</v>
      </c>
      <c r="D535" s="48">
        <f>SUMIF(Feb!$A:$A,TB!$A535,Feb!$H:$H)</f>
        <v>9101.5</v>
      </c>
      <c r="E535" s="48">
        <f>SUMIF(Mar!$A:$A,TB!$A535,Mar!$H:$H)</f>
        <v>9771</v>
      </c>
      <c r="F535" s="48">
        <f>SUMIF(Apr!$A:$A,TB!$A535,Apr!$H:$H)</f>
        <v>15220</v>
      </c>
      <c r="G535" s="48">
        <f>SUMIF(May!$A:$A,TB!$A535,May!$H:$H)</f>
        <v>20590</v>
      </c>
      <c r="H535" s="48">
        <f>SUMIF(Jun!$A:$A,TB!$A535,Jun!$H:$H)</f>
        <v>23266.5</v>
      </c>
      <c r="I535" s="48">
        <f>SUMIF(Jul!$A:$A,TB!$A535,Jul!$H:$H)</f>
        <v>23266.5</v>
      </c>
      <c r="J535" s="48">
        <f>SUMIF(Aug!$A:$A,TB!$A535,Aug!$H:$H)</f>
        <v>23266.5</v>
      </c>
      <c r="K535" s="48">
        <f>SUMIF(Sep!$A:$A,TB!$A535,Sep!$H:$H)</f>
        <v>23266.5</v>
      </c>
      <c r="L535" s="48">
        <f>SUMIF(Oct!$A:$A,TB!$A535,Oct!$H:$H)</f>
        <v>23266.5</v>
      </c>
      <c r="M535" s="48">
        <f>SUMIF(Nov!$A:$A,TB!$A535,Nov!$H:$H)</f>
        <v>23266.5</v>
      </c>
      <c r="N535" s="48">
        <f>SUMIF(Dec!$A:$A,TB!$A535,Dec!$H:$H)</f>
        <v>23266.5</v>
      </c>
      <c r="O535" s="261" t="s">
        <v>614</v>
      </c>
      <c r="P535" s="261"/>
      <c r="Q535" s="48">
        <v>6036.5</v>
      </c>
      <c r="R535" s="48">
        <v>10095.25</v>
      </c>
      <c r="S535" s="48">
        <v>16899</v>
      </c>
      <c r="T535" s="48">
        <v>21425.25</v>
      </c>
      <c r="U535" s="48">
        <v>29115</v>
      </c>
      <c r="V535" s="48">
        <v>31003.25</v>
      </c>
      <c r="W535" s="48">
        <v>32598.25</v>
      </c>
      <c r="X535" s="48">
        <v>40592.75</v>
      </c>
      <c r="Y535" s="48">
        <v>41912.75</v>
      </c>
      <c r="Z535" s="48">
        <v>45798.25</v>
      </c>
      <c r="AA535" s="48">
        <v>50764</v>
      </c>
      <c r="AB535" s="48">
        <v>55317.25</v>
      </c>
      <c r="AC535" s="261"/>
      <c r="AD535" s="48">
        <f t="shared" si="372"/>
        <v>4796.5</v>
      </c>
      <c r="AE535" s="48">
        <f t="shared" si="373"/>
        <v>9101.5</v>
      </c>
      <c r="AF535" s="48">
        <f t="shared" si="374"/>
        <v>9771</v>
      </c>
      <c r="AG535" s="48">
        <f t="shared" si="375"/>
        <v>15220</v>
      </c>
      <c r="AH535" s="48">
        <f t="shared" si="376"/>
        <v>20590</v>
      </c>
      <c r="AI535" s="48">
        <f t="shared" si="377"/>
        <v>23266.5</v>
      </c>
      <c r="AJ535" s="48">
        <f t="shared" si="378"/>
        <v>23266.5</v>
      </c>
      <c r="AK535" s="48">
        <f t="shared" si="379"/>
        <v>23266.5</v>
      </c>
      <c r="AL535" s="48">
        <f t="shared" si="380"/>
        <v>23266.5</v>
      </c>
      <c r="AM535" s="48">
        <f t="shared" si="381"/>
        <v>23266.5</v>
      </c>
      <c r="AN535" s="48">
        <f t="shared" si="382"/>
        <v>23266.5</v>
      </c>
      <c r="AO535" s="48">
        <f t="shared" si="383"/>
        <v>23266.5</v>
      </c>
    </row>
    <row r="536" spans="1:41" ht="16.399999999999999" customHeight="1">
      <c r="A536" s="22">
        <v>91005</v>
      </c>
      <c r="B536" s="15" t="s">
        <v>404</v>
      </c>
      <c r="C536" s="48">
        <f>SUMIF(Jan!$A:$A,TB!$A536,Jan!$H:$H)</f>
        <v>0</v>
      </c>
      <c r="D536" s="48">
        <f>SUMIF(Feb!$A:$A,TB!$A536,Feb!$H:$H)</f>
        <v>0</v>
      </c>
      <c r="E536" s="48">
        <f>SUMIF(Mar!$A:$A,TB!$A536,Mar!$H:$H)</f>
        <v>0</v>
      </c>
      <c r="F536" s="48">
        <f>SUMIF(Apr!$A:$A,TB!$A536,Apr!$H:$H)</f>
        <v>0</v>
      </c>
      <c r="G536" s="48">
        <f>SUMIF(May!$A:$A,TB!$A536,May!$H:$H)</f>
        <v>0</v>
      </c>
      <c r="H536" s="48">
        <f>SUMIF(Jun!$A:$A,TB!$A536,Jun!$H:$H)</f>
        <v>0</v>
      </c>
      <c r="I536" s="48">
        <f>SUMIF(Jul!$A:$A,TB!$A536,Jul!$H:$H)</f>
        <v>0</v>
      </c>
      <c r="J536" s="48">
        <f>SUMIF(Aug!$A:$A,TB!$A536,Aug!$H:$H)</f>
        <v>0</v>
      </c>
      <c r="K536" s="48">
        <f>SUMIF(Sep!$A:$A,TB!$A536,Sep!$H:$H)</f>
        <v>0</v>
      </c>
      <c r="L536" s="48">
        <f>SUMIF(Oct!$A:$A,TB!$A536,Oct!$H:$H)</f>
        <v>0</v>
      </c>
      <c r="M536" s="48">
        <f>SUMIF(Nov!$A:$A,TB!$A536,Nov!$H:$H)</f>
        <v>0</v>
      </c>
      <c r="N536" s="48">
        <f>SUMIF(Dec!$A:$A,TB!$A536,Dec!$H:$H)</f>
        <v>0</v>
      </c>
      <c r="O536" s="261" t="s">
        <v>614</v>
      </c>
      <c r="P536" s="261"/>
      <c r="Q536" s="48">
        <v>0</v>
      </c>
      <c r="R536" s="48">
        <v>0</v>
      </c>
      <c r="S536" s="48">
        <v>0</v>
      </c>
      <c r="T536" s="48">
        <v>0</v>
      </c>
      <c r="U536" s="48">
        <v>0</v>
      </c>
      <c r="V536" s="48">
        <v>0</v>
      </c>
      <c r="W536" s="48">
        <v>0</v>
      </c>
      <c r="X536" s="48">
        <v>0</v>
      </c>
      <c r="Y536" s="48">
        <v>0</v>
      </c>
      <c r="Z536" s="48">
        <v>0</v>
      </c>
      <c r="AA536" s="48">
        <v>0</v>
      </c>
      <c r="AB536" s="48">
        <v>0</v>
      </c>
      <c r="AC536" s="261"/>
      <c r="AD536" s="48">
        <f t="shared" si="372"/>
        <v>0</v>
      </c>
      <c r="AE536" s="48">
        <f t="shared" si="373"/>
        <v>0</v>
      </c>
      <c r="AF536" s="48">
        <f t="shared" si="374"/>
        <v>0</v>
      </c>
      <c r="AG536" s="48">
        <f t="shared" si="375"/>
        <v>0</v>
      </c>
      <c r="AH536" s="48">
        <f t="shared" si="376"/>
        <v>0</v>
      </c>
      <c r="AI536" s="48">
        <f t="shared" si="377"/>
        <v>0</v>
      </c>
      <c r="AJ536" s="48">
        <f t="shared" si="378"/>
        <v>0</v>
      </c>
      <c r="AK536" s="48">
        <f t="shared" si="379"/>
        <v>0</v>
      </c>
      <c r="AL536" s="48">
        <f t="shared" si="380"/>
        <v>0</v>
      </c>
      <c r="AM536" s="48">
        <f t="shared" si="381"/>
        <v>0</v>
      </c>
      <c r="AN536" s="48">
        <f t="shared" si="382"/>
        <v>0</v>
      </c>
      <c r="AO536" s="48">
        <f t="shared" si="383"/>
        <v>0</v>
      </c>
    </row>
    <row r="537" spans="1:41" ht="16.399999999999999" customHeight="1">
      <c r="A537" s="22">
        <v>91006</v>
      </c>
      <c r="B537" s="15" t="s">
        <v>405</v>
      </c>
      <c r="C537" s="48">
        <f>SUMIF(Jan!$A:$A,TB!$A537,Jan!$H:$H)</f>
        <v>11760</v>
      </c>
      <c r="D537" s="48">
        <f>SUMIF(Feb!$A:$A,TB!$A537,Feb!$H:$H)</f>
        <v>61880</v>
      </c>
      <c r="E537" s="48">
        <f>SUMIF(Mar!$A:$A,TB!$A537,Mar!$H:$H)</f>
        <v>62280</v>
      </c>
      <c r="F537" s="48">
        <f>SUMIF(Apr!$A:$A,TB!$A537,Apr!$H:$H)</f>
        <v>62660</v>
      </c>
      <c r="G537" s="48">
        <f>SUMIF(May!$A:$A,TB!$A537,May!$H:$H)</f>
        <v>63290</v>
      </c>
      <c r="H537" s="48">
        <f>SUMIF(Jun!$A:$A,TB!$A537,Jun!$H:$H)</f>
        <v>63705</v>
      </c>
      <c r="I537" s="48">
        <f>SUMIF(Jul!$A:$A,TB!$A537,Jul!$H:$H)</f>
        <v>63705</v>
      </c>
      <c r="J537" s="48">
        <f>SUMIF(Aug!$A:$A,TB!$A537,Aug!$H:$H)</f>
        <v>63705</v>
      </c>
      <c r="K537" s="48">
        <f>SUMIF(Sep!$A:$A,TB!$A537,Sep!$H:$H)</f>
        <v>63705</v>
      </c>
      <c r="L537" s="48">
        <f>SUMIF(Oct!$A:$A,TB!$A537,Oct!$H:$H)</f>
        <v>63705</v>
      </c>
      <c r="M537" s="48">
        <f>SUMIF(Nov!$A:$A,TB!$A537,Nov!$H:$H)</f>
        <v>63705</v>
      </c>
      <c r="N537" s="48">
        <f>SUMIF(Dec!$A:$A,TB!$A537,Dec!$H:$H)</f>
        <v>63705</v>
      </c>
      <c r="O537" s="261" t="s">
        <v>614</v>
      </c>
      <c r="P537" s="261"/>
      <c r="Q537" s="48">
        <v>56207.5</v>
      </c>
      <c r="R537" s="48">
        <v>57517.5</v>
      </c>
      <c r="S537" s="48">
        <v>34924</v>
      </c>
      <c r="T537" s="48">
        <v>38330</v>
      </c>
      <c r="U537" s="48">
        <v>42820</v>
      </c>
      <c r="V537" s="48">
        <v>131904</v>
      </c>
      <c r="W537" s="48">
        <v>132744</v>
      </c>
      <c r="X537" s="48">
        <v>142004</v>
      </c>
      <c r="Y537" s="48">
        <v>142844</v>
      </c>
      <c r="Z537" s="48">
        <v>142844</v>
      </c>
      <c r="AA537" s="48">
        <v>142844</v>
      </c>
      <c r="AB537" s="48">
        <v>142844</v>
      </c>
      <c r="AC537" s="261"/>
      <c r="AD537" s="48">
        <f t="shared" si="372"/>
        <v>11760</v>
      </c>
      <c r="AE537" s="48">
        <f t="shared" si="373"/>
        <v>61880</v>
      </c>
      <c r="AF537" s="48">
        <f t="shared" si="374"/>
        <v>62280</v>
      </c>
      <c r="AG537" s="48">
        <f t="shared" si="375"/>
        <v>62660</v>
      </c>
      <c r="AH537" s="48">
        <f t="shared" si="376"/>
        <v>63290</v>
      </c>
      <c r="AI537" s="48">
        <f t="shared" si="377"/>
        <v>63705</v>
      </c>
      <c r="AJ537" s="48">
        <f t="shared" si="378"/>
        <v>63705</v>
      </c>
      <c r="AK537" s="48">
        <f t="shared" si="379"/>
        <v>63705</v>
      </c>
      <c r="AL537" s="48">
        <f t="shared" si="380"/>
        <v>63705</v>
      </c>
      <c r="AM537" s="48">
        <f t="shared" si="381"/>
        <v>63705</v>
      </c>
      <c r="AN537" s="48">
        <f t="shared" si="382"/>
        <v>63705</v>
      </c>
      <c r="AO537" s="48">
        <f t="shared" si="383"/>
        <v>63705</v>
      </c>
    </row>
    <row r="538" spans="1:41" ht="16.399999999999999" customHeight="1">
      <c r="A538" s="22">
        <v>91007</v>
      </c>
      <c r="B538" s="15" t="s">
        <v>406</v>
      </c>
      <c r="C538" s="48">
        <f>SUMIF(Jan!$A:$A,TB!$A538,Jan!$H:$H)</f>
        <v>3550</v>
      </c>
      <c r="D538" s="48">
        <f>SUMIF(Feb!$A:$A,TB!$A538,Feb!$H:$H)</f>
        <v>3550</v>
      </c>
      <c r="E538" s="48">
        <f>SUMIF(Mar!$A:$A,TB!$A538,Mar!$H:$H)</f>
        <v>3550</v>
      </c>
      <c r="F538" s="48">
        <f>SUMIF(Apr!$A:$A,TB!$A538,Apr!$H:$H)</f>
        <v>3550</v>
      </c>
      <c r="G538" s="48">
        <f>SUMIF(May!$A:$A,TB!$A538,May!$H:$H)</f>
        <v>3550</v>
      </c>
      <c r="H538" s="48">
        <f>SUMIF(Jun!$A:$A,TB!$A538,Jun!$H:$H)</f>
        <v>3550</v>
      </c>
      <c r="I538" s="48">
        <f>SUMIF(Jul!$A:$A,TB!$A538,Jul!$H:$H)</f>
        <v>3550</v>
      </c>
      <c r="J538" s="48">
        <f>SUMIF(Aug!$A:$A,TB!$A538,Aug!$H:$H)</f>
        <v>3550</v>
      </c>
      <c r="K538" s="48">
        <f>SUMIF(Sep!$A:$A,TB!$A538,Sep!$H:$H)</f>
        <v>3550</v>
      </c>
      <c r="L538" s="48">
        <f>SUMIF(Oct!$A:$A,TB!$A538,Oct!$H:$H)</f>
        <v>3550</v>
      </c>
      <c r="M538" s="48">
        <f>SUMIF(Nov!$A:$A,TB!$A538,Nov!$H:$H)</f>
        <v>3550</v>
      </c>
      <c r="N538" s="48">
        <f>SUMIF(Dec!$A:$A,TB!$A538,Dec!$H:$H)</f>
        <v>3550</v>
      </c>
      <c r="O538" s="261" t="s">
        <v>614</v>
      </c>
      <c r="P538" s="261"/>
      <c r="Q538" s="48">
        <v>0</v>
      </c>
      <c r="R538" s="48">
        <v>0</v>
      </c>
      <c r="S538" s="48">
        <v>0</v>
      </c>
      <c r="T538" s="48">
        <v>0</v>
      </c>
      <c r="U538" s="48">
        <v>0</v>
      </c>
      <c r="V538" s="48">
        <v>0</v>
      </c>
      <c r="W538" s="48">
        <v>0</v>
      </c>
      <c r="X538" s="48">
        <v>0</v>
      </c>
      <c r="Y538" s="48">
        <v>0</v>
      </c>
      <c r="Z538" s="48">
        <v>500</v>
      </c>
      <c r="AA538" s="48">
        <v>500</v>
      </c>
      <c r="AB538" s="48">
        <v>500</v>
      </c>
      <c r="AC538" s="261"/>
      <c r="AD538" s="48">
        <f t="shared" si="372"/>
        <v>3550</v>
      </c>
      <c r="AE538" s="48">
        <f t="shared" si="373"/>
        <v>3550</v>
      </c>
      <c r="AF538" s="48">
        <f t="shared" si="374"/>
        <v>3550</v>
      </c>
      <c r="AG538" s="48">
        <f t="shared" si="375"/>
        <v>3550</v>
      </c>
      <c r="AH538" s="48">
        <f t="shared" si="376"/>
        <v>3550</v>
      </c>
      <c r="AI538" s="48">
        <f t="shared" si="377"/>
        <v>3550</v>
      </c>
      <c r="AJ538" s="48">
        <f t="shared" si="378"/>
        <v>3550</v>
      </c>
      <c r="AK538" s="48">
        <f t="shared" si="379"/>
        <v>3550</v>
      </c>
      <c r="AL538" s="48">
        <f t="shared" si="380"/>
        <v>3550</v>
      </c>
      <c r="AM538" s="48">
        <f t="shared" si="381"/>
        <v>3550</v>
      </c>
      <c r="AN538" s="48">
        <f t="shared" si="382"/>
        <v>3550</v>
      </c>
      <c r="AO538" s="48">
        <f t="shared" si="383"/>
        <v>3550</v>
      </c>
    </row>
    <row r="539" spans="1:41" ht="16.399999999999999" customHeight="1">
      <c r="A539" s="22">
        <v>91008</v>
      </c>
      <c r="B539" s="15" t="s">
        <v>407</v>
      </c>
      <c r="C539" s="48">
        <f>SUMIF(Jan!$A:$A,TB!$A539,Jan!$H:$H)</f>
        <v>5611.42</v>
      </c>
      <c r="D539" s="48">
        <f>SUMIF(Feb!$A:$A,TB!$A539,Feb!$H:$H)</f>
        <v>10679.8</v>
      </c>
      <c r="E539" s="48">
        <f>SUMIF(Mar!$A:$A,TB!$A539,Mar!$H:$H)</f>
        <v>16291.22</v>
      </c>
      <c r="F539" s="48">
        <f>SUMIF(Apr!$A:$A,TB!$A539,Apr!$H:$H)</f>
        <v>21721.63</v>
      </c>
      <c r="G539" s="48">
        <f>SUMIF(May!$A:$A,TB!$A539,May!$H:$H)</f>
        <v>27333.05</v>
      </c>
      <c r="H539" s="48">
        <f>SUMIF(Jun!$A:$A,TB!$A539,Jun!$H:$H)</f>
        <v>32763.46</v>
      </c>
      <c r="I539" s="48">
        <f>SUMIF(Jul!$A:$A,TB!$A539,Jul!$H:$H)</f>
        <v>32763.46</v>
      </c>
      <c r="J539" s="48">
        <f>SUMIF(Aug!$A:$A,TB!$A539,Aug!$H:$H)</f>
        <v>32763.46</v>
      </c>
      <c r="K539" s="48">
        <f>SUMIF(Sep!$A:$A,TB!$A539,Sep!$H:$H)</f>
        <v>32763.46</v>
      </c>
      <c r="L539" s="48">
        <f>SUMIF(Oct!$A:$A,TB!$A539,Oct!$H:$H)</f>
        <v>32763.46</v>
      </c>
      <c r="M539" s="48">
        <f>SUMIF(Nov!$A:$A,TB!$A539,Nov!$H:$H)</f>
        <v>32763.46</v>
      </c>
      <c r="N539" s="48">
        <f>SUMIF(Dec!$A:$A,TB!$A539,Dec!$H:$H)</f>
        <v>32763.46</v>
      </c>
      <c r="O539" s="261" t="s">
        <v>614</v>
      </c>
      <c r="P539" s="261"/>
      <c r="Q539" s="48">
        <v>5879.98</v>
      </c>
      <c r="R539" s="48">
        <v>11759.96</v>
      </c>
      <c r="S539" s="48">
        <v>17639.939999999999</v>
      </c>
      <c r="T539" s="48">
        <v>23519.919999999998</v>
      </c>
      <c r="U539" s="48">
        <v>45031.72</v>
      </c>
      <c r="V539" s="48">
        <v>42101.78</v>
      </c>
      <c r="W539" s="48">
        <v>51545.02</v>
      </c>
      <c r="X539" s="48">
        <v>46091.44</v>
      </c>
      <c r="Y539" s="48">
        <v>46091.44</v>
      </c>
      <c r="Z539" s="48">
        <v>61074.45</v>
      </c>
      <c r="AA539" s="48">
        <v>70155.14</v>
      </c>
      <c r="AB539" s="48">
        <v>75766.559999999998</v>
      </c>
      <c r="AC539" s="261"/>
      <c r="AD539" s="48">
        <f t="shared" si="372"/>
        <v>5611.42</v>
      </c>
      <c r="AE539" s="48">
        <f t="shared" si="373"/>
        <v>10679.8</v>
      </c>
      <c r="AF539" s="48">
        <f t="shared" si="374"/>
        <v>16291.22</v>
      </c>
      <c r="AG539" s="48">
        <f t="shared" si="375"/>
        <v>21721.63</v>
      </c>
      <c r="AH539" s="48">
        <f t="shared" si="376"/>
        <v>27333.05</v>
      </c>
      <c r="AI539" s="48">
        <f t="shared" si="377"/>
        <v>32763.46</v>
      </c>
      <c r="AJ539" s="48">
        <f t="shared" si="378"/>
        <v>32763.46</v>
      </c>
      <c r="AK539" s="48">
        <f t="shared" si="379"/>
        <v>32763.46</v>
      </c>
      <c r="AL539" s="48">
        <f t="shared" si="380"/>
        <v>32763.46</v>
      </c>
      <c r="AM539" s="48">
        <f t="shared" si="381"/>
        <v>32763.46</v>
      </c>
      <c r="AN539" s="48">
        <f t="shared" si="382"/>
        <v>32763.46</v>
      </c>
      <c r="AO539" s="48">
        <f t="shared" si="383"/>
        <v>32763.46</v>
      </c>
    </row>
    <row r="540" spans="1:41" ht="16.399999999999999" customHeight="1">
      <c r="A540" s="22">
        <v>91009</v>
      </c>
      <c r="B540" s="15" t="s">
        <v>408</v>
      </c>
      <c r="C540" s="48">
        <f>SUMIF(Jan!$A:$A,TB!$A540,Jan!$H:$H)</f>
        <v>0</v>
      </c>
      <c r="D540" s="48">
        <f>SUMIF(Feb!$A:$A,TB!$A540,Feb!$H:$H)</f>
        <v>0</v>
      </c>
      <c r="E540" s="48">
        <f>SUMIF(Mar!$A:$A,TB!$A540,Mar!$H:$H)</f>
        <v>33599.199999999997</v>
      </c>
      <c r="F540" s="48">
        <f>SUMIF(Apr!$A:$A,TB!$A540,Apr!$H:$H)</f>
        <v>33599.199999999997</v>
      </c>
      <c r="G540" s="48">
        <f>SUMIF(May!$A:$A,TB!$A540,May!$H:$H)</f>
        <v>33599.199999999997</v>
      </c>
      <c r="H540" s="48">
        <f>SUMIF(Jun!$A:$A,TB!$A540,Jun!$H:$H)</f>
        <v>33599.199999999997</v>
      </c>
      <c r="I540" s="48">
        <f>SUMIF(Jul!$A:$A,TB!$A540,Jul!$H:$H)</f>
        <v>33599.199999999997</v>
      </c>
      <c r="J540" s="48">
        <f>SUMIF(Aug!$A:$A,TB!$A540,Aug!$H:$H)</f>
        <v>33599.199999999997</v>
      </c>
      <c r="K540" s="48">
        <f>SUMIF(Sep!$A:$A,TB!$A540,Sep!$H:$H)</f>
        <v>33599.199999999997</v>
      </c>
      <c r="L540" s="48">
        <f>SUMIF(Oct!$A:$A,TB!$A540,Oct!$H:$H)</f>
        <v>33599.199999999997</v>
      </c>
      <c r="M540" s="48">
        <f>SUMIF(Nov!$A:$A,TB!$A540,Nov!$H:$H)</f>
        <v>33599.199999999997</v>
      </c>
      <c r="N540" s="48">
        <f>SUMIF(Dec!$A:$A,TB!$A540,Dec!$H:$H)</f>
        <v>33599.199999999997</v>
      </c>
      <c r="O540" s="261" t="s">
        <v>614</v>
      </c>
      <c r="P540" s="261"/>
      <c r="Q540" s="48">
        <v>0</v>
      </c>
      <c r="R540" s="48">
        <v>0</v>
      </c>
      <c r="S540" s="48">
        <v>0</v>
      </c>
      <c r="T540" s="48">
        <v>0</v>
      </c>
      <c r="U540" s="48">
        <v>0</v>
      </c>
      <c r="V540" s="48">
        <v>0</v>
      </c>
      <c r="W540" s="48">
        <v>14445</v>
      </c>
      <c r="X540" s="48">
        <v>14445</v>
      </c>
      <c r="Y540" s="48">
        <v>17996.400000000001</v>
      </c>
      <c r="Z540" s="48">
        <v>17996.400000000001</v>
      </c>
      <c r="AA540" s="48">
        <v>27496.400000000001</v>
      </c>
      <c r="AB540" s="48">
        <v>27496.400000000001</v>
      </c>
      <c r="AC540" s="261"/>
      <c r="AD540" s="48">
        <f t="shared" si="372"/>
        <v>0</v>
      </c>
      <c r="AE540" s="48">
        <f t="shared" si="373"/>
        <v>0</v>
      </c>
      <c r="AF540" s="48">
        <f t="shared" si="374"/>
        <v>33599.199999999997</v>
      </c>
      <c r="AG540" s="48">
        <f t="shared" si="375"/>
        <v>33599.199999999997</v>
      </c>
      <c r="AH540" s="48">
        <f t="shared" si="376"/>
        <v>33599.199999999997</v>
      </c>
      <c r="AI540" s="48">
        <f t="shared" si="377"/>
        <v>33599.199999999997</v>
      </c>
      <c r="AJ540" s="48">
        <f t="shared" si="378"/>
        <v>33599.199999999997</v>
      </c>
      <c r="AK540" s="48">
        <f t="shared" si="379"/>
        <v>33599.199999999997</v>
      </c>
      <c r="AL540" s="48">
        <f t="shared" si="380"/>
        <v>33599.199999999997</v>
      </c>
      <c r="AM540" s="48">
        <f t="shared" si="381"/>
        <v>33599.199999999997</v>
      </c>
      <c r="AN540" s="48">
        <f t="shared" si="382"/>
        <v>33599.199999999997</v>
      </c>
      <c r="AO540" s="48">
        <f t="shared" si="383"/>
        <v>33599.199999999997</v>
      </c>
    </row>
    <row r="541" spans="1:41" ht="16.399999999999999" customHeight="1">
      <c r="A541" s="22">
        <v>91010</v>
      </c>
      <c r="B541" s="15" t="s">
        <v>409</v>
      </c>
      <c r="C541" s="48">
        <f>SUMIF(Jan!$A:$A,TB!$A541,Jan!$H:$H)</f>
        <v>0</v>
      </c>
      <c r="D541" s="48">
        <f>SUMIF(Feb!$A:$A,TB!$A541,Feb!$H:$H)</f>
        <v>0</v>
      </c>
      <c r="E541" s="48">
        <f>SUMIF(Mar!$A:$A,TB!$A541,Mar!$H:$H)</f>
        <v>69506</v>
      </c>
      <c r="F541" s="48">
        <f>SUMIF(Apr!$A:$A,TB!$A541,Apr!$H:$H)</f>
        <v>69506</v>
      </c>
      <c r="G541" s="48">
        <f>SUMIF(May!$A:$A,TB!$A541,May!$H:$H)</f>
        <v>69506</v>
      </c>
      <c r="H541" s="48">
        <f>SUMIF(Jun!$A:$A,TB!$A541,Jun!$H:$H)</f>
        <v>87182.93</v>
      </c>
      <c r="I541" s="48">
        <f>SUMIF(Jul!$A:$A,TB!$A541,Jul!$H:$H)</f>
        <v>87182.93</v>
      </c>
      <c r="J541" s="48">
        <f>SUMIF(Aug!$A:$A,TB!$A541,Aug!$H:$H)</f>
        <v>87182.93</v>
      </c>
      <c r="K541" s="48">
        <f>SUMIF(Sep!$A:$A,TB!$A541,Sep!$H:$H)</f>
        <v>87182.93</v>
      </c>
      <c r="L541" s="48">
        <f>SUMIF(Oct!$A:$A,TB!$A541,Oct!$H:$H)</f>
        <v>87182.93</v>
      </c>
      <c r="M541" s="48">
        <f>SUMIF(Nov!$A:$A,TB!$A541,Nov!$H:$H)</f>
        <v>87182.93</v>
      </c>
      <c r="N541" s="48">
        <f>SUMIF(Dec!$A:$A,TB!$A541,Dec!$H:$H)</f>
        <v>87182.93</v>
      </c>
      <c r="O541" s="261" t="s">
        <v>614</v>
      </c>
      <c r="P541" s="261"/>
      <c r="Q541" s="48">
        <v>0</v>
      </c>
      <c r="R541" s="48">
        <v>0</v>
      </c>
      <c r="S541" s="48">
        <v>57517.5</v>
      </c>
      <c r="T541" s="48">
        <v>57517.5</v>
      </c>
      <c r="U541" s="48">
        <v>57517.5</v>
      </c>
      <c r="V541" s="48">
        <v>57517.5</v>
      </c>
      <c r="W541" s="48">
        <v>57517.5</v>
      </c>
      <c r="X541" s="48">
        <v>57517.5</v>
      </c>
      <c r="Y541" s="48">
        <v>57517.5</v>
      </c>
      <c r="Z541" s="48">
        <v>57517.5</v>
      </c>
      <c r="AA541" s="48">
        <v>57517.5</v>
      </c>
      <c r="AB541" s="48">
        <v>73517.5</v>
      </c>
      <c r="AC541" s="261"/>
      <c r="AD541" s="48">
        <f t="shared" si="372"/>
        <v>0</v>
      </c>
      <c r="AE541" s="48">
        <f t="shared" si="373"/>
        <v>0</v>
      </c>
      <c r="AF541" s="48">
        <f t="shared" si="374"/>
        <v>69506</v>
      </c>
      <c r="AG541" s="48">
        <f t="shared" si="375"/>
        <v>69506</v>
      </c>
      <c r="AH541" s="48">
        <f t="shared" si="376"/>
        <v>69506</v>
      </c>
      <c r="AI541" s="48">
        <f t="shared" si="377"/>
        <v>87182.93</v>
      </c>
      <c r="AJ541" s="48">
        <f t="shared" si="378"/>
        <v>87182.93</v>
      </c>
      <c r="AK541" s="48">
        <f t="shared" si="379"/>
        <v>87182.93</v>
      </c>
      <c r="AL541" s="48">
        <f t="shared" si="380"/>
        <v>87182.93</v>
      </c>
      <c r="AM541" s="48">
        <f t="shared" si="381"/>
        <v>87182.93</v>
      </c>
      <c r="AN541" s="48">
        <f t="shared" si="382"/>
        <v>87182.93</v>
      </c>
      <c r="AO541" s="48">
        <f t="shared" si="383"/>
        <v>87182.93</v>
      </c>
    </row>
    <row r="542" spans="1:41" ht="16.399999999999999" customHeight="1">
      <c r="A542" s="22">
        <v>91011</v>
      </c>
      <c r="B542" s="15" t="s">
        <v>410</v>
      </c>
      <c r="C542" s="48">
        <f>SUMIF(Jan!$A:$A,TB!$A542,Jan!$H:$H)</f>
        <v>0</v>
      </c>
      <c r="D542" s="48">
        <f>SUMIF(Feb!$A:$A,TB!$A542,Feb!$H:$H)</f>
        <v>0</v>
      </c>
      <c r="E542" s="48">
        <f>SUMIF(Mar!$A:$A,TB!$A542,Mar!$H:$H)</f>
        <v>0</v>
      </c>
      <c r="F542" s="48">
        <f>SUMIF(Apr!$A:$A,TB!$A542,Apr!$H:$H)</f>
        <v>0</v>
      </c>
      <c r="G542" s="48">
        <f>SUMIF(May!$A:$A,TB!$A542,May!$H:$H)</f>
        <v>0</v>
      </c>
      <c r="H542" s="48">
        <f>SUMIF(Jun!$A:$A,TB!$A542,Jun!$H:$H)</f>
        <v>0</v>
      </c>
      <c r="I542" s="48">
        <f>SUMIF(Jul!$A:$A,TB!$A542,Jul!$H:$H)</f>
        <v>0</v>
      </c>
      <c r="J542" s="48">
        <f>SUMIF(Aug!$A:$A,TB!$A542,Aug!$H:$H)</f>
        <v>0</v>
      </c>
      <c r="K542" s="48">
        <f>SUMIF(Sep!$A:$A,TB!$A542,Sep!$H:$H)</f>
        <v>0</v>
      </c>
      <c r="L542" s="48">
        <f>SUMIF(Oct!$A:$A,TB!$A542,Oct!$H:$H)</f>
        <v>0</v>
      </c>
      <c r="M542" s="48">
        <f>SUMIF(Nov!$A:$A,TB!$A542,Nov!$H:$H)</f>
        <v>0</v>
      </c>
      <c r="N542" s="48">
        <f>SUMIF(Dec!$A:$A,TB!$A542,Dec!$H:$H)</f>
        <v>0</v>
      </c>
      <c r="O542" s="261" t="s">
        <v>614</v>
      </c>
      <c r="P542" s="261"/>
      <c r="Q542" s="48">
        <v>0</v>
      </c>
      <c r="R542" s="48">
        <v>0</v>
      </c>
      <c r="S542" s="48">
        <v>0</v>
      </c>
      <c r="T542" s="48">
        <v>0</v>
      </c>
      <c r="U542" s="48">
        <v>0</v>
      </c>
      <c r="V542" s="48">
        <v>0</v>
      </c>
      <c r="W542" s="48">
        <v>0</v>
      </c>
      <c r="X542" s="48">
        <v>0</v>
      </c>
      <c r="Y542" s="48">
        <v>0</v>
      </c>
      <c r="Z542" s="48">
        <v>0</v>
      </c>
      <c r="AA542" s="48">
        <v>0</v>
      </c>
      <c r="AB542" s="48">
        <v>0</v>
      </c>
      <c r="AC542" s="261"/>
      <c r="AD542" s="48">
        <f t="shared" si="372"/>
        <v>0</v>
      </c>
      <c r="AE542" s="48">
        <f t="shared" si="373"/>
        <v>0</v>
      </c>
      <c r="AF542" s="48">
        <f t="shared" si="374"/>
        <v>0</v>
      </c>
      <c r="AG542" s="48">
        <f t="shared" si="375"/>
        <v>0</v>
      </c>
      <c r="AH542" s="48">
        <f t="shared" si="376"/>
        <v>0</v>
      </c>
      <c r="AI542" s="48">
        <f t="shared" si="377"/>
        <v>0</v>
      </c>
      <c r="AJ542" s="48">
        <f t="shared" si="378"/>
        <v>0</v>
      </c>
      <c r="AK542" s="48">
        <f t="shared" si="379"/>
        <v>0</v>
      </c>
      <c r="AL542" s="48">
        <f t="shared" si="380"/>
        <v>0</v>
      </c>
      <c r="AM542" s="48">
        <f t="shared" si="381"/>
        <v>0</v>
      </c>
      <c r="AN542" s="48">
        <f t="shared" si="382"/>
        <v>0</v>
      </c>
      <c r="AO542" s="48">
        <f t="shared" si="383"/>
        <v>0</v>
      </c>
    </row>
    <row r="543" spans="1:41" ht="16.399999999999999" customHeight="1">
      <c r="A543" s="22">
        <v>91012</v>
      </c>
      <c r="B543" s="15" t="s">
        <v>252</v>
      </c>
      <c r="C543" s="48">
        <f>SUMIF(Jan!$A:$A,TB!$A543,Jan!$H:$H)</f>
        <v>0</v>
      </c>
      <c r="D543" s="48">
        <f>SUMIF(Feb!$A:$A,TB!$A543,Feb!$H:$H)</f>
        <v>0</v>
      </c>
      <c r="E543" s="48">
        <f>SUMIF(Mar!$A:$A,TB!$A543,Mar!$H:$H)</f>
        <v>0</v>
      </c>
      <c r="F543" s="48">
        <f>SUMIF(Apr!$A:$A,TB!$A543,Apr!$H:$H)</f>
        <v>0</v>
      </c>
      <c r="G543" s="48">
        <f>SUMIF(May!$A:$A,TB!$A543,May!$H:$H)</f>
        <v>0</v>
      </c>
      <c r="H543" s="48">
        <f>SUMIF(Jun!$A:$A,TB!$A543,Jun!$H:$H)</f>
        <v>0</v>
      </c>
      <c r="I543" s="48">
        <f>SUMIF(Jul!$A:$A,TB!$A543,Jul!$H:$H)</f>
        <v>0</v>
      </c>
      <c r="J543" s="48">
        <f>SUMIF(Aug!$A:$A,TB!$A543,Aug!$H:$H)</f>
        <v>0</v>
      </c>
      <c r="K543" s="48">
        <f>SUMIF(Sep!$A:$A,TB!$A543,Sep!$H:$H)</f>
        <v>0</v>
      </c>
      <c r="L543" s="48">
        <f>SUMIF(Oct!$A:$A,TB!$A543,Oct!$H:$H)</f>
        <v>0</v>
      </c>
      <c r="M543" s="48">
        <f>SUMIF(Nov!$A:$A,TB!$A543,Nov!$H:$H)</f>
        <v>0</v>
      </c>
      <c r="N543" s="48">
        <f>SUMIF(Dec!$A:$A,TB!$A543,Dec!$H:$H)</f>
        <v>0</v>
      </c>
      <c r="O543" s="261" t="s">
        <v>614</v>
      </c>
      <c r="P543" s="261"/>
      <c r="Q543" s="48">
        <v>0</v>
      </c>
      <c r="R543" s="48">
        <v>0</v>
      </c>
      <c r="S543" s="48">
        <v>0</v>
      </c>
      <c r="T543" s="48">
        <v>0</v>
      </c>
      <c r="U543" s="48">
        <v>0</v>
      </c>
      <c r="V543" s="48">
        <v>0</v>
      </c>
      <c r="W543" s="48">
        <v>0</v>
      </c>
      <c r="X543" s="48">
        <v>0</v>
      </c>
      <c r="Y543" s="48">
        <v>0</v>
      </c>
      <c r="Z543" s="48">
        <v>0</v>
      </c>
      <c r="AA543" s="48">
        <v>0</v>
      </c>
      <c r="AB543" s="48">
        <v>0</v>
      </c>
      <c r="AC543" s="261"/>
      <c r="AD543" s="48">
        <f t="shared" si="372"/>
        <v>0</v>
      </c>
      <c r="AE543" s="48">
        <f t="shared" si="373"/>
        <v>0</v>
      </c>
      <c r="AF543" s="48">
        <f t="shared" si="374"/>
        <v>0</v>
      </c>
      <c r="AG543" s="48">
        <f t="shared" si="375"/>
        <v>0</v>
      </c>
      <c r="AH543" s="48">
        <f t="shared" si="376"/>
        <v>0</v>
      </c>
      <c r="AI543" s="48">
        <f t="shared" si="377"/>
        <v>0</v>
      </c>
      <c r="AJ543" s="48">
        <f t="shared" si="378"/>
        <v>0</v>
      </c>
      <c r="AK543" s="48">
        <f t="shared" si="379"/>
        <v>0</v>
      </c>
      <c r="AL543" s="48">
        <f t="shared" si="380"/>
        <v>0</v>
      </c>
      <c r="AM543" s="48">
        <f t="shared" si="381"/>
        <v>0</v>
      </c>
      <c r="AN543" s="48">
        <f t="shared" si="382"/>
        <v>0</v>
      </c>
      <c r="AO543" s="48">
        <f t="shared" si="383"/>
        <v>0</v>
      </c>
    </row>
    <row r="544" spans="1:41" ht="16.399999999999999" customHeight="1">
      <c r="A544" s="22">
        <v>91013</v>
      </c>
      <c r="B544" s="15" t="s">
        <v>411</v>
      </c>
      <c r="C544" s="48">
        <f>SUMIF(Jan!$A:$A,TB!$A544,Jan!$H:$H)</f>
        <v>0</v>
      </c>
      <c r="D544" s="48">
        <f>SUMIF(Feb!$A:$A,TB!$A544,Feb!$H:$H)</f>
        <v>0</v>
      </c>
      <c r="E544" s="48">
        <f>SUMIF(Mar!$A:$A,TB!$A544,Mar!$H:$H)</f>
        <v>32424</v>
      </c>
      <c r="F544" s="48">
        <f>SUMIF(Apr!$A:$A,TB!$A544,Apr!$H:$H)</f>
        <v>43232</v>
      </c>
      <c r="G544" s="48">
        <f>SUMIF(May!$A:$A,TB!$A544,May!$H:$H)</f>
        <v>55540</v>
      </c>
      <c r="H544" s="48">
        <f>SUMIF(Jun!$A:$A,TB!$A544,Jun!$H:$H)</f>
        <v>64850</v>
      </c>
      <c r="I544" s="48">
        <f>SUMIF(Jul!$A:$A,TB!$A544,Jul!$H:$H)</f>
        <v>64850</v>
      </c>
      <c r="J544" s="48">
        <f>SUMIF(Aug!$A:$A,TB!$A544,Aug!$H:$H)</f>
        <v>64850</v>
      </c>
      <c r="K544" s="48">
        <f>SUMIF(Sep!$A:$A,TB!$A544,Sep!$H:$H)</f>
        <v>64850</v>
      </c>
      <c r="L544" s="48">
        <f>SUMIF(Oct!$A:$A,TB!$A544,Oct!$H:$H)</f>
        <v>64850</v>
      </c>
      <c r="M544" s="48">
        <f>SUMIF(Nov!$A:$A,TB!$A544,Nov!$H:$H)</f>
        <v>64850</v>
      </c>
      <c r="N544" s="48">
        <f>SUMIF(Dec!$A:$A,TB!$A544,Dec!$H:$H)</f>
        <v>64850</v>
      </c>
      <c r="O544" s="261" t="s">
        <v>614</v>
      </c>
      <c r="P544" s="261"/>
      <c r="Q544" s="48">
        <v>0</v>
      </c>
      <c r="R544" s="48">
        <v>3605.83</v>
      </c>
      <c r="S544" s="48">
        <v>4458.25</v>
      </c>
      <c r="T544" s="48">
        <v>5944.33</v>
      </c>
      <c r="U544" s="48">
        <v>5944.33</v>
      </c>
      <c r="V544" s="48">
        <v>8913.42</v>
      </c>
      <c r="W544" s="48">
        <v>8913.42</v>
      </c>
      <c r="X544" s="48">
        <v>10399.51</v>
      </c>
      <c r="Y544" s="48">
        <v>10399.51</v>
      </c>
      <c r="Z544" s="48">
        <v>10399.51</v>
      </c>
      <c r="AA544" s="48">
        <v>10399.51</v>
      </c>
      <c r="AB544" s="48">
        <v>1169966.71</v>
      </c>
      <c r="AC544" s="261"/>
      <c r="AD544" s="48">
        <f t="shared" si="372"/>
        <v>0</v>
      </c>
      <c r="AE544" s="48">
        <f t="shared" si="373"/>
        <v>0</v>
      </c>
      <c r="AF544" s="48">
        <f t="shared" si="374"/>
        <v>32424</v>
      </c>
      <c r="AG544" s="48">
        <f t="shared" si="375"/>
        <v>43232</v>
      </c>
      <c r="AH544" s="48">
        <f t="shared" si="376"/>
        <v>55540</v>
      </c>
      <c r="AI544" s="48">
        <f t="shared" si="377"/>
        <v>64850</v>
      </c>
      <c r="AJ544" s="48">
        <f t="shared" si="378"/>
        <v>64850</v>
      </c>
      <c r="AK544" s="48">
        <f t="shared" si="379"/>
        <v>64850</v>
      </c>
      <c r="AL544" s="48">
        <f t="shared" si="380"/>
        <v>64850</v>
      </c>
      <c r="AM544" s="48">
        <f t="shared" si="381"/>
        <v>64850</v>
      </c>
      <c r="AN544" s="48">
        <f t="shared" si="382"/>
        <v>64850</v>
      </c>
      <c r="AO544" s="48">
        <f t="shared" si="383"/>
        <v>64850</v>
      </c>
    </row>
    <row r="545" spans="1:41" ht="16.399999999999999" customHeight="1">
      <c r="A545" s="22">
        <v>91014</v>
      </c>
      <c r="B545" s="15" t="s">
        <v>521</v>
      </c>
      <c r="C545" s="48">
        <f>SUMIF(Jan!$A:$A,TB!$A545,Jan!$H:$H)</f>
        <v>0</v>
      </c>
      <c r="D545" s="48">
        <f>SUMIF(Feb!$A:$A,TB!$A545,Feb!$H:$H)</f>
        <v>0</v>
      </c>
      <c r="E545" s="48">
        <f>SUMIF(Mar!$A:$A,TB!$A545,Mar!$H:$H)</f>
        <v>0</v>
      </c>
      <c r="F545" s="48">
        <f>SUMIF(Apr!$A:$A,TB!$A545,Apr!$H:$H)</f>
        <v>0</v>
      </c>
      <c r="G545" s="48">
        <f>SUMIF(May!$A:$A,TB!$A545,May!$H:$H)</f>
        <v>0</v>
      </c>
      <c r="H545" s="48">
        <f>SUMIF(Jun!$A:$A,TB!$A545,Jun!$H:$H)</f>
        <v>0</v>
      </c>
      <c r="I545" s="48">
        <f>SUMIF(Jul!$A:$A,TB!$A545,Jul!$H:$H)</f>
        <v>0</v>
      </c>
      <c r="J545" s="48">
        <f>SUMIF(Aug!$A:$A,TB!$A545,Aug!$H:$H)</f>
        <v>0</v>
      </c>
      <c r="K545" s="48">
        <f>SUMIF(Sep!$A:$A,TB!$A545,Sep!$H:$H)</f>
        <v>0</v>
      </c>
      <c r="L545" s="48">
        <f>SUMIF(Oct!$A:$A,TB!$A545,Oct!$H:$H)</f>
        <v>0</v>
      </c>
      <c r="M545" s="48">
        <f>SUMIF(Nov!$A:$A,TB!$A545,Nov!$H:$H)</f>
        <v>0</v>
      </c>
      <c r="N545" s="48">
        <f>SUMIF(Dec!$A:$A,TB!$A545,Dec!$H:$H)</f>
        <v>0</v>
      </c>
      <c r="O545" s="261" t="s">
        <v>614</v>
      </c>
      <c r="P545" s="261"/>
      <c r="Q545" s="48">
        <v>0</v>
      </c>
      <c r="R545" s="48">
        <v>0</v>
      </c>
      <c r="S545" s="48">
        <v>0</v>
      </c>
      <c r="T545" s="48">
        <v>0</v>
      </c>
      <c r="U545" s="48">
        <v>0</v>
      </c>
      <c r="V545" s="48">
        <v>0</v>
      </c>
      <c r="W545" s="48">
        <v>0</v>
      </c>
      <c r="X545" s="48">
        <v>0</v>
      </c>
      <c r="Y545" s="48">
        <v>0</v>
      </c>
      <c r="Z545" s="48">
        <v>0</v>
      </c>
      <c r="AA545" s="48">
        <v>0</v>
      </c>
      <c r="AB545" s="48">
        <v>0</v>
      </c>
      <c r="AC545" s="261"/>
      <c r="AD545" s="48">
        <f t="shared" si="372"/>
        <v>0</v>
      </c>
      <c r="AE545" s="48">
        <f t="shared" si="373"/>
        <v>0</v>
      </c>
      <c r="AF545" s="48">
        <f t="shared" si="374"/>
        <v>0</v>
      </c>
      <c r="AG545" s="48">
        <f t="shared" si="375"/>
        <v>0</v>
      </c>
      <c r="AH545" s="48">
        <f t="shared" si="376"/>
        <v>0</v>
      </c>
      <c r="AI545" s="48">
        <f t="shared" si="377"/>
        <v>0</v>
      </c>
      <c r="AJ545" s="48">
        <f t="shared" si="378"/>
        <v>0</v>
      </c>
      <c r="AK545" s="48">
        <f t="shared" si="379"/>
        <v>0</v>
      </c>
      <c r="AL545" s="48">
        <f t="shared" si="380"/>
        <v>0</v>
      </c>
      <c r="AM545" s="48">
        <f t="shared" si="381"/>
        <v>0</v>
      </c>
      <c r="AN545" s="48">
        <f t="shared" si="382"/>
        <v>0</v>
      </c>
      <c r="AO545" s="48">
        <f t="shared" si="383"/>
        <v>0</v>
      </c>
    </row>
    <row r="546" spans="1:41" ht="16.399999999999999" customHeight="1">
      <c r="A546" s="22">
        <v>91015</v>
      </c>
      <c r="B546" s="15" t="s">
        <v>522</v>
      </c>
      <c r="C546" s="48">
        <f>SUMIF(Jan!$A:$A,TB!$A546,Jan!$H:$H)</f>
        <v>0</v>
      </c>
      <c r="D546" s="48">
        <f>SUMIF(Feb!$A:$A,TB!$A546,Feb!$H:$H)</f>
        <v>0</v>
      </c>
      <c r="E546" s="48">
        <f>SUMIF(Mar!$A:$A,TB!$A546,Mar!$H:$H)</f>
        <v>0</v>
      </c>
      <c r="F546" s="48">
        <f>SUMIF(Apr!$A:$A,TB!$A546,Apr!$H:$H)</f>
        <v>0</v>
      </c>
      <c r="G546" s="48">
        <f>SUMIF(May!$A:$A,TB!$A546,May!$H:$H)</f>
        <v>0</v>
      </c>
      <c r="H546" s="48">
        <f>SUMIF(Jun!$A:$A,TB!$A546,Jun!$H:$H)</f>
        <v>0</v>
      </c>
      <c r="I546" s="48">
        <f>SUMIF(Jul!$A:$A,TB!$A546,Jul!$H:$H)</f>
        <v>0</v>
      </c>
      <c r="J546" s="48">
        <f>SUMIF(Aug!$A:$A,TB!$A546,Aug!$H:$H)</f>
        <v>0</v>
      </c>
      <c r="K546" s="48">
        <f>SUMIF(Sep!$A:$A,TB!$A546,Sep!$H:$H)</f>
        <v>0</v>
      </c>
      <c r="L546" s="48">
        <f>SUMIF(Oct!$A:$A,TB!$A546,Oct!$H:$H)</f>
        <v>0</v>
      </c>
      <c r="M546" s="48">
        <f>SUMIF(Nov!$A:$A,TB!$A546,Nov!$H:$H)</f>
        <v>0</v>
      </c>
      <c r="N546" s="48">
        <f>SUMIF(Dec!$A:$A,TB!$A546,Dec!$H:$H)</f>
        <v>0</v>
      </c>
      <c r="O546" s="261" t="s">
        <v>614</v>
      </c>
      <c r="P546" s="261"/>
      <c r="Q546" s="48">
        <v>0</v>
      </c>
      <c r="R546" s="48">
        <v>0</v>
      </c>
      <c r="S546" s="48">
        <v>0</v>
      </c>
      <c r="T546" s="48">
        <v>0</v>
      </c>
      <c r="U546" s="48">
        <v>0</v>
      </c>
      <c r="V546" s="48">
        <v>0</v>
      </c>
      <c r="W546" s="48">
        <v>0</v>
      </c>
      <c r="X546" s="48">
        <v>0</v>
      </c>
      <c r="Y546" s="48">
        <v>0</v>
      </c>
      <c r="Z546" s="48">
        <v>0</v>
      </c>
      <c r="AA546" s="48">
        <v>0</v>
      </c>
      <c r="AB546" s="48">
        <v>0</v>
      </c>
      <c r="AC546" s="261"/>
      <c r="AD546" s="48">
        <f t="shared" si="372"/>
        <v>0</v>
      </c>
      <c r="AE546" s="48">
        <f t="shared" si="373"/>
        <v>0</v>
      </c>
      <c r="AF546" s="48">
        <f t="shared" si="374"/>
        <v>0</v>
      </c>
      <c r="AG546" s="48">
        <f t="shared" si="375"/>
        <v>0</v>
      </c>
      <c r="AH546" s="48">
        <f t="shared" si="376"/>
        <v>0</v>
      </c>
      <c r="AI546" s="48">
        <f t="shared" si="377"/>
        <v>0</v>
      </c>
      <c r="AJ546" s="48">
        <f t="shared" si="378"/>
        <v>0</v>
      </c>
      <c r="AK546" s="48">
        <f t="shared" si="379"/>
        <v>0</v>
      </c>
      <c r="AL546" s="48">
        <f t="shared" si="380"/>
        <v>0</v>
      </c>
      <c r="AM546" s="48">
        <f t="shared" si="381"/>
        <v>0</v>
      </c>
      <c r="AN546" s="48">
        <f t="shared" si="382"/>
        <v>0</v>
      </c>
      <c r="AO546" s="48">
        <f t="shared" si="383"/>
        <v>0</v>
      </c>
    </row>
    <row r="547" spans="1:41" ht="16.399999999999999" customHeight="1">
      <c r="A547" s="22">
        <v>91016</v>
      </c>
      <c r="B547" s="15" t="s">
        <v>523</v>
      </c>
      <c r="C547" s="48">
        <f>SUMIF(Jan!$A:$A,TB!$A547,Jan!$H:$H)</f>
        <v>0</v>
      </c>
      <c r="D547" s="48">
        <f>SUMIF(Feb!$A:$A,TB!$A547,Feb!$H:$H)</f>
        <v>0</v>
      </c>
      <c r="E547" s="48">
        <f>SUMIF(Mar!$A:$A,TB!$A547,Mar!$H:$H)</f>
        <v>0</v>
      </c>
      <c r="F547" s="48">
        <f>SUMIF(Apr!$A:$A,TB!$A547,Apr!$H:$H)</f>
        <v>0</v>
      </c>
      <c r="G547" s="48">
        <f>SUMIF(May!$A:$A,TB!$A547,May!$H:$H)</f>
        <v>0</v>
      </c>
      <c r="H547" s="48">
        <f>SUMIF(Jun!$A:$A,TB!$A547,Jun!$H:$H)</f>
        <v>0</v>
      </c>
      <c r="I547" s="48">
        <f>SUMIF(Jul!$A:$A,TB!$A547,Jul!$H:$H)</f>
        <v>0</v>
      </c>
      <c r="J547" s="48">
        <f>SUMIF(Aug!$A:$A,TB!$A547,Aug!$H:$H)</f>
        <v>0</v>
      </c>
      <c r="K547" s="48">
        <f>SUMIF(Sep!$A:$A,TB!$A547,Sep!$H:$H)</f>
        <v>0</v>
      </c>
      <c r="L547" s="48">
        <f>SUMIF(Oct!$A:$A,TB!$A547,Oct!$H:$H)</f>
        <v>0</v>
      </c>
      <c r="M547" s="48">
        <f>SUMIF(Nov!$A:$A,TB!$A547,Nov!$H:$H)</f>
        <v>0</v>
      </c>
      <c r="N547" s="48">
        <f>SUMIF(Dec!$A:$A,TB!$A547,Dec!$H:$H)</f>
        <v>0</v>
      </c>
      <c r="O547" s="261" t="s">
        <v>614</v>
      </c>
      <c r="P547" s="261"/>
      <c r="Q547" s="48">
        <v>0</v>
      </c>
      <c r="R547" s="48">
        <v>0</v>
      </c>
      <c r="S547" s="48">
        <v>0</v>
      </c>
      <c r="T547" s="48">
        <v>0</v>
      </c>
      <c r="U547" s="48">
        <v>0</v>
      </c>
      <c r="V547" s="48">
        <v>0</v>
      </c>
      <c r="W547" s="48">
        <v>0</v>
      </c>
      <c r="X547" s="48">
        <v>0</v>
      </c>
      <c r="Y547" s="48">
        <v>0</v>
      </c>
      <c r="Z547" s="48">
        <v>0</v>
      </c>
      <c r="AA547" s="48">
        <v>0</v>
      </c>
      <c r="AB547" s="48">
        <v>0</v>
      </c>
      <c r="AC547" s="261"/>
      <c r="AD547" s="48">
        <f t="shared" si="372"/>
        <v>0</v>
      </c>
      <c r="AE547" s="48">
        <f t="shared" si="373"/>
        <v>0</v>
      </c>
      <c r="AF547" s="48">
        <f t="shared" si="374"/>
        <v>0</v>
      </c>
      <c r="AG547" s="48">
        <f t="shared" si="375"/>
        <v>0</v>
      </c>
      <c r="AH547" s="48">
        <f t="shared" si="376"/>
        <v>0</v>
      </c>
      <c r="AI547" s="48">
        <f t="shared" si="377"/>
        <v>0</v>
      </c>
      <c r="AJ547" s="48">
        <f t="shared" si="378"/>
        <v>0</v>
      </c>
      <c r="AK547" s="48">
        <f t="shared" si="379"/>
        <v>0</v>
      </c>
      <c r="AL547" s="48">
        <f t="shared" si="380"/>
        <v>0</v>
      </c>
      <c r="AM547" s="48">
        <f t="shared" si="381"/>
        <v>0</v>
      </c>
      <c r="AN547" s="48">
        <f t="shared" si="382"/>
        <v>0</v>
      </c>
      <c r="AO547" s="48">
        <f t="shared" si="383"/>
        <v>0</v>
      </c>
    </row>
    <row r="548" spans="1:41" ht="16.399999999999999" customHeight="1">
      <c r="A548" s="22">
        <v>91200</v>
      </c>
      <c r="B548" s="15" t="s">
        <v>412</v>
      </c>
      <c r="C548" s="48">
        <f>SUMIF(Jan!$A:$A,TB!$A548,Jan!$H:$H)</f>
        <v>26170</v>
      </c>
      <c r="D548" s="48">
        <f>SUMIF(Feb!$A:$A,TB!$A548,Feb!$H:$H)</f>
        <v>53615</v>
      </c>
      <c r="E548" s="48">
        <f>SUMIF(Mar!$A:$A,TB!$A548,Mar!$H:$H)</f>
        <v>81490</v>
      </c>
      <c r="F548" s="48">
        <f>SUMIF(Apr!$A:$A,TB!$A548,Apr!$H:$H)</f>
        <v>109365</v>
      </c>
      <c r="G548" s="48">
        <f>SUMIF(May!$A:$A,TB!$A548,May!$H:$H)</f>
        <v>137240</v>
      </c>
      <c r="H548" s="48">
        <f>SUMIF(Jun!$A:$A,TB!$A548,Jun!$H:$H)</f>
        <v>165115</v>
      </c>
      <c r="I548" s="48">
        <f>SUMIF(Jul!$A:$A,TB!$A548,Jul!$H:$H)</f>
        <v>165115</v>
      </c>
      <c r="J548" s="48">
        <f>SUMIF(Aug!$A:$A,TB!$A548,Aug!$H:$H)</f>
        <v>165115</v>
      </c>
      <c r="K548" s="48">
        <f>SUMIF(Sep!$A:$A,TB!$A548,Sep!$H:$H)</f>
        <v>165115</v>
      </c>
      <c r="L548" s="48">
        <f>SUMIF(Oct!$A:$A,TB!$A548,Oct!$H:$H)</f>
        <v>165115</v>
      </c>
      <c r="M548" s="48">
        <f>SUMIF(Nov!$A:$A,TB!$A548,Nov!$H:$H)</f>
        <v>165115</v>
      </c>
      <c r="N548" s="48">
        <f>SUMIF(Dec!$A:$A,TB!$A548,Dec!$H:$H)</f>
        <v>165115</v>
      </c>
      <c r="O548" s="261" t="s">
        <v>614</v>
      </c>
      <c r="P548" s="261"/>
      <c r="Q548" s="48">
        <v>29424</v>
      </c>
      <c r="R548" s="48">
        <v>59983</v>
      </c>
      <c r="S548" s="48">
        <v>77486.87</v>
      </c>
      <c r="T548" s="48">
        <v>104466.87</v>
      </c>
      <c r="U548" s="48">
        <v>131446.87</v>
      </c>
      <c r="V548" s="48">
        <v>154676.87</v>
      </c>
      <c r="W548" s="48">
        <v>182406.87</v>
      </c>
      <c r="X548" s="48">
        <v>210136.87</v>
      </c>
      <c r="Y548" s="48">
        <v>223269.02</v>
      </c>
      <c r="Z548" s="48">
        <v>249439.02</v>
      </c>
      <c r="AA548" s="48">
        <v>275609.02</v>
      </c>
      <c r="AB548" s="48">
        <v>301779.02</v>
      </c>
      <c r="AC548" s="261"/>
      <c r="AD548" s="48">
        <f t="shared" si="372"/>
        <v>26170</v>
      </c>
      <c r="AE548" s="48">
        <f t="shared" si="373"/>
        <v>53615</v>
      </c>
      <c r="AF548" s="48">
        <f t="shared" si="374"/>
        <v>81490</v>
      </c>
      <c r="AG548" s="48">
        <f t="shared" si="375"/>
        <v>109365</v>
      </c>
      <c r="AH548" s="48">
        <f t="shared" si="376"/>
        <v>137240</v>
      </c>
      <c r="AI548" s="48">
        <f t="shared" si="377"/>
        <v>165115</v>
      </c>
      <c r="AJ548" s="48">
        <f t="shared" si="378"/>
        <v>165115</v>
      </c>
      <c r="AK548" s="48">
        <f t="shared" si="379"/>
        <v>165115</v>
      </c>
      <c r="AL548" s="48">
        <f t="shared" si="380"/>
        <v>165115</v>
      </c>
      <c r="AM548" s="48">
        <f t="shared" si="381"/>
        <v>165115</v>
      </c>
      <c r="AN548" s="48">
        <f t="shared" si="382"/>
        <v>165115</v>
      </c>
      <c r="AO548" s="48">
        <f t="shared" si="383"/>
        <v>165115</v>
      </c>
    </row>
    <row r="549" spans="1:41" ht="16.399999999999999" customHeight="1">
      <c r="A549" s="22">
        <v>91201</v>
      </c>
      <c r="B549" s="15" t="s">
        <v>413</v>
      </c>
      <c r="C549" s="48">
        <f>SUMIF(Jan!$A:$A,TB!$A549,Jan!$H:$H)</f>
        <v>0</v>
      </c>
      <c r="D549" s="48">
        <f>SUMIF(Feb!$A:$A,TB!$A549,Feb!$H:$H)</f>
        <v>0</v>
      </c>
      <c r="E549" s="48">
        <f>SUMIF(Mar!$A:$A,TB!$A549,Mar!$H:$H)</f>
        <v>0</v>
      </c>
      <c r="F549" s="48">
        <f>SUMIF(Apr!$A:$A,TB!$A549,Apr!$H:$H)</f>
        <v>0</v>
      </c>
      <c r="G549" s="48">
        <f>SUMIF(May!$A:$A,TB!$A549,May!$H:$H)</f>
        <v>0</v>
      </c>
      <c r="H549" s="48">
        <f>SUMIF(Jun!$A:$A,TB!$A549,Jun!$H:$H)</f>
        <v>0</v>
      </c>
      <c r="I549" s="48">
        <f>SUMIF(Jul!$A:$A,TB!$A549,Jul!$H:$H)</f>
        <v>0</v>
      </c>
      <c r="J549" s="48">
        <f>SUMIF(Aug!$A:$A,TB!$A549,Aug!$H:$H)</f>
        <v>0</v>
      </c>
      <c r="K549" s="48">
        <f>SUMIF(Sep!$A:$A,TB!$A549,Sep!$H:$H)</f>
        <v>0</v>
      </c>
      <c r="L549" s="48">
        <f>SUMIF(Oct!$A:$A,TB!$A549,Oct!$H:$H)</f>
        <v>0</v>
      </c>
      <c r="M549" s="48">
        <f>SUMIF(Nov!$A:$A,TB!$A549,Nov!$H:$H)</f>
        <v>0</v>
      </c>
      <c r="N549" s="48">
        <f>SUMIF(Dec!$A:$A,TB!$A549,Dec!$H:$H)</f>
        <v>0</v>
      </c>
      <c r="O549" s="261" t="s">
        <v>614</v>
      </c>
      <c r="P549" s="261"/>
      <c r="Q549" s="48">
        <v>0</v>
      </c>
      <c r="R549" s="48">
        <v>0</v>
      </c>
      <c r="S549" s="48">
        <v>0</v>
      </c>
      <c r="T549" s="48">
        <v>0</v>
      </c>
      <c r="U549" s="48">
        <v>0</v>
      </c>
      <c r="V549" s="48">
        <v>0</v>
      </c>
      <c r="W549" s="48">
        <v>0</v>
      </c>
      <c r="X549" s="48">
        <v>0</v>
      </c>
      <c r="Y549" s="48">
        <v>0</v>
      </c>
      <c r="Z549" s="48">
        <v>0</v>
      </c>
      <c r="AA549" s="48">
        <v>0</v>
      </c>
      <c r="AB549" s="48">
        <v>0</v>
      </c>
      <c r="AC549" s="261"/>
      <c r="AD549" s="48">
        <f t="shared" si="372"/>
        <v>0</v>
      </c>
      <c r="AE549" s="48">
        <f t="shared" si="373"/>
        <v>0</v>
      </c>
      <c r="AF549" s="48">
        <f t="shared" si="374"/>
        <v>0</v>
      </c>
      <c r="AG549" s="48">
        <f t="shared" si="375"/>
        <v>0</v>
      </c>
      <c r="AH549" s="48">
        <f t="shared" si="376"/>
        <v>0</v>
      </c>
      <c r="AI549" s="48">
        <f t="shared" si="377"/>
        <v>0</v>
      </c>
      <c r="AJ549" s="48">
        <f t="shared" si="378"/>
        <v>0</v>
      </c>
      <c r="AK549" s="48">
        <f t="shared" si="379"/>
        <v>0</v>
      </c>
      <c r="AL549" s="48">
        <f t="shared" si="380"/>
        <v>0</v>
      </c>
      <c r="AM549" s="48">
        <f t="shared" si="381"/>
        <v>0</v>
      </c>
      <c r="AN549" s="48">
        <f t="shared" si="382"/>
        <v>0</v>
      </c>
      <c r="AO549" s="48">
        <f t="shared" si="383"/>
        <v>0</v>
      </c>
    </row>
    <row r="550" spans="1:41" ht="16.399999999999999" customHeight="1">
      <c r="A550" s="22">
        <v>91202</v>
      </c>
      <c r="B550" s="15" t="s">
        <v>414</v>
      </c>
      <c r="C550" s="48">
        <f>SUMIF(Jan!$A:$A,TB!$A550,Jan!$H:$H)</f>
        <v>0</v>
      </c>
      <c r="D550" s="48">
        <f>SUMIF(Feb!$A:$A,TB!$A550,Feb!$H:$H)</f>
        <v>0</v>
      </c>
      <c r="E550" s="48">
        <f>SUMIF(Mar!$A:$A,TB!$A550,Mar!$H:$H)</f>
        <v>0</v>
      </c>
      <c r="F550" s="48">
        <f>SUMIF(Apr!$A:$A,TB!$A550,Apr!$H:$H)</f>
        <v>0</v>
      </c>
      <c r="G550" s="48">
        <f>SUMIF(May!$A:$A,TB!$A550,May!$H:$H)</f>
        <v>0</v>
      </c>
      <c r="H550" s="48">
        <f>SUMIF(Jun!$A:$A,TB!$A550,Jun!$H:$H)</f>
        <v>0</v>
      </c>
      <c r="I550" s="48">
        <f>SUMIF(Jul!$A:$A,TB!$A550,Jul!$H:$H)</f>
        <v>0</v>
      </c>
      <c r="J550" s="48">
        <f>SUMIF(Aug!$A:$A,TB!$A550,Aug!$H:$H)</f>
        <v>0</v>
      </c>
      <c r="K550" s="48">
        <f>SUMIF(Sep!$A:$A,TB!$A550,Sep!$H:$H)</f>
        <v>0</v>
      </c>
      <c r="L550" s="48">
        <f>SUMIF(Oct!$A:$A,TB!$A550,Oct!$H:$H)</f>
        <v>0</v>
      </c>
      <c r="M550" s="48">
        <f>SUMIF(Nov!$A:$A,TB!$A550,Nov!$H:$H)</f>
        <v>0</v>
      </c>
      <c r="N550" s="48">
        <f>SUMIF(Dec!$A:$A,TB!$A550,Dec!$H:$H)</f>
        <v>0</v>
      </c>
      <c r="O550" s="261" t="s">
        <v>614</v>
      </c>
      <c r="P550" s="261"/>
      <c r="Q550" s="48">
        <v>0</v>
      </c>
      <c r="R550" s="48">
        <v>0</v>
      </c>
      <c r="S550" s="48">
        <v>0</v>
      </c>
      <c r="T550" s="48">
        <v>0</v>
      </c>
      <c r="U550" s="48">
        <v>0</v>
      </c>
      <c r="V550" s="48">
        <v>0</v>
      </c>
      <c r="W550" s="48">
        <v>0</v>
      </c>
      <c r="X550" s="48">
        <v>0</v>
      </c>
      <c r="Y550" s="48">
        <v>0</v>
      </c>
      <c r="Z550" s="48">
        <v>0</v>
      </c>
      <c r="AA550" s="48">
        <v>0</v>
      </c>
      <c r="AB550" s="48">
        <v>0</v>
      </c>
      <c r="AC550" s="261"/>
      <c r="AD550" s="48">
        <f t="shared" si="372"/>
        <v>0</v>
      </c>
      <c r="AE550" s="48">
        <f t="shared" si="373"/>
        <v>0</v>
      </c>
      <c r="AF550" s="48">
        <f t="shared" si="374"/>
        <v>0</v>
      </c>
      <c r="AG550" s="48">
        <f t="shared" si="375"/>
        <v>0</v>
      </c>
      <c r="AH550" s="48">
        <f t="shared" si="376"/>
        <v>0</v>
      </c>
      <c r="AI550" s="48">
        <f t="shared" si="377"/>
        <v>0</v>
      </c>
      <c r="AJ550" s="48">
        <f t="shared" si="378"/>
        <v>0</v>
      </c>
      <c r="AK550" s="48">
        <f t="shared" si="379"/>
        <v>0</v>
      </c>
      <c r="AL550" s="48">
        <f t="shared" si="380"/>
        <v>0</v>
      </c>
      <c r="AM550" s="48">
        <f t="shared" si="381"/>
        <v>0</v>
      </c>
      <c r="AN550" s="48">
        <f t="shared" si="382"/>
        <v>0</v>
      </c>
      <c r="AO550" s="48">
        <f t="shared" si="383"/>
        <v>0</v>
      </c>
    </row>
    <row r="551" spans="1:41" ht="16.399999999999999" customHeight="1">
      <c r="A551" s="22">
        <v>92001</v>
      </c>
      <c r="B551" s="15" t="s">
        <v>415</v>
      </c>
      <c r="C551" s="48">
        <f>SUMIF(Jan!$A:$A,TB!$A551,Jan!$H:$H)</f>
        <v>0</v>
      </c>
      <c r="D551" s="48">
        <f>SUMIF(Feb!$A:$A,TB!$A551,Feb!$H:$H)</f>
        <v>0</v>
      </c>
      <c r="E551" s="48">
        <f>SUMIF(Mar!$A:$A,TB!$A551,Mar!$H:$H)</f>
        <v>0</v>
      </c>
      <c r="F551" s="48">
        <f>SUMIF(Apr!$A:$A,TB!$A551,Apr!$H:$H)</f>
        <v>0</v>
      </c>
      <c r="G551" s="48">
        <f>SUMIF(May!$A:$A,TB!$A551,May!$H:$H)</f>
        <v>0</v>
      </c>
      <c r="H551" s="48">
        <f>SUMIF(Jun!$A:$A,TB!$A551,Jun!$H:$H)</f>
        <v>0</v>
      </c>
      <c r="I551" s="48">
        <f>SUMIF(Jul!$A:$A,TB!$A551,Jul!$H:$H)</f>
        <v>0</v>
      </c>
      <c r="J551" s="48">
        <f>SUMIF(Aug!$A:$A,TB!$A551,Aug!$H:$H)</f>
        <v>0</v>
      </c>
      <c r="K551" s="48">
        <f>SUMIF(Sep!$A:$A,TB!$A551,Sep!$H:$H)</f>
        <v>0</v>
      </c>
      <c r="L551" s="48">
        <f>SUMIF(Oct!$A:$A,TB!$A551,Oct!$H:$H)</f>
        <v>0</v>
      </c>
      <c r="M551" s="48">
        <f>SUMIF(Nov!$A:$A,TB!$A551,Nov!$H:$H)</f>
        <v>0</v>
      </c>
      <c r="N551" s="48">
        <f>SUMIF(Dec!$A:$A,TB!$A551,Dec!$H:$H)</f>
        <v>0</v>
      </c>
      <c r="O551" s="261" t="s">
        <v>614</v>
      </c>
      <c r="P551" s="261"/>
      <c r="Q551" s="48">
        <v>0</v>
      </c>
      <c r="R551" s="48">
        <v>0</v>
      </c>
      <c r="S551" s="48">
        <v>0</v>
      </c>
      <c r="T551" s="48">
        <v>0</v>
      </c>
      <c r="U551" s="48">
        <v>0</v>
      </c>
      <c r="V551" s="48">
        <v>0</v>
      </c>
      <c r="W551" s="48">
        <v>0</v>
      </c>
      <c r="X551" s="48">
        <v>0</v>
      </c>
      <c r="Y551" s="48">
        <v>0</v>
      </c>
      <c r="Z551" s="48">
        <v>0</v>
      </c>
      <c r="AA551" s="48">
        <v>0</v>
      </c>
      <c r="AB551" s="48">
        <v>0</v>
      </c>
      <c r="AC551" s="261"/>
      <c r="AD551" s="48">
        <f t="shared" si="372"/>
        <v>0</v>
      </c>
      <c r="AE551" s="48">
        <f t="shared" si="373"/>
        <v>0</v>
      </c>
      <c r="AF551" s="48">
        <f t="shared" si="374"/>
        <v>0</v>
      </c>
      <c r="AG551" s="48">
        <f t="shared" si="375"/>
        <v>0</v>
      </c>
      <c r="AH551" s="48">
        <f t="shared" si="376"/>
        <v>0</v>
      </c>
      <c r="AI551" s="48">
        <f t="shared" si="377"/>
        <v>0</v>
      </c>
      <c r="AJ551" s="48">
        <f t="shared" si="378"/>
        <v>0</v>
      </c>
      <c r="AK551" s="48">
        <f t="shared" si="379"/>
        <v>0</v>
      </c>
      <c r="AL551" s="48">
        <f t="shared" si="380"/>
        <v>0</v>
      </c>
      <c r="AM551" s="48">
        <f t="shared" si="381"/>
        <v>0</v>
      </c>
      <c r="AN551" s="48">
        <f t="shared" si="382"/>
        <v>0</v>
      </c>
      <c r="AO551" s="48">
        <f t="shared" si="383"/>
        <v>0</v>
      </c>
    </row>
    <row r="552" spans="1:41" ht="16.399999999999999" customHeight="1">
      <c r="A552" s="22">
        <v>92002</v>
      </c>
      <c r="B552" s="15" t="s">
        <v>416</v>
      </c>
      <c r="C552" s="48">
        <f>SUMIF(Jan!$A:$A,TB!$A552,Jan!$H:$H)</f>
        <v>0</v>
      </c>
      <c r="D552" s="48">
        <f>SUMIF(Feb!$A:$A,TB!$A552,Feb!$H:$H)</f>
        <v>0</v>
      </c>
      <c r="E552" s="48">
        <f>SUMIF(Mar!$A:$A,TB!$A552,Mar!$H:$H)</f>
        <v>0</v>
      </c>
      <c r="F552" s="48">
        <f>SUMIF(Apr!$A:$A,TB!$A552,Apr!$H:$H)</f>
        <v>0</v>
      </c>
      <c r="G552" s="48">
        <f>SUMIF(May!$A:$A,TB!$A552,May!$H:$H)</f>
        <v>0</v>
      </c>
      <c r="H552" s="48">
        <f>SUMIF(Jun!$A:$A,TB!$A552,Jun!$H:$H)</f>
        <v>0</v>
      </c>
      <c r="I552" s="48">
        <f>SUMIF(Jul!$A:$A,TB!$A552,Jul!$H:$H)</f>
        <v>0</v>
      </c>
      <c r="J552" s="48">
        <f>SUMIF(Aug!$A:$A,TB!$A552,Aug!$H:$H)</f>
        <v>0</v>
      </c>
      <c r="K552" s="48">
        <f>SUMIF(Sep!$A:$A,TB!$A552,Sep!$H:$H)</f>
        <v>0</v>
      </c>
      <c r="L552" s="48">
        <f>SUMIF(Oct!$A:$A,TB!$A552,Oct!$H:$H)</f>
        <v>0</v>
      </c>
      <c r="M552" s="48">
        <f>SUMIF(Nov!$A:$A,TB!$A552,Nov!$H:$H)</f>
        <v>0</v>
      </c>
      <c r="N552" s="48">
        <f>SUMIF(Dec!$A:$A,TB!$A552,Dec!$H:$H)</f>
        <v>0</v>
      </c>
      <c r="O552" s="261" t="s">
        <v>614</v>
      </c>
      <c r="P552" s="261"/>
      <c r="Q552" s="48">
        <v>0</v>
      </c>
      <c r="R552" s="48">
        <v>0</v>
      </c>
      <c r="S552" s="48">
        <v>0</v>
      </c>
      <c r="T552" s="48">
        <v>0</v>
      </c>
      <c r="U552" s="48">
        <v>0</v>
      </c>
      <c r="V552" s="48">
        <v>0</v>
      </c>
      <c r="W552" s="48">
        <v>0</v>
      </c>
      <c r="X552" s="48">
        <v>0</v>
      </c>
      <c r="Y552" s="48">
        <v>0</v>
      </c>
      <c r="Z552" s="48">
        <v>0</v>
      </c>
      <c r="AA552" s="48">
        <v>0</v>
      </c>
      <c r="AB552" s="48">
        <v>0</v>
      </c>
      <c r="AC552" s="261"/>
      <c r="AD552" s="48">
        <f t="shared" si="372"/>
        <v>0</v>
      </c>
      <c r="AE552" s="48">
        <f t="shared" si="373"/>
        <v>0</v>
      </c>
      <c r="AF552" s="48">
        <f t="shared" si="374"/>
        <v>0</v>
      </c>
      <c r="AG552" s="48">
        <f t="shared" si="375"/>
        <v>0</v>
      </c>
      <c r="AH552" s="48">
        <f t="shared" si="376"/>
        <v>0</v>
      </c>
      <c r="AI552" s="48">
        <f t="shared" si="377"/>
        <v>0</v>
      </c>
      <c r="AJ552" s="48">
        <f t="shared" si="378"/>
        <v>0</v>
      </c>
      <c r="AK552" s="48">
        <f t="shared" si="379"/>
        <v>0</v>
      </c>
      <c r="AL552" s="48">
        <f t="shared" si="380"/>
        <v>0</v>
      </c>
      <c r="AM552" s="48">
        <f t="shared" si="381"/>
        <v>0</v>
      </c>
      <c r="AN552" s="48">
        <f t="shared" si="382"/>
        <v>0</v>
      </c>
      <c r="AO552" s="48">
        <f t="shared" si="383"/>
        <v>0</v>
      </c>
    </row>
    <row r="553" spans="1:41" ht="16.399999999999999" customHeight="1">
      <c r="A553" s="22">
        <v>92003</v>
      </c>
      <c r="B553" s="15" t="s">
        <v>417</v>
      </c>
      <c r="C553" s="48">
        <f>SUMIF(Jan!$A:$A,TB!$A553,Jan!$H:$H)</f>
        <v>19500</v>
      </c>
      <c r="D553" s="48">
        <f>SUMIF(Feb!$A:$A,TB!$A553,Feb!$H:$H)</f>
        <v>84780.3</v>
      </c>
      <c r="E553" s="48">
        <f>SUMIF(Mar!$A:$A,TB!$A553,Mar!$H:$H)</f>
        <v>114752.84</v>
      </c>
      <c r="F553" s="48">
        <f>SUMIF(Apr!$A:$A,TB!$A553,Apr!$H:$H)</f>
        <v>143252.84</v>
      </c>
      <c r="G553" s="48">
        <f>SUMIF(May!$A:$A,TB!$A553,May!$H:$H)</f>
        <v>171752.84</v>
      </c>
      <c r="H553" s="48">
        <f>SUMIF(Jun!$A:$A,TB!$A553,Jun!$H:$H)</f>
        <v>200252.84</v>
      </c>
      <c r="I553" s="48">
        <f>SUMIF(Jul!$A:$A,TB!$A553,Jul!$H:$H)</f>
        <v>200252.84</v>
      </c>
      <c r="J553" s="48">
        <f>SUMIF(Aug!$A:$A,TB!$A553,Aug!$H:$H)</f>
        <v>200252.84</v>
      </c>
      <c r="K553" s="48">
        <f>SUMIF(Sep!$A:$A,TB!$A553,Sep!$H:$H)</f>
        <v>200252.84</v>
      </c>
      <c r="L553" s="48">
        <f>SUMIF(Oct!$A:$A,TB!$A553,Oct!$H:$H)</f>
        <v>200252.84</v>
      </c>
      <c r="M553" s="48">
        <f>SUMIF(Nov!$A:$A,TB!$A553,Nov!$H:$H)</f>
        <v>200252.84</v>
      </c>
      <c r="N553" s="48">
        <f>SUMIF(Dec!$A:$A,TB!$A553,Dec!$H:$H)</f>
        <v>200252.84</v>
      </c>
      <c r="O553" s="261" t="s">
        <v>615</v>
      </c>
      <c r="P553" s="261"/>
      <c r="Q553" s="48">
        <v>0</v>
      </c>
      <c r="R553" s="48">
        <v>0</v>
      </c>
      <c r="S553" s="48">
        <v>93476.24</v>
      </c>
      <c r="T553" s="48">
        <v>106276.84</v>
      </c>
      <c r="U553" s="48">
        <v>168076.84</v>
      </c>
      <c r="V553" s="48">
        <v>326468.15000000002</v>
      </c>
      <c r="W553" s="48">
        <v>365468.15</v>
      </c>
      <c r="X553" s="48">
        <v>410938.15</v>
      </c>
      <c r="Y553" s="48">
        <v>431028.15</v>
      </c>
      <c r="Z553" s="48">
        <v>450528.15</v>
      </c>
      <c r="AA553" s="48">
        <v>496178.15</v>
      </c>
      <c r="AB553" s="48">
        <v>623248.44999999995</v>
      </c>
      <c r="AC553" s="261"/>
      <c r="AD553" s="48">
        <f t="shared" si="372"/>
        <v>19500</v>
      </c>
      <c r="AE553" s="48">
        <f t="shared" si="373"/>
        <v>84780.3</v>
      </c>
      <c r="AF553" s="48">
        <f t="shared" si="374"/>
        <v>114752.84</v>
      </c>
      <c r="AG553" s="48">
        <f t="shared" si="375"/>
        <v>143252.84</v>
      </c>
      <c r="AH553" s="48">
        <f t="shared" si="376"/>
        <v>171752.84</v>
      </c>
      <c r="AI553" s="48">
        <f t="shared" si="377"/>
        <v>200252.84</v>
      </c>
      <c r="AJ553" s="48">
        <f t="shared" si="378"/>
        <v>200252.84</v>
      </c>
      <c r="AK553" s="48">
        <f t="shared" si="379"/>
        <v>200252.84</v>
      </c>
      <c r="AL553" s="48">
        <f t="shared" si="380"/>
        <v>200252.84</v>
      </c>
      <c r="AM553" s="48">
        <f t="shared" si="381"/>
        <v>200252.84</v>
      </c>
      <c r="AN553" s="48">
        <f t="shared" si="382"/>
        <v>200252.84</v>
      </c>
      <c r="AO553" s="48">
        <f t="shared" si="383"/>
        <v>200252.84</v>
      </c>
    </row>
    <row r="554" spans="1:41" ht="16.399999999999999" customHeight="1">
      <c r="A554" s="22">
        <v>92004</v>
      </c>
      <c r="B554" s="15" t="s">
        <v>418</v>
      </c>
      <c r="C554" s="48">
        <f>SUMIF(Jan!$A:$A,TB!$A554,Jan!$H:$H)</f>
        <v>8630.14</v>
      </c>
      <c r="D554" s="48">
        <f>SUMIF(Feb!$A:$A,TB!$A554,Feb!$H:$H)</f>
        <v>17263.18</v>
      </c>
      <c r="E554" s="48">
        <f>SUMIF(Mar!$A:$A,TB!$A554,Mar!$H:$H)</f>
        <v>25899.64</v>
      </c>
      <c r="F554" s="48">
        <f>SUMIF(Apr!$A:$A,TB!$A554,Apr!$H:$H)</f>
        <v>34545.25</v>
      </c>
      <c r="G554" s="48">
        <f>SUMIF(May!$A:$A,TB!$A554,May!$H:$H)</f>
        <v>43167.93</v>
      </c>
      <c r="H554" s="48">
        <f>SUMIF(Jun!$A:$A,TB!$A554,Jun!$H:$H)</f>
        <v>51774.98</v>
      </c>
      <c r="I554" s="48">
        <f>SUMIF(Jul!$A:$A,TB!$A554,Jul!$H:$H)</f>
        <v>51774.98</v>
      </c>
      <c r="J554" s="48">
        <f>SUMIF(Aug!$A:$A,TB!$A554,Aug!$H:$H)</f>
        <v>51774.98</v>
      </c>
      <c r="K554" s="48">
        <f>SUMIF(Sep!$A:$A,TB!$A554,Sep!$H:$H)</f>
        <v>51774.98</v>
      </c>
      <c r="L554" s="48">
        <f>SUMIF(Oct!$A:$A,TB!$A554,Oct!$H:$H)</f>
        <v>51774.98</v>
      </c>
      <c r="M554" s="48">
        <f>SUMIF(Nov!$A:$A,TB!$A554,Nov!$H:$H)</f>
        <v>51774.98</v>
      </c>
      <c r="N554" s="48">
        <f>SUMIF(Dec!$A:$A,TB!$A554,Dec!$H:$H)</f>
        <v>51774.98</v>
      </c>
      <c r="O554" s="261" t="s">
        <v>613</v>
      </c>
      <c r="P554" s="261"/>
      <c r="Q554" s="48">
        <v>9956.43</v>
      </c>
      <c r="R554" s="48">
        <v>57974.86</v>
      </c>
      <c r="S554" s="48">
        <v>0</v>
      </c>
      <c r="T554" s="48">
        <v>0</v>
      </c>
      <c r="U554" s="48">
        <v>10287.74</v>
      </c>
      <c r="V554" s="48">
        <v>29806.48</v>
      </c>
      <c r="W554" s="48">
        <v>38366.07</v>
      </c>
      <c r="X554" s="48">
        <v>46452.92</v>
      </c>
      <c r="Y554" s="48">
        <v>54004.13</v>
      </c>
      <c r="Z554" s="48">
        <v>62596.23</v>
      </c>
      <c r="AA554" s="48">
        <v>71730.47</v>
      </c>
      <c r="AB554" s="48">
        <v>80869.399999999994</v>
      </c>
      <c r="AC554" s="261"/>
      <c r="AD554" s="48">
        <f t="shared" si="372"/>
        <v>8630.14</v>
      </c>
      <c r="AE554" s="48">
        <f t="shared" si="373"/>
        <v>17263.18</v>
      </c>
      <c r="AF554" s="48">
        <f t="shared" si="374"/>
        <v>25899.64</v>
      </c>
      <c r="AG554" s="48">
        <f t="shared" si="375"/>
        <v>34545.25</v>
      </c>
      <c r="AH554" s="48">
        <f t="shared" si="376"/>
        <v>43167.93</v>
      </c>
      <c r="AI554" s="48">
        <f t="shared" si="377"/>
        <v>51774.98</v>
      </c>
      <c r="AJ554" s="48">
        <f t="shared" si="378"/>
        <v>51774.98</v>
      </c>
      <c r="AK554" s="48">
        <f t="shared" si="379"/>
        <v>51774.98</v>
      </c>
      <c r="AL554" s="48">
        <f t="shared" si="380"/>
        <v>51774.98</v>
      </c>
      <c r="AM554" s="48">
        <f t="shared" si="381"/>
        <v>51774.98</v>
      </c>
      <c r="AN554" s="48">
        <f t="shared" si="382"/>
        <v>51774.98</v>
      </c>
      <c r="AO554" s="48">
        <f t="shared" si="383"/>
        <v>51774.98</v>
      </c>
    </row>
    <row r="555" spans="1:41" ht="16.399999999999999" customHeight="1">
      <c r="A555" s="22">
        <v>92005</v>
      </c>
      <c r="B555" s="15" t="s">
        <v>419</v>
      </c>
      <c r="C555" s="48">
        <f>SUMIF(Jan!$A:$A,TB!$A555,Jan!$H:$H)</f>
        <v>0</v>
      </c>
      <c r="D555" s="48">
        <f>SUMIF(Feb!$A:$A,TB!$A555,Feb!$H:$H)</f>
        <v>0</v>
      </c>
      <c r="E555" s="48">
        <f>SUMIF(Mar!$A:$A,TB!$A555,Mar!$H:$H)</f>
        <v>0</v>
      </c>
      <c r="F555" s="48">
        <f>SUMIF(Apr!$A:$A,TB!$A555,Apr!$H:$H)</f>
        <v>0</v>
      </c>
      <c r="G555" s="48">
        <f>SUMIF(May!$A:$A,TB!$A555,May!$H:$H)</f>
        <v>0</v>
      </c>
      <c r="H555" s="48">
        <f>SUMIF(Jun!$A:$A,TB!$A555,Jun!$H:$H)</f>
        <v>0</v>
      </c>
      <c r="I555" s="48">
        <f>SUMIF(Jul!$A:$A,TB!$A555,Jul!$H:$H)</f>
        <v>0</v>
      </c>
      <c r="J555" s="48">
        <f>SUMIF(Aug!$A:$A,TB!$A555,Aug!$H:$H)</f>
        <v>0</v>
      </c>
      <c r="K555" s="48">
        <f>SUMIF(Sep!$A:$A,TB!$A555,Sep!$H:$H)</f>
        <v>0</v>
      </c>
      <c r="L555" s="48">
        <f>SUMIF(Oct!$A:$A,TB!$A555,Oct!$H:$H)</f>
        <v>0</v>
      </c>
      <c r="M555" s="48">
        <f>SUMIF(Nov!$A:$A,TB!$A555,Nov!$H:$H)</f>
        <v>0</v>
      </c>
      <c r="N555" s="48">
        <f>SUMIF(Dec!$A:$A,TB!$A555,Dec!$H:$H)</f>
        <v>0</v>
      </c>
      <c r="O555" s="261" t="s">
        <v>616</v>
      </c>
      <c r="P555" s="261"/>
      <c r="Q555" s="48">
        <v>0</v>
      </c>
      <c r="R555" s="48">
        <v>0</v>
      </c>
      <c r="S555" s="48">
        <v>0</v>
      </c>
      <c r="T555" s="48">
        <v>0</v>
      </c>
      <c r="U555" s="48">
        <v>0</v>
      </c>
      <c r="V555" s="48">
        <v>0</v>
      </c>
      <c r="W555" s="48">
        <v>0</v>
      </c>
      <c r="X555" s="48">
        <v>0</v>
      </c>
      <c r="Y555" s="48">
        <v>0</v>
      </c>
      <c r="Z555" s="48">
        <v>0</v>
      </c>
      <c r="AA555" s="48">
        <v>0</v>
      </c>
      <c r="AB555" s="48">
        <v>0</v>
      </c>
      <c r="AC555" s="261"/>
      <c r="AD555" s="48">
        <f t="shared" si="372"/>
        <v>0</v>
      </c>
      <c r="AE555" s="48">
        <f t="shared" si="373"/>
        <v>0</v>
      </c>
      <c r="AF555" s="48">
        <f t="shared" si="374"/>
        <v>0</v>
      </c>
      <c r="AG555" s="48">
        <f t="shared" si="375"/>
        <v>0</v>
      </c>
      <c r="AH555" s="48">
        <f t="shared" si="376"/>
        <v>0</v>
      </c>
      <c r="AI555" s="48">
        <f t="shared" si="377"/>
        <v>0</v>
      </c>
      <c r="AJ555" s="48">
        <f t="shared" si="378"/>
        <v>0</v>
      </c>
      <c r="AK555" s="48">
        <f t="shared" si="379"/>
        <v>0</v>
      </c>
      <c r="AL555" s="48">
        <f t="shared" si="380"/>
        <v>0</v>
      </c>
      <c r="AM555" s="48">
        <f t="shared" si="381"/>
        <v>0</v>
      </c>
      <c r="AN555" s="48">
        <f t="shared" si="382"/>
        <v>0</v>
      </c>
      <c r="AO555" s="48">
        <f t="shared" si="383"/>
        <v>0</v>
      </c>
    </row>
    <row r="556" spans="1:41" ht="16.399999999999999" customHeight="1">
      <c r="A556" s="22">
        <v>92006</v>
      </c>
      <c r="B556" s="15" t="s">
        <v>420</v>
      </c>
      <c r="C556" s="48">
        <f>SUMIF(Jan!$A:$A,TB!$A556,Jan!$H:$H)</f>
        <v>0</v>
      </c>
      <c r="D556" s="48">
        <f>SUMIF(Feb!$A:$A,TB!$A556,Feb!$H:$H)</f>
        <v>0</v>
      </c>
      <c r="E556" s="48">
        <f>SUMIF(Mar!$A:$A,TB!$A556,Mar!$H:$H)</f>
        <v>0</v>
      </c>
      <c r="F556" s="48">
        <f>SUMIF(Apr!$A:$A,TB!$A556,Apr!$H:$H)</f>
        <v>0</v>
      </c>
      <c r="G556" s="48">
        <f>SUMIF(May!$A:$A,TB!$A556,May!$H:$H)</f>
        <v>0</v>
      </c>
      <c r="H556" s="48">
        <f>SUMIF(Jun!$A:$A,TB!$A556,Jun!$H:$H)</f>
        <v>0</v>
      </c>
      <c r="I556" s="48">
        <f>SUMIF(Jul!$A:$A,TB!$A556,Jul!$H:$H)</f>
        <v>0</v>
      </c>
      <c r="J556" s="48">
        <f>SUMIF(Aug!$A:$A,TB!$A556,Aug!$H:$H)</f>
        <v>0</v>
      </c>
      <c r="K556" s="48">
        <f>SUMIF(Sep!$A:$A,TB!$A556,Sep!$H:$H)</f>
        <v>0</v>
      </c>
      <c r="L556" s="48">
        <f>SUMIF(Oct!$A:$A,TB!$A556,Oct!$H:$H)</f>
        <v>0</v>
      </c>
      <c r="M556" s="48">
        <f>SUMIF(Nov!$A:$A,TB!$A556,Nov!$H:$H)</f>
        <v>0</v>
      </c>
      <c r="N556" s="48">
        <f>SUMIF(Dec!$A:$A,TB!$A556,Dec!$H:$H)</f>
        <v>0</v>
      </c>
      <c r="O556" s="261" t="s">
        <v>616</v>
      </c>
      <c r="P556" s="261"/>
      <c r="Q556" s="48">
        <v>0</v>
      </c>
      <c r="R556" s="48">
        <v>0</v>
      </c>
      <c r="S556" s="48">
        <v>0</v>
      </c>
      <c r="T556" s="48">
        <v>0</v>
      </c>
      <c r="U556" s="48">
        <v>0</v>
      </c>
      <c r="V556" s="48">
        <v>0</v>
      </c>
      <c r="W556" s="48">
        <v>0</v>
      </c>
      <c r="X556" s="48">
        <v>0</v>
      </c>
      <c r="Y556" s="48">
        <v>0</v>
      </c>
      <c r="Z556" s="48">
        <v>0</v>
      </c>
      <c r="AA556" s="48">
        <v>0</v>
      </c>
      <c r="AB556" s="48">
        <v>0</v>
      </c>
      <c r="AC556" s="261"/>
      <c r="AD556" s="48">
        <f t="shared" si="372"/>
        <v>0</v>
      </c>
      <c r="AE556" s="48">
        <f t="shared" si="373"/>
        <v>0</v>
      </c>
      <c r="AF556" s="48">
        <f t="shared" si="374"/>
        <v>0</v>
      </c>
      <c r="AG556" s="48">
        <f t="shared" si="375"/>
        <v>0</v>
      </c>
      <c r="AH556" s="48">
        <f t="shared" si="376"/>
        <v>0</v>
      </c>
      <c r="AI556" s="48">
        <f t="shared" si="377"/>
        <v>0</v>
      </c>
      <c r="AJ556" s="48">
        <f t="shared" si="378"/>
        <v>0</v>
      </c>
      <c r="AK556" s="48">
        <f t="shared" si="379"/>
        <v>0</v>
      </c>
      <c r="AL556" s="48">
        <f t="shared" si="380"/>
        <v>0</v>
      </c>
      <c r="AM556" s="48">
        <f t="shared" si="381"/>
        <v>0</v>
      </c>
      <c r="AN556" s="48">
        <f t="shared" si="382"/>
        <v>0</v>
      </c>
      <c r="AO556" s="48">
        <f t="shared" si="383"/>
        <v>0</v>
      </c>
    </row>
    <row r="557" spans="1:41" ht="16.399999999999999" customHeight="1">
      <c r="A557" s="22">
        <v>92007</v>
      </c>
      <c r="B557" s="15" t="s">
        <v>421</v>
      </c>
      <c r="C557" s="48">
        <f>SUMIF(Jan!$A:$A,TB!$A557,Jan!$H:$H)</f>
        <v>10904</v>
      </c>
      <c r="D557" s="48">
        <f>SUMIF(Feb!$A:$A,TB!$A557,Feb!$H:$H)</f>
        <v>21808</v>
      </c>
      <c r="E557" s="48">
        <f>SUMIF(Mar!$A:$A,TB!$A557,Mar!$H:$H)</f>
        <v>32712</v>
      </c>
      <c r="F557" s="48">
        <f>SUMIF(Apr!$A:$A,TB!$A557,Apr!$H:$H)</f>
        <v>43616</v>
      </c>
      <c r="G557" s="48">
        <f>SUMIF(May!$A:$A,TB!$A557,May!$H:$H)</f>
        <v>55283.28</v>
      </c>
      <c r="H557" s="48">
        <f>SUMIF(Jun!$A:$A,TB!$A557,Jun!$H:$H)</f>
        <v>65924</v>
      </c>
      <c r="I557" s="48">
        <f>SUMIF(Jul!$A:$A,TB!$A557,Jul!$H:$H)</f>
        <v>65924</v>
      </c>
      <c r="J557" s="48">
        <f>SUMIF(Aug!$A:$A,TB!$A557,Aug!$H:$H)</f>
        <v>65924</v>
      </c>
      <c r="K557" s="48">
        <f>SUMIF(Sep!$A:$A,TB!$A557,Sep!$H:$H)</f>
        <v>65924</v>
      </c>
      <c r="L557" s="48">
        <f>SUMIF(Oct!$A:$A,TB!$A557,Oct!$H:$H)</f>
        <v>65924</v>
      </c>
      <c r="M557" s="48">
        <f>SUMIF(Nov!$A:$A,TB!$A557,Nov!$H:$H)</f>
        <v>65924</v>
      </c>
      <c r="N557" s="48">
        <f>SUMIF(Dec!$A:$A,TB!$A557,Dec!$H:$H)</f>
        <v>65924</v>
      </c>
      <c r="O557" s="261" t="s">
        <v>613</v>
      </c>
      <c r="P557" s="261"/>
      <c r="Q557" s="48">
        <v>18968.95</v>
      </c>
      <c r="R557" s="48">
        <v>25765.55</v>
      </c>
      <c r="S557" s="48">
        <v>2893.55</v>
      </c>
      <c r="T557" s="48">
        <v>2893.55</v>
      </c>
      <c r="U557" s="48">
        <v>24645.15</v>
      </c>
      <c r="V557" s="48">
        <v>38343.67</v>
      </c>
      <c r="W557" s="48">
        <v>55988.73</v>
      </c>
      <c r="X557" s="48">
        <v>66911.179999999993</v>
      </c>
      <c r="Y557" s="48">
        <v>97404.97</v>
      </c>
      <c r="Z557" s="48">
        <v>108308.97</v>
      </c>
      <c r="AA557" s="48">
        <v>120052.97</v>
      </c>
      <c r="AB557" s="48">
        <v>130846.63</v>
      </c>
      <c r="AC557" s="261"/>
      <c r="AD557" s="48">
        <f t="shared" si="372"/>
        <v>10904</v>
      </c>
      <c r="AE557" s="48">
        <f t="shared" si="373"/>
        <v>21808</v>
      </c>
      <c r="AF557" s="48">
        <f t="shared" si="374"/>
        <v>32712</v>
      </c>
      <c r="AG557" s="48">
        <f t="shared" si="375"/>
        <v>43616</v>
      </c>
      <c r="AH557" s="48">
        <f t="shared" si="376"/>
        <v>55283.28</v>
      </c>
      <c r="AI557" s="48">
        <f t="shared" si="377"/>
        <v>65924</v>
      </c>
      <c r="AJ557" s="48">
        <f t="shared" si="378"/>
        <v>65924</v>
      </c>
      <c r="AK557" s="48">
        <f t="shared" si="379"/>
        <v>65924</v>
      </c>
      <c r="AL557" s="48">
        <f t="shared" si="380"/>
        <v>65924</v>
      </c>
      <c r="AM557" s="48">
        <f t="shared" si="381"/>
        <v>65924</v>
      </c>
      <c r="AN557" s="48">
        <f t="shared" si="382"/>
        <v>65924</v>
      </c>
      <c r="AO557" s="48">
        <f t="shared" si="383"/>
        <v>65924</v>
      </c>
    </row>
    <row r="558" spans="1:41" ht="16.399999999999999" customHeight="1">
      <c r="A558" s="22">
        <v>92008</v>
      </c>
      <c r="B558" s="15" t="s">
        <v>422</v>
      </c>
      <c r="C558" s="48">
        <f>SUMIF(Jan!$A:$A,TB!$A558,Jan!$H:$H)</f>
        <v>0</v>
      </c>
      <c r="D558" s="48">
        <f>SUMIF(Feb!$A:$A,TB!$A558,Feb!$H:$H)</f>
        <v>0</v>
      </c>
      <c r="E558" s="48">
        <f>SUMIF(Mar!$A:$A,TB!$A558,Mar!$H:$H)</f>
        <v>0</v>
      </c>
      <c r="F558" s="48">
        <f>SUMIF(Apr!$A:$A,TB!$A558,Apr!$H:$H)</f>
        <v>0</v>
      </c>
      <c r="G558" s="48">
        <f>SUMIF(May!$A:$A,TB!$A558,May!$H:$H)</f>
        <v>0</v>
      </c>
      <c r="H558" s="48">
        <f>SUMIF(Jun!$A:$A,TB!$A558,Jun!$H:$H)</f>
        <v>0</v>
      </c>
      <c r="I558" s="48">
        <f>SUMIF(Jul!$A:$A,TB!$A558,Jul!$H:$H)</f>
        <v>0</v>
      </c>
      <c r="J558" s="48">
        <f>SUMIF(Aug!$A:$A,TB!$A558,Aug!$H:$H)</f>
        <v>0</v>
      </c>
      <c r="K558" s="48">
        <f>SUMIF(Sep!$A:$A,TB!$A558,Sep!$H:$H)</f>
        <v>0</v>
      </c>
      <c r="L558" s="48">
        <f>SUMIF(Oct!$A:$A,TB!$A558,Oct!$H:$H)</f>
        <v>0</v>
      </c>
      <c r="M558" s="48">
        <f>SUMIF(Nov!$A:$A,TB!$A558,Nov!$H:$H)</f>
        <v>0</v>
      </c>
      <c r="N558" s="48">
        <f>SUMIF(Dec!$A:$A,TB!$A558,Dec!$H:$H)</f>
        <v>0</v>
      </c>
      <c r="O558" s="261" t="s">
        <v>613</v>
      </c>
      <c r="P558" s="261"/>
      <c r="Q558" s="48">
        <v>0</v>
      </c>
      <c r="R558" s="48">
        <v>0</v>
      </c>
      <c r="S558" s="48">
        <v>0</v>
      </c>
      <c r="T558" s="48">
        <v>0</v>
      </c>
      <c r="U558" s="48">
        <v>0</v>
      </c>
      <c r="V558" s="48">
        <v>0</v>
      </c>
      <c r="W558" s="48">
        <v>0</v>
      </c>
      <c r="X558" s="48">
        <v>0</v>
      </c>
      <c r="Y558" s="48">
        <v>0</v>
      </c>
      <c r="Z558" s="48">
        <v>0</v>
      </c>
      <c r="AA558" s="48">
        <v>0</v>
      </c>
      <c r="AB558" s="48">
        <v>0</v>
      </c>
      <c r="AC558" s="261"/>
      <c r="AD558" s="48">
        <f t="shared" si="372"/>
        <v>0</v>
      </c>
      <c r="AE558" s="48">
        <f t="shared" si="373"/>
        <v>0</v>
      </c>
      <c r="AF558" s="48">
        <f t="shared" si="374"/>
        <v>0</v>
      </c>
      <c r="AG558" s="48">
        <f t="shared" si="375"/>
        <v>0</v>
      </c>
      <c r="AH558" s="48">
        <f t="shared" si="376"/>
        <v>0</v>
      </c>
      <c r="AI558" s="48">
        <f t="shared" si="377"/>
        <v>0</v>
      </c>
      <c r="AJ558" s="48">
        <f t="shared" si="378"/>
        <v>0</v>
      </c>
      <c r="AK558" s="48">
        <f t="shared" si="379"/>
        <v>0</v>
      </c>
      <c r="AL558" s="48">
        <f t="shared" si="380"/>
        <v>0</v>
      </c>
      <c r="AM558" s="48">
        <f t="shared" si="381"/>
        <v>0</v>
      </c>
      <c r="AN558" s="48">
        <f t="shared" si="382"/>
        <v>0</v>
      </c>
      <c r="AO558" s="48">
        <f t="shared" si="383"/>
        <v>0</v>
      </c>
    </row>
    <row r="559" spans="1:41" ht="16.399999999999999" customHeight="1">
      <c r="A559" s="22">
        <v>92009</v>
      </c>
      <c r="B559" s="15" t="s">
        <v>423</v>
      </c>
      <c r="C559" s="48">
        <f>SUMIF(Jan!$A:$A,TB!$A559,Jan!$H:$H)</f>
        <v>0</v>
      </c>
      <c r="D559" s="48">
        <f>SUMIF(Feb!$A:$A,TB!$A559,Feb!$H:$H)</f>
        <v>0</v>
      </c>
      <c r="E559" s="48">
        <f>SUMIF(Mar!$A:$A,TB!$A559,Mar!$H:$H)</f>
        <v>0</v>
      </c>
      <c r="F559" s="48">
        <f>SUMIF(Apr!$A:$A,TB!$A559,Apr!$H:$H)</f>
        <v>0</v>
      </c>
      <c r="G559" s="48">
        <f>SUMIF(May!$A:$A,TB!$A559,May!$H:$H)</f>
        <v>0</v>
      </c>
      <c r="H559" s="48">
        <f>SUMIF(Jun!$A:$A,TB!$A559,Jun!$H:$H)</f>
        <v>0</v>
      </c>
      <c r="I559" s="48">
        <f>SUMIF(Jul!$A:$A,TB!$A559,Jul!$H:$H)</f>
        <v>0</v>
      </c>
      <c r="J559" s="48">
        <f>SUMIF(Aug!$A:$A,TB!$A559,Aug!$H:$H)</f>
        <v>0</v>
      </c>
      <c r="K559" s="48">
        <f>SUMIF(Sep!$A:$A,TB!$A559,Sep!$H:$H)</f>
        <v>0</v>
      </c>
      <c r="L559" s="48">
        <f>SUMIF(Oct!$A:$A,TB!$A559,Oct!$H:$H)</f>
        <v>0</v>
      </c>
      <c r="M559" s="48">
        <f>SUMIF(Nov!$A:$A,TB!$A559,Nov!$H:$H)</f>
        <v>0</v>
      </c>
      <c r="N559" s="48">
        <f>SUMIF(Dec!$A:$A,TB!$A559,Dec!$H:$H)</f>
        <v>0</v>
      </c>
      <c r="O559" s="261" t="s">
        <v>613</v>
      </c>
      <c r="P559" s="261"/>
      <c r="Q559" s="48">
        <v>0</v>
      </c>
      <c r="R559" s="48">
        <v>0</v>
      </c>
      <c r="S559" s="48">
        <v>0</v>
      </c>
      <c r="T559" s="48">
        <v>0</v>
      </c>
      <c r="U559" s="48">
        <v>0</v>
      </c>
      <c r="V559" s="48">
        <v>0</v>
      </c>
      <c r="W559" s="48">
        <v>0</v>
      </c>
      <c r="X559" s="48">
        <v>0</v>
      </c>
      <c r="Y559" s="48">
        <v>0</v>
      </c>
      <c r="Z559" s="48">
        <v>0</v>
      </c>
      <c r="AA559" s="48">
        <v>0</v>
      </c>
      <c r="AB559" s="48">
        <v>0</v>
      </c>
      <c r="AC559" s="261"/>
      <c r="AD559" s="48">
        <f t="shared" si="372"/>
        <v>0</v>
      </c>
      <c r="AE559" s="48">
        <f t="shared" si="373"/>
        <v>0</v>
      </c>
      <c r="AF559" s="48">
        <f t="shared" si="374"/>
        <v>0</v>
      </c>
      <c r="AG559" s="48">
        <f t="shared" si="375"/>
        <v>0</v>
      </c>
      <c r="AH559" s="48">
        <f t="shared" si="376"/>
        <v>0</v>
      </c>
      <c r="AI559" s="48">
        <f t="shared" si="377"/>
        <v>0</v>
      </c>
      <c r="AJ559" s="48">
        <f t="shared" si="378"/>
        <v>0</v>
      </c>
      <c r="AK559" s="48">
        <f t="shared" si="379"/>
        <v>0</v>
      </c>
      <c r="AL559" s="48">
        <f t="shared" si="380"/>
        <v>0</v>
      </c>
      <c r="AM559" s="48">
        <f t="shared" si="381"/>
        <v>0</v>
      </c>
      <c r="AN559" s="48">
        <f t="shared" si="382"/>
        <v>0</v>
      </c>
      <c r="AO559" s="48">
        <f t="shared" si="383"/>
        <v>0</v>
      </c>
    </row>
    <row r="560" spans="1:41" ht="16.399999999999999" customHeight="1">
      <c r="A560" s="22">
        <v>93000</v>
      </c>
      <c r="B560" s="15" t="s">
        <v>611</v>
      </c>
      <c r="C560" s="48">
        <f>SUMIF(Jan!$A:$A,TB!$A560,Jan!$H:$H)</f>
        <v>0</v>
      </c>
      <c r="D560" s="48">
        <f>SUMIF(Jan!$A:$A,TB!$A560,Jan!$H:$H)</f>
        <v>0</v>
      </c>
      <c r="E560" s="48">
        <f>SUMIF(Mar!$A:$A,TB!$A560,Mar!$H:$H)</f>
        <v>0</v>
      </c>
      <c r="F560" s="48">
        <f>SUMIF(Apr!$A:$A,TB!$A560,Apr!$H:$H)</f>
        <v>0</v>
      </c>
      <c r="G560" s="48">
        <f>SUMIF(May!$A:$A,TB!$A560,May!$H:$H)</f>
        <v>0</v>
      </c>
      <c r="H560" s="48">
        <f>SUMIF(Jun!$A:$A,TB!$A560,Jun!$H:$H)</f>
        <v>0</v>
      </c>
      <c r="I560" s="48">
        <f>SUMIF(Jul!$A:$A,TB!$A560,Jul!$H:$H)</f>
        <v>0</v>
      </c>
      <c r="J560" s="48">
        <f>SUMIF(Aug!$A:$A,TB!$A560,Aug!$H:$H)</f>
        <v>0</v>
      </c>
      <c r="K560" s="48">
        <f>SUMIF(Sep!$A:$A,TB!$A560,Sep!$H:$H)</f>
        <v>0</v>
      </c>
      <c r="L560" s="48">
        <f>SUMIF(Oct!$A:$A,TB!$A560,Oct!$H:$H)</f>
        <v>0</v>
      </c>
      <c r="M560" s="48">
        <f>SUMIF(Nov!$A:$A,TB!$A560,Nov!$H:$H)</f>
        <v>0</v>
      </c>
      <c r="N560" s="48">
        <f>SUMIF(Dec!$A:$A,TB!$A560,Dec!$H:$H)</f>
        <v>0</v>
      </c>
      <c r="O560" s="261" t="s">
        <v>616</v>
      </c>
      <c r="P560" s="261"/>
      <c r="Q560" s="48">
        <v>1000</v>
      </c>
      <c r="R560" s="48">
        <v>1000</v>
      </c>
      <c r="S560" s="48">
        <v>0</v>
      </c>
      <c r="T560" s="48">
        <v>0</v>
      </c>
      <c r="U560" s="48">
        <v>0</v>
      </c>
      <c r="V560" s="48">
        <v>0</v>
      </c>
      <c r="W560" s="48">
        <v>0</v>
      </c>
      <c r="X560" s="48">
        <v>0</v>
      </c>
      <c r="Y560" s="48">
        <v>0</v>
      </c>
      <c r="Z560" s="48">
        <v>0</v>
      </c>
      <c r="AA560" s="48">
        <v>0</v>
      </c>
      <c r="AB560" s="48">
        <v>0</v>
      </c>
      <c r="AC560" s="261"/>
      <c r="AD560" s="48">
        <f t="shared" si="372"/>
        <v>0</v>
      </c>
      <c r="AE560" s="48">
        <f t="shared" si="373"/>
        <v>0</v>
      </c>
      <c r="AF560" s="48">
        <f t="shared" si="374"/>
        <v>0</v>
      </c>
      <c r="AG560" s="48">
        <f t="shared" si="375"/>
        <v>0</v>
      </c>
      <c r="AH560" s="48">
        <f t="shared" si="376"/>
        <v>0</v>
      </c>
      <c r="AI560" s="48">
        <f t="shared" si="377"/>
        <v>0</v>
      </c>
      <c r="AJ560" s="48">
        <f t="shared" si="378"/>
        <v>0</v>
      </c>
      <c r="AK560" s="48">
        <f t="shared" si="379"/>
        <v>0</v>
      </c>
      <c r="AL560" s="48">
        <f t="shared" si="380"/>
        <v>0</v>
      </c>
      <c r="AM560" s="48">
        <f t="shared" si="381"/>
        <v>0</v>
      </c>
      <c r="AN560" s="48">
        <f t="shared" si="382"/>
        <v>0</v>
      </c>
      <c r="AO560" s="48">
        <f t="shared" si="383"/>
        <v>0</v>
      </c>
    </row>
    <row r="561" spans="1:41" ht="16.399999999999999" customHeight="1">
      <c r="A561" s="22">
        <v>93001</v>
      </c>
      <c r="B561" s="15" t="s">
        <v>424</v>
      </c>
      <c r="C561" s="48">
        <f>SUMIF(Jan!$A:$A,TB!$A561,Jan!$H:$H)</f>
        <v>0</v>
      </c>
      <c r="D561" s="48">
        <f>SUMIF(Feb!$A:$A,TB!$A561,Feb!$H:$H)</f>
        <v>0</v>
      </c>
      <c r="E561" s="48">
        <f>SUMIF(Mar!$A:$A,TB!$A561,Mar!$H:$H)</f>
        <v>0</v>
      </c>
      <c r="F561" s="48">
        <f>SUMIF(Apr!$A:$A,TB!$A561,Apr!$H:$H)</f>
        <v>0</v>
      </c>
      <c r="G561" s="48">
        <f>SUMIF(May!$A:$A,TB!$A561,May!$H:$H)</f>
        <v>0</v>
      </c>
      <c r="H561" s="48">
        <f>SUMIF(Jun!$A:$A,TB!$A561,Jun!$H:$H)</f>
        <v>0</v>
      </c>
      <c r="I561" s="48">
        <f>SUMIF(Jul!$A:$A,TB!$A561,Jul!$H:$H)</f>
        <v>0</v>
      </c>
      <c r="J561" s="48">
        <f>SUMIF(Aug!$A:$A,TB!$A561,Aug!$H:$H)</f>
        <v>0</v>
      </c>
      <c r="K561" s="48">
        <f>SUMIF(Sep!$A:$A,TB!$A561,Sep!$H:$H)</f>
        <v>0</v>
      </c>
      <c r="L561" s="48">
        <f>SUMIF(Oct!$A:$A,TB!$A561,Oct!$H:$H)</f>
        <v>0</v>
      </c>
      <c r="M561" s="48">
        <f>SUMIF(Nov!$A:$A,TB!$A561,Nov!$H:$H)</f>
        <v>0</v>
      </c>
      <c r="N561" s="48">
        <f>SUMIF(Dec!$A:$A,TB!$A561,Dec!$H:$H)</f>
        <v>0</v>
      </c>
      <c r="O561" s="261" t="s">
        <v>613</v>
      </c>
      <c r="P561" s="261"/>
      <c r="Q561" s="48">
        <v>0</v>
      </c>
      <c r="R561" s="48">
        <v>0</v>
      </c>
      <c r="S561" s="48">
        <v>26181.4</v>
      </c>
      <c r="T561" s="48">
        <v>33495.96</v>
      </c>
      <c r="U561" s="48">
        <v>33495.96</v>
      </c>
      <c r="V561" s="48">
        <v>57774.86</v>
      </c>
      <c r="W561" s="48">
        <v>57774.86</v>
      </c>
      <c r="X561" s="48">
        <v>57774.86</v>
      </c>
      <c r="Y561" s="48">
        <v>57774.86</v>
      </c>
      <c r="Z561" s="48">
        <v>57774.86</v>
      </c>
      <c r="AA561" s="48">
        <v>57774.86</v>
      </c>
      <c r="AB561" s="48">
        <v>57774.86</v>
      </c>
      <c r="AC561" s="261"/>
      <c r="AD561" s="48">
        <f t="shared" si="372"/>
        <v>0</v>
      </c>
      <c r="AE561" s="48">
        <f t="shared" si="373"/>
        <v>0</v>
      </c>
      <c r="AF561" s="48">
        <f t="shared" si="374"/>
        <v>0</v>
      </c>
      <c r="AG561" s="48">
        <f t="shared" si="375"/>
        <v>0</v>
      </c>
      <c r="AH561" s="48">
        <f t="shared" si="376"/>
        <v>0</v>
      </c>
      <c r="AI561" s="48">
        <f t="shared" si="377"/>
        <v>0</v>
      </c>
      <c r="AJ561" s="48">
        <f t="shared" si="378"/>
        <v>0</v>
      </c>
      <c r="AK561" s="48">
        <f t="shared" si="379"/>
        <v>0</v>
      </c>
      <c r="AL561" s="48">
        <f t="shared" si="380"/>
        <v>0</v>
      </c>
      <c r="AM561" s="48">
        <f t="shared" si="381"/>
        <v>0</v>
      </c>
      <c r="AN561" s="48">
        <f t="shared" si="382"/>
        <v>0</v>
      </c>
      <c r="AO561" s="48">
        <f t="shared" si="383"/>
        <v>0</v>
      </c>
    </row>
    <row r="562" spans="1:41" ht="16.399999999999999" customHeight="1">
      <c r="A562" s="22">
        <v>93002</v>
      </c>
      <c r="B562" s="15" t="s">
        <v>425</v>
      </c>
      <c r="C562" s="48">
        <f>SUMIF(Jan!$A:$A,TB!$A562,Jan!$H:$H)</f>
        <v>0</v>
      </c>
      <c r="D562" s="48">
        <f>SUMIF(Feb!$A:$A,TB!$A562,Feb!$H:$H)</f>
        <v>0</v>
      </c>
      <c r="E562" s="48">
        <f>SUMIF(Mar!$A:$A,TB!$A562,Mar!$H:$H)</f>
        <v>0</v>
      </c>
      <c r="F562" s="48">
        <f>SUMIF(Apr!$A:$A,TB!$A562,Apr!$H:$H)</f>
        <v>0</v>
      </c>
      <c r="G562" s="48">
        <f>SUMIF(May!$A:$A,TB!$A562,May!$H:$H)</f>
        <v>0</v>
      </c>
      <c r="H562" s="48">
        <f>SUMIF(Jun!$A:$A,TB!$A562,Jun!$H:$H)</f>
        <v>0</v>
      </c>
      <c r="I562" s="48">
        <f>SUMIF(Jul!$A:$A,TB!$A562,Jul!$H:$H)</f>
        <v>0</v>
      </c>
      <c r="J562" s="48">
        <f>SUMIF(Aug!$A:$A,TB!$A562,Aug!$H:$H)</f>
        <v>0</v>
      </c>
      <c r="K562" s="48">
        <f>SUMIF(Sep!$A:$A,TB!$A562,Sep!$H:$H)</f>
        <v>0</v>
      </c>
      <c r="L562" s="48">
        <f>SUMIF(Oct!$A:$A,TB!$A562,Oct!$H:$H)</f>
        <v>0</v>
      </c>
      <c r="M562" s="48">
        <f>SUMIF(Nov!$A:$A,TB!$A562,Nov!$H:$H)</f>
        <v>0</v>
      </c>
      <c r="N562" s="48">
        <f>SUMIF(Dec!$A:$A,TB!$A562,Dec!$H:$H)</f>
        <v>0</v>
      </c>
      <c r="O562" s="261" t="s">
        <v>616</v>
      </c>
      <c r="P562" s="261"/>
      <c r="Q562" s="48">
        <v>0</v>
      </c>
      <c r="R562" s="48">
        <v>0</v>
      </c>
      <c r="S562" s="48">
        <v>39622</v>
      </c>
      <c r="T562" s="48">
        <v>41622</v>
      </c>
      <c r="U562" s="48">
        <v>41622</v>
      </c>
      <c r="V562" s="48">
        <v>0</v>
      </c>
      <c r="W562" s="48">
        <v>0</v>
      </c>
      <c r="X562" s="48">
        <v>0</v>
      </c>
      <c r="Y562" s="48">
        <v>0</v>
      </c>
      <c r="Z562" s="48">
        <v>0</v>
      </c>
      <c r="AA562" s="48">
        <v>0</v>
      </c>
      <c r="AB562" s="48">
        <v>0</v>
      </c>
      <c r="AC562" s="261"/>
      <c r="AD562" s="48">
        <f t="shared" si="372"/>
        <v>0</v>
      </c>
      <c r="AE562" s="48">
        <f t="shared" si="373"/>
        <v>0</v>
      </c>
      <c r="AF562" s="48">
        <f t="shared" si="374"/>
        <v>0</v>
      </c>
      <c r="AG562" s="48">
        <f t="shared" si="375"/>
        <v>0</v>
      </c>
      <c r="AH562" s="48">
        <f t="shared" si="376"/>
        <v>0</v>
      </c>
      <c r="AI562" s="48">
        <f t="shared" si="377"/>
        <v>0</v>
      </c>
      <c r="AJ562" s="48">
        <f t="shared" si="378"/>
        <v>0</v>
      </c>
      <c r="AK562" s="48">
        <f t="shared" si="379"/>
        <v>0</v>
      </c>
      <c r="AL562" s="48">
        <f t="shared" si="380"/>
        <v>0</v>
      </c>
      <c r="AM562" s="48">
        <f t="shared" si="381"/>
        <v>0</v>
      </c>
      <c r="AN562" s="48">
        <f t="shared" si="382"/>
        <v>0</v>
      </c>
      <c r="AO562" s="48">
        <f t="shared" si="383"/>
        <v>0</v>
      </c>
    </row>
    <row r="563" spans="1:41" ht="16.399999999999999" customHeight="1">
      <c r="A563" s="22">
        <v>93003</v>
      </c>
      <c r="B563" s="15" t="s">
        <v>426</v>
      </c>
      <c r="C563" s="48">
        <f>SUMIF(Jan!$A:$A,TB!$A563,Jan!$H:$H)</f>
        <v>537</v>
      </c>
      <c r="D563" s="48">
        <f>SUMIF(Feb!$A:$A,TB!$A563,Feb!$H:$H)</f>
        <v>753</v>
      </c>
      <c r="E563" s="48">
        <f>SUMIF(Mar!$A:$A,TB!$A563,Mar!$H:$H)</f>
        <v>1080</v>
      </c>
      <c r="F563" s="48">
        <f>SUMIF(Apr!$A:$A,TB!$A563,Apr!$H:$H)</f>
        <v>1575</v>
      </c>
      <c r="G563" s="48">
        <f>SUMIF(May!$A:$A,TB!$A563,May!$H:$H)</f>
        <v>2040</v>
      </c>
      <c r="H563" s="48">
        <f>SUMIF(Jun!$A:$A,TB!$A563,Jun!$H:$H)</f>
        <v>2411</v>
      </c>
      <c r="I563" s="48">
        <f>SUMIF(Jul!$A:$A,TB!$A563,Jul!$H:$H)</f>
        <v>2411</v>
      </c>
      <c r="J563" s="48">
        <f>SUMIF(Aug!$A:$A,TB!$A563,Aug!$H:$H)</f>
        <v>2411</v>
      </c>
      <c r="K563" s="48">
        <f>SUMIF(Sep!$A:$A,TB!$A563,Sep!$H:$H)</f>
        <v>2411</v>
      </c>
      <c r="L563" s="48">
        <f>SUMIF(Oct!$A:$A,TB!$A563,Oct!$H:$H)</f>
        <v>2411</v>
      </c>
      <c r="M563" s="48">
        <f>SUMIF(Nov!$A:$A,TB!$A563,Nov!$H:$H)</f>
        <v>2411</v>
      </c>
      <c r="N563" s="48">
        <f>SUMIF(Dec!$A:$A,TB!$A563,Dec!$H:$H)</f>
        <v>2411</v>
      </c>
      <c r="O563" s="261" t="s">
        <v>616</v>
      </c>
      <c r="P563" s="261"/>
      <c r="Q563" s="48">
        <v>323</v>
      </c>
      <c r="R563" s="48">
        <v>738</v>
      </c>
      <c r="S563" s="48">
        <v>1099</v>
      </c>
      <c r="T563" s="48">
        <v>1971</v>
      </c>
      <c r="U563" s="48">
        <v>2557</v>
      </c>
      <c r="V563" s="48">
        <v>2780</v>
      </c>
      <c r="W563" s="48">
        <v>3090</v>
      </c>
      <c r="X563" s="48">
        <v>3410</v>
      </c>
      <c r="Y563" s="48">
        <v>3719</v>
      </c>
      <c r="Z563" s="48">
        <v>4040</v>
      </c>
      <c r="AA563" s="48">
        <v>4444</v>
      </c>
      <c r="AB563" s="48">
        <v>4613</v>
      </c>
      <c r="AC563" s="261"/>
      <c r="AD563" s="48">
        <f t="shared" ref="AD563:AD595" si="384">ROUND(C563*AD$2,2)</f>
        <v>537</v>
      </c>
      <c r="AE563" s="48">
        <f t="shared" ref="AE563:AE595" si="385">ROUND(D563*AE$2,2)</f>
        <v>753</v>
      </c>
      <c r="AF563" s="48">
        <f t="shared" ref="AF563:AF595" si="386">ROUND(E563*AF$2,2)</f>
        <v>1080</v>
      </c>
      <c r="AG563" s="48">
        <f t="shared" ref="AG563:AG595" si="387">ROUND(F563*AG$2,2)</f>
        <v>1575</v>
      </c>
      <c r="AH563" s="48">
        <f t="shared" ref="AH563:AH595" si="388">ROUND(G563*AH$2,2)</f>
        <v>2040</v>
      </c>
      <c r="AI563" s="48">
        <f t="shared" ref="AI563:AI595" si="389">ROUND(H563*AI$2,2)</f>
        <v>2411</v>
      </c>
      <c r="AJ563" s="48">
        <f t="shared" ref="AJ563:AJ595" si="390">ROUND(I563*AJ$2,2)</f>
        <v>2411</v>
      </c>
      <c r="AK563" s="48">
        <f t="shared" ref="AK563:AK595" si="391">ROUND(J563*AK$2,2)</f>
        <v>2411</v>
      </c>
      <c r="AL563" s="48">
        <f t="shared" ref="AL563:AL595" si="392">ROUND(K563*AL$2,2)</f>
        <v>2411</v>
      </c>
      <c r="AM563" s="48">
        <f t="shared" ref="AM563:AM595" si="393">ROUND(L563*AM$2,2)</f>
        <v>2411</v>
      </c>
      <c r="AN563" s="48">
        <f t="shared" ref="AN563:AN595" si="394">ROUND(M563*AN$2,2)</f>
        <v>2411</v>
      </c>
      <c r="AO563" s="48">
        <f t="shared" ref="AO563:AO595" si="395">ROUND(N563*AO$2,2)</f>
        <v>2411</v>
      </c>
    </row>
    <row r="564" spans="1:41" ht="16.399999999999999" customHeight="1">
      <c r="A564" s="22">
        <v>93004</v>
      </c>
      <c r="B564" s="15" t="s">
        <v>427</v>
      </c>
      <c r="C564" s="48">
        <f>SUMIF(Jan!$A:$A,TB!$A564,Jan!$H:$H)</f>
        <v>0</v>
      </c>
      <c r="D564" s="48">
        <f>SUMIF(Feb!$A:$A,TB!$A564,Feb!$H:$H)</f>
        <v>0</v>
      </c>
      <c r="E564" s="48">
        <f>SUMIF(Mar!$A:$A,TB!$A564,Mar!$H:$H)</f>
        <v>0</v>
      </c>
      <c r="F564" s="48">
        <f>SUMIF(Apr!$A:$A,TB!$A564,Apr!$H:$H)</f>
        <v>0</v>
      </c>
      <c r="G564" s="48">
        <f>SUMIF(May!$A:$A,TB!$A564,May!$H:$H)</f>
        <v>0</v>
      </c>
      <c r="H564" s="48">
        <f>SUMIF(Jun!$A:$A,TB!$A564,Jun!$H:$H)</f>
        <v>0</v>
      </c>
      <c r="I564" s="48">
        <f>SUMIF(Jul!$A:$A,TB!$A564,Jul!$H:$H)</f>
        <v>0</v>
      </c>
      <c r="J564" s="48">
        <f>SUMIF(Aug!$A:$A,TB!$A564,Aug!$H:$H)</f>
        <v>0</v>
      </c>
      <c r="K564" s="48">
        <f>SUMIF(Sep!$A:$A,TB!$A564,Sep!$H:$H)</f>
        <v>0</v>
      </c>
      <c r="L564" s="48">
        <f>SUMIF(Oct!$A:$A,TB!$A564,Oct!$H:$H)</f>
        <v>0</v>
      </c>
      <c r="M564" s="48">
        <f>SUMIF(Nov!$A:$A,TB!$A564,Nov!$H:$H)</f>
        <v>0</v>
      </c>
      <c r="N564" s="48">
        <f>SUMIF(Dec!$A:$A,TB!$A564,Dec!$H:$H)</f>
        <v>0</v>
      </c>
      <c r="O564" s="261" t="s">
        <v>613</v>
      </c>
      <c r="P564" s="261"/>
      <c r="Q564" s="48">
        <v>0</v>
      </c>
      <c r="R564" s="48">
        <v>0</v>
      </c>
      <c r="S564" s="48">
        <v>0</v>
      </c>
      <c r="T564" s="48">
        <v>0</v>
      </c>
      <c r="U564" s="48">
        <v>0</v>
      </c>
      <c r="V564" s="48">
        <v>0</v>
      </c>
      <c r="W564" s="48">
        <v>0</v>
      </c>
      <c r="X564" s="48">
        <v>0</v>
      </c>
      <c r="Y564" s="48">
        <v>0</v>
      </c>
      <c r="Z564" s="48">
        <v>0</v>
      </c>
      <c r="AA564" s="48">
        <v>0</v>
      </c>
      <c r="AB564" s="48">
        <v>0</v>
      </c>
      <c r="AC564" s="261"/>
      <c r="AD564" s="48">
        <f t="shared" si="384"/>
        <v>0</v>
      </c>
      <c r="AE564" s="48">
        <f t="shared" si="385"/>
        <v>0</v>
      </c>
      <c r="AF564" s="48">
        <f t="shared" si="386"/>
        <v>0</v>
      </c>
      <c r="AG564" s="48">
        <f t="shared" si="387"/>
        <v>0</v>
      </c>
      <c r="AH564" s="48">
        <f t="shared" si="388"/>
        <v>0</v>
      </c>
      <c r="AI564" s="48">
        <f t="shared" si="389"/>
        <v>0</v>
      </c>
      <c r="AJ564" s="48">
        <f t="shared" si="390"/>
        <v>0</v>
      </c>
      <c r="AK564" s="48">
        <f t="shared" si="391"/>
        <v>0</v>
      </c>
      <c r="AL564" s="48">
        <f t="shared" si="392"/>
        <v>0</v>
      </c>
      <c r="AM564" s="48">
        <f t="shared" si="393"/>
        <v>0</v>
      </c>
      <c r="AN564" s="48">
        <f t="shared" si="394"/>
        <v>0</v>
      </c>
      <c r="AO564" s="48">
        <f t="shared" si="395"/>
        <v>0</v>
      </c>
    </row>
    <row r="565" spans="1:41" ht="16.399999999999999" customHeight="1">
      <c r="A565" s="22">
        <v>93005</v>
      </c>
      <c r="B565" s="15" t="s">
        <v>428</v>
      </c>
      <c r="C565" s="48">
        <f>SUMIF(Jan!$A:$A,TB!$A565,Jan!$H:$H)</f>
        <v>0</v>
      </c>
      <c r="D565" s="48">
        <f>SUMIF(Feb!$A:$A,TB!$A565,Feb!$H:$H)</f>
        <v>0</v>
      </c>
      <c r="E565" s="48">
        <f>SUMIF(Mar!$A:$A,TB!$A565,Mar!$H:$H)</f>
        <v>0</v>
      </c>
      <c r="F565" s="48">
        <f>SUMIF(Apr!$A:$A,TB!$A565,Apr!$H:$H)</f>
        <v>0</v>
      </c>
      <c r="G565" s="48">
        <f>SUMIF(May!$A:$A,TB!$A565,May!$H:$H)</f>
        <v>0</v>
      </c>
      <c r="H565" s="48">
        <f>SUMIF(Jun!$A:$A,TB!$A565,Jun!$H:$H)</f>
        <v>0</v>
      </c>
      <c r="I565" s="48">
        <f>SUMIF(Jul!$A:$A,TB!$A565,Jul!$H:$H)</f>
        <v>0</v>
      </c>
      <c r="J565" s="48">
        <f>SUMIF(Aug!$A:$A,TB!$A565,Aug!$H:$H)</f>
        <v>0</v>
      </c>
      <c r="K565" s="48">
        <f>SUMIF(Sep!$A:$A,TB!$A565,Sep!$H:$H)</f>
        <v>0</v>
      </c>
      <c r="L565" s="48">
        <f>SUMIF(Oct!$A:$A,TB!$A565,Oct!$H:$H)</f>
        <v>0</v>
      </c>
      <c r="M565" s="48">
        <f>SUMIF(Nov!$A:$A,TB!$A565,Nov!$H:$H)</f>
        <v>0</v>
      </c>
      <c r="N565" s="48">
        <f>SUMIF(Dec!$A:$A,TB!$A565,Dec!$H:$H)</f>
        <v>0</v>
      </c>
      <c r="O565" s="261" t="s">
        <v>613</v>
      </c>
      <c r="P565" s="261"/>
      <c r="Q565" s="48">
        <v>0</v>
      </c>
      <c r="R565" s="48">
        <v>0</v>
      </c>
      <c r="S565" s="48">
        <v>1225.77</v>
      </c>
      <c r="T565" s="48">
        <v>1225.77</v>
      </c>
      <c r="U565" s="48">
        <v>1225.77</v>
      </c>
      <c r="V565" s="48">
        <v>1225.77</v>
      </c>
      <c r="W565" s="48">
        <v>1225.77</v>
      </c>
      <c r="X565" s="48">
        <v>1225.77</v>
      </c>
      <c r="Y565" s="48">
        <v>1225.77</v>
      </c>
      <c r="Z565" s="48">
        <v>1225.77</v>
      </c>
      <c r="AA565" s="48">
        <v>1225.77</v>
      </c>
      <c r="AB565" s="48">
        <v>1225.77</v>
      </c>
      <c r="AC565" s="261"/>
      <c r="AD565" s="48">
        <f t="shared" si="384"/>
        <v>0</v>
      </c>
      <c r="AE565" s="48">
        <f t="shared" si="385"/>
        <v>0</v>
      </c>
      <c r="AF565" s="48">
        <f t="shared" si="386"/>
        <v>0</v>
      </c>
      <c r="AG565" s="48">
        <f t="shared" si="387"/>
        <v>0</v>
      </c>
      <c r="AH565" s="48">
        <f t="shared" si="388"/>
        <v>0</v>
      </c>
      <c r="AI565" s="48">
        <f t="shared" si="389"/>
        <v>0</v>
      </c>
      <c r="AJ565" s="48">
        <f t="shared" si="390"/>
        <v>0</v>
      </c>
      <c r="AK565" s="48">
        <f t="shared" si="391"/>
        <v>0</v>
      </c>
      <c r="AL565" s="48">
        <f t="shared" si="392"/>
        <v>0</v>
      </c>
      <c r="AM565" s="48">
        <f t="shared" si="393"/>
        <v>0</v>
      </c>
      <c r="AN565" s="48">
        <f t="shared" si="394"/>
        <v>0</v>
      </c>
      <c r="AO565" s="48">
        <f t="shared" si="395"/>
        <v>0</v>
      </c>
    </row>
    <row r="566" spans="1:41" ht="16.399999999999999" customHeight="1">
      <c r="A566" s="22">
        <v>94001</v>
      </c>
      <c r="B566" s="15" t="s">
        <v>429</v>
      </c>
      <c r="C566" s="48">
        <f>SUMIF(Jan!$A:$A,TB!$A566,Jan!$H:$H)</f>
        <v>0</v>
      </c>
      <c r="D566" s="48">
        <f>SUMIF(Feb!$A:$A,TB!$A566,Feb!$H:$H)</f>
        <v>0</v>
      </c>
      <c r="E566" s="48">
        <f>SUMIF(Mar!$A:$A,TB!$A566,Mar!$H:$H)</f>
        <v>0</v>
      </c>
      <c r="F566" s="48">
        <f>SUMIF(Apr!$A:$A,TB!$A566,Apr!$H:$H)</f>
        <v>0</v>
      </c>
      <c r="G566" s="48">
        <f>SUMIF(May!$A:$A,TB!$A566,May!$H:$H)</f>
        <v>0</v>
      </c>
      <c r="H566" s="48">
        <f>SUMIF(Jun!$A:$A,TB!$A566,Jun!$H:$H)</f>
        <v>0</v>
      </c>
      <c r="I566" s="48">
        <f>SUMIF(Jul!$A:$A,TB!$A566,Jul!$H:$H)</f>
        <v>0</v>
      </c>
      <c r="J566" s="48">
        <f>SUMIF(Aug!$A:$A,TB!$A566,Aug!$H:$H)</f>
        <v>0</v>
      </c>
      <c r="K566" s="48">
        <f>SUMIF(Sep!$A:$A,TB!$A566,Sep!$H:$H)</f>
        <v>0</v>
      </c>
      <c r="L566" s="48">
        <f>SUMIF(Oct!$A:$A,TB!$A566,Oct!$H:$H)</f>
        <v>0</v>
      </c>
      <c r="M566" s="48">
        <f>SUMIF(Nov!$A:$A,TB!$A566,Nov!$H:$H)</f>
        <v>0</v>
      </c>
      <c r="N566" s="48">
        <f>SUMIF(Dec!$A:$A,TB!$A566,Dec!$H:$H)</f>
        <v>0</v>
      </c>
      <c r="O566" s="261" t="s">
        <v>613</v>
      </c>
      <c r="P566" s="261"/>
      <c r="Q566" s="48">
        <v>0</v>
      </c>
      <c r="R566" s="48">
        <v>0</v>
      </c>
      <c r="S566" s="48">
        <v>0</v>
      </c>
      <c r="T566" s="48">
        <v>0</v>
      </c>
      <c r="U566" s="48">
        <v>0</v>
      </c>
      <c r="V566" s="48">
        <v>21808</v>
      </c>
      <c r="W566" s="48">
        <v>23408</v>
      </c>
      <c r="X566" s="48">
        <v>23408</v>
      </c>
      <c r="Y566" s="48">
        <v>23408</v>
      </c>
      <c r="Z566" s="48">
        <v>23408</v>
      </c>
      <c r="AA566" s="48">
        <v>23408</v>
      </c>
      <c r="AB566" s="48">
        <v>23408</v>
      </c>
      <c r="AC566" s="261"/>
      <c r="AD566" s="48">
        <f t="shared" si="384"/>
        <v>0</v>
      </c>
      <c r="AE566" s="48">
        <f t="shared" si="385"/>
        <v>0</v>
      </c>
      <c r="AF566" s="48">
        <f t="shared" si="386"/>
        <v>0</v>
      </c>
      <c r="AG566" s="48">
        <f t="shared" si="387"/>
        <v>0</v>
      </c>
      <c r="AH566" s="48">
        <f t="shared" si="388"/>
        <v>0</v>
      </c>
      <c r="AI566" s="48">
        <f t="shared" si="389"/>
        <v>0</v>
      </c>
      <c r="AJ566" s="48">
        <f t="shared" si="390"/>
        <v>0</v>
      </c>
      <c r="AK566" s="48">
        <f t="shared" si="391"/>
        <v>0</v>
      </c>
      <c r="AL566" s="48">
        <f t="shared" si="392"/>
        <v>0</v>
      </c>
      <c r="AM566" s="48">
        <f t="shared" si="393"/>
        <v>0</v>
      </c>
      <c r="AN566" s="48">
        <f t="shared" si="394"/>
        <v>0</v>
      </c>
      <c r="AO566" s="48">
        <f t="shared" si="395"/>
        <v>0</v>
      </c>
    </row>
    <row r="567" spans="1:41" ht="16.399999999999999" customHeight="1">
      <c r="A567" s="22">
        <v>94002</v>
      </c>
      <c r="B567" s="15" t="s">
        <v>430</v>
      </c>
      <c r="C567" s="48">
        <f>SUMIF(Jan!$A:$A,TB!$A567,Jan!$H:$H)</f>
        <v>0</v>
      </c>
      <c r="D567" s="48">
        <f>SUMIF(Feb!$A:$A,TB!$A567,Feb!$H:$H)</f>
        <v>0</v>
      </c>
      <c r="E567" s="48">
        <f>SUMIF(Mar!$A:$A,TB!$A567,Mar!$H:$H)</f>
        <v>0</v>
      </c>
      <c r="F567" s="48">
        <f>SUMIF(Apr!$A:$A,TB!$A567,Apr!$H:$H)</f>
        <v>0</v>
      </c>
      <c r="G567" s="48">
        <f>SUMIF(May!$A:$A,TB!$A567,May!$H:$H)</f>
        <v>0</v>
      </c>
      <c r="H567" s="48">
        <f>SUMIF(Jun!$A:$A,TB!$A567,Jun!$H:$H)</f>
        <v>0</v>
      </c>
      <c r="I567" s="48">
        <f>SUMIF(Jul!$A:$A,TB!$A567,Jul!$H:$H)</f>
        <v>0</v>
      </c>
      <c r="J567" s="48">
        <f>SUMIF(Aug!$A:$A,TB!$A567,Aug!$H:$H)</f>
        <v>0</v>
      </c>
      <c r="K567" s="48">
        <f>SUMIF(Sep!$A:$A,TB!$A567,Sep!$H:$H)</f>
        <v>0</v>
      </c>
      <c r="L567" s="48">
        <f>SUMIF(Oct!$A:$A,TB!$A567,Oct!$H:$H)</f>
        <v>0</v>
      </c>
      <c r="M567" s="48">
        <f>SUMIF(Nov!$A:$A,TB!$A567,Nov!$H:$H)</f>
        <v>0</v>
      </c>
      <c r="N567" s="48">
        <f>SUMIF(Dec!$A:$A,TB!$A567,Dec!$H:$H)</f>
        <v>0</v>
      </c>
      <c r="O567" s="261" t="s">
        <v>615</v>
      </c>
      <c r="P567" s="261"/>
      <c r="Q567" s="48">
        <v>0</v>
      </c>
      <c r="R567" s="48">
        <v>0</v>
      </c>
      <c r="S567" s="48">
        <v>0</v>
      </c>
      <c r="T567" s="48">
        <v>0</v>
      </c>
      <c r="U567" s="48">
        <v>0</v>
      </c>
      <c r="V567" s="48">
        <v>0</v>
      </c>
      <c r="W567" s="48">
        <v>0</v>
      </c>
      <c r="X567" s="48">
        <v>0</v>
      </c>
      <c r="Y567" s="48">
        <v>0</v>
      </c>
      <c r="Z567" s="48">
        <v>0</v>
      </c>
      <c r="AA567" s="48">
        <v>0</v>
      </c>
      <c r="AB567" s="48">
        <v>0</v>
      </c>
      <c r="AC567" s="261"/>
      <c r="AD567" s="48">
        <f t="shared" si="384"/>
        <v>0</v>
      </c>
      <c r="AE567" s="48">
        <f t="shared" si="385"/>
        <v>0</v>
      </c>
      <c r="AF567" s="48">
        <f t="shared" si="386"/>
        <v>0</v>
      </c>
      <c r="AG567" s="48">
        <f t="shared" si="387"/>
        <v>0</v>
      </c>
      <c r="AH567" s="48">
        <f t="shared" si="388"/>
        <v>0</v>
      </c>
      <c r="AI567" s="48">
        <f t="shared" si="389"/>
        <v>0</v>
      </c>
      <c r="AJ567" s="48">
        <f t="shared" si="390"/>
        <v>0</v>
      </c>
      <c r="AK567" s="48">
        <f t="shared" si="391"/>
        <v>0</v>
      </c>
      <c r="AL567" s="48">
        <f t="shared" si="392"/>
        <v>0</v>
      </c>
      <c r="AM567" s="48">
        <f t="shared" si="393"/>
        <v>0</v>
      </c>
      <c r="AN567" s="48">
        <f t="shared" si="394"/>
        <v>0</v>
      </c>
      <c r="AO567" s="48">
        <f t="shared" si="395"/>
        <v>0</v>
      </c>
    </row>
    <row r="568" spans="1:41" ht="16.399999999999999" customHeight="1">
      <c r="A568" s="22">
        <v>94003</v>
      </c>
      <c r="B568" s="15" t="s">
        <v>431</v>
      </c>
      <c r="C568" s="48">
        <f>SUMIF(Jan!$A:$A,TB!$A568,Jan!$H:$H)</f>
        <v>0</v>
      </c>
      <c r="D568" s="48">
        <f>SUMIF(Feb!$A:$A,TB!$A568,Feb!$H:$H)</f>
        <v>0</v>
      </c>
      <c r="E568" s="48">
        <f>SUMIF(Mar!$A:$A,TB!$A568,Mar!$H:$H)</f>
        <v>0</v>
      </c>
      <c r="F568" s="48">
        <f>SUMIF(Apr!$A:$A,TB!$A568,Apr!$H:$H)</f>
        <v>0</v>
      </c>
      <c r="G568" s="48">
        <f>SUMIF(May!$A:$A,TB!$A568,May!$H:$H)</f>
        <v>0</v>
      </c>
      <c r="H568" s="48">
        <f>SUMIF(Jun!$A:$A,TB!$A568,Jun!$H:$H)</f>
        <v>0</v>
      </c>
      <c r="I568" s="48">
        <f>SUMIF(Jul!$A:$A,TB!$A568,Jul!$H:$H)</f>
        <v>0</v>
      </c>
      <c r="J568" s="48">
        <f>SUMIF(Aug!$A:$A,TB!$A568,Aug!$H:$H)</f>
        <v>0</v>
      </c>
      <c r="K568" s="48">
        <f>SUMIF(Sep!$A:$A,TB!$A568,Sep!$H:$H)</f>
        <v>0</v>
      </c>
      <c r="L568" s="48">
        <f>SUMIF(Oct!$A:$A,TB!$A568,Oct!$H:$H)</f>
        <v>0</v>
      </c>
      <c r="M568" s="48">
        <f>SUMIF(Nov!$A:$A,TB!$A568,Nov!$H:$H)</f>
        <v>0</v>
      </c>
      <c r="N568" s="48">
        <f>SUMIF(Dec!$A:$A,TB!$A568,Dec!$H:$H)</f>
        <v>0</v>
      </c>
      <c r="O568" s="261" t="s">
        <v>615</v>
      </c>
      <c r="P568" s="261"/>
      <c r="Q568" s="48">
        <v>0</v>
      </c>
      <c r="R568" s="48">
        <v>0</v>
      </c>
      <c r="S568" s="48">
        <v>0</v>
      </c>
      <c r="T568" s="48">
        <v>0</v>
      </c>
      <c r="U568" s="48">
        <v>0</v>
      </c>
      <c r="V568" s="48">
        <v>0</v>
      </c>
      <c r="W568" s="48">
        <v>0</v>
      </c>
      <c r="X568" s="48">
        <v>0</v>
      </c>
      <c r="Y568" s="48">
        <v>0</v>
      </c>
      <c r="Z568" s="48">
        <v>0</v>
      </c>
      <c r="AA568" s="48">
        <v>0</v>
      </c>
      <c r="AB568" s="48">
        <v>0</v>
      </c>
      <c r="AC568" s="261"/>
      <c r="AD568" s="48">
        <f t="shared" si="384"/>
        <v>0</v>
      </c>
      <c r="AE568" s="48">
        <f t="shared" si="385"/>
        <v>0</v>
      </c>
      <c r="AF568" s="48">
        <f t="shared" si="386"/>
        <v>0</v>
      </c>
      <c r="AG568" s="48">
        <f t="shared" si="387"/>
        <v>0</v>
      </c>
      <c r="AH568" s="48">
        <f t="shared" si="388"/>
        <v>0</v>
      </c>
      <c r="AI568" s="48">
        <f t="shared" si="389"/>
        <v>0</v>
      </c>
      <c r="AJ568" s="48">
        <f t="shared" si="390"/>
        <v>0</v>
      </c>
      <c r="AK568" s="48">
        <f t="shared" si="391"/>
        <v>0</v>
      </c>
      <c r="AL568" s="48">
        <f t="shared" si="392"/>
        <v>0</v>
      </c>
      <c r="AM568" s="48">
        <f t="shared" si="393"/>
        <v>0</v>
      </c>
      <c r="AN568" s="48">
        <f t="shared" si="394"/>
        <v>0</v>
      </c>
      <c r="AO568" s="48">
        <f t="shared" si="395"/>
        <v>0</v>
      </c>
    </row>
    <row r="569" spans="1:41" ht="16.399999999999999" customHeight="1">
      <c r="A569" s="22">
        <v>94004</v>
      </c>
      <c r="B569" s="15" t="s">
        <v>432</v>
      </c>
      <c r="C569" s="48">
        <f>SUMIF(Jan!$A:$A,TB!$A569,Jan!$H:$H)</f>
        <v>0</v>
      </c>
      <c r="D569" s="48">
        <f>SUMIF(Feb!$A:$A,TB!$A569,Feb!$H:$H)</f>
        <v>0</v>
      </c>
      <c r="E569" s="48">
        <f>SUMIF(Mar!$A:$A,TB!$A569,Mar!$H:$H)</f>
        <v>0</v>
      </c>
      <c r="F569" s="48">
        <f>SUMIF(Apr!$A:$A,TB!$A569,Apr!$H:$H)</f>
        <v>0</v>
      </c>
      <c r="G569" s="48">
        <f>SUMIF(May!$A:$A,TB!$A569,May!$H:$H)</f>
        <v>0</v>
      </c>
      <c r="H569" s="48">
        <f>SUMIF(Jun!$A:$A,TB!$A569,Jun!$H:$H)</f>
        <v>0</v>
      </c>
      <c r="I569" s="48">
        <f>SUMIF(Jul!$A:$A,TB!$A569,Jul!$H:$H)</f>
        <v>0</v>
      </c>
      <c r="J569" s="48">
        <f>SUMIF(Aug!$A:$A,TB!$A569,Aug!$H:$H)</f>
        <v>0</v>
      </c>
      <c r="K569" s="48">
        <f>SUMIF(Sep!$A:$A,TB!$A569,Sep!$H:$H)</f>
        <v>0</v>
      </c>
      <c r="L569" s="48">
        <f>SUMIF(Oct!$A:$A,TB!$A569,Oct!$H:$H)</f>
        <v>0</v>
      </c>
      <c r="M569" s="48">
        <f>SUMIF(Nov!$A:$A,TB!$A569,Nov!$H:$H)</f>
        <v>0</v>
      </c>
      <c r="N569" s="48">
        <f>SUMIF(Dec!$A:$A,TB!$A569,Dec!$H:$H)</f>
        <v>0</v>
      </c>
      <c r="O569" s="261" t="s">
        <v>615</v>
      </c>
      <c r="P569" s="261"/>
      <c r="Q569" s="48">
        <v>0</v>
      </c>
      <c r="R569" s="48">
        <v>0</v>
      </c>
      <c r="S569" s="48">
        <v>0</v>
      </c>
      <c r="T569" s="48">
        <v>0</v>
      </c>
      <c r="U569" s="48">
        <v>0</v>
      </c>
      <c r="V569" s="48">
        <v>0</v>
      </c>
      <c r="W569" s="48">
        <v>0</v>
      </c>
      <c r="X569" s="48">
        <v>0</v>
      </c>
      <c r="Y569" s="48">
        <v>0</v>
      </c>
      <c r="Z569" s="48">
        <v>191</v>
      </c>
      <c r="AA569" s="48">
        <v>191</v>
      </c>
      <c r="AB569" s="48">
        <v>191</v>
      </c>
      <c r="AC569" s="261"/>
      <c r="AD569" s="48">
        <f t="shared" si="384"/>
        <v>0</v>
      </c>
      <c r="AE569" s="48">
        <f t="shared" si="385"/>
        <v>0</v>
      </c>
      <c r="AF569" s="48">
        <f t="shared" si="386"/>
        <v>0</v>
      </c>
      <c r="AG569" s="48">
        <f t="shared" si="387"/>
        <v>0</v>
      </c>
      <c r="AH569" s="48">
        <f t="shared" si="388"/>
        <v>0</v>
      </c>
      <c r="AI569" s="48">
        <f t="shared" si="389"/>
        <v>0</v>
      </c>
      <c r="AJ569" s="48">
        <f t="shared" si="390"/>
        <v>0</v>
      </c>
      <c r="AK569" s="48">
        <f t="shared" si="391"/>
        <v>0</v>
      </c>
      <c r="AL569" s="48">
        <f t="shared" si="392"/>
        <v>0</v>
      </c>
      <c r="AM569" s="48">
        <f t="shared" si="393"/>
        <v>0</v>
      </c>
      <c r="AN569" s="48">
        <f t="shared" si="394"/>
        <v>0</v>
      </c>
      <c r="AO569" s="48">
        <f t="shared" si="395"/>
        <v>0</v>
      </c>
    </row>
    <row r="570" spans="1:41" ht="16.399999999999999" customHeight="1">
      <c r="A570" s="22">
        <v>94005</v>
      </c>
      <c r="B570" s="15" t="s">
        <v>433</v>
      </c>
      <c r="C570" s="48">
        <f>SUMIF(Jan!$A:$A,TB!$A570,Jan!$H:$H)</f>
        <v>800</v>
      </c>
      <c r="D570" s="48">
        <f>SUMIF(Feb!$A:$A,TB!$A570,Feb!$H:$H)</f>
        <v>800</v>
      </c>
      <c r="E570" s="48">
        <f>SUMIF(Mar!$A:$A,TB!$A570,Mar!$H:$H)</f>
        <v>800</v>
      </c>
      <c r="F570" s="48">
        <f>SUMIF(Apr!$A:$A,TB!$A570,Apr!$H:$H)</f>
        <v>800</v>
      </c>
      <c r="G570" s="48">
        <f>SUMIF(May!$A:$A,TB!$A570,May!$H:$H)</f>
        <v>800</v>
      </c>
      <c r="H570" s="48">
        <f>SUMIF(Jun!$A:$A,TB!$A570,Jun!$H:$H)</f>
        <v>800</v>
      </c>
      <c r="I570" s="48">
        <f>SUMIF(Jul!$A:$A,TB!$A570,Jul!$H:$H)</f>
        <v>800</v>
      </c>
      <c r="J570" s="48">
        <f>SUMIF(Aug!$A:$A,TB!$A570,Aug!$H:$H)</f>
        <v>800</v>
      </c>
      <c r="K570" s="48">
        <f>SUMIF(Sep!$A:$A,TB!$A570,Sep!$H:$H)</f>
        <v>800</v>
      </c>
      <c r="L570" s="48">
        <f>SUMIF(Oct!$A:$A,TB!$A570,Oct!$H:$H)</f>
        <v>800</v>
      </c>
      <c r="M570" s="48">
        <f>SUMIF(Nov!$A:$A,TB!$A570,Nov!$H:$H)</f>
        <v>800</v>
      </c>
      <c r="N570" s="48">
        <f>SUMIF(Dec!$A:$A,TB!$A570,Dec!$H:$H)</f>
        <v>800</v>
      </c>
      <c r="O570" s="261" t="s">
        <v>613</v>
      </c>
      <c r="P570" s="261"/>
      <c r="Q570" s="48">
        <v>0</v>
      </c>
      <c r="R570" s="48">
        <v>0</v>
      </c>
      <c r="S570" s="48">
        <v>41777</v>
      </c>
      <c r="T570" s="48">
        <v>55081</v>
      </c>
      <c r="U570" s="48">
        <v>55081</v>
      </c>
      <c r="V570" s="48">
        <v>15465</v>
      </c>
      <c r="W570" s="48">
        <v>15465</v>
      </c>
      <c r="X570" s="48">
        <v>15465</v>
      </c>
      <c r="Y570" s="48">
        <v>15465</v>
      </c>
      <c r="Z570" s="48">
        <v>15465</v>
      </c>
      <c r="AA570" s="48">
        <v>15465</v>
      </c>
      <c r="AB570" s="48">
        <v>15465</v>
      </c>
      <c r="AC570" s="261"/>
      <c r="AD570" s="48">
        <f t="shared" si="384"/>
        <v>800</v>
      </c>
      <c r="AE570" s="48">
        <f t="shared" si="385"/>
        <v>800</v>
      </c>
      <c r="AF570" s="48">
        <f t="shared" si="386"/>
        <v>800</v>
      </c>
      <c r="AG570" s="48">
        <f t="shared" si="387"/>
        <v>800</v>
      </c>
      <c r="AH570" s="48">
        <f t="shared" si="388"/>
        <v>800</v>
      </c>
      <c r="AI570" s="48">
        <f t="shared" si="389"/>
        <v>800</v>
      </c>
      <c r="AJ570" s="48">
        <f t="shared" si="390"/>
        <v>800</v>
      </c>
      <c r="AK570" s="48">
        <f t="shared" si="391"/>
        <v>800</v>
      </c>
      <c r="AL570" s="48">
        <f t="shared" si="392"/>
        <v>800</v>
      </c>
      <c r="AM570" s="48">
        <f t="shared" si="393"/>
        <v>800</v>
      </c>
      <c r="AN570" s="48">
        <f t="shared" si="394"/>
        <v>800</v>
      </c>
      <c r="AO570" s="48">
        <f t="shared" si="395"/>
        <v>800</v>
      </c>
    </row>
    <row r="571" spans="1:41" ht="16.399999999999999" customHeight="1">
      <c r="A571" s="22">
        <v>94006</v>
      </c>
      <c r="B571" s="15" t="s">
        <v>434</v>
      </c>
      <c r="C571" s="48">
        <f>SUMIF(Jan!$A:$A,TB!$A571,Jan!$H:$H)</f>
        <v>5254.21</v>
      </c>
      <c r="D571" s="48">
        <f>SUMIF(Feb!$A:$A,TB!$A571,Feb!$H:$H)</f>
        <v>12154.21</v>
      </c>
      <c r="E571" s="48">
        <f>SUMIF(Mar!$A:$A,TB!$A571,Mar!$H:$H)</f>
        <v>12154.21</v>
      </c>
      <c r="F571" s="48">
        <f>SUMIF(Apr!$A:$A,TB!$A571,Apr!$H:$H)</f>
        <v>14904.21</v>
      </c>
      <c r="G571" s="48">
        <f>SUMIF(May!$A:$A,TB!$A571,May!$H:$H)</f>
        <v>14904.21</v>
      </c>
      <c r="H571" s="48">
        <f>SUMIF(Jun!$A:$A,TB!$A571,Jun!$H:$H)</f>
        <v>22904.21</v>
      </c>
      <c r="I571" s="48">
        <f>SUMIF(Jul!$A:$A,TB!$A571,Jul!$H:$H)</f>
        <v>22904.21</v>
      </c>
      <c r="J571" s="48">
        <f>SUMIF(Aug!$A:$A,TB!$A571,Aug!$H:$H)</f>
        <v>22904.21</v>
      </c>
      <c r="K571" s="48">
        <f>SUMIF(Sep!$A:$A,TB!$A571,Sep!$H:$H)</f>
        <v>22904.21</v>
      </c>
      <c r="L571" s="48">
        <f>SUMIF(Oct!$A:$A,TB!$A571,Oct!$H:$H)</f>
        <v>22904.21</v>
      </c>
      <c r="M571" s="48">
        <f>SUMIF(Nov!$A:$A,TB!$A571,Nov!$H:$H)</f>
        <v>22904.21</v>
      </c>
      <c r="N571" s="48">
        <f>SUMIF(Dec!$A:$A,TB!$A571,Dec!$H:$H)</f>
        <v>22904.21</v>
      </c>
      <c r="O571" s="261" t="s">
        <v>616</v>
      </c>
      <c r="P571" s="261"/>
      <c r="Q571" s="48">
        <v>23066.03</v>
      </c>
      <c r="R571" s="48">
        <v>97457.26</v>
      </c>
      <c r="S571" s="48">
        <v>0</v>
      </c>
      <c r="T571" s="48">
        <v>0</v>
      </c>
      <c r="U571" s="48">
        <v>23706.880000000001</v>
      </c>
      <c r="V571" s="48">
        <v>100417.21</v>
      </c>
      <c r="W571" s="48">
        <v>123474.09</v>
      </c>
      <c r="X571" s="48">
        <v>175202.74</v>
      </c>
      <c r="Y571" s="48">
        <v>198161.01</v>
      </c>
      <c r="Z571" s="48">
        <v>222817.89</v>
      </c>
      <c r="AA571" s="48">
        <v>225776.16</v>
      </c>
      <c r="AB571" s="48">
        <v>265443.68</v>
      </c>
      <c r="AC571" s="261"/>
      <c r="AD571" s="48">
        <f t="shared" si="384"/>
        <v>5254.21</v>
      </c>
      <c r="AE571" s="48">
        <f t="shared" si="385"/>
        <v>12154.21</v>
      </c>
      <c r="AF571" s="48">
        <f t="shared" si="386"/>
        <v>12154.21</v>
      </c>
      <c r="AG571" s="48">
        <f t="shared" si="387"/>
        <v>14904.21</v>
      </c>
      <c r="AH571" s="48">
        <f t="shared" si="388"/>
        <v>14904.21</v>
      </c>
      <c r="AI571" s="48">
        <f t="shared" si="389"/>
        <v>22904.21</v>
      </c>
      <c r="AJ571" s="48">
        <f t="shared" si="390"/>
        <v>22904.21</v>
      </c>
      <c r="AK571" s="48">
        <f t="shared" si="391"/>
        <v>22904.21</v>
      </c>
      <c r="AL571" s="48">
        <f t="shared" si="392"/>
        <v>22904.21</v>
      </c>
      <c r="AM571" s="48">
        <f t="shared" si="393"/>
        <v>22904.21</v>
      </c>
      <c r="AN571" s="48">
        <f t="shared" si="394"/>
        <v>22904.21</v>
      </c>
      <c r="AO571" s="48">
        <f t="shared" si="395"/>
        <v>22904.21</v>
      </c>
    </row>
    <row r="572" spans="1:41" ht="16.399999999999999" customHeight="1">
      <c r="A572" s="22">
        <v>94007</v>
      </c>
      <c r="B572" s="15" t="s">
        <v>435</v>
      </c>
      <c r="C572" s="48">
        <f>SUMIF(Jan!$A:$A,TB!$A572,Jan!$H:$H)</f>
        <v>8093</v>
      </c>
      <c r="D572" s="48">
        <f>SUMIF(Feb!$A:$A,TB!$A572,Feb!$H:$H)</f>
        <v>10232</v>
      </c>
      <c r="E572" s="48">
        <f>SUMIF(Mar!$A:$A,TB!$A572,Mar!$H:$H)</f>
        <v>12302</v>
      </c>
      <c r="F572" s="48">
        <f>SUMIF(Apr!$A:$A,TB!$A572,Apr!$H:$H)</f>
        <v>14175</v>
      </c>
      <c r="G572" s="48">
        <f>SUMIF(May!$A:$A,TB!$A572,May!$H:$H)</f>
        <v>12675</v>
      </c>
      <c r="H572" s="48">
        <f>SUMIF(Jun!$A:$A,TB!$A572,Jun!$H:$H)</f>
        <v>12675</v>
      </c>
      <c r="I572" s="48">
        <f>SUMIF(Jul!$A:$A,TB!$A572,Jul!$H:$H)</f>
        <v>12675</v>
      </c>
      <c r="J572" s="48">
        <f>SUMIF(Aug!$A:$A,TB!$A572,Aug!$H:$H)</f>
        <v>12675</v>
      </c>
      <c r="K572" s="48">
        <f>SUMIF(Sep!$A:$A,TB!$A572,Sep!$H:$H)</f>
        <v>12675</v>
      </c>
      <c r="L572" s="48">
        <f>SUMIF(Oct!$A:$A,TB!$A572,Oct!$H:$H)</f>
        <v>12675</v>
      </c>
      <c r="M572" s="48">
        <f>SUMIF(Nov!$A:$A,TB!$A572,Nov!$H:$H)</f>
        <v>12675</v>
      </c>
      <c r="N572" s="48">
        <f>SUMIF(Dec!$A:$A,TB!$A572,Dec!$H:$H)</f>
        <v>12675</v>
      </c>
      <c r="O572" s="261" t="s">
        <v>617</v>
      </c>
      <c r="P572" s="261"/>
      <c r="Q572" s="48">
        <v>39423.050000000003</v>
      </c>
      <c r="R572" s="48">
        <v>86643</v>
      </c>
      <c r="S572" s="48">
        <v>115210</v>
      </c>
      <c r="T572" s="48">
        <v>157126.54999999999</v>
      </c>
      <c r="U572" s="48">
        <v>183308.79999999999</v>
      </c>
      <c r="V572" s="48">
        <v>171609.9</v>
      </c>
      <c r="W572" s="48">
        <v>171609.9</v>
      </c>
      <c r="X572" s="48">
        <v>178119.9</v>
      </c>
      <c r="Y572" s="48">
        <v>178119.9</v>
      </c>
      <c r="Z572" s="48">
        <v>178439.9</v>
      </c>
      <c r="AA572" s="48">
        <v>178439.9</v>
      </c>
      <c r="AB572" s="48">
        <v>178439.9</v>
      </c>
      <c r="AC572" s="261"/>
      <c r="AD572" s="48">
        <f t="shared" si="384"/>
        <v>8093</v>
      </c>
      <c r="AE572" s="48">
        <f t="shared" si="385"/>
        <v>10232</v>
      </c>
      <c r="AF572" s="48">
        <f t="shared" si="386"/>
        <v>12302</v>
      </c>
      <c r="AG572" s="48">
        <f t="shared" si="387"/>
        <v>14175</v>
      </c>
      <c r="AH572" s="48">
        <f t="shared" si="388"/>
        <v>12675</v>
      </c>
      <c r="AI572" s="48">
        <f t="shared" si="389"/>
        <v>12675</v>
      </c>
      <c r="AJ572" s="48">
        <f t="shared" si="390"/>
        <v>12675</v>
      </c>
      <c r="AK572" s="48">
        <f t="shared" si="391"/>
        <v>12675</v>
      </c>
      <c r="AL572" s="48">
        <f t="shared" si="392"/>
        <v>12675</v>
      </c>
      <c r="AM572" s="48">
        <f t="shared" si="393"/>
        <v>12675</v>
      </c>
      <c r="AN572" s="48">
        <f t="shared" si="394"/>
        <v>12675</v>
      </c>
      <c r="AO572" s="48">
        <f t="shared" si="395"/>
        <v>12675</v>
      </c>
    </row>
    <row r="573" spans="1:41" ht="16.399999999999999" customHeight="1">
      <c r="A573" s="22">
        <v>94008</v>
      </c>
      <c r="B573" s="15" t="s">
        <v>436</v>
      </c>
      <c r="C573" s="48">
        <f>SUMIF(Jan!$A:$A,TB!$A573,Jan!$H:$H)</f>
        <v>15400</v>
      </c>
      <c r="D573" s="48">
        <f>SUMIF(Feb!$A:$A,TB!$A573,Feb!$H:$H)</f>
        <v>31600</v>
      </c>
      <c r="E573" s="48">
        <f>SUMIF(Mar!$A:$A,TB!$A573,Mar!$H:$H)</f>
        <v>47800</v>
      </c>
      <c r="F573" s="48">
        <f>SUMIF(Apr!$A:$A,TB!$A573,Apr!$H:$H)</f>
        <v>64000</v>
      </c>
      <c r="G573" s="48">
        <f>SUMIF(May!$A:$A,TB!$A573,May!$H:$H)</f>
        <v>80200</v>
      </c>
      <c r="H573" s="48">
        <f>SUMIF(Jun!$A:$A,TB!$A573,Jun!$H:$H)</f>
        <v>96420</v>
      </c>
      <c r="I573" s="48">
        <f>SUMIF(Jul!$A:$A,TB!$A573,Jul!$H:$H)</f>
        <v>96420</v>
      </c>
      <c r="J573" s="48">
        <f>SUMIF(Aug!$A:$A,TB!$A573,Aug!$H:$H)</f>
        <v>96420</v>
      </c>
      <c r="K573" s="48">
        <f>SUMIF(Sep!$A:$A,TB!$A573,Sep!$H:$H)</f>
        <v>96420</v>
      </c>
      <c r="L573" s="48">
        <f>SUMIF(Oct!$A:$A,TB!$A573,Oct!$H:$H)</f>
        <v>96420</v>
      </c>
      <c r="M573" s="48">
        <f>SUMIF(Nov!$A:$A,TB!$A573,Nov!$H:$H)</f>
        <v>96420</v>
      </c>
      <c r="N573" s="48">
        <f>SUMIF(Dec!$A:$A,TB!$A573,Dec!$H:$H)</f>
        <v>96420</v>
      </c>
      <c r="O573" s="261" t="s">
        <v>613</v>
      </c>
      <c r="P573" s="261"/>
      <c r="Q573" s="48">
        <v>3200</v>
      </c>
      <c r="R573" s="48">
        <v>6400</v>
      </c>
      <c r="S573" s="48">
        <v>0</v>
      </c>
      <c r="T573" s="48">
        <v>0</v>
      </c>
      <c r="U573" s="48">
        <v>2400</v>
      </c>
      <c r="V573" s="48">
        <v>0</v>
      </c>
      <c r="W573" s="48">
        <v>0</v>
      </c>
      <c r="X573" s="48">
        <v>1600</v>
      </c>
      <c r="Y573" s="48">
        <v>3200</v>
      </c>
      <c r="Z573" s="48">
        <v>3200</v>
      </c>
      <c r="AA573" s="48">
        <v>3200</v>
      </c>
      <c r="AB573" s="48">
        <v>4800</v>
      </c>
      <c r="AC573" s="261"/>
      <c r="AD573" s="48">
        <f t="shared" si="384"/>
        <v>15400</v>
      </c>
      <c r="AE573" s="48">
        <f t="shared" si="385"/>
        <v>31600</v>
      </c>
      <c r="AF573" s="48">
        <f t="shared" si="386"/>
        <v>47800</v>
      </c>
      <c r="AG573" s="48">
        <f t="shared" si="387"/>
        <v>64000</v>
      </c>
      <c r="AH573" s="48">
        <f t="shared" si="388"/>
        <v>80200</v>
      </c>
      <c r="AI573" s="48">
        <f t="shared" si="389"/>
        <v>96420</v>
      </c>
      <c r="AJ573" s="48">
        <f t="shared" si="390"/>
        <v>96420</v>
      </c>
      <c r="AK573" s="48">
        <f t="shared" si="391"/>
        <v>96420</v>
      </c>
      <c r="AL573" s="48">
        <f t="shared" si="392"/>
        <v>96420</v>
      </c>
      <c r="AM573" s="48">
        <f t="shared" si="393"/>
        <v>96420</v>
      </c>
      <c r="AN573" s="48">
        <f t="shared" si="394"/>
        <v>96420</v>
      </c>
      <c r="AO573" s="48">
        <f t="shared" si="395"/>
        <v>96420</v>
      </c>
    </row>
    <row r="574" spans="1:41" ht="16.399999999999999" customHeight="1">
      <c r="A574" s="22">
        <v>94009</v>
      </c>
      <c r="B574" s="15" t="s">
        <v>437</v>
      </c>
      <c r="C574" s="48">
        <f>SUMIF(Jan!$A:$A,TB!$A574,Jan!$H:$H)</f>
        <v>0</v>
      </c>
      <c r="D574" s="48">
        <f>SUMIF(Feb!$A:$A,TB!$A574,Feb!$H:$H)</f>
        <v>0</v>
      </c>
      <c r="E574" s="48">
        <f>SUMIF(Mar!$A:$A,TB!$A574,Mar!$H:$H)</f>
        <v>0</v>
      </c>
      <c r="F574" s="48">
        <f>SUMIF(Apr!$A:$A,TB!$A574,Apr!$H:$H)</f>
        <v>0</v>
      </c>
      <c r="G574" s="48">
        <f>SUMIF(May!$A:$A,TB!$A574,May!$H:$H)</f>
        <v>0</v>
      </c>
      <c r="H574" s="48">
        <f>SUMIF(Jun!$A:$A,TB!$A574,Jun!$H:$H)</f>
        <v>0</v>
      </c>
      <c r="I574" s="48">
        <f>SUMIF(Jul!$A:$A,TB!$A574,Jul!$H:$H)</f>
        <v>0</v>
      </c>
      <c r="J574" s="48">
        <f>SUMIF(Aug!$A:$A,TB!$A574,Aug!$H:$H)</f>
        <v>0</v>
      </c>
      <c r="K574" s="48">
        <f>SUMIF(Sep!$A:$A,TB!$A574,Sep!$H:$H)</f>
        <v>0</v>
      </c>
      <c r="L574" s="48">
        <f>SUMIF(Oct!$A:$A,TB!$A574,Oct!$H:$H)</f>
        <v>0</v>
      </c>
      <c r="M574" s="48">
        <f>SUMIF(Nov!$A:$A,TB!$A574,Nov!$H:$H)</f>
        <v>0</v>
      </c>
      <c r="N574" s="48">
        <f>SUMIF(Dec!$A:$A,TB!$A574,Dec!$H:$H)</f>
        <v>0</v>
      </c>
      <c r="O574" s="261" t="s">
        <v>613</v>
      </c>
      <c r="P574" s="261"/>
      <c r="Q574" s="48">
        <v>0</v>
      </c>
      <c r="R574" s="48">
        <v>0</v>
      </c>
      <c r="S574" s="48">
        <v>0</v>
      </c>
      <c r="T574" s="48">
        <v>0</v>
      </c>
      <c r="U574" s="48">
        <v>0</v>
      </c>
      <c r="V574" s="48">
        <v>791</v>
      </c>
      <c r="W574" s="48">
        <v>1336</v>
      </c>
      <c r="X574" s="48">
        <v>1336</v>
      </c>
      <c r="Y574" s="48">
        <v>3284</v>
      </c>
      <c r="Z574" s="48">
        <v>3284</v>
      </c>
      <c r="AA574" s="48">
        <v>3284</v>
      </c>
      <c r="AB574" s="48">
        <v>3284</v>
      </c>
      <c r="AC574" s="261"/>
      <c r="AD574" s="48">
        <f t="shared" si="384"/>
        <v>0</v>
      </c>
      <c r="AE574" s="48">
        <f t="shared" si="385"/>
        <v>0</v>
      </c>
      <c r="AF574" s="48">
        <f t="shared" si="386"/>
        <v>0</v>
      </c>
      <c r="AG574" s="48">
        <f t="shared" si="387"/>
        <v>0</v>
      </c>
      <c r="AH574" s="48">
        <f t="shared" si="388"/>
        <v>0</v>
      </c>
      <c r="AI574" s="48">
        <f t="shared" si="389"/>
        <v>0</v>
      </c>
      <c r="AJ574" s="48">
        <f t="shared" si="390"/>
        <v>0</v>
      </c>
      <c r="AK574" s="48">
        <f t="shared" si="391"/>
        <v>0</v>
      </c>
      <c r="AL574" s="48">
        <f t="shared" si="392"/>
        <v>0</v>
      </c>
      <c r="AM574" s="48">
        <f t="shared" si="393"/>
        <v>0</v>
      </c>
      <c r="AN574" s="48">
        <f t="shared" si="394"/>
        <v>0</v>
      </c>
      <c r="AO574" s="48">
        <f t="shared" si="395"/>
        <v>0</v>
      </c>
    </row>
    <row r="575" spans="1:41" ht="16.399999999999999" customHeight="1">
      <c r="A575" s="22">
        <v>95002</v>
      </c>
      <c r="B575" s="15" t="s">
        <v>398</v>
      </c>
      <c r="C575" s="48">
        <f>SUMIF(Jan!$A:$A,TB!$A575,Jan!$H:$H)</f>
        <v>19531.810000000001</v>
      </c>
      <c r="D575" s="48">
        <f>SUMIF(Feb!$A:$A,TB!$A575,Feb!$H:$H)</f>
        <v>35183.949999999997</v>
      </c>
      <c r="E575" s="48">
        <f>SUMIF(Mar!$A:$A,TB!$A575,Mar!$H:$H)</f>
        <v>71861.81</v>
      </c>
      <c r="F575" s="48">
        <f>SUMIF(Apr!$A:$A,TB!$A575,Apr!$H:$H)</f>
        <v>111057.05</v>
      </c>
      <c r="G575" s="48">
        <f>SUMIF(May!$A:$A,TB!$A575,May!$H:$H)</f>
        <v>135842.69</v>
      </c>
      <c r="H575" s="48">
        <f>SUMIF(Jun!$A:$A,TB!$A575,Jun!$H:$H)</f>
        <v>159715.57</v>
      </c>
      <c r="I575" s="48">
        <f>SUMIF(Jul!$A:$A,TB!$A575,Jul!$H:$H)</f>
        <v>159715.57</v>
      </c>
      <c r="J575" s="48">
        <f>SUMIF(Aug!$A:$A,TB!$A575,Aug!$H:$H)</f>
        <v>159715.57</v>
      </c>
      <c r="K575" s="48">
        <f>SUMIF(Sep!$A:$A,TB!$A575,Sep!$H:$H)</f>
        <v>159715.57</v>
      </c>
      <c r="L575" s="48">
        <f>SUMIF(Oct!$A:$A,TB!$A575,Oct!$H:$H)</f>
        <v>159715.57</v>
      </c>
      <c r="M575" s="48">
        <f>SUMIF(Nov!$A:$A,TB!$A575,Nov!$H:$H)</f>
        <v>159715.57</v>
      </c>
      <c r="N575" s="48">
        <f>SUMIF(Dec!$A:$A,TB!$A575,Dec!$H:$H)</f>
        <v>159715.57</v>
      </c>
      <c r="O575" s="261" t="s">
        <v>613</v>
      </c>
      <c r="P575" s="261"/>
      <c r="Q575" s="48">
        <v>19291.66</v>
      </c>
      <c r="R575" s="48">
        <v>27777.66</v>
      </c>
      <c r="S575" s="48">
        <v>49583.199999999997</v>
      </c>
      <c r="T575" s="48">
        <v>65865.34</v>
      </c>
      <c r="U575" s="48">
        <v>94081.33</v>
      </c>
      <c r="V575" s="48">
        <v>107308.92</v>
      </c>
      <c r="W575" s="48">
        <v>126888.61</v>
      </c>
      <c r="X575" s="48">
        <v>145630.53</v>
      </c>
      <c r="Y575" s="48">
        <v>165531.88</v>
      </c>
      <c r="Z575" s="48">
        <v>212265.34</v>
      </c>
      <c r="AA575" s="48">
        <v>267704.21999999997</v>
      </c>
      <c r="AB575" s="48">
        <v>292735.33</v>
      </c>
      <c r="AC575" s="261"/>
      <c r="AD575" s="48">
        <f t="shared" ref="AD575:AO575" si="396">ROUND(C575*AD$2,2)</f>
        <v>19531.810000000001</v>
      </c>
      <c r="AE575" s="48">
        <f t="shared" si="396"/>
        <v>35183.949999999997</v>
      </c>
      <c r="AF575" s="48">
        <f t="shared" si="396"/>
        <v>71861.81</v>
      </c>
      <c r="AG575" s="48">
        <f t="shared" si="396"/>
        <v>111057.05</v>
      </c>
      <c r="AH575" s="48">
        <f t="shared" si="396"/>
        <v>135842.69</v>
      </c>
      <c r="AI575" s="48">
        <f t="shared" si="396"/>
        <v>159715.57</v>
      </c>
      <c r="AJ575" s="48">
        <f t="shared" si="396"/>
        <v>159715.57</v>
      </c>
      <c r="AK575" s="48">
        <f t="shared" si="396"/>
        <v>159715.57</v>
      </c>
      <c r="AL575" s="48">
        <f t="shared" si="396"/>
        <v>159715.57</v>
      </c>
      <c r="AM575" s="48">
        <f t="shared" si="396"/>
        <v>159715.57</v>
      </c>
      <c r="AN575" s="48">
        <f t="shared" si="396"/>
        <v>159715.57</v>
      </c>
      <c r="AO575" s="48">
        <f t="shared" si="396"/>
        <v>159715.57</v>
      </c>
    </row>
    <row r="576" spans="1:41" ht="16.399999999999999" customHeight="1">
      <c r="A576" s="22">
        <v>94010</v>
      </c>
      <c r="B576" s="15" t="s">
        <v>438</v>
      </c>
      <c r="C576" s="48">
        <f>SUMIF(Jan!$A:$A,TB!$A576,Jan!$H:$H)</f>
        <v>0</v>
      </c>
      <c r="D576" s="48">
        <f>SUMIF(Feb!$A:$A,TB!$A576,Feb!$H:$H)</f>
        <v>0</v>
      </c>
      <c r="E576" s="48">
        <f>SUMIF(Mar!$A:$A,TB!$A576,Mar!$H:$H)</f>
        <v>0</v>
      </c>
      <c r="F576" s="48">
        <f>SUMIF(Apr!$A:$A,TB!$A576,Apr!$H:$H)</f>
        <v>0</v>
      </c>
      <c r="G576" s="48">
        <f>SUMIF(May!$A:$A,TB!$A576,May!$H:$H)</f>
        <v>0</v>
      </c>
      <c r="H576" s="48">
        <f>SUMIF(Jun!$A:$A,TB!$A576,Jun!$H:$H)</f>
        <v>0</v>
      </c>
      <c r="I576" s="48">
        <f>SUMIF(Jul!$A:$A,TB!$A576,Jul!$H:$H)</f>
        <v>0</v>
      </c>
      <c r="J576" s="48">
        <f>SUMIF(Aug!$A:$A,TB!$A576,Aug!$H:$H)</f>
        <v>0</v>
      </c>
      <c r="K576" s="48">
        <f>SUMIF(Sep!$A:$A,TB!$A576,Sep!$H:$H)</f>
        <v>0</v>
      </c>
      <c r="L576" s="48">
        <f>SUMIF(Oct!$A:$A,TB!$A576,Oct!$H:$H)</f>
        <v>0</v>
      </c>
      <c r="M576" s="48">
        <f>SUMIF(Nov!$A:$A,TB!$A576,Nov!$H:$H)</f>
        <v>0</v>
      </c>
      <c r="N576" s="48">
        <f>SUMIF(Dec!$A:$A,TB!$A576,Dec!$H:$H)</f>
        <v>0</v>
      </c>
      <c r="O576" s="261" t="s">
        <v>613</v>
      </c>
      <c r="P576" s="261"/>
      <c r="Q576" s="48">
        <v>0</v>
      </c>
      <c r="R576" s="48">
        <v>0</v>
      </c>
      <c r="S576" s="48">
        <v>120523.29</v>
      </c>
      <c r="T576" s="48">
        <v>143589.32</v>
      </c>
      <c r="U576" s="48">
        <v>143589.32</v>
      </c>
      <c r="V576" s="48">
        <v>97457.26</v>
      </c>
      <c r="W576" s="48">
        <v>97457.26</v>
      </c>
      <c r="X576" s="48">
        <v>97457.26</v>
      </c>
      <c r="Y576" s="48">
        <v>97457.26</v>
      </c>
      <c r="Z576" s="48">
        <v>97457.26</v>
      </c>
      <c r="AA576" s="48">
        <v>97457.26</v>
      </c>
      <c r="AB576" s="48">
        <v>145790.14000000001</v>
      </c>
      <c r="AC576" s="261"/>
      <c r="AD576" s="48">
        <f t="shared" si="384"/>
        <v>0</v>
      </c>
      <c r="AE576" s="48">
        <f t="shared" si="385"/>
        <v>0</v>
      </c>
      <c r="AF576" s="48">
        <f t="shared" si="386"/>
        <v>0</v>
      </c>
      <c r="AG576" s="48">
        <f t="shared" si="387"/>
        <v>0</v>
      </c>
      <c r="AH576" s="48">
        <f t="shared" si="388"/>
        <v>0</v>
      </c>
      <c r="AI576" s="48">
        <f t="shared" si="389"/>
        <v>0</v>
      </c>
      <c r="AJ576" s="48">
        <f t="shared" si="390"/>
        <v>0</v>
      </c>
      <c r="AK576" s="48">
        <f t="shared" si="391"/>
        <v>0</v>
      </c>
      <c r="AL576" s="48">
        <f t="shared" si="392"/>
        <v>0</v>
      </c>
      <c r="AM576" s="48">
        <f t="shared" si="393"/>
        <v>0</v>
      </c>
      <c r="AN576" s="48">
        <f t="shared" si="394"/>
        <v>0</v>
      </c>
      <c r="AO576" s="48">
        <f t="shared" si="395"/>
        <v>0</v>
      </c>
    </row>
    <row r="577" spans="1:41" ht="16.399999999999999" customHeight="1">
      <c r="A577" s="22">
        <v>94011</v>
      </c>
      <c r="B577" s="15" t="s">
        <v>439</v>
      </c>
      <c r="C577" s="48">
        <f>SUMIF(Jan!$A:$A,TB!$A577,Jan!$H:$H)</f>
        <v>0</v>
      </c>
      <c r="D577" s="48">
        <f>SUMIF(Feb!$A:$A,TB!$A577,Feb!$H:$H)</f>
        <v>0</v>
      </c>
      <c r="E577" s="48">
        <f>SUMIF(Mar!$A:$A,TB!$A577,Mar!$H:$H)</f>
        <v>0</v>
      </c>
      <c r="F577" s="48">
        <f>SUMIF(Apr!$A:$A,TB!$A577,Apr!$H:$H)</f>
        <v>0</v>
      </c>
      <c r="G577" s="48">
        <f>SUMIF(May!$A:$A,TB!$A577,May!$H:$H)</f>
        <v>1200</v>
      </c>
      <c r="H577" s="48">
        <f>SUMIF(Jun!$A:$A,TB!$A577,Jun!$H:$H)</f>
        <v>1200</v>
      </c>
      <c r="I577" s="48">
        <f>SUMIF(Jul!$A:$A,TB!$A577,Jul!$H:$H)</f>
        <v>1200</v>
      </c>
      <c r="J577" s="48">
        <f>SUMIF(Aug!$A:$A,TB!$A577,Aug!$H:$H)</f>
        <v>1200</v>
      </c>
      <c r="K577" s="48">
        <f>SUMIF(Sep!$A:$A,TB!$A577,Sep!$H:$H)</f>
        <v>1200</v>
      </c>
      <c r="L577" s="48">
        <f>SUMIF(Oct!$A:$A,TB!$A577,Oct!$H:$H)</f>
        <v>1200</v>
      </c>
      <c r="M577" s="48">
        <f>SUMIF(Nov!$A:$A,TB!$A577,Nov!$H:$H)</f>
        <v>1200</v>
      </c>
      <c r="N577" s="48">
        <f>SUMIF(Dec!$A:$A,TB!$A577,Dec!$H:$H)</f>
        <v>1200</v>
      </c>
      <c r="O577" s="261" t="s">
        <v>613</v>
      </c>
      <c r="P577" s="261"/>
      <c r="Q577" s="48">
        <v>0</v>
      </c>
      <c r="R577" s="48">
        <v>0</v>
      </c>
      <c r="S577" s="48">
        <v>0</v>
      </c>
      <c r="T577" s="48">
        <v>0</v>
      </c>
      <c r="U577" s="48">
        <v>1500</v>
      </c>
      <c r="V577" s="48">
        <v>1500</v>
      </c>
      <c r="W577" s="48">
        <v>1500</v>
      </c>
      <c r="X577" s="48">
        <v>1500</v>
      </c>
      <c r="Y577" s="48">
        <v>1500</v>
      </c>
      <c r="Z577" s="48">
        <v>1500</v>
      </c>
      <c r="AA577" s="48">
        <v>1500</v>
      </c>
      <c r="AB577" s="48">
        <v>1500</v>
      </c>
      <c r="AC577" s="261"/>
      <c r="AD577" s="48">
        <f t="shared" si="384"/>
        <v>0</v>
      </c>
      <c r="AE577" s="48">
        <f t="shared" si="385"/>
        <v>0</v>
      </c>
      <c r="AF577" s="48">
        <f t="shared" si="386"/>
        <v>0</v>
      </c>
      <c r="AG577" s="48">
        <f t="shared" si="387"/>
        <v>0</v>
      </c>
      <c r="AH577" s="48">
        <f t="shared" si="388"/>
        <v>1200</v>
      </c>
      <c r="AI577" s="48">
        <f t="shared" si="389"/>
        <v>1200</v>
      </c>
      <c r="AJ577" s="48">
        <f t="shared" si="390"/>
        <v>1200</v>
      </c>
      <c r="AK577" s="48">
        <f t="shared" si="391"/>
        <v>1200</v>
      </c>
      <c r="AL577" s="48">
        <f t="shared" si="392"/>
        <v>1200</v>
      </c>
      <c r="AM577" s="48">
        <f t="shared" si="393"/>
        <v>1200</v>
      </c>
      <c r="AN577" s="48">
        <f t="shared" si="394"/>
        <v>1200</v>
      </c>
      <c r="AO577" s="48">
        <f t="shared" si="395"/>
        <v>1200</v>
      </c>
    </row>
    <row r="578" spans="1:41" ht="16.399999999999999" customHeight="1">
      <c r="A578" s="22">
        <v>94012</v>
      </c>
      <c r="B578" s="15" t="s">
        <v>440</v>
      </c>
      <c r="C578" s="48">
        <f>SUMIF(Jan!$A:$A,TB!$A578,Jan!$H:$H)</f>
        <v>0</v>
      </c>
      <c r="D578" s="48">
        <f>SUMIF(Feb!$A:$A,TB!$A578,Feb!$H:$H)</f>
        <v>0</v>
      </c>
      <c r="E578" s="48">
        <f>SUMIF(Mar!$A:$A,TB!$A578,Mar!$H:$H)</f>
        <v>0</v>
      </c>
      <c r="F578" s="48">
        <f>SUMIF(Apr!$A:$A,TB!$A578,Apr!$H:$H)</f>
        <v>0</v>
      </c>
      <c r="G578" s="48">
        <f>SUMIF(May!$A:$A,TB!$A578,May!$H:$H)</f>
        <v>0</v>
      </c>
      <c r="H578" s="48">
        <f>SUMIF(Jun!$A:$A,TB!$A578,Jun!$H:$H)</f>
        <v>0</v>
      </c>
      <c r="I578" s="48">
        <f>SUMIF(Jul!$A:$A,TB!$A578,Jul!$H:$H)</f>
        <v>0</v>
      </c>
      <c r="J578" s="48">
        <f>SUMIF(Aug!$A:$A,TB!$A578,Aug!$H:$H)</f>
        <v>0</v>
      </c>
      <c r="K578" s="48">
        <f>SUMIF(Sep!$A:$A,TB!$A578,Sep!$H:$H)</f>
        <v>0</v>
      </c>
      <c r="L578" s="48">
        <f>SUMIF(Oct!$A:$A,TB!$A578,Oct!$H:$H)</f>
        <v>0</v>
      </c>
      <c r="M578" s="48">
        <f>SUMIF(Nov!$A:$A,TB!$A578,Nov!$H:$H)</f>
        <v>0</v>
      </c>
      <c r="N578" s="48">
        <f>SUMIF(Dec!$A:$A,TB!$A578,Dec!$H:$H)</f>
        <v>0</v>
      </c>
      <c r="O578" s="261" t="s">
        <v>613</v>
      </c>
      <c r="P578" s="261"/>
      <c r="Q578" s="48">
        <v>0</v>
      </c>
      <c r="R578" s="48">
        <v>0</v>
      </c>
      <c r="S578" s="48">
        <v>0</v>
      </c>
      <c r="T578" s="48">
        <v>0</v>
      </c>
      <c r="U578" s="48">
        <v>0</v>
      </c>
      <c r="V578" s="48">
        <v>0</v>
      </c>
      <c r="W578" s="48">
        <v>0</v>
      </c>
      <c r="X578" s="48">
        <v>0</v>
      </c>
      <c r="Y578" s="48">
        <v>0</v>
      </c>
      <c r="Z578" s="48">
        <v>0</v>
      </c>
      <c r="AA578" s="48">
        <v>0</v>
      </c>
      <c r="AB578" s="48">
        <v>0</v>
      </c>
      <c r="AC578" s="261"/>
      <c r="AD578" s="48">
        <f t="shared" si="384"/>
        <v>0</v>
      </c>
      <c r="AE578" s="48">
        <f t="shared" si="385"/>
        <v>0</v>
      </c>
      <c r="AF578" s="48">
        <f t="shared" si="386"/>
        <v>0</v>
      </c>
      <c r="AG578" s="48">
        <f t="shared" si="387"/>
        <v>0</v>
      </c>
      <c r="AH578" s="48">
        <f t="shared" si="388"/>
        <v>0</v>
      </c>
      <c r="AI578" s="48">
        <f t="shared" si="389"/>
        <v>0</v>
      </c>
      <c r="AJ578" s="48">
        <f t="shared" si="390"/>
        <v>0</v>
      </c>
      <c r="AK578" s="48">
        <f t="shared" si="391"/>
        <v>0</v>
      </c>
      <c r="AL578" s="48">
        <f t="shared" si="392"/>
        <v>0</v>
      </c>
      <c r="AM578" s="48">
        <f t="shared" si="393"/>
        <v>0</v>
      </c>
      <c r="AN578" s="48">
        <f t="shared" si="394"/>
        <v>0</v>
      </c>
      <c r="AO578" s="48">
        <f t="shared" si="395"/>
        <v>0</v>
      </c>
    </row>
    <row r="579" spans="1:41" ht="16.399999999999999" customHeight="1">
      <c r="A579" s="22">
        <v>94013</v>
      </c>
      <c r="B579" s="15" t="s">
        <v>441</v>
      </c>
      <c r="C579" s="48">
        <f>SUMIF(Jan!$A:$A,TB!$A579,Jan!$H:$H)</f>
        <v>0</v>
      </c>
      <c r="D579" s="48">
        <f>SUMIF(Feb!$A:$A,TB!$A579,Feb!$H:$H)</f>
        <v>0</v>
      </c>
      <c r="E579" s="48">
        <f>SUMIF(Mar!$A:$A,TB!$A579,Mar!$H:$H)</f>
        <v>0</v>
      </c>
      <c r="F579" s="48">
        <f>SUMIF(Apr!$A:$A,TB!$A579,Apr!$H:$H)</f>
        <v>0</v>
      </c>
      <c r="G579" s="48">
        <f>SUMIF(May!$A:$A,TB!$A579,May!$H:$H)</f>
        <v>0</v>
      </c>
      <c r="H579" s="48">
        <f>SUMIF(Jun!$A:$A,TB!$A579,Jun!$H:$H)</f>
        <v>0</v>
      </c>
      <c r="I579" s="48">
        <f>SUMIF(Jul!$A:$A,TB!$A579,Jul!$H:$H)</f>
        <v>0</v>
      </c>
      <c r="J579" s="48">
        <f>SUMIF(Aug!$A:$A,TB!$A579,Aug!$H:$H)</f>
        <v>0</v>
      </c>
      <c r="K579" s="48">
        <f>SUMIF(Sep!$A:$A,TB!$A579,Sep!$H:$H)</f>
        <v>0</v>
      </c>
      <c r="L579" s="48">
        <f>SUMIF(Oct!$A:$A,TB!$A579,Oct!$H:$H)</f>
        <v>0</v>
      </c>
      <c r="M579" s="48">
        <f>SUMIF(Nov!$A:$A,TB!$A579,Nov!$H:$H)</f>
        <v>0</v>
      </c>
      <c r="N579" s="48">
        <f>SUMIF(Dec!$A:$A,TB!$A579,Dec!$H:$H)</f>
        <v>0</v>
      </c>
      <c r="O579" s="261" t="s">
        <v>613</v>
      </c>
      <c r="P579" s="261"/>
      <c r="Q579" s="48">
        <v>0</v>
      </c>
      <c r="R579" s="48">
        <v>0</v>
      </c>
      <c r="S579" s="48">
        <v>0</v>
      </c>
      <c r="T579" s="48">
        <v>0</v>
      </c>
      <c r="U579" s="48">
        <v>0</v>
      </c>
      <c r="V579" s="48">
        <v>0</v>
      </c>
      <c r="W579" s="48">
        <v>0</v>
      </c>
      <c r="X579" s="48">
        <v>0</v>
      </c>
      <c r="Y579" s="48">
        <v>0</v>
      </c>
      <c r="Z579" s="48">
        <v>10000</v>
      </c>
      <c r="AA579" s="48">
        <v>10000</v>
      </c>
      <c r="AB579" s="48">
        <v>10000</v>
      </c>
      <c r="AC579" s="261"/>
      <c r="AD579" s="48">
        <f t="shared" si="384"/>
        <v>0</v>
      </c>
      <c r="AE579" s="48">
        <f t="shared" si="385"/>
        <v>0</v>
      </c>
      <c r="AF579" s="48">
        <f t="shared" si="386"/>
        <v>0</v>
      </c>
      <c r="AG579" s="48">
        <f t="shared" si="387"/>
        <v>0</v>
      </c>
      <c r="AH579" s="48">
        <f t="shared" si="388"/>
        <v>0</v>
      </c>
      <c r="AI579" s="48">
        <f t="shared" si="389"/>
        <v>0</v>
      </c>
      <c r="AJ579" s="48">
        <f t="shared" si="390"/>
        <v>0</v>
      </c>
      <c r="AK579" s="48">
        <f t="shared" si="391"/>
        <v>0</v>
      </c>
      <c r="AL579" s="48">
        <f t="shared" si="392"/>
        <v>0</v>
      </c>
      <c r="AM579" s="48">
        <f t="shared" si="393"/>
        <v>0</v>
      </c>
      <c r="AN579" s="48">
        <f t="shared" si="394"/>
        <v>0</v>
      </c>
      <c r="AO579" s="48">
        <f t="shared" si="395"/>
        <v>0</v>
      </c>
    </row>
    <row r="580" spans="1:41" ht="16.399999999999999" customHeight="1">
      <c r="A580" s="22">
        <v>94016</v>
      </c>
      <c r="B580" s="15" t="s">
        <v>442</v>
      </c>
      <c r="C580" s="48">
        <f>SUMIF(Jan!$A:$A,TB!$A580,Jan!$H:$H)</f>
        <v>28563.43</v>
      </c>
      <c r="D580" s="48">
        <f>SUMIF(Feb!$A:$A,TB!$A580,Feb!$H:$H)</f>
        <v>54362.65</v>
      </c>
      <c r="E580" s="48">
        <f>SUMIF(Mar!$A:$A,TB!$A580,Mar!$H:$H)</f>
        <v>82926.05</v>
      </c>
      <c r="F580" s="48">
        <f>SUMIF(Apr!$A:$A,TB!$A580,Apr!$H:$H)</f>
        <v>110568.06</v>
      </c>
      <c r="G580" s="48">
        <f>SUMIF(May!$A:$A,TB!$A580,May!$H:$H)</f>
        <v>139131.48000000001</v>
      </c>
      <c r="H580" s="48">
        <f>SUMIF(Jun!$A:$A,TB!$A580,Jun!$H:$H)</f>
        <v>166773.49</v>
      </c>
      <c r="I580" s="48">
        <f>SUMIF(Jul!$A:$A,TB!$A580,Jul!$H:$H)</f>
        <v>166773.49</v>
      </c>
      <c r="J580" s="48">
        <f>SUMIF(Aug!$A:$A,TB!$A580,Aug!$H:$H)</f>
        <v>166773.49</v>
      </c>
      <c r="K580" s="48">
        <f>SUMIF(Sep!$A:$A,TB!$A580,Sep!$H:$H)</f>
        <v>166773.49</v>
      </c>
      <c r="L580" s="48">
        <f>SUMIF(Oct!$A:$A,TB!$A580,Oct!$H:$H)</f>
        <v>166773.49</v>
      </c>
      <c r="M580" s="48">
        <f>SUMIF(Nov!$A:$A,TB!$A580,Nov!$H:$H)</f>
        <v>166773.49</v>
      </c>
      <c r="N580" s="48">
        <f>SUMIF(Dec!$A:$A,TB!$A580,Dec!$H:$H)</f>
        <v>166773.49</v>
      </c>
      <c r="O580" s="261" t="s">
        <v>613</v>
      </c>
      <c r="P580" s="261"/>
      <c r="Q580" s="48">
        <v>28269.03</v>
      </c>
      <c r="R580" s="48">
        <v>56538.06</v>
      </c>
      <c r="S580" s="48">
        <v>84807.11</v>
      </c>
      <c r="T580" s="48">
        <v>112164.27</v>
      </c>
      <c r="U580" s="48">
        <v>142369.34</v>
      </c>
      <c r="V580" s="48">
        <v>241667.4</v>
      </c>
      <c r="W580" s="48">
        <v>272187.09000000003</v>
      </c>
      <c r="X580" s="48">
        <v>302483.42</v>
      </c>
      <c r="Y580" s="48">
        <v>331460.28999999998</v>
      </c>
      <c r="Z580" s="48">
        <v>361403.03</v>
      </c>
      <c r="AA580" s="48">
        <v>389667.98</v>
      </c>
      <c r="AB580" s="48">
        <v>418231.4</v>
      </c>
      <c r="AC580" s="261"/>
      <c r="AD580" s="48">
        <f t="shared" si="384"/>
        <v>28563.43</v>
      </c>
      <c r="AE580" s="48">
        <f t="shared" si="385"/>
        <v>54362.65</v>
      </c>
      <c r="AF580" s="48">
        <f t="shared" si="386"/>
        <v>82926.05</v>
      </c>
      <c r="AG580" s="48">
        <f t="shared" si="387"/>
        <v>110568.06</v>
      </c>
      <c r="AH580" s="48">
        <f t="shared" si="388"/>
        <v>139131.48000000001</v>
      </c>
      <c r="AI580" s="48">
        <f t="shared" si="389"/>
        <v>166773.49</v>
      </c>
      <c r="AJ580" s="48">
        <f t="shared" si="390"/>
        <v>166773.49</v>
      </c>
      <c r="AK580" s="48">
        <f t="shared" si="391"/>
        <v>166773.49</v>
      </c>
      <c r="AL580" s="48">
        <f t="shared" si="392"/>
        <v>166773.49</v>
      </c>
      <c r="AM580" s="48">
        <f t="shared" si="393"/>
        <v>166773.49</v>
      </c>
      <c r="AN580" s="48">
        <f t="shared" si="394"/>
        <v>166773.49</v>
      </c>
      <c r="AO580" s="48">
        <f t="shared" si="395"/>
        <v>166773.49</v>
      </c>
    </row>
    <row r="581" spans="1:41" ht="16.399999999999999" customHeight="1">
      <c r="A581" s="22">
        <v>94017</v>
      </c>
      <c r="B581" s="15" t="s">
        <v>443</v>
      </c>
      <c r="C581" s="48">
        <f>SUMIF(Jan!$A:$A,TB!$A581,Jan!$H:$H)</f>
        <v>0</v>
      </c>
      <c r="D581" s="48">
        <f>SUMIF(Feb!$A:$A,TB!$A581,Feb!$H:$H)</f>
        <v>0</v>
      </c>
      <c r="E581" s="48">
        <f>SUMIF(Mar!$A:$A,TB!$A581,Mar!$H:$H)</f>
        <v>0</v>
      </c>
      <c r="F581" s="48">
        <f>SUMIF(Apr!$A:$A,TB!$A581,Apr!$H:$H)</f>
        <v>0</v>
      </c>
      <c r="G581" s="48">
        <f>SUMIF(May!$A:$A,TB!$A581,May!$H:$H)</f>
        <v>0</v>
      </c>
      <c r="H581" s="48">
        <f>SUMIF(Jun!$A:$A,TB!$A581,Jun!$H:$H)</f>
        <v>0</v>
      </c>
      <c r="I581" s="48">
        <f>SUMIF(Jul!$A:$A,TB!$A581,Jul!$H:$H)</f>
        <v>0</v>
      </c>
      <c r="J581" s="48">
        <f>SUMIF(Aug!$A:$A,TB!$A581,Aug!$H:$H)</f>
        <v>0</v>
      </c>
      <c r="K581" s="48">
        <f>SUMIF(Sep!$A:$A,TB!$A581,Sep!$H:$H)</f>
        <v>0</v>
      </c>
      <c r="L581" s="48">
        <f>SUMIF(Oct!$A:$A,TB!$A581,Oct!$H:$H)</f>
        <v>0</v>
      </c>
      <c r="M581" s="48">
        <f>SUMIF(Nov!$A:$A,TB!$A581,Nov!$H:$H)</f>
        <v>0</v>
      </c>
      <c r="N581" s="48">
        <f>SUMIF(Dec!$A:$A,TB!$A581,Dec!$H:$H)</f>
        <v>0</v>
      </c>
      <c r="O581" s="261" t="s">
        <v>618</v>
      </c>
      <c r="P581" s="261"/>
      <c r="Q581" s="48">
        <v>0</v>
      </c>
      <c r="R581" s="48">
        <v>0</v>
      </c>
      <c r="S581" s="48">
        <v>0</v>
      </c>
      <c r="T581" s="48">
        <v>0</v>
      </c>
      <c r="U581" s="48">
        <v>0</v>
      </c>
      <c r="V581" s="48">
        <v>0</v>
      </c>
      <c r="W581" s="48">
        <v>0</v>
      </c>
      <c r="X581" s="48">
        <v>0</v>
      </c>
      <c r="Y581" s="48">
        <v>0</v>
      </c>
      <c r="Z581" s="48">
        <v>0</v>
      </c>
      <c r="AA581" s="48">
        <v>0</v>
      </c>
      <c r="AB581" s="48">
        <v>0</v>
      </c>
      <c r="AC581" s="261"/>
      <c r="AD581" s="48">
        <f t="shared" si="384"/>
        <v>0</v>
      </c>
      <c r="AE581" s="48">
        <f t="shared" si="385"/>
        <v>0</v>
      </c>
      <c r="AF581" s="48">
        <f t="shared" si="386"/>
        <v>0</v>
      </c>
      <c r="AG581" s="48">
        <f t="shared" si="387"/>
        <v>0</v>
      </c>
      <c r="AH581" s="48">
        <f t="shared" si="388"/>
        <v>0</v>
      </c>
      <c r="AI581" s="48">
        <f t="shared" si="389"/>
        <v>0</v>
      </c>
      <c r="AJ581" s="48">
        <f t="shared" si="390"/>
        <v>0</v>
      </c>
      <c r="AK581" s="48">
        <f t="shared" si="391"/>
        <v>0</v>
      </c>
      <c r="AL581" s="48">
        <f t="shared" si="392"/>
        <v>0</v>
      </c>
      <c r="AM581" s="48">
        <f t="shared" si="393"/>
        <v>0</v>
      </c>
      <c r="AN581" s="48">
        <f t="shared" si="394"/>
        <v>0</v>
      </c>
      <c r="AO581" s="48">
        <f t="shared" si="395"/>
        <v>0</v>
      </c>
    </row>
    <row r="582" spans="1:41" ht="16.399999999999999" customHeight="1">
      <c r="A582" s="22">
        <v>94018</v>
      </c>
      <c r="B582" s="15" t="s">
        <v>444</v>
      </c>
      <c r="C582" s="48">
        <f>SUMIF(Jan!$A:$A,TB!$A582,Jan!$H:$H)</f>
        <v>0</v>
      </c>
      <c r="D582" s="48">
        <f>SUMIF(Feb!$A:$A,TB!$A582,Feb!$H:$H)</f>
        <v>0</v>
      </c>
      <c r="E582" s="48">
        <f>SUMIF(Mar!$A:$A,TB!$A582,Mar!$H:$H)</f>
        <v>0</v>
      </c>
      <c r="F582" s="48">
        <f>SUMIF(Apr!$A:$A,TB!$A582,Apr!$H:$H)</f>
        <v>0</v>
      </c>
      <c r="G582" s="48">
        <f>SUMIF(May!$A:$A,TB!$A582,May!$H:$H)</f>
        <v>0</v>
      </c>
      <c r="H582" s="48">
        <f>SUMIF(Jun!$A:$A,TB!$A582,Jun!$H:$H)</f>
        <v>0</v>
      </c>
      <c r="I582" s="48">
        <f>SUMIF(Jul!$A:$A,TB!$A582,Jul!$H:$H)</f>
        <v>0</v>
      </c>
      <c r="J582" s="48">
        <f>SUMIF(Aug!$A:$A,TB!$A582,Aug!$H:$H)</f>
        <v>0</v>
      </c>
      <c r="K582" s="48">
        <f>SUMIF(Sep!$A:$A,TB!$A582,Sep!$H:$H)</f>
        <v>0</v>
      </c>
      <c r="L582" s="48">
        <f>SUMIF(Oct!$A:$A,TB!$A582,Oct!$H:$H)</f>
        <v>0</v>
      </c>
      <c r="M582" s="48">
        <f>SUMIF(Nov!$A:$A,TB!$A582,Nov!$H:$H)</f>
        <v>0</v>
      </c>
      <c r="N582" s="48">
        <f>SUMIF(Dec!$A:$A,TB!$A582,Dec!$H:$H)</f>
        <v>0</v>
      </c>
      <c r="O582" s="261" t="s">
        <v>619</v>
      </c>
      <c r="P582" s="261"/>
      <c r="Q582" s="48">
        <v>0</v>
      </c>
      <c r="R582" s="48">
        <v>0</v>
      </c>
      <c r="S582" s="48">
        <v>0</v>
      </c>
      <c r="T582" s="48">
        <v>0</v>
      </c>
      <c r="U582" s="48">
        <v>0</v>
      </c>
      <c r="V582" s="48">
        <v>0</v>
      </c>
      <c r="W582" s="48">
        <v>0</v>
      </c>
      <c r="X582" s="48">
        <v>0</v>
      </c>
      <c r="Y582" s="48">
        <v>0</v>
      </c>
      <c r="Z582" s="48">
        <v>0</v>
      </c>
      <c r="AA582" s="48">
        <v>0</v>
      </c>
      <c r="AB582" s="48">
        <v>0</v>
      </c>
      <c r="AC582" s="261"/>
      <c r="AD582" s="48">
        <f t="shared" si="384"/>
        <v>0</v>
      </c>
      <c r="AE582" s="48">
        <f t="shared" si="385"/>
        <v>0</v>
      </c>
      <c r="AF582" s="48">
        <f t="shared" si="386"/>
        <v>0</v>
      </c>
      <c r="AG582" s="48">
        <f t="shared" si="387"/>
        <v>0</v>
      </c>
      <c r="AH582" s="48">
        <f t="shared" si="388"/>
        <v>0</v>
      </c>
      <c r="AI582" s="48">
        <f t="shared" si="389"/>
        <v>0</v>
      </c>
      <c r="AJ582" s="48">
        <f t="shared" si="390"/>
        <v>0</v>
      </c>
      <c r="AK582" s="48">
        <f t="shared" si="391"/>
        <v>0</v>
      </c>
      <c r="AL582" s="48">
        <f t="shared" si="392"/>
        <v>0</v>
      </c>
      <c r="AM582" s="48">
        <f t="shared" si="393"/>
        <v>0</v>
      </c>
      <c r="AN582" s="48">
        <f t="shared" si="394"/>
        <v>0</v>
      </c>
      <c r="AO582" s="48">
        <f t="shared" si="395"/>
        <v>0</v>
      </c>
    </row>
    <row r="583" spans="1:41" ht="16.399999999999999" customHeight="1">
      <c r="A583" s="22">
        <v>94019</v>
      </c>
      <c r="B583" s="15" t="s">
        <v>417</v>
      </c>
      <c r="C583" s="48">
        <f>SUMIF(Jan!$A:$A,TB!$A583,Jan!$H:$H)</f>
        <v>0</v>
      </c>
      <c r="D583" s="48">
        <f>SUMIF(Feb!$A:$A,TB!$A583,Feb!$H:$H)</f>
        <v>0</v>
      </c>
      <c r="E583" s="48">
        <f>SUMIF(Mar!$A:$A,TB!$A583,Mar!$H:$H)</f>
        <v>10410</v>
      </c>
      <c r="F583" s="48">
        <f>SUMIF(Apr!$A:$A,TB!$A583,Apr!$H:$H)</f>
        <v>22330</v>
      </c>
      <c r="G583" s="48">
        <f>SUMIF(May!$A:$A,TB!$A583,May!$H:$H)</f>
        <v>33690</v>
      </c>
      <c r="H583" s="48">
        <f>SUMIF(Jun!$A:$A,TB!$A583,Jun!$H:$H)</f>
        <v>45200</v>
      </c>
      <c r="I583" s="48">
        <f>SUMIF(Jul!$A:$A,TB!$A583,Jul!$H:$H)</f>
        <v>45200</v>
      </c>
      <c r="J583" s="48">
        <f>SUMIF(Aug!$A:$A,TB!$A583,Aug!$H:$H)</f>
        <v>45200</v>
      </c>
      <c r="K583" s="48">
        <f>SUMIF(Sep!$A:$A,TB!$A583,Sep!$H:$H)</f>
        <v>45200</v>
      </c>
      <c r="L583" s="48">
        <f>SUMIF(Oct!$A:$A,TB!$A583,Oct!$H:$H)</f>
        <v>45200</v>
      </c>
      <c r="M583" s="48">
        <f>SUMIF(Nov!$A:$A,TB!$A583,Nov!$H:$H)</f>
        <v>45200</v>
      </c>
      <c r="N583" s="48">
        <f>SUMIF(Dec!$A:$A,TB!$A583,Dec!$H:$H)</f>
        <v>45200</v>
      </c>
      <c r="O583" s="261" t="s">
        <v>613</v>
      </c>
      <c r="P583" s="261"/>
      <c r="Q583" s="48">
        <v>24560.5</v>
      </c>
      <c r="R583" s="48">
        <v>43740.5</v>
      </c>
      <c r="S583" s="48">
        <v>0</v>
      </c>
      <c r="T583" s="48">
        <v>0</v>
      </c>
      <c r="U583" s="48">
        <v>4800</v>
      </c>
      <c r="V583" s="48">
        <v>0</v>
      </c>
      <c r="W583" s="48">
        <v>4000</v>
      </c>
      <c r="X583" s="48">
        <v>7000</v>
      </c>
      <c r="Y583" s="48">
        <v>7000</v>
      </c>
      <c r="Z583" s="48">
        <v>7000</v>
      </c>
      <c r="AA583" s="48">
        <v>7000</v>
      </c>
      <c r="AB583" s="48">
        <v>7000</v>
      </c>
      <c r="AC583" s="261"/>
      <c r="AD583" s="48">
        <f t="shared" si="384"/>
        <v>0</v>
      </c>
      <c r="AE583" s="48">
        <f t="shared" si="385"/>
        <v>0</v>
      </c>
      <c r="AF583" s="48">
        <f t="shared" si="386"/>
        <v>10410</v>
      </c>
      <c r="AG583" s="48">
        <f t="shared" si="387"/>
        <v>22330</v>
      </c>
      <c r="AH583" s="48">
        <f t="shared" si="388"/>
        <v>33690</v>
      </c>
      <c r="AI583" s="48">
        <f t="shared" si="389"/>
        <v>45200</v>
      </c>
      <c r="AJ583" s="48">
        <f t="shared" si="390"/>
        <v>45200</v>
      </c>
      <c r="AK583" s="48">
        <f t="shared" si="391"/>
        <v>45200</v>
      </c>
      <c r="AL583" s="48">
        <f t="shared" si="392"/>
        <v>45200</v>
      </c>
      <c r="AM583" s="48">
        <f t="shared" si="393"/>
        <v>45200</v>
      </c>
      <c r="AN583" s="48">
        <f t="shared" si="394"/>
        <v>45200</v>
      </c>
      <c r="AO583" s="48">
        <f t="shared" si="395"/>
        <v>45200</v>
      </c>
    </row>
    <row r="584" spans="1:41" ht="16.399999999999999" customHeight="1">
      <c r="A584" s="22">
        <v>94020</v>
      </c>
      <c r="B584" s="15" t="s">
        <v>384</v>
      </c>
      <c r="C584" s="48">
        <f>SUMIF(Jan!$A:$A,TB!$A584,Jan!$H:$H)</f>
        <v>0</v>
      </c>
      <c r="D584" s="48">
        <f>SUMIF(Feb!$A:$A,TB!$A584,Feb!$H:$H)</f>
        <v>0</v>
      </c>
      <c r="E584" s="48">
        <f>SUMIF(Mar!$A:$A,TB!$A584,Mar!$H:$H)</f>
        <v>0</v>
      </c>
      <c r="F584" s="48">
        <f>SUMIF(Apr!$A:$A,TB!$A584,Apr!$H:$H)</f>
        <v>0</v>
      </c>
      <c r="G584" s="48">
        <f>SUMIF(May!$A:$A,TB!$A584,May!$H:$H)</f>
        <v>0</v>
      </c>
      <c r="H584" s="48">
        <f>SUMIF(Jun!$A:$A,TB!$A584,Jun!$H:$H)</f>
        <v>0</v>
      </c>
      <c r="I584" s="48">
        <f>SUMIF(Jul!$A:$A,TB!$A584,Jul!$H:$H)</f>
        <v>0</v>
      </c>
      <c r="J584" s="48">
        <f>SUMIF(Aug!$A:$A,TB!$A584,Aug!$H:$H)</f>
        <v>0</v>
      </c>
      <c r="K584" s="48">
        <f>SUMIF(Sep!$A:$A,TB!$A584,Sep!$H:$H)</f>
        <v>0</v>
      </c>
      <c r="L584" s="48">
        <f>SUMIF(Oct!$A:$A,TB!$A584,Oct!$H:$H)</f>
        <v>0</v>
      </c>
      <c r="M584" s="48">
        <f>SUMIF(Nov!$A:$A,TB!$A584,Nov!$H:$H)</f>
        <v>0</v>
      </c>
      <c r="N584" s="48">
        <f>SUMIF(Dec!$A:$A,TB!$A584,Dec!$H:$H)</f>
        <v>0</v>
      </c>
      <c r="O584" s="261" t="s">
        <v>613</v>
      </c>
      <c r="P584" s="261"/>
      <c r="Q584" s="48">
        <v>0</v>
      </c>
      <c r="R584" s="48">
        <v>0</v>
      </c>
      <c r="S584" s="48">
        <v>0</v>
      </c>
      <c r="T584" s="48">
        <v>0</v>
      </c>
      <c r="U584" s="48">
        <v>0</v>
      </c>
      <c r="V584" s="48">
        <v>0</v>
      </c>
      <c r="W584" s="48">
        <v>0</v>
      </c>
      <c r="X584" s="48">
        <v>0</v>
      </c>
      <c r="Y584" s="48">
        <v>0</v>
      </c>
      <c r="Z584" s="48">
        <v>0</v>
      </c>
      <c r="AA584" s="48">
        <v>0</v>
      </c>
      <c r="AB584" s="48">
        <v>0</v>
      </c>
      <c r="AC584" s="261"/>
      <c r="AD584" s="48">
        <f t="shared" si="384"/>
        <v>0</v>
      </c>
      <c r="AE584" s="48">
        <f t="shared" si="385"/>
        <v>0</v>
      </c>
      <c r="AF584" s="48">
        <f t="shared" si="386"/>
        <v>0</v>
      </c>
      <c r="AG584" s="48">
        <f t="shared" si="387"/>
        <v>0</v>
      </c>
      <c r="AH584" s="48">
        <f t="shared" si="388"/>
        <v>0</v>
      </c>
      <c r="AI584" s="48">
        <f t="shared" si="389"/>
        <v>0</v>
      </c>
      <c r="AJ584" s="48">
        <f t="shared" si="390"/>
        <v>0</v>
      </c>
      <c r="AK584" s="48">
        <f t="shared" si="391"/>
        <v>0</v>
      </c>
      <c r="AL584" s="48">
        <f t="shared" si="392"/>
        <v>0</v>
      </c>
      <c r="AM584" s="48">
        <f t="shared" si="393"/>
        <v>0</v>
      </c>
      <c r="AN584" s="48">
        <f t="shared" si="394"/>
        <v>0</v>
      </c>
      <c r="AO584" s="48">
        <f t="shared" si="395"/>
        <v>0</v>
      </c>
    </row>
    <row r="585" spans="1:41" ht="16.399999999999999" customHeight="1">
      <c r="A585" s="22">
        <v>94021</v>
      </c>
      <c r="B585" s="15" t="s">
        <v>445</v>
      </c>
      <c r="C585" s="48">
        <f>SUMIF(Jan!$A:$A,TB!$A585,Jan!$H:$H)</f>
        <v>0</v>
      </c>
      <c r="D585" s="48">
        <f>SUMIF(Feb!$A:$A,TB!$A585,Feb!$H:$H)</f>
        <v>0</v>
      </c>
      <c r="E585" s="48">
        <f>SUMIF(Mar!$A:$A,TB!$A585,Mar!$H:$H)</f>
        <v>0</v>
      </c>
      <c r="F585" s="48">
        <f>SUMIF(Apr!$A:$A,TB!$A585,Apr!$H:$H)</f>
        <v>0</v>
      </c>
      <c r="G585" s="48">
        <f>SUMIF(May!$A:$A,TB!$A585,May!$H:$H)</f>
        <v>0</v>
      </c>
      <c r="H585" s="48">
        <f>SUMIF(Jun!$A:$A,TB!$A585,Jun!$H:$H)</f>
        <v>0</v>
      </c>
      <c r="I585" s="48">
        <f>SUMIF(Jul!$A:$A,TB!$A585,Jul!$H:$H)</f>
        <v>0</v>
      </c>
      <c r="J585" s="48">
        <f>SUMIF(Aug!$A:$A,TB!$A585,Aug!$H:$H)</f>
        <v>0</v>
      </c>
      <c r="K585" s="48">
        <f>SUMIF(Sep!$A:$A,TB!$A585,Sep!$H:$H)</f>
        <v>0</v>
      </c>
      <c r="L585" s="48">
        <f>SUMIF(Oct!$A:$A,TB!$A585,Oct!$H:$H)</f>
        <v>0</v>
      </c>
      <c r="M585" s="48">
        <f>SUMIF(Nov!$A:$A,TB!$A585,Nov!$H:$H)</f>
        <v>0</v>
      </c>
      <c r="N585" s="48">
        <f>SUMIF(Dec!$A:$A,TB!$A585,Dec!$H:$H)</f>
        <v>0</v>
      </c>
      <c r="O585" s="261" t="s">
        <v>615</v>
      </c>
      <c r="P585" s="261"/>
      <c r="Q585" s="48">
        <v>5735</v>
      </c>
      <c r="R585" s="48">
        <v>5735</v>
      </c>
      <c r="S585" s="48">
        <v>0</v>
      </c>
      <c r="T585" s="48">
        <v>0</v>
      </c>
      <c r="U585" s="48">
        <v>0</v>
      </c>
      <c r="V585" s="48">
        <v>0</v>
      </c>
      <c r="W585" s="48">
        <v>0</v>
      </c>
      <c r="X585" s="48">
        <v>0</v>
      </c>
      <c r="Y585" s="48">
        <v>0</v>
      </c>
      <c r="Z585" s="48">
        <v>0</v>
      </c>
      <c r="AA585" s="48">
        <v>0</v>
      </c>
      <c r="AB585" s="48">
        <v>0</v>
      </c>
      <c r="AC585" s="261"/>
      <c r="AD585" s="48">
        <f t="shared" si="384"/>
        <v>0</v>
      </c>
      <c r="AE585" s="48">
        <f t="shared" si="385"/>
        <v>0</v>
      </c>
      <c r="AF585" s="48">
        <f t="shared" si="386"/>
        <v>0</v>
      </c>
      <c r="AG585" s="48">
        <f t="shared" si="387"/>
        <v>0</v>
      </c>
      <c r="AH585" s="48">
        <f t="shared" si="388"/>
        <v>0</v>
      </c>
      <c r="AI585" s="48">
        <f t="shared" si="389"/>
        <v>0</v>
      </c>
      <c r="AJ585" s="48">
        <f t="shared" si="390"/>
        <v>0</v>
      </c>
      <c r="AK585" s="48">
        <f t="shared" si="391"/>
        <v>0</v>
      </c>
      <c r="AL585" s="48">
        <f t="shared" si="392"/>
        <v>0</v>
      </c>
      <c r="AM585" s="48">
        <f t="shared" si="393"/>
        <v>0</v>
      </c>
      <c r="AN585" s="48">
        <f t="shared" si="394"/>
        <v>0</v>
      </c>
      <c r="AO585" s="48">
        <f t="shared" si="395"/>
        <v>0</v>
      </c>
    </row>
    <row r="586" spans="1:41" ht="16.399999999999999" customHeight="1">
      <c r="A586" s="22">
        <v>94022</v>
      </c>
      <c r="B586" s="15" t="s">
        <v>446</v>
      </c>
      <c r="C586" s="48">
        <f>SUMIF(Jan!$A:$A,TB!$A586,Jan!$H:$H)</f>
        <v>0</v>
      </c>
      <c r="D586" s="48">
        <f>SUMIF(Feb!$A:$A,TB!$A586,Feb!$H:$H)</f>
        <v>0</v>
      </c>
      <c r="E586" s="48">
        <f>SUMIF(Mar!$A:$A,TB!$A586,Mar!$H:$H)</f>
        <v>0</v>
      </c>
      <c r="F586" s="48">
        <f>SUMIF(Apr!$A:$A,TB!$A586,Apr!$H:$H)</f>
        <v>0</v>
      </c>
      <c r="G586" s="48">
        <f>SUMIF(May!$A:$A,TB!$A586,May!$H:$H)</f>
        <v>0</v>
      </c>
      <c r="H586" s="48">
        <f>SUMIF(Jun!$A:$A,TB!$A586,Jun!$H:$H)</f>
        <v>0</v>
      </c>
      <c r="I586" s="48">
        <f>SUMIF(Jul!$A:$A,TB!$A586,Jul!$H:$H)</f>
        <v>0</v>
      </c>
      <c r="J586" s="48">
        <f>SUMIF(Aug!$A:$A,TB!$A586,Aug!$H:$H)</f>
        <v>0</v>
      </c>
      <c r="K586" s="48">
        <f>SUMIF(Sep!$A:$A,TB!$A586,Sep!$H:$H)</f>
        <v>0</v>
      </c>
      <c r="L586" s="48">
        <f>SUMIF(Oct!$A:$A,TB!$A586,Oct!$H:$H)</f>
        <v>0</v>
      </c>
      <c r="M586" s="48">
        <f>SUMIF(Nov!$A:$A,TB!$A586,Nov!$H:$H)</f>
        <v>0</v>
      </c>
      <c r="N586" s="48">
        <f>SUMIF(Dec!$A:$A,TB!$A586,Dec!$H:$H)</f>
        <v>0</v>
      </c>
      <c r="O586" s="261" t="s">
        <v>613</v>
      </c>
      <c r="P586" s="261"/>
      <c r="Q586" s="48">
        <v>21283.81</v>
      </c>
      <c r="R586" s="48">
        <v>21283.81</v>
      </c>
      <c r="S586" s="48">
        <v>0</v>
      </c>
      <c r="T586" s="48">
        <v>0</v>
      </c>
      <c r="U586" s="48">
        <v>0</v>
      </c>
      <c r="V586" s="48">
        <v>0</v>
      </c>
      <c r="W586" s="48">
        <v>0</v>
      </c>
      <c r="X586" s="48">
        <v>0</v>
      </c>
      <c r="Y586" s="48">
        <v>0</v>
      </c>
      <c r="Z586" s="48">
        <v>0</v>
      </c>
      <c r="AA586" s="48">
        <v>0</v>
      </c>
      <c r="AB586" s="48">
        <v>0</v>
      </c>
      <c r="AC586" s="261"/>
      <c r="AD586" s="48">
        <f t="shared" si="384"/>
        <v>0</v>
      </c>
      <c r="AE586" s="48">
        <f t="shared" si="385"/>
        <v>0</v>
      </c>
      <c r="AF586" s="48">
        <f t="shared" si="386"/>
        <v>0</v>
      </c>
      <c r="AG586" s="48">
        <f t="shared" si="387"/>
        <v>0</v>
      </c>
      <c r="AH586" s="48">
        <f t="shared" si="388"/>
        <v>0</v>
      </c>
      <c r="AI586" s="48">
        <f t="shared" si="389"/>
        <v>0</v>
      </c>
      <c r="AJ586" s="48">
        <f t="shared" si="390"/>
        <v>0</v>
      </c>
      <c r="AK586" s="48">
        <f t="shared" si="391"/>
        <v>0</v>
      </c>
      <c r="AL586" s="48">
        <f t="shared" si="392"/>
        <v>0</v>
      </c>
      <c r="AM586" s="48">
        <f t="shared" si="393"/>
        <v>0</v>
      </c>
      <c r="AN586" s="48">
        <f t="shared" si="394"/>
        <v>0</v>
      </c>
      <c r="AO586" s="48">
        <f t="shared" si="395"/>
        <v>0</v>
      </c>
    </row>
    <row r="587" spans="1:41" ht="16.399999999999999" customHeight="1">
      <c r="A587" s="22">
        <v>94023</v>
      </c>
      <c r="B587" s="15" t="s">
        <v>447</v>
      </c>
      <c r="C587" s="48">
        <f>SUMIF(Jan!$A:$A,TB!$A587,Jan!$H:$H)</f>
        <v>0</v>
      </c>
      <c r="D587" s="48">
        <f>SUMIF(Feb!$A:$A,TB!$A587,Feb!$H:$H)</f>
        <v>0</v>
      </c>
      <c r="E587" s="48">
        <f>SUMIF(Mar!$A:$A,TB!$A587,Mar!$H:$H)</f>
        <v>0</v>
      </c>
      <c r="F587" s="48">
        <f>SUMIF(Apr!$A:$A,TB!$A587,Apr!$H:$H)</f>
        <v>0</v>
      </c>
      <c r="G587" s="48">
        <f>SUMIF(May!$A:$A,TB!$A587,May!$H:$H)</f>
        <v>0</v>
      </c>
      <c r="H587" s="48">
        <f>SUMIF(Jun!$A:$A,TB!$A587,Jun!$H:$H)</f>
        <v>0</v>
      </c>
      <c r="I587" s="48">
        <f>SUMIF(Jul!$A:$A,TB!$A587,Jul!$H:$H)</f>
        <v>0</v>
      </c>
      <c r="J587" s="48">
        <f>SUMIF(Aug!$A:$A,TB!$A587,Aug!$H:$H)</f>
        <v>0</v>
      </c>
      <c r="K587" s="48">
        <f>SUMIF(Sep!$A:$A,TB!$A587,Sep!$H:$H)</f>
        <v>0</v>
      </c>
      <c r="L587" s="48">
        <f>SUMIF(Oct!$A:$A,TB!$A587,Oct!$H:$H)</f>
        <v>0</v>
      </c>
      <c r="M587" s="48">
        <f>SUMIF(Nov!$A:$A,TB!$A587,Nov!$H:$H)</f>
        <v>0</v>
      </c>
      <c r="N587" s="48">
        <f>SUMIF(Dec!$A:$A,TB!$A587,Dec!$H:$H)</f>
        <v>0</v>
      </c>
      <c r="O587" s="261" t="s">
        <v>613</v>
      </c>
      <c r="P587" s="261"/>
      <c r="Q587" s="48">
        <v>0</v>
      </c>
      <c r="R587" s="48">
        <v>0</v>
      </c>
      <c r="S587" s="48">
        <v>0</v>
      </c>
      <c r="T587" s="48">
        <v>0</v>
      </c>
      <c r="U587" s="48">
        <v>0</v>
      </c>
      <c r="V587" s="48">
        <v>0</v>
      </c>
      <c r="W587" s="48">
        <v>0</v>
      </c>
      <c r="X587" s="48">
        <v>0</v>
      </c>
      <c r="Y587" s="48">
        <v>0</v>
      </c>
      <c r="Z587" s="48">
        <v>0</v>
      </c>
      <c r="AA587" s="48">
        <v>0</v>
      </c>
      <c r="AB587" s="48">
        <v>0</v>
      </c>
      <c r="AC587" s="261"/>
      <c r="AD587" s="48">
        <f t="shared" si="384"/>
        <v>0</v>
      </c>
      <c r="AE587" s="48">
        <f t="shared" si="385"/>
        <v>0</v>
      </c>
      <c r="AF587" s="48">
        <f t="shared" si="386"/>
        <v>0</v>
      </c>
      <c r="AG587" s="48">
        <f t="shared" si="387"/>
        <v>0</v>
      </c>
      <c r="AH587" s="48">
        <f t="shared" si="388"/>
        <v>0</v>
      </c>
      <c r="AI587" s="48">
        <f t="shared" si="389"/>
        <v>0</v>
      </c>
      <c r="AJ587" s="48">
        <f t="shared" si="390"/>
        <v>0</v>
      </c>
      <c r="AK587" s="48">
        <f t="shared" si="391"/>
        <v>0</v>
      </c>
      <c r="AL587" s="48">
        <f t="shared" si="392"/>
        <v>0</v>
      </c>
      <c r="AM587" s="48">
        <f t="shared" si="393"/>
        <v>0</v>
      </c>
      <c r="AN587" s="48">
        <f t="shared" si="394"/>
        <v>0</v>
      </c>
      <c r="AO587" s="48">
        <f t="shared" si="395"/>
        <v>0</v>
      </c>
    </row>
    <row r="588" spans="1:41" ht="16.399999999999999" customHeight="1">
      <c r="A588" s="22">
        <v>94024</v>
      </c>
      <c r="B588" s="15" t="s">
        <v>448</v>
      </c>
      <c r="C588" s="48">
        <f>SUMIF(Jan!$A:$A,TB!$A588,Jan!$H:$H)</f>
        <v>0</v>
      </c>
      <c r="D588" s="48">
        <f>SUMIF(Feb!$A:$A,TB!$A588,Feb!$H:$H)</f>
        <v>0</v>
      </c>
      <c r="E588" s="48">
        <f>SUMIF(Mar!$A:$A,TB!$A588,Mar!$H:$H)</f>
        <v>0</v>
      </c>
      <c r="F588" s="48">
        <f>SUMIF(Apr!$A:$A,TB!$A588,Apr!$H:$H)</f>
        <v>0</v>
      </c>
      <c r="G588" s="48">
        <f>SUMIF(May!$A:$A,TB!$A588,May!$H:$H)</f>
        <v>0</v>
      </c>
      <c r="H588" s="48">
        <f>SUMIF(Jun!$A:$A,TB!$A588,Jun!$H:$H)</f>
        <v>0</v>
      </c>
      <c r="I588" s="48">
        <f>SUMIF(Jul!$A:$A,TB!$A588,Jul!$H:$H)</f>
        <v>0</v>
      </c>
      <c r="J588" s="48">
        <f>SUMIF(Aug!$A:$A,TB!$A588,Aug!$H:$H)</f>
        <v>0</v>
      </c>
      <c r="K588" s="48">
        <f>SUMIF(Sep!$A:$A,TB!$A588,Sep!$H:$H)</f>
        <v>0</v>
      </c>
      <c r="L588" s="48">
        <f>SUMIF(Oct!$A:$A,TB!$A588,Oct!$H:$H)</f>
        <v>0</v>
      </c>
      <c r="M588" s="48">
        <f>SUMIF(Nov!$A:$A,TB!$A588,Nov!$H:$H)</f>
        <v>0</v>
      </c>
      <c r="N588" s="48">
        <f>SUMIF(Dec!$A:$A,TB!$A588,Dec!$H:$H)</f>
        <v>0</v>
      </c>
      <c r="O588" s="261" t="s">
        <v>613</v>
      </c>
      <c r="P588" s="261"/>
      <c r="Q588" s="48">
        <v>0</v>
      </c>
      <c r="R588" s="48">
        <v>0</v>
      </c>
      <c r="S588" s="48">
        <v>0</v>
      </c>
      <c r="T588" s="48">
        <v>0</v>
      </c>
      <c r="U588" s="48">
        <v>0</v>
      </c>
      <c r="V588" s="48">
        <v>0</v>
      </c>
      <c r="W588" s="48">
        <v>0</v>
      </c>
      <c r="X588" s="48">
        <v>0</v>
      </c>
      <c r="Y588" s="48">
        <v>0</v>
      </c>
      <c r="Z588" s="48">
        <v>0</v>
      </c>
      <c r="AA588" s="48">
        <v>0</v>
      </c>
      <c r="AB588" s="48">
        <v>0</v>
      </c>
      <c r="AC588" s="261"/>
      <c r="AD588" s="48">
        <f t="shared" si="384"/>
        <v>0</v>
      </c>
      <c r="AE588" s="48">
        <f t="shared" si="385"/>
        <v>0</v>
      </c>
      <c r="AF588" s="48">
        <f t="shared" si="386"/>
        <v>0</v>
      </c>
      <c r="AG588" s="48">
        <f t="shared" si="387"/>
        <v>0</v>
      </c>
      <c r="AH588" s="48">
        <f t="shared" si="388"/>
        <v>0</v>
      </c>
      <c r="AI588" s="48">
        <f t="shared" si="389"/>
        <v>0</v>
      </c>
      <c r="AJ588" s="48">
        <f t="shared" si="390"/>
        <v>0</v>
      </c>
      <c r="AK588" s="48">
        <f t="shared" si="391"/>
        <v>0</v>
      </c>
      <c r="AL588" s="48">
        <f t="shared" si="392"/>
        <v>0</v>
      </c>
      <c r="AM588" s="48">
        <f t="shared" si="393"/>
        <v>0</v>
      </c>
      <c r="AN588" s="48">
        <f t="shared" si="394"/>
        <v>0</v>
      </c>
      <c r="AO588" s="48">
        <f t="shared" si="395"/>
        <v>0</v>
      </c>
    </row>
    <row r="589" spans="1:41" ht="16.399999999999999" customHeight="1">
      <c r="A589" s="22">
        <v>94025</v>
      </c>
      <c r="B589" s="15" t="s">
        <v>449</v>
      </c>
      <c r="C589" s="48">
        <f>SUMIF(Jan!$A:$A,TB!$A589,Jan!$H:$H)</f>
        <v>0</v>
      </c>
      <c r="D589" s="48">
        <f>SUMIF(Feb!$A:$A,TB!$A589,Feb!$H:$H)</f>
        <v>0</v>
      </c>
      <c r="E589" s="48">
        <f>SUMIF(Mar!$A:$A,TB!$A589,Mar!$H:$H)</f>
        <v>0</v>
      </c>
      <c r="F589" s="48">
        <f>SUMIF(Apr!$A:$A,TB!$A589,Apr!$H:$H)</f>
        <v>0</v>
      </c>
      <c r="G589" s="48">
        <f>SUMIF(May!$A:$A,TB!$A589,May!$H:$H)</f>
        <v>0</v>
      </c>
      <c r="H589" s="48">
        <f>SUMIF(Jun!$A:$A,TB!$A589,Jun!$H:$H)</f>
        <v>0</v>
      </c>
      <c r="I589" s="48">
        <f>SUMIF(Jul!$A:$A,TB!$A589,Jul!$H:$H)</f>
        <v>0</v>
      </c>
      <c r="J589" s="48">
        <f>SUMIF(Aug!$A:$A,TB!$A589,Aug!$H:$H)</f>
        <v>0</v>
      </c>
      <c r="K589" s="48">
        <f>SUMIF(Sep!$A:$A,TB!$A589,Sep!$H:$H)</f>
        <v>0</v>
      </c>
      <c r="L589" s="48">
        <f>SUMIF(Oct!$A:$A,TB!$A589,Oct!$H:$H)</f>
        <v>0</v>
      </c>
      <c r="M589" s="48">
        <f>SUMIF(Nov!$A:$A,TB!$A589,Nov!$H:$H)</f>
        <v>0</v>
      </c>
      <c r="N589" s="48">
        <f>SUMIF(Dec!$A:$A,TB!$A589,Dec!$H:$H)</f>
        <v>0</v>
      </c>
      <c r="O589" s="261" t="s">
        <v>613</v>
      </c>
      <c r="P589" s="261"/>
      <c r="Q589" s="48">
        <v>1180</v>
      </c>
      <c r="R589" s="48">
        <v>4180</v>
      </c>
      <c r="S589" s="48">
        <v>4180</v>
      </c>
      <c r="T589" s="48">
        <v>4180</v>
      </c>
      <c r="U589" s="48">
        <v>4180</v>
      </c>
      <c r="V589" s="48">
        <v>4180</v>
      </c>
      <c r="W589" s="48">
        <v>4180</v>
      </c>
      <c r="X589" s="48">
        <v>4180</v>
      </c>
      <c r="Y589" s="48">
        <v>4180</v>
      </c>
      <c r="Z589" s="48">
        <v>4180</v>
      </c>
      <c r="AA589" s="48">
        <v>4180</v>
      </c>
      <c r="AB589" s="48">
        <v>4180</v>
      </c>
      <c r="AC589" s="261"/>
      <c r="AD589" s="48">
        <f t="shared" si="384"/>
        <v>0</v>
      </c>
      <c r="AE589" s="48">
        <f t="shared" si="385"/>
        <v>0</v>
      </c>
      <c r="AF589" s="48">
        <f t="shared" si="386"/>
        <v>0</v>
      </c>
      <c r="AG589" s="48">
        <f t="shared" si="387"/>
        <v>0</v>
      </c>
      <c r="AH589" s="48">
        <f t="shared" si="388"/>
        <v>0</v>
      </c>
      <c r="AI589" s="48">
        <f t="shared" si="389"/>
        <v>0</v>
      </c>
      <c r="AJ589" s="48">
        <f t="shared" si="390"/>
        <v>0</v>
      </c>
      <c r="AK589" s="48">
        <f t="shared" si="391"/>
        <v>0</v>
      </c>
      <c r="AL589" s="48">
        <f t="shared" si="392"/>
        <v>0</v>
      </c>
      <c r="AM589" s="48">
        <f t="shared" si="393"/>
        <v>0</v>
      </c>
      <c r="AN589" s="48">
        <f t="shared" si="394"/>
        <v>0</v>
      </c>
      <c r="AO589" s="48">
        <f t="shared" si="395"/>
        <v>0</v>
      </c>
    </row>
    <row r="590" spans="1:41" ht="16.399999999999999" customHeight="1">
      <c r="A590" s="22">
        <v>94027</v>
      </c>
      <c r="B590" s="15" t="s">
        <v>450</v>
      </c>
      <c r="C590" s="48">
        <f>SUMIF(Jan!$A:$A,TB!$A590,Jan!$H:$H)</f>
        <v>0</v>
      </c>
      <c r="D590" s="48">
        <f>SUMIF(Feb!$A:$A,TB!$A590,Feb!$H:$H)</f>
        <v>0</v>
      </c>
      <c r="E590" s="48">
        <f>SUMIF(Mar!$A:$A,TB!$A590,Mar!$H:$H)</f>
        <v>0</v>
      </c>
      <c r="F590" s="48">
        <f>SUMIF(Apr!$A:$A,TB!$A590,Apr!$H:$H)</f>
        <v>0</v>
      </c>
      <c r="G590" s="48">
        <f>SUMIF(May!$A:$A,TB!$A590,May!$H:$H)</f>
        <v>0</v>
      </c>
      <c r="H590" s="48">
        <f>SUMIF(Jun!$A:$A,TB!$A590,Jun!$H:$H)</f>
        <v>0</v>
      </c>
      <c r="I590" s="48">
        <f>SUMIF(Jul!$A:$A,TB!$A590,Jul!$H:$H)</f>
        <v>0</v>
      </c>
      <c r="J590" s="48">
        <f>SUMIF(Aug!$A:$A,TB!$A590,Aug!$H:$H)</f>
        <v>0</v>
      </c>
      <c r="K590" s="48">
        <f>SUMIF(Sep!$A:$A,TB!$A590,Sep!$H:$H)</f>
        <v>0</v>
      </c>
      <c r="L590" s="48">
        <f>SUMIF(Oct!$A:$A,TB!$A590,Oct!$H:$H)</f>
        <v>0</v>
      </c>
      <c r="M590" s="48">
        <f>SUMIF(Nov!$A:$A,TB!$A590,Nov!$H:$H)</f>
        <v>0</v>
      </c>
      <c r="N590" s="48">
        <f>SUMIF(Dec!$A:$A,TB!$A590,Dec!$H:$H)</f>
        <v>0</v>
      </c>
      <c r="O590" s="261" t="s">
        <v>613</v>
      </c>
      <c r="P590" s="261"/>
      <c r="Q590" s="48">
        <v>0</v>
      </c>
      <c r="R590" s="48">
        <v>0</v>
      </c>
      <c r="S590" s="48">
        <v>0</v>
      </c>
      <c r="T590" s="48">
        <v>0</v>
      </c>
      <c r="U590" s="48">
        <v>0</v>
      </c>
      <c r="V590" s="48">
        <v>0</v>
      </c>
      <c r="W590" s="48">
        <v>0</v>
      </c>
      <c r="X590" s="48">
        <v>0</v>
      </c>
      <c r="Y590" s="48">
        <v>0</v>
      </c>
      <c r="Z590" s="48">
        <v>0</v>
      </c>
      <c r="AA590" s="48">
        <v>0</v>
      </c>
      <c r="AB590" s="48">
        <v>0</v>
      </c>
      <c r="AC590" s="261"/>
      <c r="AD590" s="48">
        <f t="shared" si="384"/>
        <v>0</v>
      </c>
      <c r="AE590" s="48">
        <f t="shared" si="385"/>
        <v>0</v>
      </c>
      <c r="AF590" s="48">
        <f t="shared" si="386"/>
        <v>0</v>
      </c>
      <c r="AG590" s="48">
        <f t="shared" si="387"/>
        <v>0</v>
      </c>
      <c r="AH590" s="48">
        <f t="shared" si="388"/>
        <v>0</v>
      </c>
      <c r="AI590" s="48">
        <f t="shared" si="389"/>
        <v>0</v>
      </c>
      <c r="AJ590" s="48">
        <f t="shared" si="390"/>
        <v>0</v>
      </c>
      <c r="AK590" s="48">
        <f t="shared" si="391"/>
        <v>0</v>
      </c>
      <c r="AL590" s="48">
        <f t="shared" si="392"/>
        <v>0</v>
      </c>
      <c r="AM590" s="48">
        <f t="shared" si="393"/>
        <v>0</v>
      </c>
      <c r="AN590" s="48">
        <f t="shared" si="394"/>
        <v>0</v>
      </c>
      <c r="AO590" s="48">
        <f t="shared" si="395"/>
        <v>0</v>
      </c>
    </row>
    <row r="591" spans="1:41" ht="16.399999999999999" customHeight="1">
      <c r="A591" s="22">
        <v>94028</v>
      </c>
      <c r="B591" s="15" t="s">
        <v>451</v>
      </c>
      <c r="C591" s="48">
        <f>SUMIF(Jan!$A:$A,TB!$A591,Jan!$H:$H)</f>
        <v>0</v>
      </c>
      <c r="D591" s="48">
        <f>SUMIF(Feb!$A:$A,TB!$A591,Feb!$H:$H)</f>
        <v>0</v>
      </c>
      <c r="E591" s="48">
        <f>SUMIF(Mar!$A:$A,TB!$A591,Mar!$H:$H)</f>
        <v>0</v>
      </c>
      <c r="F591" s="48">
        <f>SUMIF(Apr!$A:$A,TB!$A591,Apr!$H:$H)</f>
        <v>0</v>
      </c>
      <c r="G591" s="48">
        <f>SUMIF(May!$A:$A,TB!$A591,May!$H:$H)</f>
        <v>0</v>
      </c>
      <c r="H591" s="48">
        <f>SUMIF(Jun!$A:$A,TB!$A591,Jun!$H:$H)</f>
        <v>0</v>
      </c>
      <c r="I591" s="48">
        <f>SUMIF(Jul!$A:$A,TB!$A591,Jul!$H:$H)</f>
        <v>0</v>
      </c>
      <c r="J591" s="48">
        <f>SUMIF(Aug!$A:$A,TB!$A591,Aug!$H:$H)</f>
        <v>0</v>
      </c>
      <c r="K591" s="48">
        <f>SUMIF(Sep!$A:$A,TB!$A591,Sep!$H:$H)</f>
        <v>0</v>
      </c>
      <c r="L591" s="48">
        <f>SUMIF(Oct!$A:$A,TB!$A591,Oct!$H:$H)</f>
        <v>0</v>
      </c>
      <c r="M591" s="48">
        <f>SUMIF(Nov!$A:$A,TB!$A591,Nov!$H:$H)</f>
        <v>0</v>
      </c>
      <c r="N591" s="48">
        <f>SUMIF(Dec!$A:$A,TB!$A591,Dec!$H:$H)</f>
        <v>0</v>
      </c>
      <c r="O591" s="261" t="s">
        <v>613</v>
      </c>
      <c r="P591" s="261"/>
      <c r="Q591" s="48">
        <v>0</v>
      </c>
      <c r="R591" s="48">
        <v>0</v>
      </c>
      <c r="S591" s="48">
        <v>0</v>
      </c>
      <c r="T591" s="48">
        <v>0</v>
      </c>
      <c r="U591" s="48">
        <v>0</v>
      </c>
      <c r="V591" s="48">
        <v>0</v>
      </c>
      <c r="W591" s="48">
        <v>0</v>
      </c>
      <c r="X591" s="48">
        <v>0</v>
      </c>
      <c r="Y591" s="48">
        <v>0</v>
      </c>
      <c r="Z591" s="48">
        <v>0</v>
      </c>
      <c r="AA591" s="48">
        <v>0</v>
      </c>
      <c r="AB591" s="48">
        <v>0</v>
      </c>
      <c r="AC591" s="261"/>
      <c r="AD591" s="48">
        <f t="shared" si="384"/>
        <v>0</v>
      </c>
      <c r="AE591" s="48">
        <f t="shared" si="385"/>
        <v>0</v>
      </c>
      <c r="AF591" s="48">
        <f t="shared" si="386"/>
        <v>0</v>
      </c>
      <c r="AG591" s="48">
        <f t="shared" si="387"/>
        <v>0</v>
      </c>
      <c r="AH591" s="48">
        <f t="shared" si="388"/>
        <v>0</v>
      </c>
      <c r="AI591" s="48">
        <f t="shared" si="389"/>
        <v>0</v>
      </c>
      <c r="AJ591" s="48">
        <f t="shared" si="390"/>
        <v>0</v>
      </c>
      <c r="AK591" s="48">
        <f t="shared" si="391"/>
        <v>0</v>
      </c>
      <c r="AL591" s="48">
        <f t="shared" si="392"/>
        <v>0</v>
      </c>
      <c r="AM591" s="48">
        <f t="shared" si="393"/>
        <v>0</v>
      </c>
      <c r="AN591" s="48">
        <f t="shared" si="394"/>
        <v>0</v>
      </c>
      <c r="AO591" s="48">
        <f t="shared" si="395"/>
        <v>0</v>
      </c>
    </row>
    <row r="592" spans="1:41" ht="16.399999999999999" customHeight="1">
      <c r="A592" s="22">
        <v>94029</v>
      </c>
      <c r="B592" s="15" t="s">
        <v>452</v>
      </c>
      <c r="C592" s="48">
        <f>SUMIF(Jan!$A:$A,TB!$A592,Jan!$H:$H)</f>
        <v>0</v>
      </c>
      <c r="D592" s="48">
        <f>SUMIF(Feb!$A:$A,TB!$A592,Feb!$H:$H)</f>
        <v>0</v>
      </c>
      <c r="E592" s="48">
        <f>SUMIF(Mar!$A:$A,TB!$A592,Mar!$H:$H)</f>
        <v>0</v>
      </c>
      <c r="F592" s="48">
        <f>SUMIF(Apr!$A:$A,TB!$A592,Apr!$H:$H)</f>
        <v>0</v>
      </c>
      <c r="G592" s="48">
        <f>SUMIF(May!$A:$A,TB!$A592,May!$H:$H)</f>
        <v>0</v>
      </c>
      <c r="H592" s="48">
        <f>SUMIF(Jun!$A:$A,TB!$A592,Jun!$H:$H)</f>
        <v>0</v>
      </c>
      <c r="I592" s="48">
        <f>SUMIF(Jul!$A:$A,TB!$A592,Jul!$H:$H)</f>
        <v>0</v>
      </c>
      <c r="J592" s="48">
        <f>SUMIF(Aug!$A:$A,TB!$A592,Aug!$H:$H)</f>
        <v>0</v>
      </c>
      <c r="K592" s="48">
        <f>SUMIF(Sep!$A:$A,TB!$A592,Sep!$H:$H)</f>
        <v>0</v>
      </c>
      <c r="L592" s="48">
        <f>SUMIF(Oct!$A:$A,TB!$A592,Oct!$H:$H)</f>
        <v>0</v>
      </c>
      <c r="M592" s="48">
        <f>SUMIF(Nov!$A:$A,TB!$A592,Nov!$H:$H)</f>
        <v>0</v>
      </c>
      <c r="N592" s="48">
        <f>SUMIF(Dec!$A:$A,TB!$A592,Dec!$H:$H)</f>
        <v>0</v>
      </c>
      <c r="O592" s="261" t="s">
        <v>620</v>
      </c>
      <c r="P592" s="261"/>
      <c r="Q592" s="48">
        <v>0</v>
      </c>
      <c r="R592" s="48">
        <v>0</v>
      </c>
      <c r="S592" s="48">
        <v>0</v>
      </c>
      <c r="T592" s="48">
        <v>0</v>
      </c>
      <c r="U592" s="48">
        <v>0</v>
      </c>
      <c r="V592" s="48">
        <v>0</v>
      </c>
      <c r="W592" s="48">
        <v>0</v>
      </c>
      <c r="X592" s="48">
        <v>0</v>
      </c>
      <c r="Y592" s="48">
        <v>0</v>
      </c>
      <c r="Z592" s="48">
        <v>0</v>
      </c>
      <c r="AA592" s="48">
        <v>0</v>
      </c>
      <c r="AB592" s="48">
        <v>0</v>
      </c>
      <c r="AC592" s="261"/>
      <c r="AD592" s="48">
        <f t="shared" si="384"/>
        <v>0</v>
      </c>
      <c r="AE592" s="48">
        <f t="shared" si="385"/>
        <v>0</v>
      </c>
      <c r="AF592" s="48">
        <f t="shared" si="386"/>
        <v>0</v>
      </c>
      <c r="AG592" s="48">
        <f t="shared" si="387"/>
        <v>0</v>
      </c>
      <c r="AH592" s="48">
        <f t="shared" si="388"/>
        <v>0</v>
      </c>
      <c r="AI592" s="48">
        <f t="shared" si="389"/>
        <v>0</v>
      </c>
      <c r="AJ592" s="48">
        <f t="shared" si="390"/>
        <v>0</v>
      </c>
      <c r="AK592" s="48">
        <f t="shared" si="391"/>
        <v>0</v>
      </c>
      <c r="AL592" s="48">
        <f t="shared" si="392"/>
        <v>0</v>
      </c>
      <c r="AM592" s="48">
        <f t="shared" si="393"/>
        <v>0</v>
      </c>
      <c r="AN592" s="48">
        <f t="shared" si="394"/>
        <v>0</v>
      </c>
      <c r="AO592" s="48">
        <f t="shared" si="395"/>
        <v>0</v>
      </c>
    </row>
    <row r="593" spans="1:41" ht="16.399999999999999" customHeight="1">
      <c r="A593" s="22">
        <v>94033</v>
      </c>
      <c r="B593" s="15" t="s">
        <v>524</v>
      </c>
      <c r="C593" s="48">
        <f>SUMIF(Jan!$A:$A,TB!$A593,Jan!$H:$H)</f>
        <v>0</v>
      </c>
      <c r="D593" s="48">
        <f>SUMIF(Feb!$A:$A,TB!$A593,Feb!$H:$H)</f>
        <v>0</v>
      </c>
      <c r="E593" s="48">
        <f>SUMIF(Mar!$A:$A,TB!$A593,Mar!$H:$H)</f>
        <v>0</v>
      </c>
      <c r="F593" s="48">
        <f>SUMIF(Apr!$A:$A,TB!$A593,Apr!$H:$H)</f>
        <v>0</v>
      </c>
      <c r="G593" s="48">
        <f>SUMIF(May!$A:$A,TB!$A593,May!$H:$H)</f>
        <v>0</v>
      </c>
      <c r="H593" s="48">
        <f>SUMIF(Jun!$A:$A,TB!$A593,Jun!$H:$H)</f>
        <v>0</v>
      </c>
      <c r="I593" s="48">
        <f>SUMIF(Jul!$A:$A,TB!$A593,Jul!$H:$H)</f>
        <v>0</v>
      </c>
      <c r="J593" s="48">
        <f>SUMIF(Aug!$A:$A,TB!$A593,Aug!$H:$H)</f>
        <v>0</v>
      </c>
      <c r="K593" s="48">
        <f>SUMIF(Sep!$A:$A,TB!$A593,Sep!$H:$H)</f>
        <v>0</v>
      </c>
      <c r="L593" s="48">
        <f>SUMIF(Oct!$A:$A,TB!$A593,Oct!$H:$H)</f>
        <v>0</v>
      </c>
      <c r="M593" s="48">
        <f>SUMIF(Nov!$A:$A,TB!$A593,Nov!$H:$H)</f>
        <v>0</v>
      </c>
      <c r="N593" s="48">
        <f>SUMIF(Dec!$A:$A,TB!$A593,Dec!$H:$H)</f>
        <v>0</v>
      </c>
      <c r="O593" s="261" t="s">
        <v>616</v>
      </c>
      <c r="P593" s="261"/>
      <c r="Q593" s="48">
        <v>0</v>
      </c>
      <c r="R593" s="48">
        <v>0</v>
      </c>
      <c r="S593" s="48">
        <v>0</v>
      </c>
      <c r="T593" s="48">
        <v>0</v>
      </c>
      <c r="U593" s="48">
        <v>0</v>
      </c>
      <c r="V593" s="48">
        <v>0</v>
      </c>
      <c r="W593" s="48">
        <v>0</v>
      </c>
      <c r="X593" s="48">
        <v>0</v>
      </c>
      <c r="Y593" s="48">
        <v>0</v>
      </c>
      <c r="Z593" s="48">
        <v>0</v>
      </c>
      <c r="AA593" s="48">
        <v>0</v>
      </c>
      <c r="AB593" s="48">
        <v>0</v>
      </c>
      <c r="AC593" s="261"/>
      <c r="AD593" s="48">
        <f t="shared" si="384"/>
        <v>0</v>
      </c>
      <c r="AE593" s="48">
        <f t="shared" si="385"/>
        <v>0</v>
      </c>
      <c r="AF593" s="48">
        <f t="shared" si="386"/>
        <v>0</v>
      </c>
      <c r="AG593" s="48">
        <f t="shared" si="387"/>
        <v>0</v>
      </c>
      <c r="AH593" s="48">
        <f t="shared" si="388"/>
        <v>0</v>
      </c>
      <c r="AI593" s="48">
        <f t="shared" si="389"/>
        <v>0</v>
      </c>
      <c r="AJ593" s="48">
        <f t="shared" si="390"/>
        <v>0</v>
      </c>
      <c r="AK593" s="48">
        <f t="shared" si="391"/>
        <v>0</v>
      </c>
      <c r="AL593" s="48">
        <f t="shared" si="392"/>
        <v>0</v>
      </c>
      <c r="AM593" s="48">
        <f t="shared" si="393"/>
        <v>0</v>
      </c>
      <c r="AN593" s="48">
        <f t="shared" si="394"/>
        <v>0</v>
      </c>
      <c r="AO593" s="48">
        <f t="shared" si="395"/>
        <v>0</v>
      </c>
    </row>
    <row r="594" spans="1:41" ht="16.399999999999999" customHeight="1">
      <c r="A594" s="22">
        <v>96001</v>
      </c>
      <c r="B594" s="15" t="s">
        <v>453</v>
      </c>
      <c r="C594" s="48">
        <f>SUMIF(Jan!$A:$A,TB!$A594,Jan!$H:$H)</f>
        <v>16500</v>
      </c>
      <c r="D594" s="48">
        <f>SUMIF(Feb!$A:$A,TB!$A594,Feb!$H:$H)</f>
        <v>33000</v>
      </c>
      <c r="E594" s="48">
        <f>SUMIF(Mar!$A:$A,TB!$A594,Mar!$H:$H)</f>
        <v>-43250</v>
      </c>
      <c r="F594" s="48">
        <f>SUMIF(Apr!$A:$A,TB!$A594,Apr!$H:$H)</f>
        <v>-26750</v>
      </c>
      <c r="G594" s="48">
        <f>SUMIF(May!$A:$A,TB!$A594,May!$H:$H)</f>
        <v>-10250</v>
      </c>
      <c r="H594" s="48">
        <f>SUMIF(Jun!$A:$A,TB!$A594,Jun!$H:$H)</f>
        <v>99000</v>
      </c>
      <c r="I594" s="48">
        <f>SUMIF(Jul!$A:$A,TB!$A594,Jul!$H:$H)</f>
        <v>99000</v>
      </c>
      <c r="J594" s="48">
        <f>SUMIF(Aug!$A:$A,TB!$A594,Aug!$H:$H)</f>
        <v>99000</v>
      </c>
      <c r="K594" s="48">
        <f>SUMIF(Sep!$A:$A,TB!$A594,Sep!$H:$H)</f>
        <v>99000</v>
      </c>
      <c r="L594" s="48">
        <f>SUMIF(Oct!$A:$A,TB!$A594,Oct!$H:$H)</f>
        <v>99000</v>
      </c>
      <c r="M594" s="48">
        <f>SUMIF(Nov!$A:$A,TB!$A594,Nov!$H:$H)</f>
        <v>99000</v>
      </c>
      <c r="N594" s="48">
        <f>SUMIF(Dec!$A:$A,TB!$A594,Dec!$H:$H)</f>
        <v>99000</v>
      </c>
      <c r="O594" s="261" t="s">
        <v>613</v>
      </c>
      <c r="P594" s="261"/>
      <c r="Q594" s="48">
        <v>16500</v>
      </c>
      <c r="R594" s="48">
        <v>33000</v>
      </c>
      <c r="S594" s="48">
        <v>49500</v>
      </c>
      <c r="T594" s="48">
        <v>66000</v>
      </c>
      <c r="U594" s="48">
        <v>82500</v>
      </c>
      <c r="V594" s="48">
        <v>99000</v>
      </c>
      <c r="W594" s="48">
        <v>115500</v>
      </c>
      <c r="X594" s="48">
        <v>132000</v>
      </c>
      <c r="Y594" s="48">
        <v>148500</v>
      </c>
      <c r="Z594" s="48">
        <v>164500</v>
      </c>
      <c r="AA594" s="48">
        <v>181000</v>
      </c>
      <c r="AB594" s="48">
        <v>199500</v>
      </c>
      <c r="AC594" s="261"/>
      <c r="AD594" s="48">
        <f t="shared" si="384"/>
        <v>16500</v>
      </c>
      <c r="AE594" s="48">
        <f t="shared" si="385"/>
        <v>33000</v>
      </c>
      <c r="AF594" s="48">
        <f t="shared" si="386"/>
        <v>-43250</v>
      </c>
      <c r="AG594" s="48">
        <f t="shared" si="387"/>
        <v>-26750</v>
      </c>
      <c r="AH594" s="48">
        <f t="shared" si="388"/>
        <v>-10250</v>
      </c>
      <c r="AI594" s="48">
        <f t="shared" si="389"/>
        <v>99000</v>
      </c>
      <c r="AJ594" s="48">
        <f t="shared" si="390"/>
        <v>99000</v>
      </c>
      <c r="AK594" s="48">
        <f t="shared" si="391"/>
        <v>99000</v>
      </c>
      <c r="AL594" s="48">
        <f t="shared" si="392"/>
        <v>99000</v>
      </c>
      <c r="AM594" s="48">
        <f t="shared" si="393"/>
        <v>99000</v>
      </c>
      <c r="AN594" s="48">
        <f t="shared" si="394"/>
        <v>99000</v>
      </c>
      <c r="AO594" s="48">
        <f t="shared" si="395"/>
        <v>99000</v>
      </c>
    </row>
    <row r="595" spans="1:41" ht="16.399999999999999" customHeight="1">
      <c r="A595" s="22">
        <v>96002</v>
      </c>
      <c r="B595" s="15" t="s">
        <v>454</v>
      </c>
      <c r="C595" s="48">
        <f>SUMIF(Jan!$A:$A,TB!$A595,Jan!$H:$H)</f>
        <v>0</v>
      </c>
      <c r="D595" s="48">
        <f>SUMIF(Feb!$A:$A,TB!$A595,Feb!$H:$H)</f>
        <v>0</v>
      </c>
      <c r="E595" s="48">
        <f>SUMIF(Mar!$A:$A,TB!$A595,Mar!$H:$H)</f>
        <v>0</v>
      </c>
      <c r="F595" s="48">
        <f>SUMIF(Apr!$A:$A,TB!$A595,Apr!$H:$H)</f>
        <v>0</v>
      </c>
      <c r="G595" s="48">
        <f>SUMIF(May!$A:$A,TB!$A595,May!$H:$H)</f>
        <v>0</v>
      </c>
      <c r="H595" s="48">
        <f>SUMIF(Jun!$A:$A,TB!$A595,Jun!$H:$H)</f>
        <v>0</v>
      </c>
      <c r="I595" s="48">
        <f>SUMIF(Jul!$A:$A,TB!$A595,Jul!$H:$H)</f>
        <v>0</v>
      </c>
      <c r="J595" s="48">
        <f>SUMIF(Aug!$A:$A,TB!$A595,Aug!$H:$H)</f>
        <v>0</v>
      </c>
      <c r="K595" s="48">
        <f>SUMIF(Sep!$A:$A,TB!$A595,Sep!$H:$H)</f>
        <v>0</v>
      </c>
      <c r="L595" s="48">
        <f>SUMIF(Oct!$A:$A,TB!$A595,Oct!$H:$H)</f>
        <v>0</v>
      </c>
      <c r="M595" s="48">
        <f>SUMIF(Nov!$A:$A,TB!$A595,Nov!$H:$H)</f>
        <v>0</v>
      </c>
      <c r="N595" s="48">
        <f>SUMIF(Dec!$A:$A,TB!$A595,Dec!$H:$H)</f>
        <v>0</v>
      </c>
      <c r="O595" s="261" t="s">
        <v>621</v>
      </c>
      <c r="P595" s="261"/>
      <c r="Q595" s="48">
        <v>0</v>
      </c>
      <c r="R595" s="48">
        <v>0</v>
      </c>
      <c r="S595" s="48">
        <v>0</v>
      </c>
      <c r="T595" s="48">
        <v>0</v>
      </c>
      <c r="U595" s="48">
        <v>0</v>
      </c>
      <c r="V595" s="48">
        <v>0</v>
      </c>
      <c r="W595" s="48">
        <v>0</v>
      </c>
      <c r="X595" s="48">
        <v>0</v>
      </c>
      <c r="Y595" s="48">
        <v>0</v>
      </c>
      <c r="Z595" s="48">
        <v>0</v>
      </c>
      <c r="AA595" s="48">
        <v>0</v>
      </c>
      <c r="AB595" s="48">
        <v>0</v>
      </c>
      <c r="AC595" s="261"/>
      <c r="AD595" s="48">
        <f t="shared" si="384"/>
        <v>0</v>
      </c>
      <c r="AE595" s="48">
        <f t="shared" si="385"/>
        <v>0</v>
      </c>
      <c r="AF595" s="48">
        <f t="shared" si="386"/>
        <v>0</v>
      </c>
      <c r="AG595" s="48">
        <f t="shared" si="387"/>
        <v>0</v>
      </c>
      <c r="AH595" s="48">
        <f t="shared" si="388"/>
        <v>0</v>
      </c>
      <c r="AI595" s="48">
        <f t="shared" si="389"/>
        <v>0</v>
      </c>
      <c r="AJ595" s="48">
        <f t="shared" si="390"/>
        <v>0</v>
      </c>
      <c r="AK595" s="48">
        <f t="shared" si="391"/>
        <v>0</v>
      </c>
      <c r="AL595" s="48">
        <f t="shared" si="392"/>
        <v>0</v>
      </c>
      <c r="AM595" s="48">
        <f t="shared" si="393"/>
        <v>0</v>
      </c>
      <c r="AN595" s="48">
        <f t="shared" si="394"/>
        <v>0</v>
      </c>
      <c r="AO595" s="48">
        <f t="shared" si="395"/>
        <v>0</v>
      </c>
    </row>
    <row r="596" spans="1:41" ht="16.399999999999999" customHeight="1">
      <c r="A596" s="22">
        <v>96003</v>
      </c>
      <c r="B596" s="15" t="s">
        <v>455</v>
      </c>
      <c r="C596" s="48">
        <f>SUMIF(Jan!$A:$A,TB!$A596,Jan!$H:$H)</f>
        <v>0</v>
      </c>
      <c r="D596" s="48">
        <f>SUMIF(Feb!$A:$A,TB!$A596,Feb!$H:$H)</f>
        <v>0</v>
      </c>
      <c r="E596" s="48">
        <f>SUMIF(Mar!$A:$A,TB!$A596,Mar!$H:$H)</f>
        <v>0</v>
      </c>
      <c r="F596" s="48">
        <f>SUMIF(Apr!$A:$A,TB!$A596,Apr!$H:$H)</f>
        <v>0</v>
      </c>
      <c r="G596" s="48">
        <f>SUMIF(May!$A:$A,TB!$A596,May!$H:$H)</f>
        <v>0</v>
      </c>
      <c r="H596" s="48">
        <f>SUMIF(Jun!$A:$A,TB!$A596,Jun!$H:$H)</f>
        <v>0</v>
      </c>
      <c r="I596" s="48">
        <f>SUMIF(Jul!$A:$A,TB!$A596,Jul!$H:$H)</f>
        <v>0</v>
      </c>
      <c r="J596" s="48">
        <f>SUMIF(Aug!$A:$A,TB!$A596,Aug!$H:$H)</f>
        <v>0</v>
      </c>
      <c r="K596" s="48">
        <f>SUMIF(Sep!$A:$A,TB!$A596,Sep!$H:$H)</f>
        <v>0</v>
      </c>
      <c r="L596" s="48">
        <f>SUMIF(Oct!$A:$A,TB!$A596,Oct!$H:$H)</f>
        <v>0</v>
      </c>
      <c r="M596" s="48">
        <f>SUMIF(Nov!$A:$A,TB!$A596,Nov!$H:$H)</f>
        <v>0</v>
      </c>
      <c r="N596" s="48">
        <f>SUMIF(Dec!$A:$A,TB!$A596,Dec!$H:$H)</f>
        <v>0</v>
      </c>
      <c r="O596" s="261" t="s">
        <v>621</v>
      </c>
      <c r="P596" s="261"/>
      <c r="Q596" s="48">
        <v>0</v>
      </c>
      <c r="R596" s="48">
        <v>0</v>
      </c>
      <c r="S596" s="48">
        <v>0</v>
      </c>
      <c r="T596" s="48">
        <v>0</v>
      </c>
      <c r="U596" s="48">
        <v>0</v>
      </c>
      <c r="V596" s="48">
        <v>0</v>
      </c>
      <c r="W596" s="48">
        <v>0</v>
      </c>
      <c r="X596" s="48">
        <v>0</v>
      </c>
      <c r="Y596" s="48">
        <v>0</v>
      </c>
      <c r="Z596" s="48">
        <v>0</v>
      </c>
      <c r="AA596" s="48">
        <v>0</v>
      </c>
      <c r="AB596" s="48">
        <v>0</v>
      </c>
      <c r="AC596" s="261"/>
      <c r="AD596" s="48">
        <f t="shared" ref="AD596:AD606" si="397">ROUND(C596*AD$2,2)</f>
        <v>0</v>
      </c>
      <c r="AE596" s="48">
        <f t="shared" ref="AE596:AE606" si="398">ROUND(D596*AE$2,2)</f>
        <v>0</v>
      </c>
      <c r="AF596" s="48">
        <f t="shared" ref="AF596:AF606" si="399">ROUND(E596*AF$2,2)</f>
        <v>0</v>
      </c>
      <c r="AG596" s="48">
        <f t="shared" ref="AG596:AG606" si="400">ROUND(F596*AG$2,2)</f>
        <v>0</v>
      </c>
      <c r="AH596" s="48">
        <f t="shared" ref="AH596:AH606" si="401">ROUND(G596*AH$2,2)</f>
        <v>0</v>
      </c>
      <c r="AI596" s="48">
        <f t="shared" ref="AI596:AI606" si="402">ROUND(H596*AI$2,2)</f>
        <v>0</v>
      </c>
      <c r="AJ596" s="48">
        <f t="shared" ref="AJ596:AJ606" si="403">ROUND(I596*AJ$2,2)</f>
        <v>0</v>
      </c>
      <c r="AK596" s="48">
        <f t="shared" ref="AK596:AK606" si="404">ROUND(J596*AK$2,2)</f>
        <v>0</v>
      </c>
      <c r="AL596" s="48">
        <f t="shared" ref="AL596:AL606" si="405">ROUND(K596*AL$2,2)</f>
        <v>0</v>
      </c>
      <c r="AM596" s="48">
        <f t="shared" ref="AM596:AM606" si="406">ROUND(L596*AM$2,2)</f>
        <v>0</v>
      </c>
      <c r="AN596" s="48">
        <f t="shared" ref="AN596:AN606" si="407">ROUND(M596*AN$2,2)</f>
        <v>0</v>
      </c>
      <c r="AO596" s="48">
        <f t="shared" ref="AO596:AO606" si="408">ROUND(N596*AO$2,2)</f>
        <v>0</v>
      </c>
    </row>
    <row r="597" spans="1:41" ht="16.399999999999999" customHeight="1">
      <c r="A597" s="22">
        <v>96004</v>
      </c>
      <c r="B597" s="15" t="s">
        <v>456</v>
      </c>
      <c r="C597" s="48">
        <f>SUMIF(Jan!$A:$A,TB!$A597,Jan!$H:$H)</f>
        <v>0</v>
      </c>
      <c r="D597" s="48">
        <f>SUMIF(Feb!$A:$A,TB!$A597,Feb!$H:$H)</f>
        <v>0</v>
      </c>
      <c r="E597" s="48">
        <f>SUMIF(Mar!$A:$A,TB!$A597,Mar!$H:$H)</f>
        <v>0</v>
      </c>
      <c r="F597" s="48">
        <f>SUMIF(Apr!$A:$A,TB!$A597,Apr!$H:$H)</f>
        <v>0</v>
      </c>
      <c r="G597" s="48">
        <f>SUMIF(May!$A:$A,TB!$A597,May!$H:$H)</f>
        <v>0</v>
      </c>
      <c r="H597" s="48">
        <f>SUMIF(Jun!$A:$A,TB!$A597,Jun!$H:$H)</f>
        <v>0</v>
      </c>
      <c r="I597" s="48">
        <f>SUMIF(Jul!$A:$A,TB!$A597,Jul!$H:$H)</f>
        <v>0</v>
      </c>
      <c r="J597" s="48">
        <f>SUMIF(Aug!$A:$A,TB!$A597,Aug!$H:$H)</f>
        <v>0</v>
      </c>
      <c r="K597" s="48">
        <f>SUMIF(Sep!$A:$A,TB!$A597,Sep!$H:$H)</f>
        <v>0</v>
      </c>
      <c r="L597" s="48">
        <f>SUMIF(Oct!$A:$A,TB!$A597,Oct!$H:$H)</f>
        <v>0</v>
      </c>
      <c r="M597" s="48">
        <f>SUMIF(Nov!$A:$A,TB!$A597,Nov!$H:$H)</f>
        <v>0</v>
      </c>
      <c r="N597" s="48">
        <f>SUMIF(Dec!$A:$A,TB!$A597,Dec!$H:$H)</f>
        <v>0</v>
      </c>
      <c r="O597" s="261" t="s">
        <v>621</v>
      </c>
      <c r="P597" s="261"/>
      <c r="Q597" s="48">
        <v>0</v>
      </c>
      <c r="R597" s="48">
        <v>0</v>
      </c>
      <c r="S597" s="48">
        <v>0</v>
      </c>
      <c r="T597" s="48">
        <v>0</v>
      </c>
      <c r="U597" s="48">
        <v>0</v>
      </c>
      <c r="V597" s="48">
        <v>0</v>
      </c>
      <c r="W597" s="48">
        <v>0</v>
      </c>
      <c r="X597" s="48">
        <v>0</v>
      </c>
      <c r="Y597" s="48">
        <v>0</v>
      </c>
      <c r="Z597" s="48">
        <v>0</v>
      </c>
      <c r="AA597" s="48">
        <v>0</v>
      </c>
      <c r="AB597" s="48">
        <v>0</v>
      </c>
      <c r="AC597" s="261"/>
      <c r="AD597" s="48">
        <f t="shared" si="397"/>
        <v>0</v>
      </c>
      <c r="AE597" s="48">
        <f t="shared" si="398"/>
        <v>0</v>
      </c>
      <c r="AF597" s="48">
        <f t="shared" si="399"/>
        <v>0</v>
      </c>
      <c r="AG597" s="48">
        <f t="shared" si="400"/>
        <v>0</v>
      </c>
      <c r="AH597" s="48">
        <f t="shared" si="401"/>
        <v>0</v>
      </c>
      <c r="AI597" s="48">
        <f t="shared" si="402"/>
        <v>0</v>
      </c>
      <c r="AJ597" s="48">
        <f t="shared" si="403"/>
        <v>0</v>
      </c>
      <c r="AK597" s="48">
        <f t="shared" si="404"/>
        <v>0</v>
      </c>
      <c r="AL597" s="48">
        <f t="shared" si="405"/>
        <v>0</v>
      </c>
      <c r="AM597" s="48">
        <f t="shared" si="406"/>
        <v>0</v>
      </c>
      <c r="AN597" s="48">
        <f t="shared" si="407"/>
        <v>0</v>
      </c>
      <c r="AO597" s="48">
        <f t="shared" si="408"/>
        <v>0</v>
      </c>
    </row>
    <row r="598" spans="1:41" ht="16.399999999999999" customHeight="1">
      <c r="A598" s="22">
        <v>96005</v>
      </c>
      <c r="B598" s="15" t="s">
        <v>457</v>
      </c>
      <c r="C598" s="48">
        <f>SUMIF(Jan!$A:$A,TB!$A598,Jan!$H:$H)</f>
        <v>0</v>
      </c>
      <c r="D598" s="48">
        <f>SUMIF(Feb!$A:$A,TB!$A598,Feb!$H:$H)</f>
        <v>0</v>
      </c>
      <c r="E598" s="48">
        <f>SUMIF(Mar!$A:$A,TB!$A598,Mar!$H:$H)</f>
        <v>0</v>
      </c>
      <c r="F598" s="48">
        <f>SUMIF(Apr!$A:$A,TB!$A598,Apr!$H:$H)</f>
        <v>0</v>
      </c>
      <c r="G598" s="48">
        <f>SUMIF(May!$A:$A,TB!$A598,May!$H:$H)</f>
        <v>0</v>
      </c>
      <c r="H598" s="48">
        <f>SUMIF(Jun!$A:$A,TB!$A598,Jun!$H:$H)</f>
        <v>0</v>
      </c>
      <c r="I598" s="48">
        <f>SUMIF(Jul!$A:$A,TB!$A598,Jul!$H:$H)</f>
        <v>0</v>
      </c>
      <c r="J598" s="48">
        <f>SUMIF(Aug!$A:$A,TB!$A598,Aug!$H:$H)</f>
        <v>0</v>
      </c>
      <c r="K598" s="48">
        <f>SUMIF(Sep!$A:$A,TB!$A598,Sep!$H:$H)</f>
        <v>0</v>
      </c>
      <c r="L598" s="48">
        <f>SUMIF(Oct!$A:$A,TB!$A598,Oct!$H:$H)</f>
        <v>0</v>
      </c>
      <c r="M598" s="48">
        <f>SUMIF(Nov!$A:$A,TB!$A598,Nov!$H:$H)</f>
        <v>0</v>
      </c>
      <c r="N598" s="48">
        <f>SUMIF(Dec!$A:$A,TB!$A598,Dec!$H:$H)</f>
        <v>0</v>
      </c>
      <c r="O598" s="261" t="s">
        <v>621</v>
      </c>
      <c r="P598" s="261"/>
      <c r="Q598" s="48">
        <v>0</v>
      </c>
      <c r="R598" s="48">
        <v>0</v>
      </c>
      <c r="S598" s="48">
        <v>0</v>
      </c>
      <c r="T598" s="48">
        <v>0</v>
      </c>
      <c r="U598" s="48">
        <v>0</v>
      </c>
      <c r="V598" s="48">
        <v>0</v>
      </c>
      <c r="W598" s="48">
        <v>0</v>
      </c>
      <c r="X598" s="48">
        <v>0</v>
      </c>
      <c r="Y598" s="48">
        <v>0</v>
      </c>
      <c r="Z598" s="48">
        <v>353</v>
      </c>
      <c r="AA598" s="48">
        <v>353</v>
      </c>
      <c r="AB598" s="48">
        <v>353</v>
      </c>
      <c r="AC598" s="261"/>
      <c r="AD598" s="48">
        <f t="shared" si="397"/>
        <v>0</v>
      </c>
      <c r="AE598" s="48">
        <f t="shared" si="398"/>
        <v>0</v>
      </c>
      <c r="AF598" s="48">
        <f t="shared" si="399"/>
        <v>0</v>
      </c>
      <c r="AG598" s="48">
        <f t="shared" si="400"/>
        <v>0</v>
      </c>
      <c r="AH598" s="48">
        <f t="shared" si="401"/>
        <v>0</v>
      </c>
      <c r="AI598" s="48">
        <f t="shared" si="402"/>
        <v>0</v>
      </c>
      <c r="AJ598" s="48">
        <f t="shared" si="403"/>
        <v>0</v>
      </c>
      <c r="AK598" s="48">
        <f t="shared" si="404"/>
        <v>0</v>
      </c>
      <c r="AL598" s="48">
        <f t="shared" si="405"/>
        <v>0</v>
      </c>
      <c r="AM598" s="48">
        <f t="shared" si="406"/>
        <v>0</v>
      </c>
      <c r="AN598" s="48">
        <f t="shared" si="407"/>
        <v>0</v>
      </c>
      <c r="AO598" s="48">
        <f t="shared" si="408"/>
        <v>0</v>
      </c>
    </row>
    <row r="599" spans="1:41" ht="16.399999999999999" customHeight="1">
      <c r="A599" s="22">
        <v>96006</v>
      </c>
      <c r="B599" s="15" t="s">
        <v>458</v>
      </c>
      <c r="C599" s="48">
        <f>SUMIF(Jan!$A:$A,TB!$A599,Jan!$H:$H)</f>
        <v>0</v>
      </c>
      <c r="D599" s="48">
        <f>SUMIF(Feb!$A:$A,TB!$A599,Feb!$H:$H)</f>
        <v>0</v>
      </c>
      <c r="E599" s="48">
        <f>SUMIF(Mar!$A:$A,TB!$A599,Mar!$H:$H)</f>
        <v>200</v>
      </c>
      <c r="F599" s="48">
        <f>SUMIF(Apr!$A:$A,TB!$A599,Apr!$H:$H)</f>
        <v>200</v>
      </c>
      <c r="G599" s="48">
        <f>SUMIF(May!$A:$A,TB!$A599,May!$H:$H)</f>
        <v>200</v>
      </c>
      <c r="H599" s="48">
        <f>SUMIF(Jun!$A:$A,TB!$A599,Jun!$H:$H)</f>
        <v>200</v>
      </c>
      <c r="I599" s="48">
        <f>SUMIF(Jul!$A:$A,TB!$A599,Jul!$H:$H)</f>
        <v>200</v>
      </c>
      <c r="J599" s="48">
        <f>SUMIF(Aug!$A:$A,TB!$A599,Aug!$H:$H)</f>
        <v>200</v>
      </c>
      <c r="K599" s="48">
        <f>SUMIF(Sep!$A:$A,TB!$A599,Sep!$H:$H)</f>
        <v>200</v>
      </c>
      <c r="L599" s="48">
        <f>SUMIF(Oct!$A:$A,TB!$A599,Oct!$H:$H)</f>
        <v>200</v>
      </c>
      <c r="M599" s="48">
        <f>SUMIF(Nov!$A:$A,TB!$A599,Nov!$H:$H)</f>
        <v>200</v>
      </c>
      <c r="N599" s="48">
        <f>SUMIF(Dec!$A:$A,TB!$A599,Dec!$H:$H)</f>
        <v>200</v>
      </c>
      <c r="O599" s="261" t="s">
        <v>621</v>
      </c>
      <c r="P599" s="261"/>
      <c r="Q599" s="48">
        <v>200</v>
      </c>
      <c r="R599" s="48">
        <v>200</v>
      </c>
      <c r="S599" s="48">
        <v>0</v>
      </c>
      <c r="T599" s="48">
        <v>0</v>
      </c>
      <c r="U599" s="48">
        <v>0</v>
      </c>
      <c r="V599" s="48">
        <v>0</v>
      </c>
      <c r="W599" s="48">
        <v>0</v>
      </c>
      <c r="X599" s="48">
        <v>200</v>
      </c>
      <c r="Y599" s="48">
        <v>200</v>
      </c>
      <c r="Z599" s="48">
        <v>200</v>
      </c>
      <c r="AA599" s="48">
        <v>200</v>
      </c>
      <c r="AB599" s="48">
        <v>200</v>
      </c>
      <c r="AC599" s="261"/>
      <c r="AD599" s="48">
        <f t="shared" si="397"/>
        <v>0</v>
      </c>
      <c r="AE599" s="48">
        <f t="shared" si="398"/>
        <v>0</v>
      </c>
      <c r="AF599" s="48">
        <f t="shared" si="399"/>
        <v>200</v>
      </c>
      <c r="AG599" s="48">
        <f t="shared" si="400"/>
        <v>200</v>
      </c>
      <c r="AH599" s="48">
        <f t="shared" si="401"/>
        <v>200</v>
      </c>
      <c r="AI599" s="48">
        <f t="shared" si="402"/>
        <v>200</v>
      </c>
      <c r="AJ599" s="48">
        <f t="shared" si="403"/>
        <v>200</v>
      </c>
      <c r="AK599" s="48">
        <f t="shared" si="404"/>
        <v>200</v>
      </c>
      <c r="AL599" s="48">
        <f t="shared" si="405"/>
        <v>200</v>
      </c>
      <c r="AM599" s="48">
        <f t="shared" si="406"/>
        <v>200</v>
      </c>
      <c r="AN599" s="48">
        <f t="shared" si="407"/>
        <v>200</v>
      </c>
      <c r="AO599" s="48">
        <f t="shared" si="408"/>
        <v>200</v>
      </c>
    </row>
    <row r="600" spans="1:41" ht="16.399999999999999" customHeight="1">
      <c r="A600" s="22">
        <v>96007</v>
      </c>
      <c r="B600" s="15" t="s">
        <v>459</v>
      </c>
      <c r="C600" s="48">
        <f>SUMIF(Jan!$A:$A,TB!$A600,Jan!$H:$H)</f>
        <v>0</v>
      </c>
      <c r="D600" s="48">
        <f>SUMIF(Feb!$A:$A,TB!$A600,Feb!$H:$H)</f>
        <v>0</v>
      </c>
      <c r="E600" s="48">
        <f>SUMIF(Mar!$A:$A,TB!$A600,Mar!$H:$H)</f>
        <v>0</v>
      </c>
      <c r="F600" s="48">
        <f>SUMIF(Apr!$A:$A,TB!$A600,Apr!$H:$H)</f>
        <v>0</v>
      </c>
      <c r="G600" s="48">
        <f>SUMIF(May!$A:$A,TB!$A600,May!$H:$H)</f>
        <v>0</v>
      </c>
      <c r="H600" s="48">
        <f>SUMIF(Jun!$A:$A,TB!$A600,Jun!$H:$H)</f>
        <v>0</v>
      </c>
      <c r="I600" s="48">
        <f>SUMIF(Jul!$A:$A,TB!$A600,Jul!$H:$H)</f>
        <v>0</v>
      </c>
      <c r="J600" s="48">
        <f>SUMIF(Aug!$A:$A,TB!$A600,Aug!$H:$H)</f>
        <v>0</v>
      </c>
      <c r="K600" s="48">
        <f>SUMIF(Sep!$A:$A,TB!$A600,Sep!$H:$H)</f>
        <v>0</v>
      </c>
      <c r="L600" s="48">
        <f>SUMIF(Oct!$A:$A,TB!$A600,Oct!$H:$H)</f>
        <v>0</v>
      </c>
      <c r="M600" s="48">
        <f>SUMIF(Nov!$A:$A,TB!$A600,Nov!$H:$H)</f>
        <v>0</v>
      </c>
      <c r="N600" s="48">
        <f>SUMIF(Dec!$A:$A,TB!$A600,Dec!$H:$H)</f>
        <v>0</v>
      </c>
      <c r="O600" s="261" t="s">
        <v>621</v>
      </c>
      <c r="P600" s="261"/>
      <c r="Q600" s="48">
        <v>0</v>
      </c>
      <c r="R600" s="48">
        <v>0</v>
      </c>
      <c r="S600" s="48">
        <v>0</v>
      </c>
      <c r="T600" s="48">
        <v>0</v>
      </c>
      <c r="U600" s="48">
        <v>0</v>
      </c>
      <c r="V600" s="48">
        <v>0</v>
      </c>
      <c r="W600" s="48">
        <v>0</v>
      </c>
      <c r="X600" s="48">
        <v>0</v>
      </c>
      <c r="Y600" s="48">
        <v>0</v>
      </c>
      <c r="Z600" s="48">
        <v>0</v>
      </c>
      <c r="AA600" s="48">
        <v>0</v>
      </c>
      <c r="AB600" s="48">
        <v>0</v>
      </c>
      <c r="AC600" s="261"/>
      <c r="AD600" s="48">
        <f t="shared" si="397"/>
        <v>0</v>
      </c>
      <c r="AE600" s="48">
        <f t="shared" si="398"/>
        <v>0</v>
      </c>
      <c r="AF600" s="48">
        <f t="shared" si="399"/>
        <v>0</v>
      </c>
      <c r="AG600" s="48">
        <f t="shared" si="400"/>
        <v>0</v>
      </c>
      <c r="AH600" s="48">
        <f t="shared" si="401"/>
        <v>0</v>
      </c>
      <c r="AI600" s="48">
        <f t="shared" si="402"/>
        <v>0</v>
      </c>
      <c r="AJ600" s="48">
        <f t="shared" si="403"/>
        <v>0</v>
      </c>
      <c r="AK600" s="48">
        <f t="shared" si="404"/>
        <v>0</v>
      </c>
      <c r="AL600" s="48">
        <f t="shared" si="405"/>
        <v>0</v>
      </c>
      <c r="AM600" s="48">
        <f t="shared" si="406"/>
        <v>0</v>
      </c>
      <c r="AN600" s="48">
        <f t="shared" si="407"/>
        <v>0</v>
      </c>
      <c r="AO600" s="48">
        <f t="shared" si="408"/>
        <v>0</v>
      </c>
    </row>
    <row r="601" spans="1:41" ht="16.399999999999999" customHeight="1">
      <c r="A601" s="22">
        <v>96008</v>
      </c>
      <c r="B601" s="15" t="s">
        <v>460</v>
      </c>
      <c r="C601" s="48">
        <f>SUMIF(Jan!$A:$A,TB!$A601,Jan!$H:$H)</f>
        <v>15000</v>
      </c>
      <c r="D601" s="48">
        <f>SUMIF(Feb!$A:$A,TB!$A601,Feb!$H:$H)</f>
        <v>15000</v>
      </c>
      <c r="E601" s="48">
        <f>SUMIF(Mar!$A:$A,TB!$A601,Mar!$H:$H)</f>
        <v>15000</v>
      </c>
      <c r="F601" s="48">
        <f>SUMIF(Apr!$A:$A,TB!$A601,Apr!$H:$H)</f>
        <v>15000</v>
      </c>
      <c r="G601" s="48">
        <f>SUMIF(May!$A:$A,TB!$A601,May!$H:$H)</f>
        <v>15000</v>
      </c>
      <c r="H601" s="48">
        <f>SUMIF(Jun!$A:$A,TB!$A601,Jun!$H:$H)</f>
        <v>90792.7</v>
      </c>
      <c r="I601" s="48">
        <f>SUMIF(Jul!$A:$A,TB!$A601,Jul!$H:$H)</f>
        <v>90792.7</v>
      </c>
      <c r="J601" s="48">
        <f>SUMIF(Aug!$A:$A,TB!$A601,Aug!$H:$H)</f>
        <v>90792.7</v>
      </c>
      <c r="K601" s="48">
        <f>SUMIF(Sep!$A:$A,TB!$A601,Sep!$H:$H)</f>
        <v>90792.7</v>
      </c>
      <c r="L601" s="48">
        <f>SUMIF(Oct!$A:$A,TB!$A601,Oct!$H:$H)</f>
        <v>90792.7</v>
      </c>
      <c r="M601" s="48">
        <f>SUMIF(Nov!$A:$A,TB!$A601,Nov!$H:$H)</f>
        <v>90792.7</v>
      </c>
      <c r="N601" s="48">
        <f>SUMIF(Dec!$A:$A,TB!$A601,Dec!$H:$H)</f>
        <v>90792.7</v>
      </c>
      <c r="O601" s="261" t="s">
        <v>621</v>
      </c>
      <c r="P601" s="261"/>
      <c r="Q601" s="48">
        <v>0</v>
      </c>
      <c r="R601" s="48">
        <v>0</v>
      </c>
      <c r="S601" s="48">
        <v>10290</v>
      </c>
      <c r="T601" s="48">
        <v>10290</v>
      </c>
      <c r="U601" s="48">
        <v>85709.52</v>
      </c>
      <c r="V601" s="48">
        <v>115015.62</v>
      </c>
      <c r="W601" s="48">
        <v>115015.62</v>
      </c>
      <c r="X601" s="48">
        <v>115015.62</v>
      </c>
      <c r="Y601" s="48">
        <v>115015.62</v>
      </c>
      <c r="Z601" s="48">
        <v>115015.62</v>
      </c>
      <c r="AA601" s="48">
        <v>3115015.62</v>
      </c>
      <c r="AB601" s="48">
        <v>9115015.6199999992</v>
      </c>
      <c r="AC601" s="261"/>
      <c r="AD601" s="48">
        <f t="shared" si="397"/>
        <v>15000</v>
      </c>
      <c r="AE601" s="48">
        <f t="shared" si="398"/>
        <v>15000</v>
      </c>
      <c r="AF601" s="48">
        <f t="shared" si="399"/>
        <v>15000</v>
      </c>
      <c r="AG601" s="48">
        <f t="shared" si="400"/>
        <v>15000</v>
      </c>
      <c r="AH601" s="48">
        <f t="shared" si="401"/>
        <v>15000</v>
      </c>
      <c r="AI601" s="48">
        <f t="shared" si="402"/>
        <v>90792.7</v>
      </c>
      <c r="AJ601" s="48">
        <f t="shared" si="403"/>
        <v>90792.7</v>
      </c>
      <c r="AK601" s="48">
        <f t="shared" si="404"/>
        <v>90792.7</v>
      </c>
      <c r="AL601" s="48">
        <f t="shared" si="405"/>
        <v>90792.7</v>
      </c>
      <c r="AM601" s="48">
        <f t="shared" si="406"/>
        <v>90792.7</v>
      </c>
      <c r="AN601" s="48">
        <f t="shared" si="407"/>
        <v>90792.7</v>
      </c>
      <c r="AO601" s="48">
        <f t="shared" si="408"/>
        <v>90792.7</v>
      </c>
    </row>
    <row r="602" spans="1:41" ht="16.399999999999999" customHeight="1">
      <c r="A602" s="22">
        <v>97003</v>
      </c>
      <c r="B602" s="15" t="s">
        <v>461</v>
      </c>
      <c r="C602" s="48">
        <f>SUMIF(Jan!$A:$A,TB!$A602,Jan!$H:$H)</f>
        <v>0</v>
      </c>
      <c r="D602" s="48">
        <f>SUMIF(Feb!$A:$A,TB!$A602,Feb!$H:$H)</f>
        <v>0</v>
      </c>
      <c r="E602" s="48">
        <f>SUMIF(Mar!$A:$A,TB!$A602,Mar!$H:$H)</f>
        <v>0</v>
      </c>
      <c r="F602" s="48">
        <f>SUMIF(Apr!$A:$A,TB!$A602,Apr!$H:$H)</f>
        <v>0</v>
      </c>
      <c r="G602" s="48">
        <f>SUMIF(May!$A:$A,TB!$A602,May!$H:$H)</f>
        <v>0</v>
      </c>
      <c r="H602" s="48">
        <f>SUMIF(Jun!$A:$A,TB!$A602,Jun!$H:$H)</f>
        <v>78224.97</v>
      </c>
      <c r="I602" s="48">
        <f>SUMIF(Jul!$A:$A,TB!$A602,Jul!$H:$H)</f>
        <v>78224.97</v>
      </c>
      <c r="J602" s="48">
        <f>SUMIF(Aug!$A:$A,TB!$A602,Aug!$H:$H)</f>
        <v>78224.97</v>
      </c>
      <c r="K602" s="48">
        <f>SUMIF(Sep!$A:$A,TB!$A602,Sep!$H:$H)</f>
        <v>78224.97</v>
      </c>
      <c r="L602" s="48">
        <f>SUMIF(Oct!$A:$A,TB!$A602,Oct!$H:$H)</f>
        <v>78224.97</v>
      </c>
      <c r="M602" s="48">
        <f>SUMIF(Nov!$A:$A,TB!$A602,Nov!$H:$H)</f>
        <v>78224.97</v>
      </c>
      <c r="N602" s="48">
        <f>SUMIF(Dec!$A:$A,TB!$A602,Dec!$H:$H)</f>
        <v>78224.97</v>
      </c>
      <c r="O602" s="261" t="s">
        <v>621</v>
      </c>
      <c r="P602" s="261"/>
      <c r="Q602" s="48">
        <v>0</v>
      </c>
      <c r="R602" s="48">
        <v>0</v>
      </c>
      <c r="S602" s="48">
        <v>0</v>
      </c>
      <c r="T602" s="48">
        <v>15140</v>
      </c>
      <c r="U602" s="48">
        <v>70370</v>
      </c>
      <c r="V602" s="48">
        <v>125230</v>
      </c>
      <c r="W602" s="48">
        <v>162730</v>
      </c>
      <c r="X602" s="48">
        <v>162730</v>
      </c>
      <c r="Y602" s="48">
        <v>162730</v>
      </c>
      <c r="Z602" s="48">
        <v>176730</v>
      </c>
      <c r="AA602" s="48">
        <v>176730</v>
      </c>
      <c r="AB602" s="48">
        <v>176730</v>
      </c>
      <c r="AC602" s="261"/>
      <c r="AD602" s="48">
        <f t="shared" si="397"/>
        <v>0</v>
      </c>
      <c r="AE602" s="48">
        <f t="shared" si="398"/>
        <v>0</v>
      </c>
      <c r="AF602" s="48">
        <f t="shared" si="399"/>
        <v>0</v>
      </c>
      <c r="AG602" s="48">
        <f t="shared" si="400"/>
        <v>0</v>
      </c>
      <c r="AH602" s="48">
        <f t="shared" si="401"/>
        <v>0</v>
      </c>
      <c r="AI602" s="48">
        <f t="shared" si="402"/>
        <v>78224.97</v>
      </c>
      <c r="AJ602" s="48">
        <f t="shared" si="403"/>
        <v>78224.97</v>
      </c>
      <c r="AK602" s="48">
        <f t="shared" si="404"/>
        <v>78224.97</v>
      </c>
      <c r="AL602" s="48">
        <f t="shared" si="405"/>
        <v>78224.97</v>
      </c>
      <c r="AM602" s="48">
        <f t="shared" si="406"/>
        <v>78224.97</v>
      </c>
      <c r="AN602" s="48">
        <f t="shared" si="407"/>
        <v>78224.97</v>
      </c>
      <c r="AO602" s="48">
        <f t="shared" si="408"/>
        <v>78224.97</v>
      </c>
    </row>
    <row r="603" spans="1:41" ht="16.399999999999999" customHeight="1">
      <c r="A603" s="22">
        <v>97004</v>
      </c>
      <c r="B603" s="15" t="s">
        <v>462</v>
      </c>
      <c r="C603" s="48">
        <f>SUMIF(Jan!$A:$A,TB!$A603,Jan!$H:$H)</f>
        <v>6115</v>
      </c>
      <c r="D603" s="48">
        <f>SUMIF(Feb!$A:$A,TB!$A603,Feb!$H:$H)</f>
        <v>11060</v>
      </c>
      <c r="E603" s="48">
        <f>SUMIF(Mar!$A:$A,TB!$A603,Mar!$H:$H)</f>
        <v>15990</v>
      </c>
      <c r="F603" s="48">
        <f>SUMIF(Apr!$A:$A,TB!$A603,Apr!$H:$H)</f>
        <v>20820</v>
      </c>
      <c r="G603" s="48">
        <f>SUMIF(May!$A:$A,TB!$A603,May!$H:$H)</f>
        <v>25750</v>
      </c>
      <c r="H603" s="48">
        <f>SUMIF(Jun!$A:$A,TB!$A603,Jun!$H:$H)</f>
        <v>30670</v>
      </c>
      <c r="I603" s="48">
        <f>SUMIF(Jul!$A:$A,TB!$A603,Jul!$H:$H)</f>
        <v>30670</v>
      </c>
      <c r="J603" s="48">
        <f>SUMIF(Aug!$A:$A,TB!$A603,Aug!$H:$H)</f>
        <v>30670</v>
      </c>
      <c r="K603" s="48">
        <f>SUMIF(Sep!$A:$A,TB!$A603,Sep!$H:$H)</f>
        <v>30670</v>
      </c>
      <c r="L603" s="48">
        <f>SUMIF(Oct!$A:$A,TB!$A603,Oct!$H:$H)</f>
        <v>30670</v>
      </c>
      <c r="M603" s="48">
        <f>SUMIF(Nov!$A:$A,TB!$A603,Nov!$H:$H)</f>
        <v>30670</v>
      </c>
      <c r="N603" s="48">
        <f>SUMIF(Dec!$A:$A,TB!$A603,Dec!$H:$H)</f>
        <v>30670</v>
      </c>
      <c r="O603" s="261" t="s">
        <v>621</v>
      </c>
      <c r="P603" s="261"/>
      <c r="Q603" s="48">
        <v>4575</v>
      </c>
      <c r="R603" s="48">
        <v>10090</v>
      </c>
      <c r="S603" s="48">
        <v>12565</v>
      </c>
      <c r="T603" s="48">
        <v>0</v>
      </c>
      <c r="U603" s="48">
        <v>2585</v>
      </c>
      <c r="V603" s="48">
        <v>21370</v>
      </c>
      <c r="W603" s="48">
        <v>27535</v>
      </c>
      <c r="X603" s="48">
        <v>30120</v>
      </c>
      <c r="Y603" s="48">
        <v>37537.550000000003</v>
      </c>
      <c r="Z603" s="48">
        <v>42467.55</v>
      </c>
      <c r="AA603" s="48">
        <v>46097.55</v>
      </c>
      <c r="AB603" s="48">
        <v>52227.55</v>
      </c>
      <c r="AC603" s="261"/>
      <c r="AD603" s="48">
        <f t="shared" si="397"/>
        <v>6115</v>
      </c>
      <c r="AE603" s="48">
        <f t="shared" si="398"/>
        <v>11060</v>
      </c>
      <c r="AF603" s="48">
        <f t="shared" si="399"/>
        <v>15990</v>
      </c>
      <c r="AG603" s="48">
        <f t="shared" si="400"/>
        <v>20820</v>
      </c>
      <c r="AH603" s="48">
        <f t="shared" si="401"/>
        <v>25750</v>
      </c>
      <c r="AI603" s="48">
        <f t="shared" si="402"/>
        <v>30670</v>
      </c>
      <c r="AJ603" s="48">
        <f t="shared" si="403"/>
        <v>30670</v>
      </c>
      <c r="AK603" s="48">
        <f t="shared" si="404"/>
        <v>30670</v>
      </c>
      <c r="AL603" s="48">
        <f t="shared" si="405"/>
        <v>30670</v>
      </c>
      <c r="AM603" s="48">
        <f t="shared" si="406"/>
        <v>30670</v>
      </c>
      <c r="AN603" s="48">
        <f t="shared" si="407"/>
        <v>30670</v>
      </c>
      <c r="AO603" s="48">
        <f t="shared" si="408"/>
        <v>30670</v>
      </c>
    </row>
    <row r="604" spans="1:41" ht="16.399999999999999" customHeight="1">
      <c r="A604" s="22">
        <v>60006</v>
      </c>
      <c r="B604" s="15" t="s">
        <v>463</v>
      </c>
      <c r="C604" s="48">
        <f>SUMIF(Jan!$A:$A,TB!$A604,Jan!$H:$H)</f>
        <v>0</v>
      </c>
      <c r="D604" s="48">
        <f>SUMIF(Feb!$A:$A,TB!$A604,Feb!$H:$H)</f>
        <v>0</v>
      </c>
      <c r="E604" s="48">
        <f>SUMIF(Mar!$A:$A,TB!$A604,Mar!$H:$H)</f>
        <v>0</v>
      </c>
      <c r="F604" s="48">
        <f>SUMIF(Apr!$A:$A,TB!$A604,Apr!$H:$H)</f>
        <v>0</v>
      </c>
      <c r="G604" s="48">
        <f>SUMIF(May!$A:$A,TB!$A604,May!$H:$H)</f>
        <v>0</v>
      </c>
      <c r="H604" s="48">
        <f>SUMIF(Jun!$A:$A,TB!$A604,Jun!$H:$H)</f>
        <v>0</v>
      </c>
      <c r="I604" s="48">
        <f>SUMIF(Jul!$A:$A,TB!$A604,Jul!$H:$H)</f>
        <v>0</v>
      </c>
      <c r="J604" s="48">
        <f>SUMIF(Aug!$A:$A,TB!$A604,Aug!$H:$H)</f>
        <v>0</v>
      </c>
      <c r="K604" s="48">
        <f>SUMIF(Sep!$A:$A,TB!$A604,Sep!$H:$H)</f>
        <v>0</v>
      </c>
      <c r="L604" s="48">
        <f>SUMIF(Oct!$A:$A,TB!$A604,Oct!$H:$H)</f>
        <v>0</v>
      </c>
      <c r="M604" s="48">
        <f>SUMIF(Nov!$A:$A,TB!$A604,Nov!$H:$H)</f>
        <v>0</v>
      </c>
      <c r="N604" s="48">
        <f>SUMIF(Dec!$A:$A,TB!$A604,Dec!$H:$H)</f>
        <v>0</v>
      </c>
      <c r="O604" s="261" t="s">
        <v>621</v>
      </c>
      <c r="P604" s="261"/>
      <c r="Q604" s="48">
        <v>0</v>
      </c>
      <c r="R604" s="48">
        <v>0</v>
      </c>
      <c r="S604" s="48">
        <v>0</v>
      </c>
      <c r="T604" s="48">
        <v>0</v>
      </c>
      <c r="U604" s="48">
        <v>0</v>
      </c>
      <c r="V604" s="48">
        <v>0</v>
      </c>
      <c r="W604" s="48">
        <v>0</v>
      </c>
      <c r="X604" s="48">
        <v>0</v>
      </c>
      <c r="Y604" s="48">
        <v>0</v>
      </c>
      <c r="Z604" s="48">
        <v>0</v>
      </c>
      <c r="AA604" s="48">
        <v>0</v>
      </c>
      <c r="AB604" s="48">
        <v>0</v>
      </c>
      <c r="AC604" s="261"/>
      <c r="AD604" s="48">
        <f t="shared" si="397"/>
        <v>0</v>
      </c>
      <c r="AE604" s="48">
        <f t="shared" si="398"/>
        <v>0</v>
      </c>
      <c r="AF604" s="48">
        <f t="shared" si="399"/>
        <v>0</v>
      </c>
      <c r="AG604" s="48">
        <f t="shared" si="400"/>
        <v>0</v>
      </c>
      <c r="AH604" s="48">
        <f t="shared" si="401"/>
        <v>0</v>
      </c>
      <c r="AI604" s="48">
        <f t="shared" si="402"/>
        <v>0</v>
      </c>
      <c r="AJ604" s="48">
        <f t="shared" si="403"/>
        <v>0</v>
      </c>
      <c r="AK604" s="48">
        <f t="shared" si="404"/>
        <v>0</v>
      </c>
      <c r="AL604" s="48">
        <f t="shared" si="405"/>
        <v>0</v>
      </c>
      <c r="AM604" s="48">
        <f t="shared" si="406"/>
        <v>0</v>
      </c>
      <c r="AN604" s="48">
        <f t="shared" si="407"/>
        <v>0</v>
      </c>
      <c r="AO604" s="48">
        <f t="shared" si="408"/>
        <v>0</v>
      </c>
    </row>
    <row r="605" spans="1:41" ht="16.399999999999999" customHeight="1">
      <c r="A605" s="28"/>
      <c r="B605" s="29"/>
      <c r="C605" s="48">
        <f>SUMIF(Jan!$A:$A,TB!$A605,Jan!$H:$H)</f>
        <v>0</v>
      </c>
      <c r="D605" s="48">
        <f>SUMIF(Feb!$A:$A,TB!$A605,Feb!$H:$H)</f>
        <v>0</v>
      </c>
      <c r="E605" s="48">
        <f>SUMIF(Mar!$A:$A,TB!$A605,Mar!$H:$H)</f>
        <v>0</v>
      </c>
      <c r="F605" s="48">
        <f>SUMIF(Apr!$A:$A,TB!$A605,Apr!$H:$H)</f>
        <v>0</v>
      </c>
      <c r="G605" s="48">
        <f>SUMIF(May!$A:$A,TB!$A605,May!$H:$H)</f>
        <v>0</v>
      </c>
      <c r="H605" s="48">
        <f>SUMIF(Jun!$A:$A,TB!$A605,Jun!$H:$H)</f>
        <v>0</v>
      </c>
      <c r="I605" s="48">
        <f>SUMIF(Jul!$A:$A,TB!$A605,Jul!$H:$H)</f>
        <v>0</v>
      </c>
      <c r="J605" s="48">
        <f>SUMIF(Aug!$A:$A,TB!$A605,Aug!$H:$H)</f>
        <v>0</v>
      </c>
      <c r="K605" s="48">
        <f>SUMIF(Sep!$A:$A,TB!$A605,Sep!$H:$H)</f>
        <v>0</v>
      </c>
      <c r="L605" s="48">
        <f>SUMIF(Oct!$A:$A,TB!$A605,Oct!$H:$H)</f>
        <v>0</v>
      </c>
      <c r="M605" s="48">
        <f>SUMIF(Nov!$A:$A,TB!$A605,Nov!$H:$H)</f>
        <v>0</v>
      </c>
      <c r="N605" s="48">
        <f>SUMIF(Dec!$A:$A,TB!$A605,Dec!$H:$H)</f>
        <v>0</v>
      </c>
      <c r="O605" s="262"/>
      <c r="P605" s="262"/>
      <c r="Q605" s="48">
        <v>0</v>
      </c>
      <c r="R605" s="48">
        <v>0</v>
      </c>
      <c r="S605" s="48">
        <v>0</v>
      </c>
      <c r="T605" s="48">
        <v>0</v>
      </c>
      <c r="U605" s="48">
        <v>0</v>
      </c>
      <c r="V605" s="48">
        <v>0</v>
      </c>
      <c r="W605" s="48">
        <v>0</v>
      </c>
      <c r="X605" s="48">
        <v>0</v>
      </c>
      <c r="Y605" s="48">
        <v>0</v>
      </c>
      <c r="Z605" s="48">
        <v>0</v>
      </c>
      <c r="AA605" s="48">
        <v>0</v>
      </c>
      <c r="AB605" s="48">
        <v>0</v>
      </c>
      <c r="AC605" s="262"/>
      <c r="AD605" s="48">
        <f t="shared" si="397"/>
        <v>0</v>
      </c>
      <c r="AE605" s="48">
        <f t="shared" si="398"/>
        <v>0</v>
      </c>
      <c r="AF605" s="48">
        <f t="shared" si="399"/>
        <v>0</v>
      </c>
      <c r="AG605" s="48">
        <f t="shared" si="400"/>
        <v>0</v>
      </c>
      <c r="AH605" s="48">
        <f t="shared" si="401"/>
        <v>0</v>
      </c>
      <c r="AI605" s="48">
        <f t="shared" si="402"/>
        <v>0</v>
      </c>
      <c r="AJ605" s="48">
        <f t="shared" si="403"/>
        <v>0</v>
      </c>
      <c r="AK605" s="48">
        <f t="shared" si="404"/>
        <v>0</v>
      </c>
      <c r="AL605" s="48">
        <f t="shared" si="405"/>
        <v>0</v>
      </c>
      <c r="AM605" s="48">
        <f t="shared" si="406"/>
        <v>0</v>
      </c>
      <c r="AN605" s="48">
        <f t="shared" si="407"/>
        <v>0</v>
      </c>
      <c r="AO605" s="48">
        <f t="shared" si="408"/>
        <v>0</v>
      </c>
    </row>
    <row r="606" spans="1:41" ht="16.399999999999999" customHeight="1">
      <c r="A606" s="28"/>
      <c r="B606" s="29"/>
      <c r="C606" s="48">
        <f>SUMIF(Jan!$A:$A,TB!$A606,Jan!$H:$H)</f>
        <v>0</v>
      </c>
      <c r="D606" s="48">
        <f>SUMIF(Feb!$A:$A,TB!$A606,Feb!$H:$H)</f>
        <v>0</v>
      </c>
      <c r="E606" s="48">
        <f>SUMIF(Mar!$A:$A,TB!$A606,Mar!$H:$H)</f>
        <v>0</v>
      </c>
      <c r="F606" s="48">
        <f>SUMIF(Apr!$A:$A,TB!$A606,Apr!$H:$H)</f>
        <v>0</v>
      </c>
      <c r="G606" s="48">
        <f>SUMIF(May!$A:$A,TB!$A606,May!$H:$H)</f>
        <v>0</v>
      </c>
      <c r="H606" s="48">
        <f>SUMIF(Jun!$A:$A,TB!$A606,Jun!$H:$H)</f>
        <v>0</v>
      </c>
      <c r="I606" s="48">
        <f>SUMIF(Jul!$A:$A,TB!$A606,Jul!$H:$H)</f>
        <v>0</v>
      </c>
      <c r="J606" s="48">
        <f>SUMIF(Aug!$A:$A,TB!$A606,Aug!$H:$H)</f>
        <v>0</v>
      </c>
      <c r="K606" s="48">
        <f>SUMIF(Sep!$A:$A,TB!$A606,Sep!$H:$H)</f>
        <v>0</v>
      </c>
      <c r="L606" s="48">
        <f>SUMIF(Oct!$A:$A,TB!$A606,Oct!$H:$H)</f>
        <v>0</v>
      </c>
      <c r="M606" s="48">
        <f>SUMIF(Nov!$A:$A,TB!$A606,Nov!$H:$H)</f>
        <v>0</v>
      </c>
      <c r="N606" s="48">
        <f>SUMIF(Dec!$A:$A,TB!$A606,Dec!$H:$H)</f>
        <v>0</v>
      </c>
      <c r="O606" s="262"/>
      <c r="P606" s="262"/>
      <c r="Q606" s="48">
        <v>0</v>
      </c>
      <c r="R606" s="48">
        <v>0</v>
      </c>
      <c r="S606" s="48">
        <v>0</v>
      </c>
      <c r="T606" s="48">
        <v>0</v>
      </c>
      <c r="U606" s="48">
        <v>0</v>
      </c>
      <c r="V606" s="48">
        <v>0</v>
      </c>
      <c r="W606" s="48">
        <v>0</v>
      </c>
      <c r="X606" s="48">
        <v>0</v>
      </c>
      <c r="Y606" s="48">
        <v>0</v>
      </c>
      <c r="Z606" s="48">
        <v>0</v>
      </c>
      <c r="AA606" s="48">
        <v>0</v>
      </c>
      <c r="AB606" s="48">
        <v>0</v>
      </c>
      <c r="AC606" s="262"/>
      <c r="AD606" s="48">
        <f t="shared" si="397"/>
        <v>0</v>
      </c>
      <c r="AE606" s="48">
        <f t="shared" si="398"/>
        <v>0</v>
      </c>
      <c r="AF606" s="48">
        <f t="shared" si="399"/>
        <v>0</v>
      </c>
      <c r="AG606" s="48">
        <f t="shared" si="400"/>
        <v>0</v>
      </c>
      <c r="AH606" s="48">
        <f t="shared" si="401"/>
        <v>0</v>
      </c>
      <c r="AI606" s="48">
        <f t="shared" si="402"/>
        <v>0</v>
      </c>
      <c r="AJ606" s="48">
        <f t="shared" si="403"/>
        <v>0</v>
      </c>
      <c r="AK606" s="48">
        <f t="shared" si="404"/>
        <v>0</v>
      </c>
      <c r="AL606" s="48">
        <f t="shared" si="405"/>
        <v>0</v>
      </c>
      <c r="AM606" s="48">
        <f t="shared" si="406"/>
        <v>0</v>
      </c>
      <c r="AN606" s="48">
        <f t="shared" si="407"/>
        <v>0</v>
      </c>
      <c r="AO606" s="48">
        <f t="shared" si="408"/>
        <v>0</v>
      </c>
    </row>
    <row r="607" spans="1:41" ht="16.399999999999999" customHeight="1">
      <c r="A607" s="19" t="s">
        <v>83</v>
      </c>
      <c r="B607" s="20"/>
      <c r="C607" s="21">
        <f t="shared" ref="C607" si="409">ROUND(SUM(C531:C604),2)</f>
        <v>672830.53</v>
      </c>
      <c r="D607" s="21">
        <f t="shared" ref="D607:N607" si="410">ROUND(SUM(D531:D604),2)</f>
        <v>1624837.61</v>
      </c>
      <c r="E607" s="21">
        <f t="shared" si="410"/>
        <v>2743096.99</v>
      </c>
      <c r="F607" s="21">
        <f t="shared" si="410"/>
        <v>3754394.26</v>
      </c>
      <c r="G607" s="21">
        <f t="shared" si="410"/>
        <v>4449382.7</v>
      </c>
      <c r="H607" s="21">
        <f t="shared" si="410"/>
        <v>5758217.8700000001</v>
      </c>
      <c r="I607" s="21">
        <f>ROUND(SUM(I531:I604),2)</f>
        <v>5758217.8700000001</v>
      </c>
      <c r="J607" s="21">
        <f t="shared" si="410"/>
        <v>5758217.8700000001</v>
      </c>
      <c r="K607" s="21">
        <f t="shared" si="410"/>
        <v>5758217.8700000001</v>
      </c>
      <c r="L607" s="21">
        <f t="shared" si="410"/>
        <v>5758217.8700000001</v>
      </c>
      <c r="M607" s="21">
        <f t="shared" si="410"/>
        <v>5758217.8700000001</v>
      </c>
      <c r="N607" s="21">
        <f t="shared" si="410"/>
        <v>5758217.8700000001</v>
      </c>
      <c r="O607" s="262"/>
      <c r="P607" s="262"/>
      <c r="Q607" s="21">
        <v>1015310.11</v>
      </c>
      <c r="R607" s="21">
        <v>2136397.58</v>
      </c>
      <c r="S607" s="21">
        <v>2577265.92</v>
      </c>
      <c r="T607" s="21">
        <v>3202150.13</v>
      </c>
      <c r="U607" s="21">
        <v>4256581.83</v>
      </c>
      <c r="V607" s="21">
        <v>5580707.2699999996</v>
      </c>
      <c r="W607" s="21">
        <v>6410747.8200000003</v>
      </c>
      <c r="X607" s="21">
        <v>7177922.1100000003</v>
      </c>
      <c r="Y607" s="21">
        <v>7799196.4400000004</v>
      </c>
      <c r="Z607" s="21">
        <v>8449494.3800000008</v>
      </c>
      <c r="AA607" s="21">
        <v>12381002.369999999</v>
      </c>
      <c r="AB607" s="21">
        <v>21843551.699999999</v>
      </c>
      <c r="AC607" s="262"/>
      <c r="AD607" s="21">
        <f t="shared" ref="AD607:AO607" si="411">ROUND(SUM(AD531:AD604),2)</f>
        <v>672830.53</v>
      </c>
      <c r="AE607" s="21">
        <f t="shared" si="411"/>
        <v>1624837.61</v>
      </c>
      <c r="AF607" s="21">
        <f t="shared" si="411"/>
        <v>2743096.99</v>
      </c>
      <c r="AG607" s="21">
        <f t="shared" si="411"/>
        <v>3754394.26</v>
      </c>
      <c r="AH607" s="21">
        <f t="shared" si="411"/>
        <v>4449382.7</v>
      </c>
      <c r="AI607" s="21">
        <f t="shared" si="411"/>
        <v>5758217.8700000001</v>
      </c>
      <c r="AJ607" s="21">
        <f t="shared" si="411"/>
        <v>5758217.8700000001</v>
      </c>
      <c r="AK607" s="21">
        <f t="shared" si="411"/>
        <v>5758217.8700000001</v>
      </c>
      <c r="AL607" s="21">
        <f t="shared" si="411"/>
        <v>5758217.8700000001</v>
      </c>
      <c r="AM607" s="21">
        <f t="shared" si="411"/>
        <v>5758217.8700000001</v>
      </c>
      <c r="AN607" s="21">
        <f t="shared" si="411"/>
        <v>5758217.8700000001</v>
      </c>
      <c r="AO607" s="21">
        <f t="shared" si="411"/>
        <v>5758217.8700000001</v>
      </c>
    </row>
    <row r="608" spans="1:41" ht="16.399999999999999" customHeight="1">
      <c r="A608" s="22"/>
      <c r="B608" s="15"/>
      <c r="C608" s="48">
        <f>SUMIF(Jan!$A:$A,TB!$A608,Jan!$H:$H)</f>
        <v>0</v>
      </c>
      <c r="D608" s="48">
        <f>SUMIF(Feb!$A:$A,TB!$A608,Feb!$H:$H)</f>
        <v>0</v>
      </c>
      <c r="E608" s="48">
        <f>SUMIF(Mar!$A:$A,TB!$A608,Mar!$H:$H)</f>
        <v>0</v>
      </c>
      <c r="F608" s="48">
        <f>SUMIF(Apr!$A:$A,TB!$A608,Apr!$H:$H)</f>
        <v>0</v>
      </c>
      <c r="G608" s="48">
        <f>SUMIF(May!$A:$A,TB!$A608,May!$H:$H)</f>
        <v>0</v>
      </c>
      <c r="H608" s="48">
        <f>SUMIF(Jun!$A:$A,TB!$A608,Jun!$H:$H)</f>
        <v>0</v>
      </c>
      <c r="I608" s="48">
        <f>SUMIF(Jul!$A:$A,TB!$A608,Jul!$H:$H)</f>
        <v>0</v>
      </c>
      <c r="J608" s="48">
        <f>SUMIF(Aug!$A:$A,TB!$A608,Aug!$H:$H)</f>
        <v>0</v>
      </c>
      <c r="K608" s="48">
        <f>SUMIF(Sep!$A:$A,TB!$A608,Sep!$H:$H)</f>
        <v>0</v>
      </c>
      <c r="L608" s="48">
        <f>SUMIF(Oct!$A:$A,TB!$A608,Oct!$H:$H)</f>
        <v>0</v>
      </c>
      <c r="M608" s="48">
        <f>SUMIF(Nov!$A:$A,TB!$A608,Nov!$H:$H)</f>
        <v>0</v>
      </c>
      <c r="N608" s="48">
        <f>SUMIF(Dec!$A:$A,TB!$A608,Dec!$H:$H)</f>
        <v>0</v>
      </c>
      <c r="Q608" s="48">
        <v>0</v>
      </c>
      <c r="R608" s="48">
        <v>0</v>
      </c>
      <c r="S608" s="48">
        <v>0</v>
      </c>
      <c r="T608" s="48">
        <v>0</v>
      </c>
      <c r="U608" s="48">
        <v>0</v>
      </c>
      <c r="V608" s="48">
        <v>0</v>
      </c>
      <c r="W608" s="48">
        <v>0</v>
      </c>
      <c r="X608" s="48">
        <v>0</v>
      </c>
      <c r="Y608" s="48">
        <v>0</v>
      </c>
      <c r="Z608" s="48">
        <v>0</v>
      </c>
      <c r="AA608" s="48">
        <v>0</v>
      </c>
      <c r="AB608" s="48">
        <v>0</v>
      </c>
      <c r="AD608" s="48">
        <f t="shared" ref="AD608:AO611" si="412">ROUND(C608*AD$2,2)</f>
        <v>0</v>
      </c>
      <c r="AE608" s="48">
        <f t="shared" si="412"/>
        <v>0</v>
      </c>
      <c r="AF608" s="48">
        <f t="shared" si="412"/>
        <v>0</v>
      </c>
      <c r="AG608" s="48">
        <f t="shared" si="412"/>
        <v>0</v>
      </c>
      <c r="AH608" s="48">
        <f t="shared" si="412"/>
        <v>0</v>
      </c>
      <c r="AI608" s="48">
        <f t="shared" si="412"/>
        <v>0</v>
      </c>
      <c r="AJ608" s="48">
        <f t="shared" si="412"/>
        <v>0</v>
      </c>
      <c r="AK608" s="48">
        <f t="shared" si="412"/>
        <v>0</v>
      </c>
      <c r="AL608" s="48">
        <f t="shared" si="412"/>
        <v>0</v>
      </c>
      <c r="AM608" s="48">
        <f t="shared" si="412"/>
        <v>0</v>
      </c>
      <c r="AN608" s="48">
        <f t="shared" si="412"/>
        <v>0</v>
      </c>
      <c r="AO608" s="48">
        <f t="shared" si="412"/>
        <v>0</v>
      </c>
    </row>
    <row r="609" spans="1:41" ht="16.399999999999999" customHeight="1">
      <c r="A609" s="22">
        <v>97001</v>
      </c>
      <c r="B609" s="15" t="s">
        <v>464</v>
      </c>
      <c r="C609" s="48">
        <f>SUMIF(Jan!$A:$A,TB!$A609,Jan!$H:$H)</f>
        <v>-41134.160000000003</v>
      </c>
      <c r="D609" s="48">
        <f>SUMIF(Feb!$A:$A,TB!$A609,Feb!$H:$H)</f>
        <v>-217210.96</v>
      </c>
      <c r="E609" s="48">
        <f>SUMIF(Mar!$A:$A,TB!$A609,Mar!$H:$H)</f>
        <v>-248447.42</v>
      </c>
      <c r="F609" s="48">
        <f>SUMIF(Apr!$A:$A,TB!$A609,Apr!$H:$H)</f>
        <v>-408100.65</v>
      </c>
      <c r="G609" s="48">
        <f>SUMIF(May!$A:$A,TB!$A609,May!$H:$H)</f>
        <v>-496529.7</v>
      </c>
      <c r="H609" s="48">
        <f>SUMIF(Jun!$A:$A,TB!$A609,Jun!$H:$H)</f>
        <v>-490923.66</v>
      </c>
      <c r="I609" s="48">
        <f>SUMIF(Jul!$A:$A,TB!$A609,Jul!$H:$H)</f>
        <v>-490923.66</v>
      </c>
      <c r="J609" s="48">
        <f>SUMIF(Aug!$A:$A,TB!$A609,Aug!$H:$H)</f>
        <v>-490923.66</v>
      </c>
      <c r="K609" s="48">
        <f>SUMIF(Sep!$A:$A,TB!$A609,Sep!$H:$H)</f>
        <v>-490923.66</v>
      </c>
      <c r="L609" s="48">
        <f>SUMIF(Oct!$A:$A,TB!$A609,Oct!$H:$H)</f>
        <v>-490923.66</v>
      </c>
      <c r="M609" s="48">
        <f>SUMIF(Nov!$A:$A,TB!$A609,Nov!$H:$H)</f>
        <v>-490923.66</v>
      </c>
      <c r="N609" s="48">
        <f>SUMIF(Dec!$A:$A,TB!$A609,Dec!$H:$H)</f>
        <v>-490923.66</v>
      </c>
      <c r="O609" s="257" t="s">
        <v>622</v>
      </c>
      <c r="Q609" s="48">
        <v>65120.9</v>
      </c>
      <c r="R609" s="48">
        <v>140195.35999999999</v>
      </c>
      <c r="S609" s="48">
        <v>143742.34</v>
      </c>
      <c r="T609" s="48">
        <v>145679.09</v>
      </c>
      <c r="U609" s="48">
        <v>40850.660000000003</v>
      </c>
      <c r="V609" s="48">
        <v>-14442.05</v>
      </c>
      <c r="W609" s="48">
        <v>-95748.87</v>
      </c>
      <c r="X609" s="48">
        <v>-162163.25</v>
      </c>
      <c r="Y609" s="48">
        <v>-550467.61</v>
      </c>
      <c r="Z609" s="48">
        <v>-363971.41</v>
      </c>
      <c r="AA609" s="48">
        <v>-274633.40999999997</v>
      </c>
      <c r="AB609" s="48">
        <v>-411296.96</v>
      </c>
      <c r="AD609" s="48">
        <f t="shared" si="412"/>
        <v>-41134.160000000003</v>
      </c>
      <c r="AE609" s="48">
        <f t="shared" si="412"/>
        <v>-217210.96</v>
      </c>
      <c r="AF609" s="48">
        <f t="shared" si="412"/>
        <v>-248447.42</v>
      </c>
      <c r="AG609" s="48">
        <f t="shared" si="412"/>
        <v>-408100.65</v>
      </c>
      <c r="AH609" s="48">
        <f t="shared" si="412"/>
        <v>-496529.7</v>
      </c>
      <c r="AI609" s="48">
        <f t="shared" si="412"/>
        <v>-490923.66</v>
      </c>
      <c r="AJ609" s="48">
        <f t="shared" si="412"/>
        <v>-490923.66</v>
      </c>
      <c r="AK609" s="48">
        <f t="shared" si="412"/>
        <v>-490923.66</v>
      </c>
      <c r="AL609" s="48">
        <f t="shared" si="412"/>
        <v>-490923.66</v>
      </c>
      <c r="AM609" s="48">
        <f t="shared" si="412"/>
        <v>-490923.66</v>
      </c>
      <c r="AN609" s="48">
        <f t="shared" si="412"/>
        <v>-490923.66</v>
      </c>
      <c r="AO609" s="48">
        <f t="shared" si="412"/>
        <v>-490923.66</v>
      </c>
    </row>
    <row r="610" spans="1:41" ht="16.399999999999999" customHeight="1">
      <c r="A610" s="14">
        <v>97002</v>
      </c>
      <c r="B610" s="23" t="s">
        <v>465</v>
      </c>
      <c r="C610" s="48">
        <f>SUMIF(Jan!$A:$A,TB!$A610,Jan!$H:$H)</f>
        <v>0</v>
      </c>
      <c r="D610" s="48">
        <f>SUMIF(Feb!$A:$A,TB!$A610,Feb!$H:$H)</f>
        <v>0</v>
      </c>
      <c r="E610" s="48">
        <f>SUMIF(Mar!$A:$A,TB!$A610,Mar!$H:$H)</f>
        <v>65046.65</v>
      </c>
      <c r="F610" s="48">
        <f>SUMIF(Apr!$A:$A,TB!$A610,Apr!$H:$H)</f>
        <v>65046.65</v>
      </c>
      <c r="G610" s="48">
        <f>SUMIF(May!$A:$A,TB!$A610,May!$H:$H)</f>
        <v>65046.65</v>
      </c>
      <c r="H610" s="48">
        <f>SUMIF(Jun!$A:$A,TB!$A610,Jun!$H:$H)</f>
        <v>62634.67</v>
      </c>
      <c r="I610" s="48">
        <f>SUMIF(Jul!$A:$A,TB!$A610,Jul!$H:$H)</f>
        <v>62634.67</v>
      </c>
      <c r="J610" s="48">
        <f>SUMIF(Aug!$A:$A,TB!$A610,Aug!$H:$H)</f>
        <v>62634.67</v>
      </c>
      <c r="K610" s="48">
        <f>SUMIF(Sep!$A:$A,TB!$A610,Sep!$H:$H)</f>
        <v>62634.67</v>
      </c>
      <c r="L610" s="48">
        <f>SUMIF(Oct!$A:$A,TB!$A610,Oct!$H:$H)</f>
        <v>62634.67</v>
      </c>
      <c r="M610" s="48">
        <f>SUMIF(Nov!$A:$A,TB!$A610,Nov!$H:$H)</f>
        <v>62634.67</v>
      </c>
      <c r="N610" s="48">
        <f>SUMIF(Dec!$A:$A,TB!$A610,Dec!$H:$H)</f>
        <v>62634.67</v>
      </c>
      <c r="O610" s="257" t="s">
        <v>622</v>
      </c>
      <c r="Q610" s="48">
        <v>0</v>
      </c>
      <c r="R610" s="48">
        <v>0</v>
      </c>
      <c r="S610" s="48">
        <v>0</v>
      </c>
      <c r="T610" s="48">
        <v>0</v>
      </c>
      <c r="U610" s="48">
        <v>0</v>
      </c>
      <c r="V610" s="48">
        <v>29006.99</v>
      </c>
      <c r="W610" s="48">
        <v>29006.99</v>
      </c>
      <c r="X610" s="48">
        <v>29006.99</v>
      </c>
      <c r="Y610" s="48">
        <v>29006.99</v>
      </c>
      <c r="Z610" s="48">
        <v>29006.99</v>
      </c>
      <c r="AA610" s="48">
        <v>29006.99</v>
      </c>
      <c r="AB610" s="48">
        <v>82256.009999999995</v>
      </c>
      <c r="AD610" s="48">
        <f t="shared" si="412"/>
        <v>0</v>
      </c>
      <c r="AE610" s="48">
        <f t="shared" si="412"/>
        <v>0</v>
      </c>
      <c r="AF610" s="48">
        <f t="shared" si="412"/>
        <v>65046.65</v>
      </c>
      <c r="AG610" s="48">
        <f t="shared" si="412"/>
        <v>65046.65</v>
      </c>
      <c r="AH610" s="48">
        <f t="shared" si="412"/>
        <v>65046.65</v>
      </c>
      <c r="AI610" s="48">
        <f t="shared" si="412"/>
        <v>62634.67</v>
      </c>
      <c r="AJ610" s="48">
        <f t="shared" si="412"/>
        <v>62634.67</v>
      </c>
      <c r="AK610" s="48">
        <f t="shared" si="412"/>
        <v>62634.67</v>
      </c>
      <c r="AL610" s="48">
        <f t="shared" si="412"/>
        <v>62634.67</v>
      </c>
      <c r="AM610" s="48">
        <f t="shared" si="412"/>
        <v>62634.67</v>
      </c>
      <c r="AN610" s="48">
        <f t="shared" si="412"/>
        <v>62634.67</v>
      </c>
      <c r="AO610" s="48">
        <f t="shared" si="412"/>
        <v>62634.67</v>
      </c>
    </row>
    <row r="611" spans="1:41" ht="16.399999999999999" customHeight="1">
      <c r="A611" s="14"/>
      <c r="B611" s="23"/>
      <c r="C611" s="48">
        <f>SUMIF(Jan!$A:$A,TB!$A611,Jan!$H:$H)</f>
        <v>0</v>
      </c>
      <c r="D611" s="48">
        <f>SUMIF(Feb!$A:$A,TB!$A611,Feb!$H:$H)</f>
        <v>0</v>
      </c>
      <c r="E611" s="48">
        <f>SUMIF(Mar!$A:$A,TB!$A611,Mar!$H:$H)</f>
        <v>0</v>
      </c>
      <c r="F611" s="48">
        <f>SUMIF(Apr!$A:$A,TB!$A611,Apr!$H:$H)</f>
        <v>0</v>
      </c>
      <c r="G611" s="48">
        <f>SUMIF(May!$A:$A,TB!$A611,May!$H:$H)</f>
        <v>0</v>
      </c>
      <c r="H611" s="48">
        <f>SUMIF(Jun!$A:$A,TB!$A611,Jun!$H:$H)</f>
        <v>0</v>
      </c>
      <c r="I611" s="48">
        <f>SUMIF(Jul!$A:$A,TB!$A611,Jul!$H:$H)</f>
        <v>0</v>
      </c>
      <c r="J611" s="48">
        <f>SUMIF(Aug!$A:$A,TB!$A611,Aug!$H:$H)</f>
        <v>0</v>
      </c>
      <c r="K611" s="48">
        <f>SUMIF(Sep!$A:$A,TB!$A611,Sep!$H:$H)</f>
        <v>0</v>
      </c>
      <c r="L611" s="48">
        <f>SUMIF(Oct!$A:$A,TB!$A611,Oct!$H:$H)</f>
        <v>0</v>
      </c>
      <c r="M611" s="48">
        <f>SUMIF(Nov!$A:$A,TB!$A611,Nov!$H:$H)</f>
        <v>0</v>
      </c>
      <c r="N611" s="48">
        <f>SUMIF(Dec!$A:$A,TB!$A611,Dec!$H:$H)</f>
        <v>0</v>
      </c>
      <c r="Q611" s="48">
        <v>0</v>
      </c>
      <c r="R611" s="48">
        <v>0</v>
      </c>
      <c r="S611" s="48">
        <v>0</v>
      </c>
      <c r="T611" s="48">
        <v>0</v>
      </c>
      <c r="U611" s="48">
        <v>0</v>
      </c>
      <c r="V611" s="48">
        <v>0</v>
      </c>
      <c r="W611" s="48">
        <v>0</v>
      </c>
      <c r="X611" s="48">
        <v>0</v>
      </c>
      <c r="Y611" s="48">
        <v>0</v>
      </c>
      <c r="Z611" s="48">
        <v>0</v>
      </c>
      <c r="AA611" s="48">
        <v>0</v>
      </c>
      <c r="AB611" s="48">
        <v>0</v>
      </c>
      <c r="AD611" s="48">
        <f t="shared" si="412"/>
        <v>0</v>
      </c>
      <c r="AE611" s="48">
        <f t="shared" si="412"/>
        <v>0</v>
      </c>
      <c r="AF611" s="48">
        <f t="shared" si="412"/>
        <v>0</v>
      </c>
      <c r="AG611" s="48">
        <f t="shared" si="412"/>
        <v>0</v>
      </c>
      <c r="AH611" s="48">
        <f t="shared" si="412"/>
        <v>0</v>
      </c>
      <c r="AI611" s="48">
        <f t="shared" si="412"/>
        <v>0</v>
      </c>
      <c r="AJ611" s="48">
        <f t="shared" si="412"/>
        <v>0</v>
      </c>
      <c r="AK611" s="48">
        <f t="shared" si="412"/>
        <v>0</v>
      </c>
      <c r="AL611" s="48">
        <f t="shared" si="412"/>
        <v>0</v>
      </c>
      <c r="AM611" s="48">
        <f t="shared" si="412"/>
        <v>0</v>
      </c>
      <c r="AN611" s="48">
        <f t="shared" si="412"/>
        <v>0</v>
      </c>
      <c r="AO611" s="48">
        <f t="shared" si="412"/>
        <v>0</v>
      </c>
    </row>
    <row r="612" spans="1:41" ht="16.399999999999999" customHeight="1">
      <c r="A612" s="19" t="s">
        <v>85</v>
      </c>
      <c r="B612" s="20"/>
      <c r="C612" s="21">
        <f t="shared" ref="C612" si="413">ROUND(SUM(C608:C611),2)</f>
        <v>-41134.160000000003</v>
      </c>
      <c r="D612" s="21">
        <f t="shared" ref="D612:N612" si="414">ROUND(SUM(D608:D611),2)</f>
        <v>-217210.96</v>
      </c>
      <c r="E612" s="21">
        <f t="shared" si="414"/>
        <v>-183400.77</v>
      </c>
      <c r="F612" s="21">
        <f t="shared" si="414"/>
        <v>-343054</v>
      </c>
      <c r="G612" s="21">
        <f t="shared" si="414"/>
        <v>-431483.05</v>
      </c>
      <c r="H612" s="21">
        <f t="shared" si="414"/>
        <v>-428288.99</v>
      </c>
      <c r="I612" s="21">
        <f t="shared" si="414"/>
        <v>-428288.99</v>
      </c>
      <c r="J612" s="21">
        <f t="shared" si="414"/>
        <v>-428288.99</v>
      </c>
      <c r="K612" s="21">
        <f t="shared" si="414"/>
        <v>-428288.99</v>
      </c>
      <c r="L612" s="21">
        <f t="shared" si="414"/>
        <v>-428288.99</v>
      </c>
      <c r="M612" s="21">
        <f t="shared" si="414"/>
        <v>-428288.99</v>
      </c>
      <c r="N612" s="21">
        <f t="shared" si="414"/>
        <v>-428288.99</v>
      </c>
      <c r="Q612" s="21">
        <v>65120.9</v>
      </c>
      <c r="R612" s="21">
        <v>140195.35999999999</v>
      </c>
      <c r="S612" s="21">
        <v>143742.34</v>
      </c>
      <c r="T612" s="21">
        <v>145679.09</v>
      </c>
      <c r="U612" s="21">
        <v>40850.660000000003</v>
      </c>
      <c r="V612" s="21">
        <v>14564.94</v>
      </c>
      <c r="W612" s="21">
        <v>-66741.88</v>
      </c>
      <c r="X612" s="21">
        <v>-133156.26</v>
      </c>
      <c r="Y612" s="21">
        <v>-521460.62</v>
      </c>
      <c r="Z612" s="21">
        <v>-334964.42</v>
      </c>
      <c r="AA612" s="21">
        <v>-245626.42</v>
      </c>
      <c r="AB612" s="21">
        <v>-329040.95</v>
      </c>
      <c r="AD612" s="21">
        <f t="shared" ref="AD612:AO612" si="415">ROUND(SUM(AD608:AD611),2)</f>
        <v>-41134.160000000003</v>
      </c>
      <c r="AE612" s="21">
        <f t="shared" si="415"/>
        <v>-217210.96</v>
      </c>
      <c r="AF612" s="21">
        <f t="shared" si="415"/>
        <v>-183400.77</v>
      </c>
      <c r="AG612" s="21">
        <f t="shared" si="415"/>
        <v>-343054</v>
      </c>
      <c r="AH612" s="21">
        <f t="shared" si="415"/>
        <v>-431483.05</v>
      </c>
      <c r="AI612" s="21">
        <f t="shared" si="415"/>
        <v>-428288.99</v>
      </c>
      <c r="AJ612" s="21">
        <f t="shared" si="415"/>
        <v>-428288.99</v>
      </c>
      <c r="AK612" s="21">
        <f t="shared" si="415"/>
        <v>-428288.99</v>
      </c>
      <c r="AL612" s="21">
        <f t="shared" si="415"/>
        <v>-428288.99</v>
      </c>
      <c r="AM612" s="21">
        <f t="shared" si="415"/>
        <v>-428288.99</v>
      </c>
      <c r="AN612" s="21">
        <f t="shared" si="415"/>
        <v>-428288.99</v>
      </c>
      <c r="AO612" s="21">
        <f t="shared" si="415"/>
        <v>-428288.99</v>
      </c>
    </row>
    <row r="613" spans="1:41" ht="16.399999999999999" customHeight="1">
      <c r="A613" s="14"/>
      <c r="B613" s="24"/>
      <c r="C613" s="48">
        <f>SUMIF(Jan!$A:$A,TB!$A613,Jan!$H:$H)</f>
        <v>0</v>
      </c>
      <c r="D613" s="48">
        <f>SUMIF(Feb!$A:$A,TB!$A613,Feb!$H:$H)</f>
        <v>0</v>
      </c>
      <c r="E613" s="48">
        <f>SUMIF(Mar!$A:$A,TB!$A613,Mar!$H:$H)</f>
        <v>0</v>
      </c>
      <c r="F613" s="48">
        <f>SUMIF(Apr!$A:$A,TB!$A613,Apr!$H:$H)</f>
        <v>0</v>
      </c>
      <c r="G613" s="48">
        <f>SUMIF(May!$A:$A,TB!$A613,May!$H:$H)</f>
        <v>0</v>
      </c>
      <c r="H613" s="48">
        <f>SUMIF(Jun!$A:$A,TB!$A613,Jun!$H:$H)</f>
        <v>0</v>
      </c>
      <c r="I613" s="48">
        <f>SUMIF(Jul!$A:$A,TB!$A613,Jul!$H:$H)</f>
        <v>0</v>
      </c>
      <c r="J613" s="48">
        <f>SUMIF(Aug!$A:$A,TB!$A613,Aug!$H:$H)</f>
        <v>0</v>
      </c>
      <c r="K613" s="48">
        <f>SUMIF(Sep!$A:$A,TB!$A613,Sep!$H:$H)</f>
        <v>0</v>
      </c>
      <c r="L613" s="48">
        <f>SUMIF(Oct!$A:$A,TB!$A613,Oct!$H:$H)</f>
        <v>0</v>
      </c>
      <c r="M613" s="48">
        <f>SUMIF(Nov!$A:$A,TB!$A613,Nov!$H:$H)</f>
        <v>0</v>
      </c>
      <c r="N613" s="48">
        <f>SUMIF(Dec!$A:$A,TB!$A613,Dec!$H:$H)</f>
        <v>0</v>
      </c>
      <c r="Q613" s="48">
        <v>0</v>
      </c>
      <c r="R613" s="48">
        <v>0</v>
      </c>
      <c r="S613" s="48">
        <v>0</v>
      </c>
      <c r="T613" s="48">
        <v>0</v>
      </c>
      <c r="U613" s="48">
        <v>0</v>
      </c>
      <c r="V613" s="48">
        <v>0</v>
      </c>
      <c r="W613" s="48">
        <v>0</v>
      </c>
      <c r="X613" s="48">
        <v>0</v>
      </c>
      <c r="Y613" s="48">
        <v>0</v>
      </c>
      <c r="Z613" s="48">
        <v>0</v>
      </c>
      <c r="AA613" s="48">
        <v>0</v>
      </c>
      <c r="AB613" s="48">
        <v>0</v>
      </c>
      <c r="AD613" s="48">
        <f t="shared" ref="AD613:AO616" si="416">ROUND(C613*AD$2,2)</f>
        <v>0</v>
      </c>
      <c r="AE613" s="48">
        <f t="shared" si="416"/>
        <v>0</v>
      </c>
      <c r="AF613" s="48">
        <f t="shared" si="416"/>
        <v>0</v>
      </c>
      <c r="AG613" s="48">
        <f t="shared" si="416"/>
        <v>0</v>
      </c>
      <c r="AH613" s="48">
        <f t="shared" si="416"/>
        <v>0</v>
      </c>
      <c r="AI613" s="48">
        <f t="shared" si="416"/>
        <v>0</v>
      </c>
      <c r="AJ613" s="48">
        <f t="shared" si="416"/>
        <v>0</v>
      </c>
      <c r="AK613" s="48">
        <f t="shared" si="416"/>
        <v>0</v>
      </c>
      <c r="AL613" s="48">
        <f t="shared" si="416"/>
        <v>0</v>
      </c>
      <c r="AM613" s="48">
        <f t="shared" si="416"/>
        <v>0</v>
      </c>
      <c r="AN613" s="48">
        <f t="shared" si="416"/>
        <v>0</v>
      </c>
      <c r="AO613" s="48">
        <f t="shared" si="416"/>
        <v>0</v>
      </c>
    </row>
    <row r="614" spans="1:41" ht="16.399999999999999" customHeight="1">
      <c r="A614" s="14">
        <v>94014</v>
      </c>
      <c r="B614" s="24" t="s">
        <v>466</v>
      </c>
      <c r="C614" s="48">
        <f>SUMIF(Jan!$A:$A,TB!$A614,Jan!$H:$H)</f>
        <v>0</v>
      </c>
      <c r="D614" s="48">
        <f>SUMIF(Feb!$A:$A,TB!$A614,Feb!$H:$H)</f>
        <v>0</v>
      </c>
      <c r="E614" s="48">
        <f>SUMIF(Mar!$A:$A,TB!$A614,Mar!$H:$H)</f>
        <v>-1322232.01</v>
      </c>
      <c r="F614" s="48">
        <f>SUMIF(Apr!$A:$A,TB!$A614,Apr!$H:$H)</f>
        <v>-1322232.01</v>
      </c>
      <c r="G614" s="48">
        <f>SUMIF(May!$A:$A,TB!$A614,May!$H:$H)</f>
        <v>-1322232.01</v>
      </c>
      <c r="H614" s="48">
        <f>SUMIF(Jun!$A:$A,TB!$A614,Jun!$H:$H)</f>
        <v>-1322232.01</v>
      </c>
      <c r="I614" s="48">
        <f>SUMIF(Jul!$A:$A,TB!$A614,Jul!$H:$H)</f>
        <v>-1322232.01</v>
      </c>
      <c r="J614" s="48">
        <f>SUMIF(Aug!$A:$A,TB!$A614,Aug!$H:$H)</f>
        <v>-1322232.01</v>
      </c>
      <c r="K614" s="48">
        <f>SUMIF(Sep!$A:$A,TB!$A614,Sep!$H:$H)</f>
        <v>-1322232.01</v>
      </c>
      <c r="L614" s="48">
        <f>SUMIF(Oct!$A:$A,TB!$A614,Oct!$H:$H)</f>
        <v>-1322232.01</v>
      </c>
      <c r="M614" s="48">
        <f>SUMIF(Nov!$A:$A,TB!$A614,Nov!$H:$H)</f>
        <v>-1322232.01</v>
      </c>
      <c r="N614" s="48">
        <f>SUMIF(Dec!$A:$A,TB!$A614,Dec!$H:$H)</f>
        <v>-1322232.01</v>
      </c>
      <c r="O614" s="257" t="s">
        <v>623</v>
      </c>
      <c r="Q614" s="48">
        <v>0</v>
      </c>
      <c r="R614" s="48">
        <v>0</v>
      </c>
      <c r="S614" s="48">
        <v>0</v>
      </c>
      <c r="T614" s="48">
        <v>0</v>
      </c>
      <c r="U614" s="48">
        <v>0</v>
      </c>
      <c r="V614" s="48">
        <v>319000.86</v>
      </c>
      <c r="W614" s="48">
        <v>319000.86</v>
      </c>
      <c r="X614" s="48">
        <v>319000.86</v>
      </c>
      <c r="Y614" s="48">
        <v>319000.86</v>
      </c>
      <c r="Z614" s="48">
        <v>319000.86</v>
      </c>
      <c r="AA614" s="48">
        <v>319000.86</v>
      </c>
      <c r="AB614" s="48">
        <v>1322232.01</v>
      </c>
      <c r="AD614" s="48">
        <f t="shared" si="416"/>
        <v>0</v>
      </c>
      <c r="AE614" s="48">
        <f t="shared" si="416"/>
        <v>0</v>
      </c>
      <c r="AF614" s="48">
        <f t="shared" si="416"/>
        <v>-1322232.01</v>
      </c>
      <c r="AG614" s="48">
        <f t="shared" si="416"/>
        <v>-1322232.01</v>
      </c>
      <c r="AH614" s="48">
        <f t="shared" si="416"/>
        <v>-1322232.01</v>
      </c>
      <c r="AI614" s="48">
        <f t="shared" si="416"/>
        <v>-1322232.01</v>
      </c>
      <c r="AJ614" s="48">
        <f t="shared" si="416"/>
        <v>-1322232.01</v>
      </c>
      <c r="AK614" s="48">
        <f t="shared" si="416"/>
        <v>-1322232.01</v>
      </c>
      <c r="AL614" s="48">
        <f t="shared" si="416"/>
        <v>-1322232.01</v>
      </c>
      <c r="AM614" s="48">
        <f t="shared" si="416"/>
        <v>-1322232.01</v>
      </c>
      <c r="AN614" s="48">
        <f t="shared" si="416"/>
        <v>-1322232.01</v>
      </c>
      <c r="AO614" s="48">
        <f t="shared" si="416"/>
        <v>-1322232.01</v>
      </c>
    </row>
    <row r="615" spans="1:41" ht="16.399999999999999" customHeight="1">
      <c r="A615" s="14">
        <v>94015</v>
      </c>
      <c r="B615" s="23" t="s">
        <v>467</v>
      </c>
      <c r="C615" s="48">
        <f>SUMIF(Jan!$A:$A,TB!$A615,Jan!$H:$H)</f>
        <v>0</v>
      </c>
      <c r="D615" s="48">
        <f>SUMIF(Feb!$A:$A,TB!$A615,Feb!$H:$H)</f>
        <v>0</v>
      </c>
      <c r="E615" s="48">
        <f>SUMIF(Mar!$A:$A,TB!$A615,Mar!$H:$H)</f>
        <v>0</v>
      </c>
      <c r="F615" s="48">
        <f>SUMIF(Apr!$A:$A,TB!$A615,Apr!$H:$H)</f>
        <v>0</v>
      </c>
      <c r="G615" s="48">
        <f>SUMIF(May!$A:$A,TB!$A615,May!$H:$H)</f>
        <v>0</v>
      </c>
      <c r="H615" s="48">
        <f>SUMIF(Jun!$A:$A,TB!$A615,Jun!$H:$H)</f>
        <v>0</v>
      </c>
      <c r="I615" s="48">
        <f>SUMIF(Jul!$A:$A,TB!$A615,Jul!$H:$H)</f>
        <v>0</v>
      </c>
      <c r="J615" s="48">
        <f>SUMIF(Aug!$A:$A,TB!$A615,Aug!$H:$H)</f>
        <v>0</v>
      </c>
      <c r="K615" s="48">
        <f>SUMIF(Sep!$A:$A,TB!$A615,Sep!$H:$H)</f>
        <v>0</v>
      </c>
      <c r="L615" s="48">
        <f>SUMIF(Oct!$A:$A,TB!$A615,Oct!$H:$H)</f>
        <v>0</v>
      </c>
      <c r="M615" s="48">
        <f>SUMIF(Nov!$A:$A,TB!$A615,Nov!$H:$H)</f>
        <v>0</v>
      </c>
      <c r="N615" s="48">
        <f>SUMIF(Dec!$A:$A,TB!$A615,Dec!$H:$H)</f>
        <v>0</v>
      </c>
      <c r="O615" s="257" t="s">
        <v>623</v>
      </c>
      <c r="Q615" s="48">
        <v>0</v>
      </c>
      <c r="R615" s="48">
        <v>0</v>
      </c>
      <c r="S615" s="48">
        <v>0</v>
      </c>
      <c r="T615" s="48">
        <v>0</v>
      </c>
      <c r="U615" s="48">
        <v>0</v>
      </c>
      <c r="V615" s="48">
        <v>0</v>
      </c>
      <c r="W615" s="48">
        <v>0</v>
      </c>
      <c r="X615" s="48">
        <v>0</v>
      </c>
      <c r="Y615" s="48">
        <v>0</v>
      </c>
      <c r="Z615" s="48">
        <v>0</v>
      </c>
      <c r="AA615" s="48">
        <v>0</v>
      </c>
      <c r="AB615" s="48">
        <v>0</v>
      </c>
      <c r="AD615" s="48">
        <f t="shared" si="416"/>
        <v>0</v>
      </c>
      <c r="AE615" s="48">
        <f t="shared" si="416"/>
        <v>0</v>
      </c>
      <c r="AF615" s="48">
        <f t="shared" si="416"/>
        <v>0</v>
      </c>
      <c r="AG615" s="48">
        <f t="shared" si="416"/>
        <v>0</v>
      </c>
      <c r="AH615" s="48">
        <f t="shared" si="416"/>
        <v>0</v>
      </c>
      <c r="AI615" s="48">
        <f t="shared" si="416"/>
        <v>0</v>
      </c>
      <c r="AJ615" s="48">
        <f t="shared" si="416"/>
        <v>0</v>
      </c>
      <c r="AK615" s="48">
        <f t="shared" si="416"/>
        <v>0</v>
      </c>
      <c r="AL615" s="48">
        <f t="shared" si="416"/>
        <v>0</v>
      </c>
      <c r="AM615" s="48">
        <f t="shared" si="416"/>
        <v>0</v>
      </c>
      <c r="AN615" s="48">
        <f t="shared" si="416"/>
        <v>0</v>
      </c>
      <c r="AO615" s="48">
        <f t="shared" si="416"/>
        <v>0</v>
      </c>
    </row>
    <row r="616" spans="1:41" ht="16.399999999999999" customHeight="1">
      <c r="A616" s="14"/>
      <c r="B616" s="23"/>
      <c r="C616" s="48">
        <f>SUMIF(Jan!$A:$A,TB!$A616,Jan!$H:$H)</f>
        <v>0</v>
      </c>
      <c r="D616" s="48">
        <f>SUMIF(Feb!$A:$A,TB!$A616,Feb!$H:$H)</f>
        <v>0</v>
      </c>
      <c r="E616" s="48">
        <f>SUMIF(Mar!$A:$A,TB!$A616,Mar!$H:$H)</f>
        <v>0</v>
      </c>
      <c r="F616" s="48">
        <f>SUMIF(Apr!$A:$A,TB!$A616,Apr!$H:$H)</f>
        <v>0</v>
      </c>
      <c r="G616" s="48">
        <f>SUMIF(May!$A:$A,TB!$A616,May!$H:$H)</f>
        <v>0</v>
      </c>
      <c r="H616" s="48">
        <f>SUMIF(Jun!$A:$A,TB!$A616,Jun!$H:$H)</f>
        <v>0</v>
      </c>
      <c r="I616" s="48">
        <f>SUMIF(Jul!$A:$A,TB!$A616,Jul!$H:$H)</f>
        <v>0</v>
      </c>
      <c r="J616" s="48">
        <f>SUMIF(Aug!$A:$A,TB!$A616,Aug!$H:$H)</f>
        <v>0</v>
      </c>
      <c r="K616" s="48">
        <f>SUMIF(Sep!$A:$A,TB!$A616,Sep!$H:$H)</f>
        <v>0</v>
      </c>
      <c r="L616" s="48">
        <f>SUMIF(Oct!$A:$A,TB!$A616,Oct!$H:$H)</f>
        <v>0</v>
      </c>
      <c r="M616" s="48">
        <f>SUMIF(Nov!$A:$A,TB!$A616,Nov!$H:$H)</f>
        <v>0</v>
      </c>
      <c r="N616" s="48">
        <f>SUMIF(Dec!$A:$A,TB!$A616,Dec!$H:$H)</f>
        <v>0</v>
      </c>
      <c r="Q616" s="48">
        <v>0</v>
      </c>
      <c r="R616" s="48">
        <v>0</v>
      </c>
      <c r="S616" s="48">
        <v>0</v>
      </c>
      <c r="T616" s="48">
        <v>0</v>
      </c>
      <c r="U616" s="48">
        <v>0</v>
      </c>
      <c r="V616" s="48">
        <v>0</v>
      </c>
      <c r="W616" s="48">
        <v>0</v>
      </c>
      <c r="X616" s="48">
        <v>0</v>
      </c>
      <c r="Y616" s="48">
        <v>0</v>
      </c>
      <c r="Z616" s="48">
        <v>0</v>
      </c>
      <c r="AA616" s="48">
        <v>0</v>
      </c>
      <c r="AB616" s="48">
        <v>0</v>
      </c>
      <c r="AD616" s="48">
        <f t="shared" si="416"/>
        <v>0</v>
      </c>
      <c r="AE616" s="48">
        <f t="shared" si="416"/>
        <v>0</v>
      </c>
      <c r="AF616" s="48">
        <f t="shared" si="416"/>
        <v>0</v>
      </c>
      <c r="AG616" s="48">
        <f t="shared" si="416"/>
        <v>0</v>
      </c>
      <c r="AH616" s="48">
        <f t="shared" si="416"/>
        <v>0</v>
      </c>
      <c r="AI616" s="48">
        <f t="shared" si="416"/>
        <v>0</v>
      </c>
      <c r="AJ616" s="48">
        <f t="shared" si="416"/>
        <v>0</v>
      </c>
      <c r="AK616" s="48">
        <f t="shared" si="416"/>
        <v>0</v>
      </c>
      <c r="AL616" s="48">
        <f t="shared" si="416"/>
        <v>0</v>
      </c>
      <c r="AM616" s="48">
        <f t="shared" si="416"/>
        <v>0</v>
      </c>
      <c r="AN616" s="48">
        <f t="shared" si="416"/>
        <v>0</v>
      </c>
      <c r="AO616" s="48">
        <f t="shared" si="416"/>
        <v>0</v>
      </c>
    </row>
    <row r="617" spans="1:41" ht="16.399999999999999" customHeight="1">
      <c r="A617" s="30" t="s">
        <v>84</v>
      </c>
      <c r="B617" s="20"/>
      <c r="C617" s="21">
        <f t="shared" ref="C617" si="417">ROUND(SUM(C613:C616),2)</f>
        <v>0</v>
      </c>
      <c r="D617" s="21">
        <f t="shared" ref="D617:N617" si="418">ROUND(SUM(D613:D616),2)</f>
        <v>0</v>
      </c>
      <c r="E617" s="21">
        <f t="shared" si="418"/>
        <v>-1322232.01</v>
      </c>
      <c r="F617" s="21">
        <f t="shared" si="418"/>
        <v>-1322232.01</v>
      </c>
      <c r="G617" s="21">
        <f t="shared" si="418"/>
        <v>-1322232.01</v>
      </c>
      <c r="H617" s="21">
        <f t="shared" si="418"/>
        <v>-1322232.01</v>
      </c>
      <c r="I617" s="21">
        <f t="shared" si="418"/>
        <v>-1322232.01</v>
      </c>
      <c r="J617" s="21">
        <f t="shared" si="418"/>
        <v>-1322232.01</v>
      </c>
      <c r="K617" s="21">
        <f t="shared" si="418"/>
        <v>-1322232.01</v>
      </c>
      <c r="L617" s="21">
        <f t="shared" si="418"/>
        <v>-1322232.01</v>
      </c>
      <c r="M617" s="21">
        <f t="shared" si="418"/>
        <v>-1322232.01</v>
      </c>
      <c r="N617" s="21">
        <f t="shared" si="418"/>
        <v>-1322232.01</v>
      </c>
      <c r="Q617" s="21">
        <v>0</v>
      </c>
      <c r="R617" s="21">
        <v>0</v>
      </c>
      <c r="S617" s="21">
        <v>0</v>
      </c>
      <c r="T617" s="21">
        <v>0</v>
      </c>
      <c r="U617" s="21">
        <v>0</v>
      </c>
      <c r="V617" s="21">
        <v>319000.86</v>
      </c>
      <c r="W617" s="21">
        <v>319000.86</v>
      </c>
      <c r="X617" s="21">
        <v>319000.86</v>
      </c>
      <c r="Y617" s="21">
        <v>319000.86</v>
      </c>
      <c r="Z617" s="21">
        <v>319000.86</v>
      </c>
      <c r="AA617" s="21">
        <v>319000.86</v>
      </c>
      <c r="AB617" s="21">
        <v>1322232.01</v>
      </c>
      <c r="AD617" s="21">
        <f t="shared" ref="AD617:AO617" si="419">ROUND(SUM(AD613:AD616),2)</f>
        <v>0</v>
      </c>
      <c r="AE617" s="21">
        <f t="shared" si="419"/>
        <v>0</v>
      </c>
      <c r="AF617" s="21">
        <f t="shared" si="419"/>
        <v>-1322232.01</v>
      </c>
      <c r="AG617" s="21">
        <f t="shared" si="419"/>
        <v>-1322232.01</v>
      </c>
      <c r="AH617" s="21">
        <f t="shared" si="419"/>
        <v>-1322232.01</v>
      </c>
      <c r="AI617" s="21">
        <f t="shared" si="419"/>
        <v>-1322232.01</v>
      </c>
      <c r="AJ617" s="21">
        <f t="shared" si="419"/>
        <v>-1322232.01</v>
      </c>
      <c r="AK617" s="21">
        <f t="shared" si="419"/>
        <v>-1322232.01</v>
      </c>
      <c r="AL617" s="21">
        <f t="shared" si="419"/>
        <v>-1322232.01</v>
      </c>
      <c r="AM617" s="21">
        <f t="shared" si="419"/>
        <v>-1322232.01</v>
      </c>
      <c r="AN617" s="21">
        <f t="shared" si="419"/>
        <v>-1322232.01</v>
      </c>
      <c r="AO617" s="21">
        <f t="shared" si="419"/>
        <v>-1322232.01</v>
      </c>
    </row>
    <row r="618" spans="1:41" ht="16.399999999999999" customHeight="1">
      <c r="A618" s="22"/>
      <c r="B618" s="15"/>
      <c r="C618" s="48">
        <f>SUMIF(Jan!$A:$A,TB!$A618,Jan!$H:$H)</f>
        <v>0</v>
      </c>
      <c r="D618" s="48">
        <f>SUMIF(Feb!$A:$A,TB!$A618,Feb!$H:$H)</f>
        <v>0</v>
      </c>
      <c r="E618" s="48">
        <f>SUMIF(Mar!$A:$A,TB!$A618,Mar!$H:$H)</f>
        <v>0</v>
      </c>
      <c r="F618" s="48">
        <f>SUMIF(Apr!$A:$A,TB!$A618,Apr!$H:$H)</f>
        <v>0</v>
      </c>
      <c r="G618" s="48">
        <f>SUMIF(May!$A:$A,TB!$A618,May!$H:$H)</f>
        <v>0</v>
      </c>
      <c r="H618" s="48">
        <f>SUMIF(Jun!$A:$A,TB!$A618,Jun!$H:$H)</f>
        <v>0</v>
      </c>
      <c r="I618" s="48">
        <f>SUMIF(Jul!$A:$A,TB!$A618,Jul!$H:$H)</f>
        <v>0</v>
      </c>
      <c r="J618" s="48">
        <f>SUMIF(Aug!$A:$A,TB!$A618,Aug!$H:$H)</f>
        <v>0</v>
      </c>
      <c r="K618" s="48">
        <f>SUMIF(Sep!$A:$A,TB!$A618,Sep!$H:$H)</f>
        <v>0</v>
      </c>
      <c r="L618" s="48">
        <f>SUMIF(Oct!$A:$A,TB!$A618,Oct!$H:$H)</f>
        <v>0</v>
      </c>
      <c r="M618" s="48">
        <f>SUMIF(Nov!$A:$A,TB!$A618,Nov!$H:$H)</f>
        <v>0</v>
      </c>
      <c r="N618" s="48">
        <f>SUMIF(Dec!$A:$A,TB!$A618,Dec!$H:$H)</f>
        <v>0</v>
      </c>
      <c r="Q618" s="48">
        <v>0</v>
      </c>
      <c r="R618" s="48">
        <v>0</v>
      </c>
      <c r="S618" s="48">
        <v>0</v>
      </c>
      <c r="T618" s="48">
        <v>0</v>
      </c>
      <c r="U618" s="48">
        <v>0</v>
      </c>
      <c r="V618" s="48">
        <v>0</v>
      </c>
      <c r="W618" s="48">
        <v>0</v>
      </c>
      <c r="X618" s="48">
        <v>0</v>
      </c>
      <c r="Y618" s="48">
        <v>0</v>
      </c>
      <c r="Z618" s="48">
        <v>0</v>
      </c>
      <c r="AA618" s="48">
        <v>0</v>
      </c>
      <c r="AB618" s="48">
        <v>0</v>
      </c>
      <c r="AD618" s="48">
        <f t="shared" ref="AD618:AO622" si="420">ROUND(C618*AD$2,2)</f>
        <v>0</v>
      </c>
      <c r="AE618" s="48">
        <f t="shared" si="420"/>
        <v>0</v>
      </c>
      <c r="AF618" s="48">
        <f t="shared" si="420"/>
        <v>0</v>
      </c>
      <c r="AG618" s="48">
        <f t="shared" si="420"/>
        <v>0</v>
      </c>
      <c r="AH618" s="48">
        <f t="shared" si="420"/>
        <v>0</v>
      </c>
      <c r="AI618" s="48">
        <f t="shared" si="420"/>
        <v>0</v>
      </c>
      <c r="AJ618" s="48">
        <f t="shared" si="420"/>
        <v>0</v>
      </c>
      <c r="AK618" s="48">
        <f t="shared" si="420"/>
        <v>0</v>
      </c>
      <c r="AL618" s="48">
        <f t="shared" si="420"/>
        <v>0</v>
      </c>
      <c r="AM618" s="48">
        <f t="shared" si="420"/>
        <v>0</v>
      </c>
      <c r="AN618" s="48">
        <f t="shared" si="420"/>
        <v>0</v>
      </c>
      <c r="AO618" s="48">
        <f t="shared" si="420"/>
        <v>0</v>
      </c>
    </row>
    <row r="619" spans="1:41" ht="16.399999999999999" customHeight="1">
      <c r="A619" s="22">
        <v>97005</v>
      </c>
      <c r="B619" s="15" t="s">
        <v>468</v>
      </c>
      <c r="C619" s="48">
        <f>SUMIF(Jan!$A:$A,TB!$A619,Jan!$H:$H)</f>
        <v>0</v>
      </c>
      <c r="D619" s="48">
        <f>SUMIF(Feb!$A:$A,TB!$A619,Feb!$H:$H)</f>
        <v>0</v>
      </c>
      <c r="E619" s="48">
        <f>SUMIF(Mar!$A:$A,TB!$A619,Mar!$H:$H)</f>
        <v>0</v>
      </c>
      <c r="F619" s="48">
        <f>SUMIF(Apr!$A:$A,TB!$A619,Apr!$H:$H)</f>
        <v>0</v>
      </c>
      <c r="G619" s="48">
        <f>SUMIF(May!$A:$A,TB!$A619,May!$H:$H)</f>
        <v>0</v>
      </c>
      <c r="H619" s="48">
        <f>SUMIF(Jun!$A:$A,TB!$A619,Jun!$H:$H)</f>
        <v>0</v>
      </c>
      <c r="I619" s="48">
        <f>SUMIF(Jul!$A:$A,TB!$A619,Jul!$H:$H)</f>
        <v>0</v>
      </c>
      <c r="J619" s="48">
        <f>SUMIF(Aug!$A:$A,TB!$A619,Aug!$H:$H)</f>
        <v>0</v>
      </c>
      <c r="K619" s="48">
        <f>SUMIF(Sep!$A:$A,TB!$A619,Sep!$H:$H)</f>
        <v>0</v>
      </c>
      <c r="L619" s="48">
        <f>SUMIF(Oct!$A:$A,TB!$A619,Oct!$H:$H)</f>
        <v>0</v>
      </c>
      <c r="M619" s="48">
        <f>SUMIF(Nov!$A:$A,TB!$A619,Nov!$H:$H)</f>
        <v>0</v>
      </c>
      <c r="N619" s="48">
        <f>SUMIF(Dec!$A:$A,TB!$A619,Dec!$H:$H)</f>
        <v>0</v>
      </c>
      <c r="Q619" s="48">
        <v>0</v>
      </c>
      <c r="R619" s="48">
        <v>0</v>
      </c>
      <c r="S619" s="48">
        <v>0</v>
      </c>
      <c r="T619" s="48">
        <v>0</v>
      </c>
      <c r="U619" s="48">
        <v>0</v>
      </c>
      <c r="V619" s="48">
        <v>407.21</v>
      </c>
      <c r="W619" s="48">
        <v>407.21</v>
      </c>
      <c r="X619" s="48">
        <v>407.21</v>
      </c>
      <c r="Y619" s="48">
        <v>407.21</v>
      </c>
      <c r="Z619" s="48">
        <v>407.21</v>
      </c>
      <c r="AA619" s="48">
        <v>407.21</v>
      </c>
      <c r="AB619" s="48">
        <v>407.21</v>
      </c>
      <c r="AD619" s="48">
        <f t="shared" si="420"/>
        <v>0</v>
      </c>
      <c r="AE619" s="48">
        <f t="shared" si="420"/>
        <v>0</v>
      </c>
      <c r="AF619" s="48">
        <f t="shared" si="420"/>
        <v>0</v>
      </c>
      <c r="AG619" s="48">
        <f t="shared" si="420"/>
        <v>0</v>
      </c>
      <c r="AH619" s="48">
        <f t="shared" si="420"/>
        <v>0</v>
      </c>
      <c r="AI619" s="48">
        <f t="shared" si="420"/>
        <v>0</v>
      </c>
      <c r="AJ619" s="48">
        <f t="shared" si="420"/>
        <v>0</v>
      </c>
      <c r="AK619" s="48">
        <f t="shared" si="420"/>
        <v>0</v>
      </c>
      <c r="AL619" s="48">
        <f t="shared" si="420"/>
        <v>0</v>
      </c>
      <c r="AM619" s="48">
        <f t="shared" si="420"/>
        <v>0</v>
      </c>
      <c r="AN619" s="48">
        <f t="shared" si="420"/>
        <v>0</v>
      </c>
      <c r="AO619" s="48">
        <f t="shared" si="420"/>
        <v>0</v>
      </c>
    </row>
    <row r="620" spans="1:41" ht="16.399999999999999" customHeight="1">
      <c r="A620" s="22">
        <v>97006</v>
      </c>
      <c r="B620" s="15" t="s">
        <v>469</v>
      </c>
      <c r="C620" s="48">
        <f>SUMIF(Jan!$A:$A,TB!$A620,Jan!$H:$H)</f>
        <v>0</v>
      </c>
      <c r="D620" s="48">
        <f>SUMIF(Feb!$A:$A,TB!$A620,Feb!$H:$H)</f>
        <v>0</v>
      </c>
      <c r="E620" s="48">
        <f>SUMIF(Mar!$A:$A,TB!$A620,Mar!$H:$H)</f>
        <v>0</v>
      </c>
      <c r="F620" s="48">
        <f>SUMIF(Apr!$A:$A,TB!$A620,Apr!$H:$H)</f>
        <v>0</v>
      </c>
      <c r="G620" s="48">
        <f>SUMIF(May!$A:$A,TB!$A620,May!$H:$H)</f>
        <v>0</v>
      </c>
      <c r="H620" s="48">
        <f>SUMIF(Jun!$A:$A,TB!$A620,Jun!$H:$H)</f>
        <v>0</v>
      </c>
      <c r="I620" s="48">
        <f>SUMIF(Jul!$A:$A,TB!$A620,Jul!$H:$H)</f>
        <v>0</v>
      </c>
      <c r="J620" s="48">
        <f>SUMIF(Aug!$A:$A,TB!$A620,Aug!$H:$H)</f>
        <v>0</v>
      </c>
      <c r="K620" s="48">
        <f>SUMIF(Sep!$A:$A,TB!$A620,Sep!$H:$H)</f>
        <v>0</v>
      </c>
      <c r="L620" s="48">
        <f>SUMIF(Oct!$A:$A,TB!$A620,Oct!$H:$H)</f>
        <v>0</v>
      </c>
      <c r="M620" s="48">
        <f>SUMIF(Nov!$A:$A,TB!$A620,Nov!$H:$H)</f>
        <v>0</v>
      </c>
      <c r="N620" s="48">
        <f>SUMIF(Dec!$A:$A,TB!$A620,Dec!$H:$H)</f>
        <v>0</v>
      </c>
      <c r="Q620" s="48">
        <v>0</v>
      </c>
      <c r="R620" s="48">
        <v>40438.36</v>
      </c>
      <c r="S620" s="48">
        <v>61331.51</v>
      </c>
      <c r="T620" s="48">
        <v>81550.69</v>
      </c>
      <c r="U620" s="48">
        <v>101769.87</v>
      </c>
      <c r="V620" s="48">
        <v>122663.02</v>
      </c>
      <c r="W620" s="48">
        <v>143556.17000000001</v>
      </c>
      <c r="X620" s="48">
        <v>163101.38</v>
      </c>
      <c r="Y620" s="48">
        <v>163101.38</v>
      </c>
      <c r="Z620" s="48">
        <v>163101.38</v>
      </c>
      <c r="AA620" s="48">
        <v>163101.38</v>
      </c>
      <c r="AB620" s="48">
        <v>163101.38</v>
      </c>
      <c r="AD620" s="48">
        <f t="shared" si="420"/>
        <v>0</v>
      </c>
      <c r="AE620" s="48">
        <f t="shared" si="420"/>
        <v>0</v>
      </c>
      <c r="AF620" s="48">
        <f t="shared" si="420"/>
        <v>0</v>
      </c>
      <c r="AG620" s="48">
        <f t="shared" si="420"/>
        <v>0</v>
      </c>
      <c r="AH620" s="48">
        <f t="shared" si="420"/>
        <v>0</v>
      </c>
      <c r="AI620" s="48">
        <f t="shared" si="420"/>
        <v>0</v>
      </c>
      <c r="AJ620" s="48">
        <f t="shared" si="420"/>
        <v>0</v>
      </c>
      <c r="AK620" s="48">
        <f t="shared" si="420"/>
        <v>0</v>
      </c>
      <c r="AL620" s="48">
        <f t="shared" si="420"/>
        <v>0</v>
      </c>
      <c r="AM620" s="48">
        <f t="shared" si="420"/>
        <v>0</v>
      </c>
      <c r="AN620" s="48">
        <f t="shared" si="420"/>
        <v>0</v>
      </c>
      <c r="AO620" s="48">
        <f t="shared" si="420"/>
        <v>0</v>
      </c>
    </row>
    <row r="621" spans="1:41" ht="16.399999999999999" customHeight="1">
      <c r="A621" s="22"/>
      <c r="B621" s="15"/>
      <c r="C621" s="48">
        <f>SUMIF(Jan!$A:$A,TB!$A621,Jan!$H:$H)</f>
        <v>0</v>
      </c>
      <c r="D621" s="48">
        <f>SUMIF(Feb!$A:$A,TB!$A621,Feb!$H:$H)</f>
        <v>0</v>
      </c>
      <c r="E621" s="48">
        <f>SUMIF(Mar!$A:$A,TB!$A621,Mar!$H:$H)</f>
        <v>0</v>
      </c>
      <c r="F621" s="48">
        <f>SUMIF(Apr!$A:$A,TB!$A621,Apr!$H:$H)</f>
        <v>0</v>
      </c>
      <c r="G621" s="48">
        <f>SUMIF(May!$A:$A,TB!$A621,May!$H:$H)</f>
        <v>0</v>
      </c>
      <c r="H621" s="48">
        <f>SUMIF(Jun!$A:$A,TB!$A621,Jun!$H:$H)</f>
        <v>0</v>
      </c>
      <c r="I621" s="48">
        <f>SUMIF(Jul!$A:$A,TB!$A621,Jul!$H:$H)</f>
        <v>0</v>
      </c>
      <c r="J621" s="48">
        <f>SUMIF(Aug!$A:$A,TB!$A621,Aug!$H:$H)</f>
        <v>0</v>
      </c>
      <c r="K621" s="48">
        <f>SUMIF(Sep!$A:$A,TB!$A621,Sep!$H:$H)</f>
        <v>0</v>
      </c>
      <c r="L621" s="48">
        <f>SUMIF(Oct!$A:$A,TB!$A621,Oct!$H:$H)</f>
        <v>0</v>
      </c>
      <c r="M621" s="48">
        <f>SUMIF(Nov!$A:$A,TB!$A621,Nov!$H:$H)</f>
        <v>0</v>
      </c>
      <c r="N621" s="48">
        <f>SUMIF(Dec!$A:$A,TB!$A621,Dec!$H:$H)</f>
        <v>0</v>
      </c>
      <c r="Q621" s="48">
        <v>0</v>
      </c>
      <c r="R621" s="48">
        <v>0</v>
      </c>
      <c r="S621" s="48">
        <v>0</v>
      </c>
      <c r="T621" s="48">
        <v>0</v>
      </c>
      <c r="U621" s="48">
        <v>0</v>
      </c>
      <c r="V621" s="48">
        <v>0</v>
      </c>
      <c r="W621" s="48">
        <v>0</v>
      </c>
      <c r="X621" s="48">
        <v>0</v>
      </c>
      <c r="Y621" s="48">
        <v>0</v>
      </c>
      <c r="Z621" s="48">
        <v>0</v>
      </c>
      <c r="AA621" s="48">
        <v>0</v>
      </c>
      <c r="AB621" s="48">
        <v>0</v>
      </c>
      <c r="AD621" s="48">
        <f t="shared" si="420"/>
        <v>0</v>
      </c>
      <c r="AE621" s="48">
        <f t="shared" si="420"/>
        <v>0</v>
      </c>
      <c r="AF621" s="48">
        <f t="shared" si="420"/>
        <v>0</v>
      </c>
      <c r="AG621" s="48">
        <f t="shared" si="420"/>
        <v>0</v>
      </c>
      <c r="AH621" s="48">
        <f t="shared" si="420"/>
        <v>0</v>
      </c>
      <c r="AI621" s="48">
        <f t="shared" si="420"/>
        <v>0</v>
      </c>
      <c r="AJ621" s="48">
        <f t="shared" si="420"/>
        <v>0</v>
      </c>
      <c r="AK621" s="48">
        <f t="shared" si="420"/>
        <v>0</v>
      </c>
      <c r="AL621" s="48">
        <f t="shared" si="420"/>
        <v>0</v>
      </c>
      <c r="AM621" s="48">
        <f t="shared" si="420"/>
        <v>0</v>
      </c>
      <c r="AN621" s="48">
        <f t="shared" si="420"/>
        <v>0</v>
      </c>
      <c r="AO621" s="48">
        <f t="shared" si="420"/>
        <v>0</v>
      </c>
    </row>
    <row r="622" spans="1:41" ht="16.399999999999999" customHeight="1">
      <c r="A622" s="14"/>
      <c r="B622" s="23"/>
      <c r="C622" s="48">
        <f>SUMIF(Jan!$A:$A,TB!$A622,Jan!$H:$H)</f>
        <v>0</v>
      </c>
      <c r="D622" s="48">
        <f>SUMIF(Feb!$A:$A,TB!$A622,Feb!$H:$H)</f>
        <v>0</v>
      </c>
      <c r="E622" s="48">
        <f>SUMIF(Mar!$A:$A,TB!$A622,Mar!$H:$H)</f>
        <v>0</v>
      </c>
      <c r="F622" s="48">
        <f>SUMIF(Apr!$A:$A,TB!$A622,Apr!$H:$H)</f>
        <v>0</v>
      </c>
      <c r="G622" s="48">
        <f>SUMIF(May!$A:$A,TB!$A622,May!$H:$H)</f>
        <v>0</v>
      </c>
      <c r="H622" s="48">
        <f>SUMIF(Jun!$A:$A,TB!$A622,Jun!$H:$H)</f>
        <v>0</v>
      </c>
      <c r="I622" s="48">
        <f>SUMIF(Jul!$A:$A,TB!$A622,Jul!$H:$H)</f>
        <v>0</v>
      </c>
      <c r="J622" s="48">
        <f>SUMIF(Aug!$A:$A,TB!$A622,Aug!$H:$H)</f>
        <v>0</v>
      </c>
      <c r="K622" s="48">
        <f>SUMIF(Sep!$A:$A,TB!$A622,Sep!$H:$H)</f>
        <v>0</v>
      </c>
      <c r="L622" s="48">
        <f>SUMIF(Oct!$A:$A,TB!$A622,Oct!$H:$H)</f>
        <v>0</v>
      </c>
      <c r="M622" s="48">
        <f>SUMIF(Nov!$A:$A,TB!$A622,Nov!$H:$H)</f>
        <v>0</v>
      </c>
      <c r="N622" s="48">
        <f>SUMIF(Dec!$A:$A,TB!$A622,Dec!$H:$H)</f>
        <v>0</v>
      </c>
      <c r="Q622" s="48">
        <v>0</v>
      </c>
      <c r="R622" s="48">
        <v>0</v>
      </c>
      <c r="S622" s="48">
        <v>0</v>
      </c>
      <c r="T622" s="48">
        <v>0</v>
      </c>
      <c r="U622" s="48">
        <v>0</v>
      </c>
      <c r="V622" s="48">
        <v>0</v>
      </c>
      <c r="W622" s="48">
        <v>0</v>
      </c>
      <c r="X622" s="48">
        <v>0</v>
      </c>
      <c r="Y622" s="48">
        <v>0</v>
      </c>
      <c r="Z622" s="48">
        <v>0</v>
      </c>
      <c r="AA622" s="48">
        <v>0</v>
      </c>
      <c r="AB622" s="48">
        <v>0</v>
      </c>
      <c r="AD622" s="48">
        <f t="shared" si="420"/>
        <v>0</v>
      </c>
      <c r="AE622" s="48">
        <f t="shared" si="420"/>
        <v>0</v>
      </c>
      <c r="AF622" s="48">
        <f t="shared" si="420"/>
        <v>0</v>
      </c>
      <c r="AG622" s="48">
        <f t="shared" si="420"/>
        <v>0</v>
      </c>
      <c r="AH622" s="48">
        <f t="shared" si="420"/>
        <v>0</v>
      </c>
      <c r="AI622" s="48">
        <f t="shared" si="420"/>
        <v>0</v>
      </c>
      <c r="AJ622" s="48">
        <f t="shared" si="420"/>
        <v>0</v>
      </c>
      <c r="AK622" s="48">
        <f t="shared" si="420"/>
        <v>0</v>
      </c>
      <c r="AL622" s="48">
        <f t="shared" si="420"/>
        <v>0</v>
      </c>
      <c r="AM622" s="48">
        <f t="shared" si="420"/>
        <v>0</v>
      </c>
      <c r="AN622" s="48">
        <f t="shared" si="420"/>
        <v>0</v>
      </c>
      <c r="AO622" s="48">
        <f t="shared" si="420"/>
        <v>0</v>
      </c>
    </row>
    <row r="623" spans="1:41" ht="16.399999999999999" customHeight="1">
      <c r="A623" s="19" t="s">
        <v>86</v>
      </c>
      <c r="B623" s="20"/>
      <c r="C623" s="21">
        <f t="shared" ref="C623" si="421">ROUND(SUM(C618:C622),2)</f>
        <v>0</v>
      </c>
      <c r="D623" s="21">
        <f t="shared" ref="D623:N623" si="422">ROUND(SUM(D618:D622),2)</f>
        <v>0</v>
      </c>
      <c r="E623" s="21">
        <f t="shared" si="422"/>
        <v>0</v>
      </c>
      <c r="F623" s="21">
        <f t="shared" si="422"/>
        <v>0</v>
      </c>
      <c r="G623" s="21">
        <f t="shared" si="422"/>
        <v>0</v>
      </c>
      <c r="H623" s="21">
        <f t="shared" si="422"/>
        <v>0</v>
      </c>
      <c r="I623" s="21">
        <f t="shared" si="422"/>
        <v>0</v>
      </c>
      <c r="J623" s="21">
        <f t="shared" si="422"/>
        <v>0</v>
      </c>
      <c r="K623" s="21">
        <f t="shared" si="422"/>
        <v>0</v>
      </c>
      <c r="L623" s="21">
        <f t="shared" si="422"/>
        <v>0</v>
      </c>
      <c r="M623" s="21">
        <f t="shared" si="422"/>
        <v>0</v>
      </c>
      <c r="N623" s="21">
        <f t="shared" si="422"/>
        <v>0</v>
      </c>
      <c r="Q623" s="21">
        <v>0</v>
      </c>
      <c r="R623" s="21">
        <v>40438.36</v>
      </c>
      <c r="S623" s="21">
        <v>61331.51</v>
      </c>
      <c r="T623" s="21">
        <v>81550.69</v>
      </c>
      <c r="U623" s="21">
        <v>101769.87</v>
      </c>
      <c r="V623" s="21">
        <v>123070.23</v>
      </c>
      <c r="W623" s="21">
        <v>143963.38</v>
      </c>
      <c r="X623" s="21">
        <v>163508.59</v>
      </c>
      <c r="Y623" s="21">
        <v>163508.59</v>
      </c>
      <c r="Z623" s="21">
        <v>163508.59</v>
      </c>
      <c r="AA623" s="21">
        <v>163508.59</v>
      </c>
      <c r="AB623" s="21">
        <v>163508.59</v>
      </c>
      <c r="AD623" s="21">
        <f t="shared" ref="AD623:AO623" si="423">ROUND(SUM(AD618:AD622),2)</f>
        <v>0</v>
      </c>
      <c r="AE623" s="21">
        <f t="shared" si="423"/>
        <v>0</v>
      </c>
      <c r="AF623" s="21">
        <f t="shared" si="423"/>
        <v>0</v>
      </c>
      <c r="AG623" s="21">
        <f t="shared" si="423"/>
        <v>0</v>
      </c>
      <c r="AH623" s="21">
        <f t="shared" si="423"/>
        <v>0</v>
      </c>
      <c r="AI623" s="21">
        <f t="shared" si="423"/>
        <v>0</v>
      </c>
      <c r="AJ623" s="21">
        <f t="shared" si="423"/>
        <v>0</v>
      </c>
      <c r="AK623" s="21">
        <f t="shared" si="423"/>
        <v>0</v>
      </c>
      <c r="AL623" s="21">
        <f t="shared" si="423"/>
        <v>0</v>
      </c>
      <c r="AM623" s="21">
        <f t="shared" si="423"/>
        <v>0</v>
      </c>
      <c r="AN623" s="21">
        <f t="shared" si="423"/>
        <v>0</v>
      </c>
      <c r="AO623" s="21">
        <f t="shared" si="423"/>
        <v>0</v>
      </c>
    </row>
    <row r="624" spans="1:41" ht="16.399999999999999" customHeight="1">
      <c r="A624" s="22"/>
      <c r="B624" s="15"/>
      <c r="C624" s="48">
        <f>SUMIF(Jan!$A:$A,TB!$A624,Jan!$H:$H)</f>
        <v>0</v>
      </c>
      <c r="D624" s="48">
        <f>SUMIF(Feb!$A:$A,TB!$A624,Feb!$H:$H)</f>
        <v>0</v>
      </c>
      <c r="E624" s="48">
        <f>SUMIF(Mar!$A:$A,TB!$A624,Mar!$H:$H)</f>
        <v>0</v>
      </c>
      <c r="F624" s="48">
        <f>SUMIF(Apr!$A:$A,TB!$A624,Apr!$H:$H)</f>
        <v>0</v>
      </c>
      <c r="G624" s="48">
        <f>SUMIF(May!$A:$A,TB!$A624,May!$H:$H)</f>
        <v>0</v>
      </c>
      <c r="H624" s="48">
        <f>SUMIF(Jun!$A:$A,TB!$A624,Jun!$H:$H)</f>
        <v>0</v>
      </c>
      <c r="I624" s="48">
        <f>SUMIF(Jul!$A:$A,TB!$A624,Jul!$H:$H)</f>
        <v>0</v>
      </c>
      <c r="J624" s="48">
        <f>SUMIF(Aug!$A:$A,TB!$A624,Aug!$H:$H)</f>
        <v>0</v>
      </c>
      <c r="K624" s="48">
        <f>SUMIF(Sep!$A:$A,TB!$A624,Sep!$H:$H)</f>
        <v>0</v>
      </c>
      <c r="L624" s="48">
        <f>SUMIF(Oct!$A:$A,TB!$A624,Oct!$H:$H)</f>
        <v>0</v>
      </c>
      <c r="M624" s="48">
        <f>SUMIF(Nov!$A:$A,TB!$A624,Nov!$H:$H)</f>
        <v>0</v>
      </c>
      <c r="N624" s="48">
        <f>SUMIF(Dec!$A:$A,TB!$A624,Dec!$H:$H)</f>
        <v>0</v>
      </c>
      <c r="Q624" s="48">
        <v>0</v>
      </c>
      <c r="R624" s="48">
        <v>0</v>
      </c>
      <c r="S624" s="48">
        <v>0</v>
      </c>
      <c r="T624" s="48">
        <v>0</v>
      </c>
      <c r="U624" s="48">
        <v>0</v>
      </c>
      <c r="V624" s="48">
        <v>0</v>
      </c>
      <c r="W624" s="48">
        <v>0</v>
      </c>
      <c r="X624" s="48">
        <v>0</v>
      </c>
      <c r="Y624" s="48">
        <v>0</v>
      </c>
      <c r="Z624" s="48">
        <v>0</v>
      </c>
      <c r="AA624" s="48">
        <v>0</v>
      </c>
      <c r="AB624" s="48">
        <v>0</v>
      </c>
      <c r="AD624" s="48">
        <f t="shared" ref="AD624:AO626" si="424">ROUND(C624*AD$2,2)</f>
        <v>0</v>
      </c>
      <c r="AE624" s="48">
        <f t="shared" si="424"/>
        <v>0</v>
      </c>
      <c r="AF624" s="48">
        <f t="shared" si="424"/>
        <v>0</v>
      </c>
      <c r="AG624" s="48">
        <f t="shared" si="424"/>
        <v>0</v>
      </c>
      <c r="AH624" s="48">
        <f t="shared" si="424"/>
        <v>0</v>
      </c>
      <c r="AI624" s="48">
        <f t="shared" si="424"/>
        <v>0</v>
      </c>
      <c r="AJ624" s="48">
        <f t="shared" si="424"/>
        <v>0</v>
      </c>
      <c r="AK624" s="48">
        <f t="shared" si="424"/>
        <v>0</v>
      </c>
      <c r="AL624" s="48">
        <f t="shared" si="424"/>
        <v>0</v>
      </c>
      <c r="AM624" s="48">
        <f t="shared" si="424"/>
        <v>0</v>
      </c>
      <c r="AN624" s="48">
        <f t="shared" si="424"/>
        <v>0</v>
      </c>
      <c r="AO624" s="48">
        <f t="shared" si="424"/>
        <v>0</v>
      </c>
    </row>
    <row r="625" spans="1:41" ht="16.399999999999999" customHeight="1">
      <c r="A625" s="14">
        <v>94026</v>
      </c>
      <c r="B625" s="23" t="s">
        <v>470</v>
      </c>
      <c r="C625" s="48">
        <f>SUMIF(Jan!$A:$A,TB!$A625,Jan!$H:$H)</f>
        <v>0</v>
      </c>
      <c r="D625" s="48">
        <f>SUMIF(Feb!$A:$A,TB!$A625,Feb!$H:$H)</f>
        <v>679923.14</v>
      </c>
      <c r="E625" s="48">
        <f>SUMIF(Mar!$A:$A,TB!$A625,Mar!$H:$H)</f>
        <v>1270441.32</v>
      </c>
      <c r="F625" s="48">
        <f>SUMIF(Apr!$A:$A,TB!$A625,Apr!$H:$H)</f>
        <v>1508685.11</v>
      </c>
      <c r="G625" s="48">
        <f>SUMIF(May!$A:$A,TB!$A625,May!$H:$H)</f>
        <v>1863004.19</v>
      </c>
      <c r="H625" s="48">
        <f>SUMIF(Jun!$A:$A,TB!$A625,Jun!$H:$H)</f>
        <v>2458982.9500000002</v>
      </c>
      <c r="I625" s="48">
        <f>SUMIF(Jul!$A:$A,TB!$A625,Jul!$H:$H)</f>
        <v>2458982.9500000002</v>
      </c>
      <c r="J625" s="48">
        <f>SUMIF(Aug!$A:$A,TB!$A625,Aug!$H:$H)</f>
        <v>2458982.9500000002</v>
      </c>
      <c r="K625" s="48">
        <f>SUMIF(Sep!$A:$A,TB!$A625,Sep!$H:$H)</f>
        <v>2458982.9500000002</v>
      </c>
      <c r="L625" s="48">
        <f>SUMIF(Oct!$A:$A,TB!$A625,Oct!$H:$H)</f>
        <v>2458982.9500000002</v>
      </c>
      <c r="M625" s="48">
        <f>SUMIF(Nov!$A:$A,TB!$A625,Nov!$H:$H)</f>
        <v>2458982.9500000002</v>
      </c>
      <c r="N625" s="48">
        <f>SUMIF(Dec!$A:$A,TB!$A625,Dec!$H:$H)</f>
        <v>2458982.9500000002</v>
      </c>
      <c r="Q625" s="48">
        <v>134592.56</v>
      </c>
      <c r="R625" s="48">
        <v>134592.56</v>
      </c>
      <c r="S625" s="48">
        <v>134592.56</v>
      </c>
      <c r="T625" s="48">
        <v>134592.56</v>
      </c>
      <c r="U625" s="48">
        <v>134592.56</v>
      </c>
      <c r="V625" s="48">
        <v>951422.67</v>
      </c>
      <c r="W625" s="48">
        <v>951422.67</v>
      </c>
      <c r="X625" s="48">
        <v>951422.67</v>
      </c>
      <c r="Y625" s="48">
        <v>1317632.18</v>
      </c>
      <c r="Z625" s="48">
        <v>1317632.18</v>
      </c>
      <c r="AA625" s="48">
        <v>1317632.18</v>
      </c>
      <c r="AB625" s="48">
        <v>2281115.0499999998</v>
      </c>
      <c r="AD625" s="48">
        <f t="shared" si="424"/>
        <v>0</v>
      </c>
      <c r="AE625" s="48">
        <f t="shared" si="424"/>
        <v>679923.14</v>
      </c>
      <c r="AF625" s="48">
        <f t="shared" si="424"/>
        <v>1270441.32</v>
      </c>
      <c r="AG625" s="48">
        <f t="shared" si="424"/>
        <v>1508685.11</v>
      </c>
      <c r="AH625" s="48">
        <f t="shared" si="424"/>
        <v>1863004.19</v>
      </c>
      <c r="AI625" s="48">
        <f t="shared" si="424"/>
        <v>2458982.9500000002</v>
      </c>
      <c r="AJ625" s="48">
        <f t="shared" si="424"/>
        <v>2458982.9500000002</v>
      </c>
      <c r="AK625" s="48">
        <f t="shared" si="424"/>
        <v>2458982.9500000002</v>
      </c>
      <c r="AL625" s="48">
        <f t="shared" si="424"/>
        <v>2458982.9500000002</v>
      </c>
      <c r="AM625" s="48">
        <f t="shared" si="424"/>
        <v>2458982.9500000002</v>
      </c>
      <c r="AN625" s="48">
        <f t="shared" si="424"/>
        <v>2458982.9500000002</v>
      </c>
      <c r="AO625" s="48">
        <f t="shared" si="424"/>
        <v>2458982.9500000002</v>
      </c>
    </row>
    <row r="626" spans="1:41" ht="16.399999999999999" customHeight="1">
      <c r="A626" s="14"/>
      <c r="B626" s="23"/>
      <c r="C626" s="48">
        <f>SUMIF(Jan!$A:$A,TB!$A626,Jan!$H:$H)</f>
        <v>0</v>
      </c>
      <c r="D626" s="48">
        <f>SUMIF(Feb!$A:$A,TB!$A626,Feb!$H:$H)</f>
        <v>0</v>
      </c>
      <c r="E626" s="48">
        <f>SUMIF(Mar!$A:$A,TB!$A626,Mar!$H:$H)</f>
        <v>0</v>
      </c>
      <c r="F626" s="48">
        <f>SUMIF(Apr!$A:$A,TB!$A626,Apr!$H:$H)</f>
        <v>0</v>
      </c>
      <c r="G626" s="48">
        <f>SUMIF(May!$A:$A,TB!$A626,May!$H:$H)</f>
        <v>0</v>
      </c>
      <c r="H626" s="48">
        <f>SUMIF(Jun!$A:$A,TB!$A626,Jun!$H:$H)</f>
        <v>0</v>
      </c>
      <c r="I626" s="48">
        <f>SUMIF(Jul!$A:$A,TB!$A626,Jul!$H:$H)</f>
        <v>0</v>
      </c>
      <c r="J626" s="48">
        <f>SUMIF(Aug!$A:$A,TB!$A626,Aug!$H:$H)</f>
        <v>0</v>
      </c>
      <c r="K626" s="48">
        <f>SUMIF(Sep!$A:$A,TB!$A626,Sep!$H:$H)</f>
        <v>0</v>
      </c>
      <c r="L626" s="48">
        <f>SUMIF(Oct!$A:$A,TB!$A626,Oct!$H:$H)</f>
        <v>0</v>
      </c>
      <c r="M626" s="48">
        <f>SUMIF(Nov!$A:$A,TB!$A626,Nov!$H:$H)</f>
        <v>0</v>
      </c>
      <c r="N626" s="48">
        <f>SUMIF(Dec!$A:$A,TB!$A626,Dec!$H:$H)</f>
        <v>0</v>
      </c>
      <c r="Q626" s="48">
        <v>0</v>
      </c>
      <c r="R626" s="48">
        <v>0</v>
      </c>
      <c r="S626" s="48">
        <v>0</v>
      </c>
      <c r="T626" s="48">
        <v>0</v>
      </c>
      <c r="U626" s="48">
        <v>0</v>
      </c>
      <c r="V626" s="48">
        <v>0</v>
      </c>
      <c r="W626" s="48">
        <v>0</v>
      </c>
      <c r="X626" s="48">
        <v>0</v>
      </c>
      <c r="Y626" s="48">
        <v>0</v>
      </c>
      <c r="Z626" s="48">
        <v>0</v>
      </c>
      <c r="AA626" s="48">
        <v>0</v>
      </c>
      <c r="AB626" s="48">
        <v>0</v>
      </c>
      <c r="AD626" s="48">
        <f t="shared" si="424"/>
        <v>0</v>
      </c>
      <c r="AE626" s="48">
        <f t="shared" si="424"/>
        <v>0</v>
      </c>
      <c r="AF626" s="48">
        <f t="shared" si="424"/>
        <v>0</v>
      </c>
      <c r="AG626" s="48">
        <f t="shared" si="424"/>
        <v>0</v>
      </c>
      <c r="AH626" s="48">
        <f t="shared" si="424"/>
        <v>0</v>
      </c>
      <c r="AI626" s="48">
        <f t="shared" si="424"/>
        <v>0</v>
      </c>
      <c r="AJ626" s="48">
        <f t="shared" si="424"/>
        <v>0</v>
      </c>
      <c r="AK626" s="48">
        <f t="shared" si="424"/>
        <v>0</v>
      </c>
      <c r="AL626" s="48">
        <f t="shared" si="424"/>
        <v>0</v>
      </c>
      <c r="AM626" s="48">
        <f t="shared" si="424"/>
        <v>0</v>
      </c>
      <c r="AN626" s="48">
        <f t="shared" si="424"/>
        <v>0</v>
      </c>
      <c r="AO626" s="48">
        <f t="shared" si="424"/>
        <v>0</v>
      </c>
    </row>
    <row r="627" spans="1:41" ht="16.399999999999999" customHeight="1">
      <c r="A627" s="19" t="s">
        <v>88</v>
      </c>
      <c r="B627" s="20"/>
      <c r="C627" s="21">
        <f t="shared" ref="C627" si="425">ROUND(SUM(C624:C626),2)</f>
        <v>0</v>
      </c>
      <c r="D627" s="21">
        <f t="shared" ref="D627:N627" si="426">ROUND(SUM(D624:D626),2)</f>
        <v>679923.14</v>
      </c>
      <c r="E627" s="21">
        <f t="shared" si="426"/>
        <v>1270441.32</v>
      </c>
      <c r="F627" s="21">
        <f t="shared" si="426"/>
        <v>1508685.11</v>
      </c>
      <c r="G627" s="21">
        <f t="shared" si="426"/>
        <v>1863004.19</v>
      </c>
      <c r="H627" s="21">
        <f t="shared" si="426"/>
        <v>2458982.9500000002</v>
      </c>
      <c r="I627" s="21">
        <f t="shared" si="426"/>
        <v>2458982.9500000002</v>
      </c>
      <c r="J627" s="21">
        <f t="shared" si="426"/>
        <v>2458982.9500000002</v>
      </c>
      <c r="K627" s="21">
        <f t="shared" si="426"/>
        <v>2458982.9500000002</v>
      </c>
      <c r="L627" s="21">
        <f t="shared" si="426"/>
        <v>2458982.9500000002</v>
      </c>
      <c r="M627" s="21">
        <f t="shared" si="426"/>
        <v>2458982.9500000002</v>
      </c>
      <c r="N627" s="21">
        <f t="shared" si="426"/>
        <v>2458982.9500000002</v>
      </c>
      <c r="Q627" s="21">
        <v>134592.56</v>
      </c>
      <c r="R627" s="21">
        <v>134592.56</v>
      </c>
      <c r="S627" s="21">
        <v>134592.56</v>
      </c>
      <c r="T627" s="21">
        <v>134592.56</v>
      </c>
      <c r="U627" s="21">
        <v>134592.56</v>
      </c>
      <c r="V627" s="21">
        <v>951422.67</v>
      </c>
      <c r="W627" s="21">
        <v>951422.67</v>
      </c>
      <c r="X627" s="21">
        <v>951422.67</v>
      </c>
      <c r="Y627" s="21">
        <v>1317632.18</v>
      </c>
      <c r="Z627" s="21">
        <v>1317632.18</v>
      </c>
      <c r="AA627" s="21">
        <v>1317632.18</v>
      </c>
      <c r="AB627" s="21">
        <v>2281115.0499999998</v>
      </c>
      <c r="AD627" s="21">
        <f t="shared" ref="AD627:AO627" si="427">ROUND(SUM(AD624:AD626),2)</f>
        <v>0</v>
      </c>
      <c r="AE627" s="21">
        <f t="shared" si="427"/>
        <v>679923.14</v>
      </c>
      <c r="AF627" s="21">
        <f t="shared" si="427"/>
        <v>1270441.32</v>
      </c>
      <c r="AG627" s="21">
        <f t="shared" si="427"/>
        <v>1508685.11</v>
      </c>
      <c r="AH627" s="21">
        <f t="shared" si="427"/>
        <v>1863004.19</v>
      </c>
      <c r="AI627" s="21">
        <f t="shared" si="427"/>
        <v>2458982.9500000002</v>
      </c>
      <c r="AJ627" s="21">
        <f t="shared" si="427"/>
        <v>2458982.9500000002</v>
      </c>
      <c r="AK627" s="21">
        <f t="shared" si="427"/>
        <v>2458982.9500000002</v>
      </c>
      <c r="AL627" s="21">
        <f t="shared" si="427"/>
        <v>2458982.9500000002</v>
      </c>
      <c r="AM627" s="21">
        <f t="shared" si="427"/>
        <v>2458982.9500000002</v>
      </c>
      <c r="AN627" s="21">
        <f t="shared" si="427"/>
        <v>2458982.9500000002</v>
      </c>
      <c r="AO627" s="21">
        <f t="shared" si="427"/>
        <v>2458982.9500000002</v>
      </c>
    </row>
    <row r="628" spans="1:41" ht="16.399999999999999" customHeight="1">
      <c r="A628" s="12"/>
      <c r="B628" s="31"/>
      <c r="C628" s="49"/>
      <c r="D628" s="49"/>
      <c r="E628" s="49"/>
      <c r="F628" s="51"/>
      <c r="G628" s="50"/>
      <c r="H628" s="50"/>
      <c r="I628" s="50"/>
      <c r="J628" s="50"/>
      <c r="K628" s="50"/>
      <c r="L628" s="50"/>
      <c r="M628" s="50"/>
      <c r="N628" s="50"/>
      <c r="Q628" s="49"/>
      <c r="R628" s="49"/>
      <c r="S628" s="49"/>
      <c r="T628" s="51"/>
      <c r="U628" s="50"/>
      <c r="V628" s="50"/>
      <c r="W628" s="50"/>
      <c r="X628" s="50"/>
      <c r="Y628" s="50"/>
      <c r="Z628" s="50"/>
      <c r="AA628" s="50"/>
      <c r="AB628" s="50"/>
      <c r="AD628" s="49"/>
      <c r="AE628" s="49"/>
      <c r="AF628" s="49"/>
      <c r="AG628" s="51"/>
      <c r="AH628" s="50"/>
      <c r="AI628" s="50"/>
      <c r="AJ628" s="50"/>
      <c r="AK628" s="50"/>
      <c r="AL628" s="50"/>
      <c r="AM628" s="50"/>
      <c r="AN628" s="50"/>
      <c r="AO628" s="50"/>
    </row>
    <row r="629" spans="1:41" ht="16.399999999999999" customHeight="1">
      <c r="A629" s="12"/>
      <c r="B629" s="32"/>
      <c r="C629" s="49"/>
      <c r="D629" s="49"/>
      <c r="E629" s="49"/>
      <c r="F629" s="51"/>
      <c r="G629" s="50"/>
      <c r="H629" s="50"/>
      <c r="I629" s="50"/>
      <c r="J629" s="50"/>
      <c r="K629" s="50"/>
      <c r="L629" s="50"/>
      <c r="M629" s="50"/>
      <c r="N629" s="50"/>
      <c r="Q629" s="49"/>
      <c r="R629" s="49"/>
      <c r="S629" s="49"/>
      <c r="T629" s="51"/>
      <c r="U629" s="50"/>
      <c r="V629" s="50"/>
      <c r="W629" s="50"/>
      <c r="X629" s="50"/>
      <c r="Y629" s="50"/>
      <c r="Z629" s="50"/>
      <c r="AA629" s="50"/>
      <c r="AB629" s="50"/>
      <c r="AD629" s="49"/>
      <c r="AE629" s="49"/>
      <c r="AF629" s="49"/>
      <c r="AG629" s="51"/>
      <c r="AH629" s="50"/>
      <c r="AI629" s="50"/>
      <c r="AJ629" s="50"/>
      <c r="AK629" s="50"/>
      <c r="AL629" s="50"/>
      <c r="AM629" s="50"/>
      <c r="AN629" s="50"/>
      <c r="AO629" s="50"/>
    </row>
    <row r="630" spans="1:41" ht="16.399999999999999" customHeight="1">
      <c r="A630" s="33" t="s">
        <v>471</v>
      </c>
      <c r="B630" s="34"/>
      <c r="C630" s="35">
        <f t="shared" ref="C630:N630" si="428">ROUND(SUM(C101,C107,C123,C156,C159,C163,C167,C177,C181,C185,C190,C355,C194,C198,C202,C206,C210,C214,C227,C237,C232,C242,C246,C250,C256,C260,C273,C278,C282,C315,C319,C323,C328,C335,C340,C343,C347,C351,C359,C363,C374,C426,C510,C515,C524,C530,C607,C612,C617,C623,C627,),2)</f>
        <v>0</v>
      </c>
      <c r="D630" s="35">
        <f t="shared" si="428"/>
        <v>-0.01</v>
      </c>
      <c r="E630" s="35">
        <f t="shared" si="428"/>
        <v>0</v>
      </c>
      <c r="F630" s="35">
        <f t="shared" si="428"/>
        <v>0</v>
      </c>
      <c r="G630" s="35">
        <f t="shared" si="428"/>
        <v>0</v>
      </c>
      <c r="H630" s="35">
        <f t="shared" si="428"/>
        <v>0</v>
      </c>
      <c r="I630" s="35">
        <f t="shared" si="428"/>
        <v>0</v>
      </c>
      <c r="J630" s="35">
        <f t="shared" si="428"/>
        <v>0</v>
      </c>
      <c r="K630" s="35">
        <f t="shared" si="428"/>
        <v>0</v>
      </c>
      <c r="L630" s="35">
        <f t="shared" si="428"/>
        <v>0</v>
      </c>
      <c r="M630" s="35">
        <f t="shared" si="428"/>
        <v>0</v>
      </c>
      <c r="N630" s="35">
        <f t="shared" si="428"/>
        <v>0</v>
      </c>
      <c r="Q630" s="35">
        <v>0</v>
      </c>
      <c r="R630" s="35">
        <v>0</v>
      </c>
      <c r="S630" s="35">
        <v>0</v>
      </c>
      <c r="T630" s="35">
        <v>0</v>
      </c>
      <c r="U630" s="35">
        <v>0</v>
      </c>
      <c r="V630" s="35">
        <v>0</v>
      </c>
      <c r="W630" s="35">
        <v>0</v>
      </c>
      <c r="X630" s="35">
        <v>0</v>
      </c>
      <c r="Y630" s="35">
        <v>0</v>
      </c>
      <c r="Z630" s="35">
        <v>0</v>
      </c>
      <c r="AA630" s="35">
        <v>0</v>
      </c>
      <c r="AB630" s="35">
        <v>0</v>
      </c>
      <c r="AD630" s="35">
        <f t="shared" ref="AD630:AO630" si="429">ROUND(SUM(AD101,AD107,AD123,AD156,AD159,AD163,AD167,AD177,AD181,AD185,AD190,AD355,AD194,AD198,AD202,AD206,AD210,AD214,AD227,AD237,AD232,AD242,AD246,AD250,AD256,AD260,AD273,AD278,AD282,AD315,AD319,AD323,AD328,AD335,AD340,AD343,AD347,AD351,AD359,AD363,AD374,AD426,AD510,AD515,AD524,AD530,AD607,AD612,AD617,AD623,AD627,),2)</f>
        <v>0</v>
      </c>
      <c r="AE630" s="35">
        <f t="shared" si="429"/>
        <v>-0.01</v>
      </c>
      <c r="AF630" s="35">
        <f t="shared" si="429"/>
        <v>0</v>
      </c>
      <c r="AG630" s="35">
        <f t="shared" si="429"/>
        <v>0</v>
      </c>
      <c r="AH630" s="35">
        <f t="shared" si="429"/>
        <v>0</v>
      </c>
      <c r="AI630" s="35">
        <f t="shared" si="429"/>
        <v>0</v>
      </c>
      <c r="AJ630" s="35">
        <f t="shared" si="429"/>
        <v>0</v>
      </c>
      <c r="AK630" s="35">
        <f t="shared" si="429"/>
        <v>0</v>
      </c>
      <c r="AL630" s="35">
        <f t="shared" si="429"/>
        <v>0</v>
      </c>
      <c r="AM630" s="35">
        <f t="shared" si="429"/>
        <v>0</v>
      </c>
      <c r="AN630" s="35">
        <f t="shared" si="429"/>
        <v>0</v>
      </c>
      <c r="AO630" s="35">
        <f t="shared" si="429"/>
        <v>0</v>
      </c>
    </row>
  </sheetData>
  <sheetProtection formatCells="0" formatColumns="0" formatRows="0" insertColumns="0" insertRows="0" insertHyperlinks="0" deleteColumns="0" deleteRows="0" sort="0" autoFilter="0" pivotTables="0"/>
  <autoFilter ref="A5:AO630" xr:uid="{D0364F26-3FDD-4E13-9446-AE0139F219DC}"/>
  <phoneticPr fontId="15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7C1D-244B-4216-AEC7-1BA3A739696C}">
  <sheetPr>
    <tabColor rgb="FFFFFFCC"/>
  </sheetPr>
  <dimension ref="A1:M463"/>
  <sheetViews>
    <sheetView zoomScale="80" zoomScaleNormal="80" workbookViewId="0">
      <selection activeCell="B26" sqref="B26:F30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  <col min="11" max="11" width="14.15234375" style="16" bestFit="1" customWidth="1"/>
    <col min="12" max="12" width="14.15234375" bestFit="1" customWidth="1"/>
    <col min="13" max="13" width="11.53515625" bestFit="1" customWidth="1"/>
  </cols>
  <sheetData>
    <row r="1" spans="1:10">
      <c r="A1" s="1" t="s">
        <v>472</v>
      </c>
      <c r="B1" s="36" t="str">
        <f>TB!A1</f>
        <v>Triple i Asia Cargo Company Limited</v>
      </c>
    </row>
    <row r="2" spans="1:10">
      <c r="A2" s="1"/>
    </row>
    <row r="3" spans="1:10" ht="17.899999999999999" customHeight="1"/>
    <row r="4" spans="1:10" ht="17.899999999999999" customHeight="1"/>
    <row r="6" spans="1:10">
      <c r="A6" s="38"/>
      <c r="C6" s="39"/>
      <c r="D6" s="40"/>
      <c r="E6" s="39"/>
      <c r="F6" s="40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/>
      <c r="D7" s="129"/>
      <c r="E7" s="129"/>
      <c r="F7" s="129"/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960291.85000000009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606929.99999999988</v>
      </c>
      <c r="E13" s="132">
        <v>0</v>
      </c>
      <c r="F13" s="132">
        <v>4089</v>
      </c>
      <c r="H13" s="133">
        <f t="shared" si="0"/>
        <v>-611019</v>
      </c>
      <c r="I13" s="4">
        <f t="shared" si="1"/>
        <v>1</v>
      </c>
      <c r="J13" s="133">
        <f t="shared" si="2"/>
        <v>-611019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1.2300751404836774E-3</v>
      </c>
      <c r="D16" s="44"/>
      <c r="E16" s="132"/>
      <c r="F16" s="13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1">
      <c r="A17" s="134">
        <v>11501</v>
      </c>
      <c r="B17" s="135" t="s">
        <v>238</v>
      </c>
      <c r="C17" s="44"/>
      <c r="D17" s="44">
        <v>9.2255626805126667E-4</v>
      </c>
      <c r="E17" s="132"/>
      <c r="F17" s="13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1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1">
      <c r="A19" s="42">
        <v>11601</v>
      </c>
      <c r="B19" s="43" t="s">
        <v>240</v>
      </c>
      <c r="C19" s="44"/>
      <c r="D19" s="44">
        <v>4537860.99</v>
      </c>
      <c r="E19" s="132"/>
      <c r="F19" s="132">
        <v>24474.43</v>
      </c>
      <c r="H19" s="133">
        <f t="shared" si="0"/>
        <v>-4562335.42</v>
      </c>
      <c r="I19" s="4">
        <f t="shared" si="1"/>
        <v>1</v>
      </c>
      <c r="J19" s="133">
        <f t="shared" si="2"/>
        <v>-4562335.42</v>
      </c>
    </row>
    <row r="20" spans="1:11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1">
      <c r="A21" s="42">
        <v>11701</v>
      </c>
      <c r="B21" s="43" t="s">
        <v>236</v>
      </c>
      <c r="C21" s="44"/>
      <c r="D21" s="44">
        <v>1.8644641386345029E-11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1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1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1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  <c r="K24" s="272"/>
    </row>
    <row r="25" spans="1:11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1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1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1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1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1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1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1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476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477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478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2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2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2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2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2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2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2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2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2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2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2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2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2">
      <c r="A109" s="140">
        <v>13301</v>
      </c>
      <c r="B109" s="43" t="s">
        <v>514</v>
      </c>
      <c r="C109" s="44">
        <v>5092</v>
      </c>
      <c r="D109" s="44"/>
      <c r="E109" s="132">
        <v>17704.759999999998</v>
      </c>
      <c r="F109" s="132">
        <v>0</v>
      </c>
      <c r="H109" s="133">
        <f t="shared" si="3"/>
        <v>22796.76</v>
      </c>
      <c r="I109" s="4">
        <f t="shared" si="4"/>
        <v>1</v>
      </c>
      <c r="J109" s="133">
        <f t="shared" si="5"/>
        <v>22796.76</v>
      </c>
    </row>
    <row r="110" spans="1:12">
      <c r="A110" s="140">
        <v>13302</v>
      </c>
      <c r="B110" s="43" t="s">
        <v>511</v>
      </c>
      <c r="C110" s="44">
        <v>12846383.879999999</v>
      </c>
      <c r="D110" s="44"/>
      <c r="E110" s="132">
        <v>0</v>
      </c>
      <c r="F110" s="132">
        <v>1534143.92</v>
      </c>
      <c r="H110" s="133">
        <f t="shared" si="3"/>
        <v>11312239.960000001</v>
      </c>
      <c r="I110" s="4">
        <f t="shared" si="4"/>
        <v>1</v>
      </c>
      <c r="J110" s="133">
        <f t="shared" si="5"/>
        <v>11312239.960000001</v>
      </c>
      <c r="K110" s="16">
        <v>11344602.440000001</v>
      </c>
      <c r="L110" s="26">
        <f>+H110-K110</f>
        <v>-32362.480000000447</v>
      </c>
    </row>
    <row r="111" spans="1:12">
      <c r="A111" s="140">
        <v>13303</v>
      </c>
      <c r="B111" s="43" t="s">
        <v>517</v>
      </c>
      <c r="C111" s="44">
        <v>7816.179999999993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2">
      <c r="A112" s="140">
        <v>13304</v>
      </c>
      <c r="B112" s="43" t="s">
        <v>512</v>
      </c>
      <c r="C112" s="44">
        <v>8159.9800000000123</v>
      </c>
      <c r="D112" s="44"/>
      <c r="E112" s="132"/>
      <c r="F112" s="132"/>
      <c r="H112" s="133">
        <f t="shared" si="3"/>
        <v>8159.98</v>
      </c>
      <c r="I112" s="4">
        <f t="shared" si="4"/>
        <v>1</v>
      </c>
      <c r="J112" s="133">
        <f t="shared" si="5"/>
        <v>8159.98</v>
      </c>
    </row>
    <row r="113" spans="1:13">
      <c r="A113" s="140">
        <v>13305</v>
      </c>
      <c r="B113" s="43" t="s">
        <v>516</v>
      </c>
      <c r="C113" s="44">
        <v>7076.890000000014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3">
      <c r="A114" s="140">
        <v>13306</v>
      </c>
      <c r="B114" s="43" t="s">
        <v>515</v>
      </c>
      <c r="C114" s="44">
        <v>173.54000000000002</v>
      </c>
      <c r="D114" s="44"/>
      <c r="E114" s="132"/>
      <c r="F114" s="132"/>
      <c r="H114" s="133">
        <f t="shared" si="3"/>
        <v>173.54</v>
      </c>
      <c r="I114" s="4">
        <f t="shared" si="4"/>
        <v>1</v>
      </c>
      <c r="J114" s="133">
        <f t="shared" si="5"/>
        <v>173.54</v>
      </c>
    </row>
    <row r="115" spans="1:13">
      <c r="A115" s="140">
        <v>13307</v>
      </c>
      <c r="B115" s="43" t="s">
        <v>513</v>
      </c>
      <c r="C115" s="44">
        <v>7732.2199999999993</v>
      </c>
      <c r="D115" s="44"/>
      <c r="E115" s="132"/>
      <c r="F115" s="132"/>
      <c r="H115" s="133">
        <f t="shared" si="3"/>
        <v>7732.22</v>
      </c>
      <c r="I115" s="4">
        <f t="shared" si="4"/>
        <v>1</v>
      </c>
      <c r="J115" s="136">
        <f t="shared" si="5"/>
        <v>7732.22</v>
      </c>
    </row>
    <row r="116" spans="1:13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3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3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3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3">
      <c r="A120" s="139">
        <v>14101</v>
      </c>
      <c r="B120" s="137" t="s">
        <v>179</v>
      </c>
      <c r="C120" s="44"/>
      <c r="D120" s="44"/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3">
      <c r="A121" s="139">
        <v>14102</v>
      </c>
      <c r="B121" s="137" t="s">
        <v>180</v>
      </c>
      <c r="C121" s="44">
        <f>10271465.5+2454341</f>
        <v>12725806.5</v>
      </c>
      <c r="D121" s="44"/>
      <c r="E121" s="132">
        <v>0</v>
      </c>
      <c r="F121" s="132">
        <v>147633.70999999996</v>
      </c>
      <c r="H121" s="133">
        <f t="shared" si="3"/>
        <v>12578172.789999999</v>
      </c>
      <c r="I121" s="4">
        <f t="shared" si="4"/>
        <v>1</v>
      </c>
      <c r="J121" s="133">
        <f>ROUND(H121*I121,2)</f>
        <v>12578172.789999999</v>
      </c>
      <c r="K121" s="16">
        <v>12550462.789999999</v>
      </c>
      <c r="L121" s="26">
        <f>+J121-K121</f>
        <v>27710</v>
      </c>
      <c r="M121" s="26"/>
    </row>
    <row r="122" spans="1:13">
      <c r="A122" s="142">
        <v>14103</v>
      </c>
      <c r="B122" s="143" t="s">
        <v>482</v>
      </c>
      <c r="C122" s="44"/>
      <c r="D122" s="44">
        <v>941003.09</v>
      </c>
      <c r="E122" s="132"/>
      <c r="F122" s="132"/>
      <c r="G122" s="136"/>
      <c r="H122" s="133">
        <f t="shared" si="3"/>
        <v>-941003.09</v>
      </c>
      <c r="I122" s="4">
        <f t="shared" si="4"/>
        <v>1</v>
      </c>
      <c r="J122" s="133">
        <f t="shared" si="5"/>
        <v>-941003.09</v>
      </c>
    </row>
    <row r="123" spans="1:13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3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3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3">
      <c r="A126" s="139">
        <v>15003</v>
      </c>
      <c r="B126" s="43" t="s">
        <v>184</v>
      </c>
      <c r="C126" s="44">
        <v>0</v>
      </c>
      <c r="D126" s="44">
        <v>0</v>
      </c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3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3">
      <c r="A128" s="139">
        <v>15005</v>
      </c>
      <c r="B128" s="43" t="s">
        <v>185</v>
      </c>
      <c r="C128" s="44">
        <v>527119.93000000005</v>
      </c>
      <c r="D128" s="44"/>
      <c r="E128" s="132">
        <v>22405.13</v>
      </c>
      <c r="F128" s="132">
        <v>0</v>
      </c>
      <c r="H128" s="133">
        <f t="shared" si="3"/>
        <v>549525.06000000006</v>
      </c>
      <c r="I128" s="4">
        <f t="shared" si="4"/>
        <v>1</v>
      </c>
      <c r="J128" s="133">
        <f t="shared" si="5"/>
        <v>549525.06000000006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48299.979999999923</v>
      </c>
      <c r="D130" s="44"/>
      <c r="E130" s="132">
        <v>84912.52</v>
      </c>
      <c r="F130" s="132">
        <v>0</v>
      </c>
      <c r="H130" s="133">
        <f t="shared" si="3"/>
        <v>133212.5</v>
      </c>
      <c r="I130" s="4">
        <f t="shared" si="4"/>
        <v>1</v>
      </c>
      <c r="J130" s="133">
        <f t="shared" si="5"/>
        <v>133212.5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/>
      <c r="D133" s="44"/>
      <c r="E133" s="132">
        <v>237938.38</v>
      </c>
      <c r="F133" s="132">
        <v>0</v>
      </c>
      <c r="H133" s="133">
        <f t="shared" si="3"/>
        <v>237938.38</v>
      </c>
      <c r="I133" s="4">
        <f t="shared" si="4"/>
        <v>1</v>
      </c>
      <c r="J133" s="133">
        <f t="shared" si="5"/>
        <v>237938.38</v>
      </c>
    </row>
    <row r="134" spans="1:10">
      <c r="A134" s="139">
        <v>15011</v>
      </c>
      <c r="B134" s="43" t="s">
        <v>220</v>
      </c>
      <c r="C134" s="44">
        <v>27820548.020801499</v>
      </c>
      <c r="D134" s="44"/>
      <c r="E134" s="132"/>
      <c r="F134" s="132"/>
      <c r="H134" s="133">
        <f t="shared" si="3"/>
        <v>27820548.02</v>
      </c>
      <c r="I134" s="4">
        <f t="shared" si="4"/>
        <v>1</v>
      </c>
      <c r="J134" s="133">
        <f t="shared" si="5"/>
        <v>27820548.02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f>2665764.52-124983.14</f>
        <v>2540781.38</v>
      </c>
      <c r="D136" s="44"/>
      <c r="E136" s="132">
        <v>3184.81</v>
      </c>
      <c r="F136" s="132">
        <v>0</v>
      </c>
      <c r="H136" s="133">
        <f t="shared" si="3"/>
        <v>2543966.19</v>
      </c>
      <c r="I136" s="4">
        <f t="shared" si="4"/>
        <v>1</v>
      </c>
      <c r="J136" s="133">
        <f t="shared" si="5"/>
        <v>2543966.19</v>
      </c>
    </row>
    <row r="137" spans="1:10">
      <c r="A137" s="139">
        <v>15014</v>
      </c>
      <c r="B137" s="43" t="s">
        <v>188</v>
      </c>
      <c r="C137" s="44">
        <v>120000</v>
      </c>
      <c r="D137" s="44"/>
      <c r="E137" s="132"/>
      <c r="F137" s="132"/>
      <c r="H137" s="133">
        <f t="shared" ref="H137:H200" si="6">ROUND(C137-D137+E137-F137,2)</f>
        <v>120000</v>
      </c>
      <c r="I137" s="4">
        <f t="shared" ref="I137:I200" si="7">I136</f>
        <v>1</v>
      </c>
      <c r="J137" s="133">
        <f t="shared" ref="J137:J200" si="8">ROUND(H137*I137,2)</f>
        <v>120000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461298.60000000003</v>
      </c>
      <c r="D139" s="44"/>
      <c r="E139" s="132"/>
      <c r="F139" s="132"/>
      <c r="G139" s="136"/>
      <c r="H139" s="133">
        <f t="shared" si="6"/>
        <v>461298.6</v>
      </c>
      <c r="I139" s="4">
        <f t="shared" si="7"/>
        <v>1</v>
      </c>
      <c r="J139" s="133">
        <f t="shared" si="8"/>
        <v>461298.6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848820.96000000008</v>
      </c>
      <c r="D141" s="44"/>
      <c r="E141" s="132">
        <v>55973.32</v>
      </c>
      <c r="F141" s="132">
        <v>0</v>
      </c>
      <c r="H141" s="133">
        <f t="shared" si="6"/>
        <v>904794.28</v>
      </c>
      <c r="I141" s="4">
        <f t="shared" si="7"/>
        <v>1</v>
      </c>
      <c r="J141" s="133">
        <f t="shared" si="8"/>
        <v>904794.28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1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1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1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1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1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1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1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1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1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1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1">
      <c r="A171" s="142">
        <v>21000</v>
      </c>
      <c r="B171" s="135" t="s">
        <v>484</v>
      </c>
      <c r="C171" s="44">
        <v>0</v>
      </c>
      <c r="D171" s="44">
        <v>0</v>
      </c>
      <c r="E171" s="132"/>
      <c r="F171" s="13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1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1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  <c r="K173" s="272"/>
    </row>
    <row r="174" spans="1:11">
      <c r="A174" s="139">
        <v>22001</v>
      </c>
      <c r="B174" s="137" t="s">
        <v>179</v>
      </c>
      <c r="C174" s="44"/>
      <c r="D174" s="44"/>
      <c r="E174" s="132"/>
      <c r="F174" s="132">
        <v>0</v>
      </c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1">
      <c r="A175" s="139">
        <v>22002</v>
      </c>
      <c r="B175" s="137" t="s">
        <v>180</v>
      </c>
      <c r="C175" s="44"/>
      <c r="D175" s="44">
        <v>3006823.1691089999</v>
      </c>
      <c r="E175" s="132">
        <v>0</v>
      </c>
      <c r="F175" s="132">
        <v>1136523.8800000001</v>
      </c>
      <c r="H175" s="133">
        <f t="shared" si="6"/>
        <v>-4143347.05</v>
      </c>
      <c r="I175" s="4">
        <f t="shared" si="7"/>
        <v>1</v>
      </c>
      <c r="J175" s="133">
        <f t="shared" si="8"/>
        <v>-4143347.05</v>
      </c>
    </row>
    <row r="176" spans="1:11">
      <c r="A176" s="139">
        <v>22101</v>
      </c>
      <c r="B176" s="43" t="s">
        <v>247</v>
      </c>
      <c r="C176" s="44">
        <v>0</v>
      </c>
      <c r="D176" s="44">
        <v>9679188.8800000008</v>
      </c>
      <c r="E176" s="132">
        <v>3258332.88</v>
      </c>
      <c r="F176" s="132"/>
      <c r="H176" s="133">
        <f t="shared" si="6"/>
        <v>-6420856</v>
      </c>
      <c r="I176" s="4">
        <f t="shared" si="7"/>
        <v>1</v>
      </c>
      <c r="J176" s="133">
        <f t="shared" si="8"/>
        <v>-6420856</v>
      </c>
      <c r="K176" s="16">
        <f>SUM(J175:J176)</f>
        <v>-10564203.050000001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/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>
        <v>0</v>
      </c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10134028.119999999</v>
      </c>
      <c r="E181" s="132">
        <v>1483157.99</v>
      </c>
      <c r="F181" s="132">
        <v>0</v>
      </c>
      <c r="H181" s="133">
        <f t="shared" si="6"/>
        <v>-8650870.1300000008</v>
      </c>
      <c r="I181" s="4">
        <f t="shared" si="7"/>
        <v>1</v>
      </c>
      <c r="J181" s="133">
        <f t="shared" si="8"/>
        <v>-8650870.1300000008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5.8264504332328215E-13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1502261.8515573901</v>
      </c>
      <c r="E184" s="132"/>
      <c r="F184" s="132"/>
      <c r="H184" s="133">
        <f t="shared" si="6"/>
        <v>-1502261.85</v>
      </c>
      <c r="I184" s="4">
        <f t="shared" si="7"/>
        <v>1</v>
      </c>
      <c r="J184" s="133">
        <f t="shared" si="8"/>
        <v>-1502261.85</v>
      </c>
    </row>
    <row r="185" spans="1:10">
      <c r="A185" s="139">
        <v>25008</v>
      </c>
      <c r="B185" s="137" t="s">
        <v>287</v>
      </c>
      <c r="C185" s="44"/>
      <c r="D185" s="44"/>
      <c r="E185" s="132">
        <v>0</v>
      </c>
      <c r="F185" s="132">
        <v>752.64</v>
      </c>
      <c r="H185" s="133">
        <f t="shared" si="6"/>
        <v>-752.64</v>
      </c>
      <c r="I185" s="4">
        <f t="shared" si="7"/>
        <v>1</v>
      </c>
      <c r="J185" s="133">
        <f t="shared" si="8"/>
        <v>-752.64</v>
      </c>
    </row>
    <row r="186" spans="1:10">
      <c r="A186" s="139">
        <v>25009</v>
      </c>
      <c r="B186" s="137" t="s">
        <v>288</v>
      </c>
      <c r="C186" s="44"/>
      <c r="D186" s="44">
        <v>119670.72999999997</v>
      </c>
      <c r="E186" s="132">
        <v>0</v>
      </c>
      <c r="F186" s="132">
        <v>203906.73</v>
      </c>
      <c r="H186" s="133">
        <f t="shared" si="6"/>
        <v>-323577.46000000002</v>
      </c>
      <c r="I186" s="4">
        <f t="shared" si="7"/>
        <v>1</v>
      </c>
      <c r="J186" s="133">
        <f t="shared" si="8"/>
        <v>-323577.46000000002</v>
      </c>
    </row>
    <row r="187" spans="1:10">
      <c r="A187" s="139">
        <f>A186+1</f>
        <v>25010</v>
      </c>
      <c r="B187" s="43" t="s">
        <v>253</v>
      </c>
      <c r="C187" s="44"/>
      <c r="D187" s="44"/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2.0000000004074536E-3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1365493</v>
      </c>
      <c r="E190" s="132"/>
      <c r="F190" s="132"/>
      <c r="H190" s="133">
        <f t="shared" si="6"/>
        <v>-1365493</v>
      </c>
      <c r="I190" s="4">
        <f t="shared" si="7"/>
        <v>1</v>
      </c>
      <c r="J190" s="133">
        <f t="shared" si="8"/>
        <v>-1365493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/>
      <c r="E193" s="132">
        <v>0</v>
      </c>
      <c r="F193" s="132">
        <v>7677.4</v>
      </c>
      <c r="H193" s="133">
        <f t="shared" si="6"/>
        <v>-7677.4</v>
      </c>
      <c r="I193" s="4">
        <f t="shared" si="7"/>
        <v>1</v>
      </c>
      <c r="J193" s="133">
        <f t="shared" si="8"/>
        <v>-7677.4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4266450.7500000037</v>
      </c>
      <c r="E228" s="132"/>
      <c r="F228" s="13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/>
      <c r="E231" s="132">
        <v>0</v>
      </c>
      <c r="F231" s="132">
        <v>3347982.6</v>
      </c>
      <c r="H231" s="133">
        <f t="shared" si="9"/>
        <v>-3347982.6</v>
      </c>
      <c r="I231" s="4">
        <f t="shared" si="10"/>
        <v>1</v>
      </c>
      <c r="J231" s="133">
        <f t="shared" si="11"/>
        <v>-3347982.6</v>
      </c>
    </row>
    <row r="232" spans="1:10">
      <c r="A232" s="139">
        <v>71001</v>
      </c>
      <c r="B232" s="43" t="s">
        <v>304</v>
      </c>
      <c r="C232" s="44"/>
      <c r="D232" s="44"/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/>
      <c r="D233" s="44"/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/>
      <c r="D234" s="44"/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/>
      <c r="D235" s="44"/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/>
      <c r="D236" s="44"/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/>
      <c r="E237" s="132"/>
      <c r="F237" s="132"/>
      <c r="H237" s="133">
        <f t="shared" si="9"/>
        <v>0</v>
      </c>
      <c r="I237" s="4">
        <f t="shared" si="10"/>
        <v>1</v>
      </c>
      <c r="J237" s="133">
        <f t="shared" si="11"/>
        <v>0</v>
      </c>
    </row>
    <row r="238" spans="1:10">
      <c r="A238" s="139">
        <v>71007</v>
      </c>
      <c r="B238" s="43" t="s">
        <v>310</v>
      </c>
      <c r="C238" s="44"/>
      <c r="D238" s="44"/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/>
      <c r="D239" s="44"/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/>
      <c r="D240" s="44"/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/>
      <c r="D241" s="44"/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/>
      <c r="D242" s="44"/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/>
      <c r="D243" s="44"/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/>
      <c r="E244" s="132"/>
      <c r="F244" s="132"/>
      <c r="H244" s="133">
        <f t="shared" si="9"/>
        <v>0</v>
      </c>
      <c r="I244" s="4">
        <f t="shared" si="10"/>
        <v>1</v>
      </c>
      <c r="J244" s="133">
        <f t="shared" si="11"/>
        <v>0</v>
      </c>
    </row>
    <row r="245" spans="1:10">
      <c r="A245" s="42">
        <v>71014</v>
      </c>
      <c r="B245" s="137" t="s">
        <v>317</v>
      </c>
      <c r="C245" s="44"/>
      <c r="D245" s="44"/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/>
      <c r="D246" s="44"/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/>
      <c r="D247" s="44"/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/>
      <c r="D248" s="44"/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/>
      <c r="D249" s="44"/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/>
      <c r="D250" s="44"/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/>
      <c r="D251" s="44"/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/>
      <c r="D252" s="44"/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/>
      <c r="D253" s="44"/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/>
      <c r="D254" s="44"/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/>
      <c r="D255" s="44"/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/>
      <c r="D256" s="44"/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/>
      <c r="D257" s="44"/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/>
      <c r="D258" s="44"/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/>
      <c r="D259" s="44"/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/>
      <c r="E260" s="132">
        <v>0</v>
      </c>
      <c r="F260" s="132">
        <v>3535391.3</v>
      </c>
      <c r="H260" s="133">
        <f t="shared" si="9"/>
        <v>-3535391.3</v>
      </c>
      <c r="I260" s="4">
        <f t="shared" si="10"/>
        <v>1</v>
      </c>
      <c r="J260" s="133">
        <f t="shared" si="11"/>
        <v>-3535391.3</v>
      </c>
    </row>
    <row r="261" spans="1:10">
      <c r="A261" s="140">
        <v>71030</v>
      </c>
      <c r="B261" s="43" t="s">
        <v>608</v>
      </c>
      <c r="C261" s="44"/>
      <c r="D261" s="44"/>
      <c r="E261" s="132">
        <v>33126.080000000002</v>
      </c>
      <c r="F261" s="132">
        <v>0</v>
      </c>
      <c r="H261" s="133">
        <f t="shared" si="9"/>
        <v>33126.080000000002</v>
      </c>
      <c r="I261" s="4">
        <f t="shared" si="10"/>
        <v>1</v>
      </c>
      <c r="J261" s="133">
        <f t="shared" si="11"/>
        <v>33126.080000000002</v>
      </c>
    </row>
    <row r="262" spans="1:10">
      <c r="A262" s="140">
        <v>71031</v>
      </c>
      <c r="B262" s="43" t="s">
        <v>609</v>
      </c>
      <c r="C262" s="44"/>
      <c r="D262" s="44"/>
      <c r="E262" s="132">
        <v>0</v>
      </c>
      <c r="F262" s="132">
        <v>5658463.5</v>
      </c>
      <c r="H262" s="133">
        <f t="shared" si="9"/>
        <v>-5658463.5</v>
      </c>
      <c r="I262" s="4">
        <f t="shared" si="10"/>
        <v>1</v>
      </c>
      <c r="J262" s="133">
        <f t="shared" si="11"/>
        <v>-5658463.5</v>
      </c>
    </row>
    <row r="263" spans="1:10">
      <c r="A263" s="139">
        <v>71998</v>
      </c>
      <c r="B263" s="43" t="s">
        <v>332</v>
      </c>
      <c r="C263" s="44"/>
      <c r="D263" s="44"/>
      <c r="E263" s="132"/>
      <c r="F263" s="132"/>
      <c r="H263" s="133">
        <f t="shared" si="9"/>
        <v>0</v>
      </c>
      <c r="I263" s="4">
        <f t="shared" si="10"/>
        <v>1</v>
      </c>
      <c r="J263" s="133">
        <f t="shared" si="11"/>
        <v>0</v>
      </c>
    </row>
    <row r="264" spans="1:10">
      <c r="A264" s="139">
        <v>72100</v>
      </c>
      <c r="B264" s="43" t="s">
        <v>333</v>
      </c>
      <c r="C264" s="44"/>
      <c r="D264" s="44"/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/>
      <c r="D265" s="44"/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/>
      <c r="D266" s="44"/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/>
      <c r="D267" s="44"/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/>
      <c r="D268" s="44"/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/>
      <c r="D269" s="44"/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/>
      <c r="D270" s="44"/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/>
      <c r="D271" s="44"/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/>
      <c r="D272" s="44"/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/>
      <c r="D273" s="44"/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/>
      <c r="D274" s="44"/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/>
      <c r="D275" s="44"/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/>
      <c r="D276" s="44"/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/>
      <c r="D277" s="44"/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/>
      <c r="D278" s="44"/>
      <c r="E278" s="132">
        <v>3761648.25</v>
      </c>
      <c r="F278" s="132">
        <v>0</v>
      </c>
      <c r="H278" s="133">
        <f t="shared" si="12"/>
        <v>3761648.25</v>
      </c>
      <c r="I278" s="4">
        <f t="shared" si="13"/>
        <v>1</v>
      </c>
      <c r="J278" s="133">
        <f t="shared" si="14"/>
        <v>3761648.25</v>
      </c>
    </row>
    <row r="279" spans="1:10">
      <c r="A279" s="139">
        <v>81001</v>
      </c>
      <c r="B279" s="137" t="s">
        <v>304</v>
      </c>
      <c r="C279" s="44"/>
      <c r="D279" s="44"/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/>
      <c r="D280" s="44"/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/>
      <c r="D281" s="44"/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/>
      <c r="D282" s="44"/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/>
      <c r="D283" s="44"/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/>
      <c r="D284" s="44"/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/>
      <c r="D285" s="44"/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/>
      <c r="D286" s="44"/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/>
      <c r="D287" s="44"/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/>
      <c r="D288" s="44"/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/>
      <c r="D289" s="44"/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/>
      <c r="D290" s="44"/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/>
      <c r="D291" s="44"/>
      <c r="E291" s="132"/>
      <c r="F291" s="132"/>
      <c r="H291" s="133">
        <f t="shared" si="12"/>
        <v>0</v>
      </c>
      <c r="I291" s="4">
        <f t="shared" si="13"/>
        <v>1</v>
      </c>
      <c r="J291" s="133">
        <f t="shared" si="14"/>
        <v>0</v>
      </c>
    </row>
    <row r="292" spans="1:10">
      <c r="A292" s="139">
        <v>81014</v>
      </c>
      <c r="B292" s="137" t="s">
        <v>317</v>
      </c>
      <c r="C292" s="44"/>
      <c r="D292" s="44"/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/>
      <c r="D293" s="44"/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/>
      <c r="D294" s="44"/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/>
      <c r="D295" s="44"/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/>
      <c r="D296" s="44"/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/>
      <c r="D297" s="44"/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/>
      <c r="D298" s="44"/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/>
      <c r="D299" s="44"/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/>
      <c r="D300" s="44"/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/>
      <c r="D301" s="44"/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/>
      <c r="D302" s="44"/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/>
      <c r="D303" s="44"/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/>
      <c r="D304" s="44"/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/>
      <c r="D305" s="44"/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/>
      <c r="D306" s="44"/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/>
      <c r="D307" s="44"/>
      <c r="E307" s="132">
        <v>2728610.15</v>
      </c>
      <c r="F307" s="132">
        <v>0</v>
      </c>
      <c r="H307" s="133">
        <f t="shared" si="12"/>
        <v>2728610.15</v>
      </c>
      <c r="I307" s="4">
        <f t="shared" si="13"/>
        <v>1</v>
      </c>
      <c r="J307" s="133">
        <f t="shared" si="14"/>
        <v>2728610.15</v>
      </c>
    </row>
    <row r="308" spans="1:10">
      <c r="A308" s="140">
        <v>81030</v>
      </c>
      <c r="B308" s="43" t="s">
        <v>608</v>
      </c>
      <c r="C308" s="44"/>
      <c r="D308" s="44"/>
      <c r="E308" s="132">
        <v>6873.92</v>
      </c>
      <c r="F308" s="132">
        <v>0</v>
      </c>
      <c r="H308" s="133">
        <f t="shared" si="12"/>
        <v>6873.92</v>
      </c>
      <c r="I308" s="4">
        <f t="shared" si="13"/>
        <v>1</v>
      </c>
      <c r="J308" s="133">
        <f t="shared" si="14"/>
        <v>6873.92</v>
      </c>
    </row>
    <row r="309" spans="1:10">
      <c r="A309" s="140">
        <v>81031</v>
      </c>
      <c r="B309" s="43" t="s">
        <v>609</v>
      </c>
      <c r="C309" s="44"/>
      <c r="D309" s="44"/>
      <c r="E309" s="132">
        <v>3255004.4499999997</v>
      </c>
      <c r="F309" s="132">
        <v>0</v>
      </c>
      <c r="H309" s="133">
        <f t="shared" si="12"/>
        <v>3255004.45</v>
      </c>
      <c r="I309" s="4">
        <f t="shared" si="13"/>
        <v>1</v>
      </c>
      <c r="J309" s="133">
        <f t="shared" si="14"/>
        <v>3255004.45</v>
      </c>
    </row>
    <row r="310" spans="1:10">
      <c r="A310" s="139">
        <v>81998</v>
      </c>
      <c r="B310" s="137" t="s">
        <v>348</v>
      </c>
      <c r="C310" s="44"/>
      <c r="D310" s="44"/>
      <c r="E310" s="132"/>
      <c r="F310" s="132"/>
      <c r="H310" s="133">
        <f t="shared" si="12"/>
        <v>0</v>
      </c>
      <c r="I310" s="4">
        <f t="shared" si="13"/>
        <v>1</v>
      </c>
      <c r="J310" s="133">
        <f t="shared" si="14"/>
        <v>0</v>
      </c>
    </row>
    <row r="311" spans="1:10">
      <c r="A311" s="139">
        <v>82099</v>
      </c>
      <c r="B311" s="43" t="s">
        <v>349</v>
      </c>
      <c r="C311" s="44"/>
      <c r="D311" s="44"/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/>
      <c r="D312" s="44"/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/>
      <c r="D313" s="44"/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/>
      <c r="D314" s="44"/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/>
      <c r="D315" s="44"/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/>
      <c r="D316" s="44"/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/>
      <c r="D317" s="44"/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/>
      <c r="D318" s="44"/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/>
      <c r="D319" s="44"/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/>
      <c r="D320" s="44"/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/>
      <c r="D321" s="44"/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/>
      <c r="D322" s="44"/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/>
      <c r="D323" s="44"/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/>
      <c r="D324" s="44"/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/>
      <c r="D325" s="44"/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/>
      <c r="D326" s="44"/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/>
      <c r="D327" s="44"/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/>
      <c r="D328" s="44"/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/>
      <c r="D329" s="44"/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/>
      <c r="D330" s="44"/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/>
      <c r="D331" s="44"/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/>
      <c r="D332" s="44"/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/>
      <c r="D333" s="44"/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/>
      <c r="D334" s="44"/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/>
      <c r="D335" s="44"/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/>
      <c r="D336" s="44"/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/>
      <c r="D337" s="44"/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/>
      <c r="D338" s="44"/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/>
      <c r="D339" s="44"/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/>
      <c r="D340" s="44"/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/>
      <c r="D341" s="44"/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/>
      <c r="D342" s="44"/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/>
      <c r="D343" s="44"/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/>
      <c r="D344" s="44"/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/>
      <c r="D345" s="44"/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/>
      <c r="D346" s="44"/>
      <c r="E346" s="132">
        <v>20470.099999999999</v>
      </c>
      <c r="F346" s="132">
        <v>0</v>
      </c>
      <c r="H346" s="133">
        <f t="shared" si="15"/>
        <v>20470.099999999999</v>
      </c>
      <c r="I346" s="4">
        <f t="shared" si="16"/>
        <v>1</v>
      </c>
      <c r="J346" s="133">
        <f t="shared" si="17"/>
        <v>20470.099999999999</v>
      </c>
    </row>
    <row r="347" spans="1:10">
      <c r="A347" s="139">
        <v>84201</v>
      </c>
      <c r="B347" s="43" t="s">
        <v>343</v>
      </c>
      <c r="C347" s="44"/>
      <c r="D347" s="44"/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/>
      <c r="D348" s="44"/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/>
      <c r="D349" s="44"/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/>
      <c r="D350" s="44"/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/>
      <c r="D351" s="44"/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/>
      <c r="D352" s="44"/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/>
      <c r="D353" s="44"/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/>
      <c r="D354" s="44"/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/>
      <c r="D355" s="44"/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/>
      <c r="D356" s="44"/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/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/>
      <c r="D358" s="44"/>
      <c r="E358" s="132">
        <v>360600</v>
      </c>
      <c r="F358" s="132">
        <v>0</v>
      </c>
      <c r="H358" s="133">
        <f t="shared" si="15"/>
        <v>360600</v>
      </c>
      <c r="I358" s="4">
        <f t="shared" si="16"/>
        <v>1</v>
      </c>
      <c r="J358" s="133">
        <f t="shared" si="17"/>
        <v>360600</v>
      </c>
    </row>
    <row r="359" spans="1:10">
      <c r="A359" s="139">
        <v>91002</v>
      </c>
      <c r="B359" s="43" t="s">
        <v>401</v>
      </c>
      <c r="C359" s="44"/>
      <c r="D359" s="44"/>
      <c r="E359" s="132">
        <v>105000</v>
      </c>
      <c r="F359" s="132">
        <v>0</v>
      </c>
      <c r="H359" s="133">
        <f t="shared" si="15"/>
        <v>105000</v>
      </c>
      <c r="I359" s="4">
        <f t="shared" si="16"/>
        <v>1</v>
      </c>
      <c r="J359" s="133">
        <f t="shared" si="17"/>
        <v>105000</v>
      </c>
    </row>
    <row r="360" spans="1:10">
      <c r="A360" s="139">
        <v>91003</v>
      </c>
      <c r="B360" s="43" t="s">
        <v>402</v>
      </c>
      <c r="C360" s="44"/>
      <c r="D360" s="44"/>
      <c r="E360" s="132">
        <v>514.02</v>
      </c>
      <c r="F360" s="132">
        <v>0</v>
      </c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/>
      <c r="D361" s="44"/>
      <c r="E361" s="132">
        <v>4796.5</v>
      </c>
      <c r="F361" s="132"/>
      <c r="H361" s="133">
        <f t="shared" si="15"/>
        <v>4796.5</v>
      </c>
      <c r="I361" s="4">
        <f t="shared" si="16"/>
        <v>1</v>
      </c>
      <c r="J361" s="133">
        <f t="shared" si="17"/>
        <v>4796.5</v>
      </c>
    </row>
    <row r="362" spans="1:10">
      <c r="A362" s="139">
        <v>91005</v>
      </c>
      <c r="B362" s="137" t="s">
        <v>404</v>
      </c>
      <c r="C362" s="44"/>
      <c r="D362" s="44"/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/>
      <c r="D363" s="44"/>
      <c r="E363" s="132">
        <v>11760</v>
      </c>
      <c r="F363" s="132">
        <v>0</v>
      </c>
      <c r="H363" s="133">
        <f t="shared" si="15"/>
        <v>11760</v>
      </c>
      <c r="I363" s="4">
        <f t="shared" si="16"/>
        <v>1</v>
      </c>
      <c r="J363" s="133">
        <f t="shared" si="17"/>
        <v>11760</v>
      </c>
    </row>
    <row r="364" spans="1:10">
      <c r="A364" s="139">
        <v>91007</v>
      </c>
      <c r="B364" s="137" t="s">
        <v>406</v>
      </c>
      <c r="C364" s="44"/>
      <c r="D364" s="44"/>
      <c r="E364" s="132">
        <v>3550</v>
      </c>
      <c r="F364" s="132">
        <v>0</v>
      </c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/>
      <c r="D365" s="44"/>
      <c r="E365" s="132">
        <v>5611.42</v>
      </c>
      <c r="F365" s="132">
        <v>0</v>
      </c>
      <c r="H365" s="133">
        <f t="shared" si="15"/>
        <v>5611.42</v>
      </c>
      <c r="I365" s="4">
        <f t="shared" si="16"/>
        <v>1</v>
      </c>
      <c r="J365" s="133">
        <f t="shared" si="17"/>
        <v>5611.42</v>
      </c>
    </row>
    <row r="366" spans="1:10">
      <c r="A366" s="139">
        <v>91009</v>
      </c>
      <c r="B366" s="137" t="s">
        <v>408</v>
      </c>
      <c r="C366" s="44"/>
      <c r="D366" s="44"/>
      <c r="E366" s="132"/>
      <c r="F366" s="132"/>
      <c r="H366" s="133">
        <f t="shared" si="15"/>
        <v>0</v>
      </c>
      <c r="I366" s="4">
        <f t="shared" si="16"/>
        <v>1</v>
      </c>
      <c r="J366" s="133">
        <f t="shared" si="17"/>
        <v>0</v>
      </c>
    </row>
    <row r="367" spans="1:10">
      <c r="A367" s="139">
        <v>91010</v>
      </c>
      <c r="B367" s="137" t="s">
        <v>488</v>
      </c>
      <c r="C367" s="44"/>
      <c r="D367" s="44"/>
      <c r="E367" s="132"/>
      <c r="F367" s="132"/>
      <c r="H367" s="133">
        <f t="shared" si="15"/>
        <v>0</v>
      </c>
      <c r="I367" s="4">
        <f t="shared" si="16"/>
        <v>1</v>
      </c>
      <c r="J367" s="133">
        <f t="shared" si="17"/>
        <v>0</v>
      </c>
    </row>
    <row r="368" spans="1:10">
      <c r="A368" s="139">
        <v>91011</v>
      </c>
      <c r="B368" s="137" t="s">
        <v>410</v>
      </c>
      <c r="C368" s="44"/>
      <c r="D368" s="44"/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/>
      <c r="D369" s="44"/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/>
      <c r="D370" s="44"/>
      <c r="E370" s="132"/>
      <c r="F370" s="132"/>
      <c r="H370" s="133">
        <f t="shared" si="15"/>
        <v>0</v>
      </c>
      <c r="I370" s="4">
        <f t="shared" si="16"/>
        <v>1</v>
      </c>
      <c r="J370" s="133">
        <f t="shared" si="17"/>
        <v>0</v>
      </c>
    </row>
    <row r="371" spans="1:10">
      <c r="A371" s="139">
        <v>91200</v>
      </c>
      <c r="B371" s="137" t="s">
        <v>412</v>
      </c>
      <c r="C371" s="44"/>
      <c r="D371" s="44"/>
      <c r="E371" s="132">
        <v>26170</v>
      </c>
      <c r="F371" s="132"/>
      <c r="H371" s="133">
        <f t="shared" si="15"/>
        <v>26170</v>
      </c>
      <c r="I371" s="4">
        <f t="shared" si="16"/>
        <v>1</v>
      </c>
      <c r="J371" s="133">
        <f t="shared" si="17"/>
        <v>26170</v>
      </c>
    </row>
    <row r="372" spans="1:10">
      <c r="A372" s="139">
        <v>91201</v>
      </c>
      <c r="B372" s="137" t="s">
        <v>413</v>
      </c>
      <c r="C372" s="44"/>
      <c r="D372" s="44"/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/>
      <c r="D373" s="44"/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/>
      <c r="D374" s="44"/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/>
      <c r="D375" s="44"/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/>
      <c r="D376" s="44"/>
      <c r="E376" s="132">
        <v>19500</v>
      </c>
      <c r="F376" s="132"/>
      <c r="H376" s="133">
        <f t="shared" si="15"/>
        <v>19500</v>
      </c>
      <c r="I376" s="4">
        <f t="shared" si="16"/>
        <v>1</v>
      </c>
      <c r="J376" s="133">
        <f t="shared" si="17"/>
        <v>19500</v>
      </c>
    </row>
    <row r="377" spans="1:10">
      <c r="A377" s="139">
        <v>92004</v>
      </c>
      <c r="B377" s="137" t="s">
        <v>418</v>
      </c>
      <c r="C377" s="44"/>
      <c r="D377" s="44"/>
      <c r="E377" s="132">
        <v>8630.14</v>
      </c>
      <c r="F377" s="132">
        <v>0</v>
      </c>
      <c r="H377" s="133">
        <f t="shared" si="15"/>
        <v>8630.14</v>
      </c>
      <c r="I377" s="4">
        <f t="shared" si="16"/>
        <v>1</v>
      </c>
      <c r="J377" s="133">
        <f t="shared" si="17"/>
        <v>8630.14</v>
      </c>
    </row>
    <row r="378" spans="1:10">
      <c r="A378" s="139">
        <v>92005</v>
      </c>
      <c r="B378" s="137" t="s">
        <v>419</v>
      </c>
      <c r="C378" s="44"/>
      <c r="D378" s="44"/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/>
      <c r="D379" s="44"/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/>
      <c r="D380" s="44"/>
      <c r="E380" s="132">
        <v>10904</v>
      </c>
      <c r="F380" s="132">
        <v>0</v>
      </c>
      <c r="H380" s="133">
        <f t="shared" si="15"/>
        <v>10904</v>
      </c>
      <c r="I380" s="4">
        <f t="shared" si="16"/>
        <v>1</v>
      </c>
      <c r="J380" s="133">
        <f t="shared" si="17"/>
        <v>10904</v>
      </c>
    </row>
    <row r="381" spans="1:10">
      <c r="A381" s="139">
        <v>92008</v>
      </c>
      <c r="B381" s="137" t="s">
        <v>422</v>
      </c>
      <c r="C381" s="44"/>
      <c r="D381" s="44"/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/>
      <c r="D382" s="44"/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/>
      <c r="D383" s="44"/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/>
      <c r="D384" s="44"/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/>
      <c r="D385" s="44"/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/>
      <c r="D386" s="44"/>
      <c r="E386" s="132">
        <v>537</v>
      </c>
      <c r="F386" s="132">
        <v>0</v>
      </c>
      <c r="H386" s="133">
        <f t="shared" si="15"/>
        <v>537</v>
      </c>
      <c r="I386" s="4">
        <f t="shared" si="16"/>
        <v>1</v>
      </c>
      <c r="J386" s="133">
        <f t="shared" si="17"/>
        <v>537</v>
      </c>
    </row>
    <row r="387" spans="1:10">
      <c r="A387" s="139">
        <v>93004</v>
      </c>
      <c r="B387" s="137" t="s">
        <v>427</v>
      </c>
      <c r="C387" s="44"/>
      <c r="D387" s="44"/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/>
      <c r="D388" s="44"/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/>
      <c r="D389" s="44"/>
      <c r="E389" s="132"/>
      <c r="F389" s="13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/>
      <c r="D390" s="44"/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/>
      <c r="D391" s="44"/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/>
      <c r="D392" s="44"/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273">
        <v>94005</v>
      </c>
      <c r="B393" s="274" t="s">
        <v>433</v>
      </c>
      <c r="C393" s="275"/>
      <c r="D393" s="275"/>
      <c r="E393" s="132">
        <v>800</v>
      </c>
      <c r="F393" s="132">
        <v>0</v>
      </c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/>
      <c r="D394" s="44"/>
      <c r="E394" s="132">
        <v>5254.21</v>
      </c>
      <c r="F394" s="132">
        <v>0</v>
      </c>
      <c r="H394" s="133">
        <f t="shared" si="18"/>
        <v>5254.21</v>
      </c>
      <c r="I394" s="4">
        <f t="shared" si="19"/>
        <v>1</v>
      </c>
      <c r="J394" s="133">
        <f t="shared" si="20"/>
        <v>5254.21</v>
      </c>
    </row>
    <row r="395" spans="1:10">
      <c r="A395" s="139">
        <v>94007</v>
      </c>
      <c r="B395" s="137" t="s">
        <v>435</v>
      </c>
      <c r="C395" s="44"/>
      <c r="D395" s="44"/>
      <c r="E395" s="132">
        <v>8093</v>
      </c>
      <c r="F395" s="132">
        <v>0</v>
      </c>
      <c r="H395" s="133">
        <f t="shared" si="18"/>
        <v>8093</v>
      </c>
      <c r="I395" s="4">
        <f t="shared" si="19"/>
        <v>1</v>
      </c>
      <c r="J395" s="133">
        <f t="shared" si="20"/>
        <v>8093</v>
      </c>
    </row>
    <row r="396" spans="1:10">
      <c r="A396" s="273">
        <v>94008</v>
      </c>
      <c r="B396" s="274" t="s">
        <v>436</v>
      </c>
      <c r="C396" s="275"/>
      <c r="D396" s="275"/>
      <c r="E396" s="132">
        <v>15400</v>
      </c>
      <c r="F396" s="132">
        <v>0</v>
      </c>
      <c r="H396" s="133">
        <f t="shared" si="18"/>
        <v>15400</v>
      </c>
      <c r="I396" s="4">
        <f t="shared" si="19"/>
        <v>1</v>
      </c>
      <c r="J396" s="133">
        <f t="shared" si="20"/>
        <v>15400</v>
      </c>
    </row>
    <row r="397" spans="1:10">
      <c r="A397" s="139">
        <v>94009</v>
      </c>
      <c r="B397" s="137" t="s">
        <v>437</v>
      </c>
      <c r="C397" s="44"/>
      <c r="D397" s="44"/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/>
      <c r="D398" s="44"/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/>
      <c r="D399" s="44"/>
      <c r="E399" s="132"/>
      <c r="F399" s="132"/>
      <c r="H399" s="133">
        <f t="shared" si="18"/>
        <v>0</v>
      </c>
      <c r="I399" s="4">
        <f t="shared" si="19"/>
        <v>1</v>
      </c>
      <c r="J399" s="136">
        <f t="shared" si="20"/>
        <v>0</v>
      </c>
    </row>
    <row r="400" spans="1:10">
      <c r="A400" s="139">
        <v>94012</v>
      </c>
      <c r="B400" s="137" t="s">
        <v>440</v>
      </c>
      <c r="C400" s="44"/>
      <c r="D400" s="44"/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/>
      <c r="D401" s="44"/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/>
      <c r="D402" s="44"/>
      <c r="E402" s="132"/>
      <c r="F402" s="132"/>
      <c r="G402" s="136"/>
      <c r="H402" s="133">
        <f t="shared" si="18"/>
        <v>0</v>
      </c>
      <c r="I402" s="4">
        <f t="shared" si="19"/>
        <v>1</v>
      </c>
      <c r="J402" s="133">
        <f t="shared" si="20"/>
        <v>0</v>
      </c>
    </row>
    <row r="403" spans="1:10">
      <c r="A403" s="139">
        <v>94015</v>
      </c>
      <c r="B403" s="137" t="s">
        <v>467</v>
      </c>
      <c r="C403" s="44"/>
      <c r="D403" s="44"/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/>
      <c r="D404" s="44"/>
      <c r="E404" s="132">
        <v>28563.43</v>
      </c>
      <c r="F404" s="132">
        <v>0</v>
      </c>
      <c r="G404" s="136"/>
      <c r="H404" s="133">
        <f t="shared" si="18"/>
        <v>28563.43</v>
      </c>
      <c r="I404" s="4">
        <f t="shared" si="19"/>
        <v>1</v>
      </c>
      <c r="J404" s="133">
        <f t="shared" si="20"/>
        <v>28563.43</v>
      </c>
    </row>
    <row r="405" spans="1:10">
      <c r="A405" s="139">
        <v>94017</v>
      </c>
      <c r="B405" s="137" t="s">
        <v>443</v>
      </c>
      <c r="C405" s="44"/>
      <c r="D405" s="44"/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/>
      <c r="D406" s="44"/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/>
      <c r="D407" s="44"/>
      <c r="E407" s="132"/>
      <c r="F407" s="132"/>
      <c r="H407" s="133">
        <f t="shared" si="18"/>
        <v>0</v>
      </c>
      <c r="I407" s="4">
        <f t="shared" si="19"/>
        <v>1</v>
      </c>
      <c r="J407" s="133">
        <f t="shared" si="20"/>
        <v>0</v>
      </c>
    </row>
    <row r="408" spans="1:10">
      <c r="A408" s="139">
        <v>94020</v>
      </c>
      <c r="B408" s="43" t="s">
        <v>384</v>
      </c>
      <c r="C408" s="44"/>
      <c r="D408" s="44"/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/>
      <c r="D409" s="44"/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/>
      <c r="D410" s="44"/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/>
      <c r="D411" s="44"/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/>
      <c r="D412" s="44"/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/>
      <c r="D413" s="44"/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/>
      <c r="D414" s="44"/>
      <c r="E414" s="132"/>
      <c r="F414" s="132"/>
      <c r="G414" s="136"/>
      <c r="H414" s="133">
        <f t="shared" si="18"/>
        <v>0</v>
      </c>
      <c r="I414" s="4">
        <f t="shared" si="19"/>
        <v>1</v>
      </c>
      <c r="J414" s="133">
        <f t="shared" si="20"/>
        <v>0</v>
      </c>
    </row>
    <row r="415" spans="1:10">
      <c r="A415" s="139">
        <v>94027</v>
      </c>
      <c r="B415" s="137" t="s">
        <v>450</v>
      </c>
      <c r="C415" s="44"/>
      <c r="D415" s="44"/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/>
      <c r="D416" s="44"/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/>
      <c r="D417" s="44"/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273">
        <v>95001</v>
      </c>
      <c r="B418" s="276" t="s">
        <v>397</v>
      </c>
      <c r="C418" s="275"/>
      <c r="D418" s="275"/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/>
      <c r="D419" s="44"/>
      <c r="E419" s="132">
        <v>19531.810000000001</v>
      </c>
      <c r="F419" s="132">
        <v>0</v>
      </c>
      <c r="H419" s="133">
        <f t="shared" si="18"/>
        <v>19531.810000000001</v>
      </c>
      <c r="I419" s="4">
        <f t="shared" si="19"/>
        <v>1</v>
      </c>
      <c r="J419" s="133">
        <f t="shared" si="20"/>
        <v>19531.810000000001</v>
      </c>
    </row>
    <row r="420" spans="1:10">
      <c r="A420" s="139">
        <v>95003</v>
      </c>
      <c r="B420" s="43" t="s">
        <v>399</v>
      </c>
      <c r="C420" s="44"/>
      <c r="D420" s="44"/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/>
      <c r="D421" s="44"/>
      <c r="E421" s="132">
        <v>16500</v>
      </c>
      <c r="F421" s="132">
        <v>0</v>
      </c>
      <c r="H421" s="133">
        <f t="shared" si="18"/>
        <v>16500</v>
      </c>
      <c r="I421" s="4">
        <f t="shared" si="19"/>
        <v>1</v>
      </c>
      <c r="J421" s="133">
        <f t="shared" si="20"/>
        <v>16500</v>
      </c>
    </row>
    <row r="422" spans="1:10">
      <c r="A422" s="139">
        <v>96002</v>
      </c>
      <c r="B422" s="43" t="s">
        <v>454</v>
      </c>
      <c r="C422" s="44"/>
      <c r="D422" s="44"/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/>
      <c r="D423" s="44"/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/>
      <c r="D424" s="44"/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/>
      <c r="D425" s="44"/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/>
      <c r="D426" s="44"/>
      <c r="E426" s="132"/>
      <c r="F426" s="132"/>
      <c r="H426" s="133">
        <f t="shared" si="18"/>
        <v>0</v>
      </c>
      <c r="I426" s="4">
        <f t="shared" si="19"/>
        <v>1</v>
      </c>
      <c r="J426" s="133">
        <f t="shared" si="20"/>
        <v>0</v>
      </c>
    </row>
    <row r="427" spans="1:10">
      <c r="A427" s="139">
        <v>96007</v>
      </c>
      <c r="B427" s="43" t="s">
        <v>459</v>
      </c>
      <c r="C427" s="44"/>
      <c r="D427" s="44"/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/>
      <c r="D428" s="44"/>
      <c r="E428" s="132">
        <v>15000</v>
      </c>
      <c r="F428" s="132">
        <v>0</v>
      </c>
      <c r="H428" s="133">
        <f t="shared" si="18"/>
        <v>15000</v>
      </c>
      <c r="I428" s="4">
        <f t="shared" si="19"/>
        <v>1</v>
      </c>
      <c r="J428" s="133">
        <f t="shared" si="20"/>
        <v>15000</v>
      </c>
    </row>
    <row r="429" spans="1:10">
      <c r="A429" s="139">
        <v>97001</v>
      </c>
      <c r="B429" s="43" t="s">
        <v>464</v>
      </c>
      <c r="C429" s="44"/>
      <c r="D429" s="44"/>
      <c r="E429" s="132">
        <v>0</v>
      </c>
      <c r="F429" s="132">
        <v>41134.160000000003</v>
      </c>
      <c r="H429" s="133">
        <f t="shared" si="18"/>
        <v>-41134.160000000003</v>
      </c>
      <c r="I429" s="4">
        <f t="shared" si="19"/>
        <v>1</v>
      </c>
      <c r="J429" s="133">
        <f t="shared" si="20"/>
        <v>-41134.160000000003</v>
      </c>
    </row>
    <row r="430" spans="1:10">
      <c r="A430" s="139">
        <v>97002</v>
      </c>
      <c r="B430" s="43" t="s">
        <v>465</v>
      </c>
      <c r="C430" s="44"/>
      <c r="D430" s="44"/>
      <c r="E430" s="132"/>
      <c r="F430" s="132"/>
      <c r="H430" s="133">
        <f t="shared" si="18"/>
        <v>0</v>
      </c>
      <c r="I430" s="4">
        <f t="shared" si="19"/>
        <v>1</v>
      </c>
      <c r="J430" s="133">
        <f t="shared" si="20"/>
        <v>0</v>
      </c>
    </row>
    <row r="431" spans="1:10">
      <c r="A431" s="139">
        <v>97003</v>
      </c>
      <c r="B431" s="43" t="s">
        <v>461</v>
      </c>
      <c r="C431" s="44"/>
      <c r="D431" s="44"/>
      <c r="E431" s="132"/>
      <c r="F431" s="132"/>
      <c r="H431" s="133">
        <f t="shared" si="18"/>
        <v>0</v>
      </c>
      <c r="I431" s="4">
        <f t="shared" si="19"/>
        <v>1</v>
      </c>
      <c r="J431" s="133">
        <f t="shared" si="20"/>
        <v>0</v>
      </c>
    </row>
    <row r="432" spans="1:10">
      <c r="A432" s="139">
        <v>97004</v>
      </c>
      <c r="B432" s="43" t="s">
        <v>462</v>
      </c>
      <c r="C432" s="44"/>
      <c r="D432" s="44"/>
      <c r="E432" s="132">
        <v>6115</v>
      </c>
      <c r="F432" s="132">
        <v>0</v>
      </c>
      <c r="H432" s="133">
        <f t="shared" si="18"/>
        <v>6115</v>
      </c>
      <c r="I432" s="4">
        <f t="shared" si="19"/>
        <v>1</v>
      </c>
      <c r="J432" s="133">
        <f t="shared" si="20"/>
        <v>6115</v>
      </c>
    </row>
    <row r="433" spans="1:10">
      <c r="A433" s="142">
        <v>97005</v>
      </c>
      <c r="B433" s="135" t="s">
        <v>468</v>
      </c>
      <c r="C433" s="44"/>
      <c r="D433" s="44"/>
      <c r="E433" s="132"/>
      <c r="F433" s="13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/>
      <c r="D434" s="44"/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/>
      <c r="D435" s="44"/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/>
      <c r="D436" s="44"/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/>
      <c r="D437" s="44"/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/>
      <c r="D438" s="44"/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/>
      <c r="D439" s="44"/>
      <c r="E439" s="132"/>
      <c r="F439" s="132"/>
      <c r="H439" s="133">
        <f t="shared" si="18"/>
        <v>0</v>
      </c>
      <c r="I439" s="4">
        <f t="shared" si="19"/>
        <v>1</v>
      </c>
      <c r="J439" s="133">
        <f>ROUND(H439*I439,2)</f>
        <v>0</v>
      </c>
    </row>
    <row r="440" spans="1:10">
      <c r="A440" s="139">
        <v>60003</v>
      </c>
      <c r="B440" s="43" t="s">
        <v>394</v>
      </c>
      <c r="C440" s="44"/>
      <c r="D440" s="44"/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/>
      <c r="D441" s="44"/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/>
      <c r="D442" s="44"/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/>
      <c r="D443" s="44"/>
      <c r="E443" s="132"/>
      <c r="F443" s="132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f>SUM(C8:C443)</f>
        <v>74119054.932031557</v>
      </c>
      <c r="D444" s="45">
        <f>SUM(D8:D443)</f>
        <v>74119054.933588952</v>
      </c>
      <c r="E444" s="45">
        <f t="shared" ref="E444:F444" si="21">SUM(E8:E443)</f>
        <v>15642173.270000001</v>
      </c>
      <c r="F444" s="45">
        <f t="shared" si="21"/>
        <v>15642173.27</v>
      </c>
      <c r="H444" s="45">
        <f t="shared" ref="H444" si="22">SUM(H8:H443)</f>
        <v>-2.0809238776564598E-9</v>
      </c>
      <c r="J444" s="45">
        <f>SUM(J8:J443)</f>
        <v>-2.0809238776564598E-9</v>
      </c>
    </row>
    <row r="445" spans="1:10" ht="15" thickTop="1">
      <c r="A445" s="43"/>
      <c r="D445" s="46">
        <f>+C444-D444</f>
        <v>-1.5573948621749878E-3</v>
      </c>
      <c r="F445" s="46">
        <f>+E444-F444</f>
        <v>0</v>
      </c>
    </row>
    <row r="463" ht="17.899999999999999" customHeight="1"/>
  </sheetData>
  <autoFilter ref="A7:J445" xr:uid="{D4A77C1D-244B-4216-AEC7-1BA3A739696C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432D-47BB-434D-8779-30786CBA0FD1}">
  <sheetPr>
    <tabColor rgb="FFFFFFCC"/>
  </sheetPr>
  <dimension ref="A1:J463"/>
  <sheetViews>
    <sheetView topLeftCell="A178" zoomScale="70" zoomScaleNormal="70" workbookViewId="0">
      <selection activeCell="H184" sqref="H184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6" spans="1:10">
      <c r="A6" s="38"/>
      <c r="C6" s="39"/>
      <c r="D6" s="40"/>
      <c r="E6" s="39"/>
      <c r="F6" s="40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/>
      <c r="D7" s="129"/>
      <c r="E7" s="129"/>
      <c r="F7" s="129"/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960291.85000000009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614712.27999999991</v>
      </c>
      <c r="E13" s="132"/>
      <c r="F13" s="132"/>
      <c r="H13" s="133">
        <f t="shared" si="0"/>
        <v>-614712.28</v>
      </c>
      <c r="I13" s="4">
        <f t="shared" si="1"/>
        <v>1</v>
      </c>
      <c r="J13" s="133">
        <f t="shared" si="2"/>
        <v>-614712.28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1.2300751404836774E-3</v>
      </c>
      <c r="D16" s="44"/>
      <c r="E16" s="132"/>
      <c r="F16" s="13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9.2255626805126667E-4</v>
      </c>
      <c r="E17" s="132"/>
      <c r="F17" s="13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4584441.3600000003</v>
      </c>
      <c r="E19" s="132"/>
      <c r="F19" s="132"/>
      <c r="H19" s="133">
        <f t="shared" si="0"/>
        <v>-4584441.3600000003</v>
      </c>
      <c r="I19" s="4">
        <f t="shared" si="1"/>
        <v>1</v>
      </c>
      <c r="J19" s="133">
        <f t="shared" si="2"/>
        <v>-4584441.3600000003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1.8644641386345029E-11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8101805.879999999</v>
      </c>
      <c r="D110" s="44"/>
      <c r="E110" s="132"/>
      <c r="F110" s="132"/>
      <c r="H110" s="133">
        <f t="shared" si="3"/>
        <v>8101805.8799999999</v>
      </c>
      <c r="I110" s="4">
        <f t="shared" si="4"/>
        <v>1</v>
      </c>
      <c r="J110" s="133">
        <f t="shared" si="5"/>
        <v>8101805.8799999999</v>
      </c>
    </row>
    <row r="111" spans="1:10">
      <c r="A111" s="140">
        <v>13303</v>
      </c>
      <c r="B111" s="43" t="s">
        <v>517</v>
      </c>
      <c r="C111" s="44">
        <v>7816.179999999993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8159.9800000000123</v>
      </c>
      <c r="D112" s="44"/>
      <c r="E112" s="132"/>
      <c r="F112" s="132"/>
      <c r="H112" s="133">
        <f t="shared" si="3"/>
        <v>8159.98</v>
      </c>
      <c r="I112" s="4">
        <f t="shared" si="4"/>
        <v>1</v>
      </c>
      <c r="J112" s="133">
        <f t="shared" si="5"/>
        <v>8159.98</v>
      </c>
    </row>
    <row r="113" spans="1:10">
      <c r="A113" s="140">
        <v>13305</v>
      </c>
      <c r="B113" s="43" t="s">
        <v>516</v>
      </c>
      <c r="C113" s="44">
        <v>7076.890000000014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173.54000000000002</v>
      </c>
      <c r="D114" s="44"/>
      <c r="E114" s="132"/>
      <c r="F114" s="132"/>
      <c r="H114" s="133">
        <f t="shared" si="3"/>
        <v>173.54</v>
      </c>
      <c r="I114" s="4">
        <f t="shared" si="4"/>
        <v>1</v>
      </c>
      <c r="J114" s="133">
        <f t="shared" si="5"/>
        <v>173.54</v>
      </c>
    </row>
    <row r="115" spans="1:10">
      <c r="A115" s="140">
        <v>13307</v>
      </c>
      <c r="B115" s="43" t="s">
        <v>513</v>
      </c>
      <c r="C115" s="44">
        <v>7732.2199999999993</v>
      </c>
      <c r="D115" s="44"/>
      <c r="E115" s="132"/>
      <c r="F115" s="132"/>
      <c r="H115" s="133">
        <f t="shared" si="3"/>
        <v>7732.22</v>
      </c>
      <c r="I115" s="4">
        <f t="shared" si="4"/>
        <v>1</v>
      </c>
      <c r="J115" s="136">
        <f t="shared" si="5"/>
        <v>7732.22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10494457.59</v>
      </c>
      <c r="D121" s="44"/>
      <c r="E121" s="132"/>
      <c r="F121" s="132"/>
      <c r="H121" s="133">
        <f t="shared" si="3"/>
        <v>10494457.59</v>
      </c>
      <c r="I121" s="4">
        <f t="shared" si="4"/>
        <v>1</v>
      </c>
      <c r="J121" s="133">
        <f t="shared" si="5"/>
        <v>10494457.59</v>
      </c>
    </row>
    <row r="122" spans="1:10">
      <c r="A122" s="142">
        <v>14103</v>
      </c>
      <c r="B122" s="143" t="s">
        <v>482</v>
      </c>
      <c r="C122" s="44"/>
      <c r="D122" s="44">
        <v>941003.09</v>
      </c>
      <c r="E122" s="132"/>
      <c r="F122" s="132"/>
      <c r="G122" s="136"/>
      <c r="H122" s="133">
        <f t="shared" si="3"/>
        <v>-941003.09</v>
      </c>
      <c r="I122" s="4">
        <f t="shared" si="4"/>
        <v>1</v>
      </c>
      <c r="J122" s="133">
        <f t="shared" si="5"/>
        <v>-941003.09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269832</v>
      </c>
      <c r="D126" s="44"/>
      <c r="E126" s="132"/>
      <c r="F126" s="132"/>
      <c r="H126" s="133">
        <f t="shared" si="3"/>
        <v>269832</v>
      </c>
      <c r="I126" s="4">
        <f t="shared" si="4"/>
        <v>1</v>
      </c>
      <c r="J126" s="133">
        <f t="shared" si="5"/>
        <v>269832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882745.37000000011</v>
      </c>
      <c r="D128" s="44"/>
      <c r="E128" s="132"/>
      <c r="F128" s="132"/>
      <c r="H128" s="133">
        <f t="shared" si="3"/>
        <v>882745.37</v>
      </c>
      <c r="I128" s="4">
        <f t="shared" si="4"/>
        <v>1</v>
      </c>
      <c r="J128" s="133">
        <f t="shared" si="5"/>
        <v>882745.37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/>
      <c r="D130" s="44">
        <v>204824.74000000008</v>
      </c>
      <c r="E130" s="132"/>
      <c r="F130" s="132"/>
      <c r="H130" s="133">
        <f t="shared" si="3"/>
        <v>-204824.74</v>
      </c>
      <c r="I130" s="4">
        <f t="shared" si="4"/>
        <v>1</v>
      </c>
      <c r="J130" s="133">
        <f t="shared" si="5"/>
        <v>-204824.74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254355.61</v>
      </c>
      <c r="D133" s="44"/>
      <c r="E133" s="132"/>
      <c r="F133" s="132"/>
      <c r="H133" s="133">
        <f t="shared" si="3"/>
        <v>254355.61</v>
      </c>
      <c r="I133" s="4">
        <f t="shared" si="4"/>
        <v>1</v>
      </c>
      <c r="J133" s="133">
        <f t="shared" si="5"/>
        <v>254355.61</v>
      </c>
    </row>
    <row r="134" spans="1:10">
      <c r="A134" s="139">
        <v>15011</v>
      </c>
      <c r="B134" s="43" t="s">
        <v>220</v>
      </c>
      <c r="C134" s="44">
        <v>27820548.020801499</v>
      </c>
      <c r="D134" s="44"/>
      <c r="E134" s="132"/>
      <c r="F134" s="132"/>
      <c r="H134" s="133">
        <f t="shared" si="3"/>
        <v>27820548.02</v>
      </c>
      <c r="I134" s="4">
        <f t="shared" si="4"/>
        <v>1</v>
      </c>
      <c r="J134" s="133">
        <f t="shared" si="5"/>
        <v>27820548.02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2558888.9899999998</v>
      </c>
      <c r="D136" s="44"/>
      <c r="E136" s="132"/>
      <c r="F136" s="132">
        <v>18107.61</v>
      </c>
      <c r="H136" s="133">
        <f t="shared" si="3"/>
        <v>2540781.38</v>
      </c>
      <c r="I136" s="4">
        <f t="shared" si="4"/>
        <v>1</v>
      </c>
      <c r="J136" s="133">
        <f t="shared" si="5"/>
        <v>2540781.38</v>
      </c>
    </row>
    <row r="137" spans="1:10">
      <c r="A137" s="139">
        <v>15014</v>
      </c>
      <c r="B137" s="43" t="s">
        <v>188</v>
      </c>
      <c r="C137" s="44">
        <v>120000</v>
      </c>
      <c r="D137" s="44"/>
      <c r="E137" s="132"/>
      <c r="F137" s="132"/>
      <c r="H137" s="133">
        <f t="shared" ref="H137:H200" si="6">ROUND(C137-D137+E137-F137,2)</f>
        <v>120000</v>
      </c>
      <c r="I137" s="4">
        <f t="shared" ref="I137:I200" si="7">I136</f>
        <v>1</v>
      </c>
      <c r="J137" s="133">
        <f t="shared" ref="J137:J200" si="8">ROUND(H137*I137,2)</f>
        <v>120000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461298.60000000003</v>
      </c>
      <c r="D139" s="44"/>
      <c r="E139" s="132"/>
      <c r="F139" s="132"/>
      <c r="G139" s="136"/>
      <c r="H139" s="133">
        <f t="shared" si="6"/>
        <v>461298.6</v>
      </c>
      <c r="I139" s="4">
        <f t="shared" si="7"/>
        <v>1</v>
      </c>
      <c r="J139" s="133">
        <f t="shared" si="8"/>
        <v>461298.6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1149357.2200000002</v>
      </c>
      <c r="D141" s="44"/>
      <c r="E141" s="132"/>
      <c r="F141" s="132"/>
      <c r="H141" s="133">
        <f t="shared" si="6"/>
        <v>1149357.22</v>
      </c>
      <c r="I141" s="4">
        <f t="shared" si="7"/>
        <v>1</v>
      </c>
      <c r="J141" s="133">
        <f t="shared" si="8"/>
        <v>1149357.22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132"/>
      <c r="F171" s="13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>
        <v>3258332.88</v>
      </c>
      <c r="D174" s="44"/>
      <c r="E174" s="132"/>
      <c r="F174" s="132"/>
      <c r="H174" s="133">
        <f t="shared" si="6"/>
        <v>3258332.88</v>
      </c>
      <c r="I174" s="4">
        <f t="shared" si="7"/>
        <v>1</v>
      </c>
      <c r="J174" s="133">
        <f t="shared" si="8"/>
        <v>3258332.88</v>
      </c>
    </row>
    <row r="175" spans="1:10">
      <c r="A175" s="139">
        <v>22002</v>
      </c>
      <c r="B175" s="137" t="s">
        <v>180</v>
      </c>
      <c r="C175" s="44"/>
      <c r="D175" s="44">
        <v>468585.92910899967</v>
      </c>
      <c r="E175" s="132"/>
      <c r="F175" s="132"/>
      <c r="H175" s="133">
        <f t="shared" si="6"/>
        <v>-468585.93</v>
      </c>
      <c r="I175" s="4">
        <f t="shared" si="7"/>
        <v>1</v>
      </c>
      <c r="J175" s="133">
        <f t="shared" si="8"/>
        <v>-468585.93</v>
      </c>
    </row>
    <row r="176" spans="1:10">
      <c r="A176" s="139">
        <v>22101</v>
      </c>
      <c r="B176" s="43" t="s">
        <v>247</v>
      </c>
      <c r="C176" s="44"/>
      <c r="D176" s="44">
        <v>9679188.8800000008</v>
      </c>
      <c r="E176" s="132"/>
      <c r="F176" s="132"/>
      <c r="H176" s="133">
        <f t="shared" si="6"/>
        <v>-9679188.8800000008</v>
      </c>
      <c r="I176" s="4">
        <f t="shared" si="7"/>
        <v>1</v>
      </c>
      <c r="J176" s="133">
        <f t="shared" si="8"/>
        <v>-9679188.8800000008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>
        <v>100792</v>
      </c>
      <c r="D178" s="44"/>
      <c r="E178" s="132"/>
      <c r="F178" s="132"/>
      <c r="H178" s="133">
        <f t="shared" si="6"/>
        <v>100792</v>
      </c>
      <c r="I178" s="4">
        <f t="shared" si="7"/>
        <v>1</v>
      </c>
      <c r="J178" s="133">
        <f t="shared" si="8"/>
        <v>100792</v>
      </c>
    </row>
    <row r="179" spans="1:10">
      <c r="A179" s="139">
        <v>25002</v>
      </c>
      <c r="B179" s="43" t="s">
        <v>249</v>
      </c>
      <c r="C179" s="44">
        <v>0</v>
      </c>
      <c r="D179" s="44">
        <v>0</v>
      </c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5960880.4699999988</v>
      </c>
      <c r="E181" s="132"/>
      <c r="F181" s="132"/>
      <c r="H181" s="133">
        <f t="shared" si="6"/>
        <v>-5960880.4699999997</v>
      </c>
      <c r="I181" s="4">
        <f t="shared" si="7"/>
        <v>1</v>
      </c>
      <c r="J181" s="133">
        <f t="shared" si="8"/>
        <v>-5960880.4699999997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5.8264504332328215E-13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1502261.8515573901</v>
      </c>
      <c r="E184" s="132"/>
      <c r="F184" s="132">
        <v>661815.53400000022</v>
      </c>
      <c r="H184" s="133">
        <f t="shared" si="6"/>
        <v>-2164077.39</v>
      </c>
      <c r="I184" s="4">
        <f t="shared" si="7"/>
        <v>1</v>
      </c>
      <c r="J184" s="133">
        <f t="shared" si="8"/>
        <v>-2164077.39</v>
      </c>
    </row>
    <row r="185" spans="1:10">
      <c r="A185" s="139">
        <v>25008</v>
      </c>
      <c r="B185" s="137" t="s">
        <v>287</v>
      </c>
      <c r="C185" s="44"/>
      <c r="D185" s="44">
        <v>16684.25</v>
      </c>
      <c r="E185" s="132"/>
      <c r="F185" s="132"/>
      <c r="H185" s="133">
        <f t="shared" si="6"/>
        <v>-16684.25</v>
      </c>
      <c r="I185" s="4">
        <f t="shared" si="7"/>
        <v>1</v>
      </c>
      <c r="J185" s="133">
        <f t="shared" si="8"/>
        <v>-16684.25</v>
      </c>
    </row>
    <row r="186" spans="1:10">
      <c r="A186" s="139">
        <v>25009</v>
      </c>
      <c r="B186" s="137" t="s">
        <v>288</v>
      </c>
      <c r="C186" s="44"/>
      <c r="D186" s="44">
        <v>709580.26</v>
      </c>
      <c r="E186" s="132"/>
      <c r="F186" s="132"/>
      <c r="H186" s="133">
        <f t="shared" si="6"/>
        <v>-709580.26</v>
      </c>
      <c r="I186" s="4">
        <f t="shared" si="7"/>
        <v>1</v>
      </c>
      <c r="J186" s="133">
        <f t="shared" si="8"/>
        <v>-709580.26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2.0000000004074536E-3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1365493</v>
      </c>
      <c r="E190" s="132"/>
      <c r="F190" s="132"/>
      <c r="H190" s="133">
        <f t="shared" si="6"/>
        <v>-1365493</v>
      </c>
      <c r="I190" s="4">
        <f t="shared" si="7"/>
        <v>1</v>
      </c>
      <c r="J190" s="133">
        <f t="shared" si="8"/>
        <v>-1365493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25866.91</v>
      </c>
      <c r="E193" s="132"/>
      <c r="F193" s="132"/>
      <c r="H193" s="133">
        <f t="shared" si="6"/>
        <v>-25866.91</v>
      </c>
      <c r="I193" s="4">
        <f t="shared" si="7"/>
        <v>1</v>
      </c>
      <c r="J193" s="133">
        <f t="shared" si="8"/>
        <v>-25866.91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4266450.7500000037</v>
      </c>
      <c r="E228" s="132"/>
      <c r="F228" s="13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>
        <v>0</v>
      </c>
      <c r="D237" s="44">
        <v>0</v>
      </c>
      <c r="E237" s="132"/>
      <c r="F237" s="132"/>
      <c r="H237" s="133">
        <f t="shared" si="9"/>
        <v>0</v>
      </c>
      <c r="I237" s="4">
        <f t="shared" si="10"/>
        <v>1</v>
      </c>
      <c r="J237" s="133">
        <f t="shared" si="11"/>
        <v>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8000114.0999999996</v>
      </c>
      <c r="E244" s="132"/>
      <c r="F244" s="132"/>
      <c r="H244" s="133">
        <f t="shared" si="9"/>
        <v>-8000114.0999999996</v>
      </c>
      <c r="I244" s="4">
        <f t="shared" si="10"/>
        <v>1</v>
      </c>
      <c r="J244" s="133">
        <f t="shared" si="11"/>
        <v>-8000114.0999999996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7559396</v>
      </c>
      <c r="E260" s="132"/>
      <c r="F260" s="132"/>
      <c r="H260" s="133">
        <f t="shared" si="9"/>
        <v>-7559396</v>
      </c>
      <c r="I260" s="4">
        <f t="shared" si="10"/>
        <v>1</v>
      </c>
      <c r="J260" s="133">
        <f t="shared" si="11"/>
        <v>-7559396</v>
      </c>
    </row>
    <row r="261" spans="1:10">
      <c r="A261" s="140">
        <v>71030</v>
      </c>
      <c r="B261" s="43" t="s">
        <v>608</v>
      </c>
      <c r="C261" s="44"/>
      <c r="D261" s="44">
        <v>46873.919999999998</v>
      </c>
      <c r="E261" s="132"/>
      <c r="F261" s="132"/>
      <c r="H261" s="133">
        <f t="shared" si="9"/>
        <v>-46873.919999999998</v>
      </c>
      <c r="I261" s="4">
        <f t="shared" si="10"/>
        <v>1</v>
      </c>
      <c r="J261" s="133">
        <f t="shared" si="11"/>
        <v>-46873.919999999998</v>
      </c>
    </row>
    <row r="262" spans="1:10">
      <c r="A262" s="140">
        <v>71031</v>
      </c>
      <c r="B262" s="43" t="s">
        <v>609</v>
      </c>
      <c r="C262" s="44"/>
      <c r="D262" s="44">
        <v>6255131.5</v>
      </c>
      <c r="E262" s="132"/>
      <c r="F262" s="132"/>
      <c r="H262" s="133">
        <f t="shared" si="9"/>
        <v>-6255131.5</v>
      </c>
      <c r="I262" s="4">
        <f t="shared" si="10"/>
        <v>1</v>
      </c>
      <c r="J262" s="133">
        <f t="shared" si="11"/>
        <v>-6255131.5</v>
      </c>
    </row>
    <row r="263" spans="1:10">
      <c r="A263" s="139">
        <v>71998</v>
      </c>
      <c r="B263" s="43" t="s">
        <v>332</v>
      </c>
      <c r="C263" s="44">
        <v>0</v>
      </c>
      <c r="D263" s="44">
        <v>0</v>
      </c>
      <c r="E263" s="132"/>
      <c r="F263" s="132"/>
      <c r="H263" s="133">
        <f t="shared" si="9"/>
        <v>0</v>
      </c>
      <c r="I263" s="4">
        <f t="shared" si="10"/>
        <v>1</v>
      </c>
      <c r="J263" s="133">
        <f t="shared" si="11"/>
        <v>0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7766127.4500000002</v>
      </c>
      <c r="D291" s="44"/>
      <c r="E291" s="132"/>
      <c r="F291" s="132"/>
      <c r="H291" s="133">
        <f t="shared" si="12"/>
        <v>7766127.4500000002</v>
      </c>
      <c r="I291" s="4">
        <f t="shared" si="13"/>
        <v>1</v>
      </c>
      <c r="J291" s="133">
        <f t="shared" si="14"/>
        <v>7766127.4500000002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5719827.0499999998</v>
      </c>
      <c r="D307" s="44"/>
      <c r="E307" s="132"/>
      <c r="F307" s="132"/>
      <c r="H307" s="133">
        <f t="shared" si="12"/>
        <v>5719827.0499999998</v>
      </c>
      <c r="I307" s="4">
        <f t="shared" si="13"/>
        <v>1</v>
      </c>
      <c r="J307" s="133">
        <f t="shared" si="14"/>
        <v>5719827.0499999998</v>
      </c>
    </row>
    <row r="308" spans="1:10">
      <c r="A308" s="140">
        <v>81030</v>
      </c>
      <c r="B308" s="43" t="s">
        <v>608</v>
      </c>
      <c r="C308" s="44">
        <v>6873.92</v>
      </c>
      <c r="D308" s="44"/>
      <c r="E308" s="132"/>
      <c r="F308" s="132"/>
      <c r="H308" s="133">
        <f t="shared" si="12"/>
        <v>6873.92</v>
      </c>
      <c r="I308" s="4">
        <f t="shared" si="13"/>
        <v>1</v>
      </c>
      <c r="J308" s="133">
        <f t="shared" si="14"/>
        <v>6873.92</v>
      </c>
    </row>
    <row r="309" spans="1:10">
      <c r="A309" s="140">
        <v>81031</v>
      </c>
      <c r="B309" s="43" t="s">
        <v>609</v>
      </c>
      <c r="C309" s="44">
        <v>3583060.73</v>
      </c>
      <c r="D309" s="44"/>
      <c r="E309" s="132"/>
      <c r="F309" s="132"/>
      <c r="H309" s="133">
        <f t="shared" si="12"/>
        <v>3583060.73</v>
      </c>
      <c r="I309" s="4">
        <f t="shared" si="13"/>
        <v>1</v>
      </c>
      <c r="J309" s="133">
        <f t="shared" si="14"/>
        <v>3583060.73</v>
      </c>
    </row>
    <row r="310" spans="1:10">
      <c r="A310" s="139">
        <v>81998</v>
      </c>
      <c r="B310" s="137" t="s">
        <v>348</v>
      </c>
      <c r="C310" s="44">
        <v>0</v>
      </c>
      <c r="D310" s="44">
        <v>0</v>
      </c>
      <c r="E310" s="132"/>
      <c r="F310" s="132"/>
      <c r="H310" s="133">
        <f t="shared" si="12"/>
        <v>0</v>
      </c>
      <c r="I310" s="4">
        <f t="shared" si="13"/>
        <v>1</v>
      </c>
      <c r="J310" s="133">
        <f t="shared" si="14"/>
        <v>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>
        <v>0</v>
      </c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>
        <v>0</v>
      </c>
      <c r="D357" s="44">
        <v>0</v>
      </c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747500</v>
      </c>
      <c r="D358" s="44"/>
      <c r="E358" s="132"/>
      <c r="F358" s="132"/>
      <c r="H358" s="133">
        <f t="shared" si="15"/>
        <v>747500</v>
      </c>
      <c r="I358" s="4">
        <f t="shared" si="16"/>
        <v>1</v>
      </c>
      <c r="J358" s="133">
        <f t="shared" si="17"/>
        <v>747500</v>
      </c>
    </row>
    <row r="359" spans="1:10">
      <c r="A359" s="139">
        <v>91002</v>
      </c>
      <c r="B359" s="43" t="s">
        <v>401</v>
      </c>
      <c r="C359" s="44">
        <v>410000</v>
      </c>
      <c r="D359" s="44"/>
      <c r="E359" s="132"/>
      <c r="F359" s="132"/>
      <c r="H359" s="133">
        <f t="shared" si="15"/>
        <v>410000</v>
      </c>
      <c r="I359" s="4">
        <f t="shared" si="16"/>
        <v>1</v>
      </c>
      <c r="J359" s="133">
        <f t="shared" si="17"/>
        <v>410000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9101.5</v>
      </c>
      <c r="D361" s="44"/>
      <c r="E361" s="132"/>
      <c r="F361" s="132"/>
      <c r="H361" s="133">
        <f t="shared" si="15"/>
        <v>9101.5</v>
      </c>
      <c r="I361" s="4">
        <f t="shared" si="16"/>
        <v>1</v>
      </c>
      <c r="J361" s="133">
        <f t="shared" si="17"/>
        <v>9101.5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61880</v>
      </c>
      <c r="D363" s="44"/>
      <c r="E363" s="132"/>
      <c r="F363" s="132"/>
      <c r="H363" s="133">
        <f t="shared" si="15"/>
        <v>61880</v>
      </c>
      <c r="I363" s="4">
        <f t="shared" si="16"/>
        <v>1</v>
      </c>
      <c r="J363" s="133">
        <f t="shared" si="17"/>
        <v>61880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10679.8</v>
      </c>
      <c r="D365" s="44"/>
      <c r="E365" s="132"/>
      <c r="F365" s="132"/>
      <c r="H365" s="133">
        <f t="shared" si="15"/>
        <v>10679.8</v>
      </c>
      <c r="I365" s="4">
        <f t="shared" si="16"/>
        <v>1</v>
      </c>
      <c r="J365" s="133">
        <f t="shared" si="17"/>
        <v>10679.8</v>
      </c>
    </row>
    <row r="366" spans="1:10">
      <c r="A366" s="139">
        <v>91009</v>
      </c>
      <c r="B366" s="137" t="s">
        <v>408</v>
      </c>
      <c r="C366" s="44">
        <v>0</v>
      </c>
      <c r="D366" s="44">
        <v>0</v>
      </c>
      <c r="E366" s="132"/>
      <c r="F366" s="132"/>
      <c r="H366" s="133">
        <f t="shared" si="15"/>
        <v>0</v>
      </c>
      <c r="I366" s="4">
        <f t="shared" si="16"/>
        <v>1</v>
      </c>
      <c r="J366" s="133">
        <f t="shared" si="17"/>
        <v>0</v>
      </c>
    </row>
    <row r="367" spans="1:10">
      <c r="A367" s="139">
        <v>91010</v>
      </c>
      <c r="B367" s="137" t="s">
        <v>488</v>
      </c>
      <c r="C367" s="44">
        <v>0</v>
      </c>
      <c r="D367" s="44">
        <v>0</v>
      </c>
      <c r="E367" s="132"/>
      <c r="F367" s="132"/>
      <c r="H367" s="133">
        <f t="shared" si="15"/>
        <v>0</v>
      </c>
      <c r="I367" s="4">
        <f t="shared" si="16"/>
        <v>1</v>
      </c>
      <c r="J367" s="133">
        <f t="shared" si="17"/>
        <v>0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0</v>
      </c>
      <c r="D370" s="44">
        <v>0</v>
      </c>
      <c r="E370" s="132"/>
      <c r="F370" s="132"/>
      <c r="H370" s="133">
        <f t="shared" si="15"/>
        <v>0</v>
      </c>
      <c r="I370" s="4">
        <f t="shared" si="16"/>
        <v>1</v>
      </c>
      <c r="J370" s="133">
        <f t="shared" si="17"/>
        <v>0</v>
      </c>
    </row>
    <row r="371" spans="1:10">
      <c r="A371" s="139">
        <v>91200</v>
      </c>
      <c r="B371" s="137" t="s">
        <v>412</v>
      </c>
      <c r="C371" s="44">
        <v>53615</v>
      </c>
      <c r="D371" s="44"/>
      <c r="E371" s="132"/>
      <c r="F371" s="132"/>
      <c r="H371" s="133">
        <f t="shared" si="15"/>
        <v>53615</v>
      </c>
      <c r="I371" s="4">
        <f t="shared" si="16"/>
        <v>1</v>
      </c>
      <c r="J371" s="133">
        <f t="shared" si="17"/>
        <v>53615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84780.3</v>
      </c>
      <c r="D376" s="44"/>
      <c r="E376" s="132"/>
      <c r="F376" s="132"/>
      <c r="H376" s="133">
        <f t="shared" si="15"/>
        <v>84780.3</v>
      </c>
      <c r="I376" s="4">
        <f t="shared" si="16"/>
        <v>1</v>
      </c>
      <c r="J376" s="133">
        <f t="shared" si="17"/>
        <v>84780.3</v>
      </c>
    </row>
    <row r="377" spans="1:10">
      <c r="A377" s="139">
        <v>92004</v>
      </c>
      <c r="B377" s="137" t="s">
        <v>418</v>
      </c>
      <c r="C377" s="44">
        <v>17263.18</v>
      </c>
      <c r="D377" s="44"/>
      <c r="E377" s="132"/>
      <c r="F377" s="132"/>
      <c r="H377" s="133">
        <f t="shared" si="15"/>
        <v>17263.18</v>
      </c>
      <c r="I377" s="4">
        <f t="shared" si="16"/>
        <v>1</v>
      </c>
      <c r="J377" s="133">
        <f t="shared" si="17"/>
        <v>17263.18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21808</v>
      </c>
      <c r="D380" s="44"/>
      <c r="E380" s="132"/>
      <c r="F380" s="132"/>
      <c r="H380" s="133">
        <f t="shared" si="15"/>
        <v>21808</v>
      </c>
      <c r="I380" s="4">
        <f t="shared" si="16"/>
        <v>1</v>
      </c>
      <c r="J380" s="133">
        <f t="shared" si="17"/>
        <v>21808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753</v>
      </c>
      <c r="D386" s="44"/>
      <c r="E386" s="132"/>
      <c r="F386" s="132"/>
      <c r="H386" s="133">
        <f t="shared" si="15"/>
        <v>753</v>
      </c>
      <c r="I386" s="4">
        <f t="shared" si="16"/>
        <v>1</v>
      </c>
      <c r="J386" s="133">
        <f t="shared" si="17"/>
        <v>753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132"/>
      <c r="F389" s="13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273">
        <v>94005</v>
      </c>
      <c r="B393" s="274" t="s">
        <v>433</v>
      </c>
      <c r="C393" s="275">
        <v>800</v>
      </c>
      <c r="D393" s="275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12154.21</v>
      </c>
      <c r="D394" s="44"/>
      <c r="E394" s="132"/>
      <c r="F394" s="132"/>
      <c r="H394" s="133">
        <f t="shared" si="18"/>
        <v>12154.21</v>
      </c>
      <c r="I394" s="4">
        <f t="shared" si="19"/>
        <v>1</v>
      </c>
      <c r="J394" s="133">
        <f t="shared" si="20"/>
        <v>12154.21</v>
      </c>
    </row>
    <row r="395" spans="1:10">
      <c r="A395" s="139">
        <v>94007</v>
      </c>
      <c r="B395" s="137" t="s">
        <v>435</v>
      </c>
      <c r="C395" s="44">
        <v>10232</v>
      </c>
      <c r="D395" s="44"/>
      <c r="E395" s="132"/>
      <c r="F395" s="132"/>
      <c r="H395" s="133">
        <f t="shared" si="18"/>
        <v>10232</v>
      </c>
      <c r="I395" s="4">
        <f t="shared" si="19"/>
        <v>1</v>
      </c>
      <c r="J395" s="133">
        <f t="shared" si="20"/>
        <v>10232</v>
      </c>
    </row>
    <row r="396" spans="1:10">
      <c r="A396" s="273">
        <v>94008</v>
      </c>
      <c r="B396" s="274" t="s">
        <v>436</v>
      </c>
      <c r="C396" s="275">
        <v>31600</v>
      </c>
      <c r="D396" s="275"/>
      <c r="E396" s="132"/>
      <c r="F396" s="132"/>
      <c r="H396" s="133">
        <f t="shared" si="18"/>
        <v>31600</v>
      </c>
      <c r="I396" s="4">
        <f t="shared" si="19"/>
        <v>1</v>
      </c>
      <c r="J396" s="133">
        <f t="shared" si="20"/>
        <v>31600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0</v>
      </c>
      <c r="D399" s="44">
        <v>0</v>
      </c>
      <c r="E399" s="132"/>
      <c r="F399" s="132"/>
      <c r="H399" s="133">
        <f t="shared" si="18"/>
        <v>0</v>
      </c>
      <c r="I399" s="4">
        <f t="shared" si="19"/>
        <v>1</v>
      </c>
      <c r="J399" s="136">
        <f t="shared" si="20"/>
        <v>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132"/>
      <c r="F402" s="132"/>
      <c r="G402" s="136"/>
      <c r="H402" s="133">
        <f t="shared" si="18"/>
        <v>0</v>
      </c>
      <c r="I402" s="4">
        <f t="shared" si="19"/>
        <v>1</v>
      </c>
      <c r="J402" s="133">
        <f t="shared" si="20"/>
        <v>0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54362.65</v>
      </c>
      <c r="D404" s="44"/>
      <c r="E404" s="132"/>
      <c r="F404" s="132"/>
      <c r="G404" s="136"/>
      <c r="H404" s="133">
        <f t="shared" si="18"/>
        <v>54362.65</v>
      </c>
      <c r="I404" s="4">
        <f t="shared" si="19"/>
        <v>1</v>
      </c>
      <c r="J404" s="133">
        <f t="shared" si="20"/>
        <v>54362.65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0</v>
      </c>
      <c r="D407" s="44"/>
      <c r="E407" s="132"/>
      <c r="F407" s="132"/>
      <c r="H407" s="133">
        <f t="shared" si="18"/>
        <v>0</v>
      </c>
      <c r="I407" s="4">
        <f t="shared" si="19"/>
        <v>1</v>
      </c>
      <c r="J407" s="133">
        <f t="shared" si="20"/>
        <v>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0</v>
      </c>
      <c r="D414" s="44">
        <v>0</v>
      </c>
      <c r="E414" s="132">
        <v>679923.1440000002</v>
      </c>
      <c r="F414" s="132"/>
      <c r="G414" s="136"/>
      <c r="H414" s="133">
        <f t="shared" si="18"/>
        <v>679923.14</v>
      </c>
      <c r="I414" s="4">
        <f t="shared" si="19"/>
        <v>1</v>
      </c>
      <c r="J414" s="133">
        <f t="shared" si="20"/>
        <v>679923.14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273">
        <v>95001</v>
      </c>
      <c r="B418" s="276" t="s">
        <v>397</v>
      </c>
      <c r="C418" s="275">
        <v>0</v>
      </c>
      <c r="D418" s="275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35183.949999999997</v>
      </c>
      <c r="D419" s="44"/>
      <c r="E419" s="132"/>
      <c r="F419" s="132"/>
      <c r="H419" s="133">
        <f t="shared" si="18"/>
        <v>35183.949999999997</v>
      </c>
      <c r="I419" s="4">
        <f t="shared" si="19"/>
        <v>1</v>
      </c>
      <c r="J419" s="133">
        <f t="shared" si="20"/>
        <v>35183.949999999997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>
        <v>33000</v>
      </c>
      <c r="D421" s="44"/>
      <c r="E421" s="132"/>
      <c r="F421" s="132"/>
      <c r="H421" s="133">
        <f t="shared" si="18"/>
        <v>33000</v>
      </c>
      <c r="I421" s="4">
        <f t="shared" si="19"/>
        <v>1</v>
      </c>
      <c r="J421" s="133">
        <f t="shared" si="20"/>
        <v>33000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0</v>
      </c>
      <c r="D426" s="44">
        <v>0</v>
      </c>
      <c r="E426" s="132"/>
      <c r="F426" s="132"/>
      <c r="H426" s="133">
        <f t="shared" si="18"/>
        <v>0</v>
      </c>
      <c r="I426" s="4">
        <f t="shared" si="19"/>
        <v>1</v>
      </c>
      <c r="J426" s="133">
        <f t="shared" si="20"/>
        <v>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15000</v>
      </c>
      <c r="D428" s="44"/>
      <c r="E428" s="132"/>
      <c r="F428" s="132"/>
      <c r="H428" s="133">
        <f t="shared" si="18"/>
        <v>15000</v>
      </c>
      <c r="I428" s="4">
        <f t="shared" si="19"/>
        <v>1</v>
      </c>
      <c r="J428" s="133">
        <f t="shared" si="20"/>
        <v>15000</v>
      </c>
    </row>
    <row r="429" spans="1:10">
      <c r="A429" s="139">
        <v>97001</v>
      </c>
      <c r="B429" s="43" t="s">
        <v>464</v>
      </c>
      <c r="C429" s="44"/>
      <c r="D429" s="44">
        <v>217210.96</v>
      </c>
      <c r="E429" s="132"/>
      <c r="F429" s="132"/>
      <c r="H429" s="133">
        <f t="shared" si="18"/>
        <v>-217210.96</v>
      </c>
      <c r="I429" s="4">
        <f t="shared" si="19"/>
        <v>1</v>
      </c>
      <c r="J429" s="133">
        <f t="shared" si="20"/>
        <v>-217210.96</v>
      </c>
    </row>
    <row r="430" spans="1:10">
      <c r="A430" s="139">
        <v>97002</v>
      </c>
      <c r="B430" s="43" t="s">
        <v>465</v>
      </c>
      <c r="C430" s="44">
        <v>0</v>
      </c>
      <c r="D430" s="44">
        <v>0</v>
      </c>
      <c r="E430" s="132"/>
      <c r="F430" s="132"/>
      <c r="H430" s="133">
        <f t="shared" si="18"/>
        <v>0</v>
      </c>
      <c r="I430" s="4">
        <f t="shared" si="19"/>
        <v>1</v>
      </c>
      <c r="J430" s="133">
        <f t="shared" si="20"/>
        <v>0</v>
      </c>
    </row>
    <row r="431" spans="1:10">
      <c r="A431" s="139">
        <v>97003</v>
      </c>
      <c r="B431" s="43" t="s">
        <v>461</v>
      </c>
      <c r="C431" s="44">
        <v>0</v>
      </c>
      <c r="D431" s="44">
        <v>0</v>
      </c>
      <c r="E431" s="132"/>
      <c r="F431" s="132"/>
      <c r="H431" s="133">
        <f t="shared" si="18"/>
        <v>0</v>
      </c>
      <c r="I431" s="4">
        <f t="shared" si="19"/>
        <v>1</v>
      </c>
      <c r="J431" s="133">
        <f t="shared" si="20"/>
        <v>0</v>
      </c>
    </row>
    <row r="432" spans="1:10">
      <c r="A432" s="139">
        <v>97004</v>
      </c>
      <c r="B432" s="43" t="s">
        <v>462</v>
      </c>
      <c r="C432" s="44">
        <v>11060</v>
      </c>
      <c r="D432" s="44"/>
      <c r="E432" s="132"/>
      <c r="F432" s="132"/>
      <c r="H432" s="133">
        <f t="shared" si="18"/>
        <v>11060</v>
      </c>
      <c r="I432" s="4">
        <f t="shared" si="19"/>
        <v>1</v>
      </c>
      <c r="J432" s="133">
        <f t="shared" si="20"/>
        <v>11060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132"/>
      <c r="F433" s="13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>
        <v>0</v>
      </c>
      <c r="D439" s="44">
        <v>0</v>
      </c>
      <c r="E439" s="132"/>
      <c r="F439" s="132"/>
      <c r="H439" s="133">
        <f t="shared" si="18"/>
        <v>0</v>
      </c>
      <c r="I439" s="4">
        <f t="shared" si="19"/>
        <v>1</v>
      </c>
      <c r="J439" s="133">
        <f>ROUND(H439*I439,2)</f>
        <v>0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132"/>
      <c r="F443" s="132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v>74119054.932031557</v>
      </c>
      <c r="D444" s="45">
        <v>74119054.933588952</v>
      </c>
      <c r="E444" s="45">
        <v>15642173.270000001</v>
      </c>
      <c r="F444" s="45">
        <v>15642173.27</v>
      </c>
      <c r="H444" s="45">
        <f t="shared" ref="H444" si="21">SUM(H8:H443)</f>
        <v>-9.9999926460441202E-3</v>
      </c>
      <c r="J444" s="45">
        <f>SUM(J8:J443)</f>
        <v>-9.9999926460441202E-3</v>
      </c>
    </row>
    <row r="445" spans="1:10" ht="15" thickTop="1">
      <c r="A445" s="43"/>
      <c r="D445" s="46">
        <v>-1.5573948621749878E-3</v>
      </c>
      <c r="F445" s="46">
        <v>0</v>
      </c>
    </row>
    <row r="463" ht="17.899999999999999" customHeight="1"/>
  </sheetData>
  <autoFilter ref="A7:J445" xr:uid="{39AE432D-47BB-434D-8779-30786CBA0FD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F745-4633-4277-8840-941B5407AC16}">
  <sheetPr>
    <tabColor rgb="FFFFFFCC"/>
  </sheetPr>
  <dimension ref="A1:J463"/>
  <sheetViews>
    <sheetView topLeftCell="A380" zoomScaleNormal="100" workbookViewId="0">
      <selection activeCell="A402" sqref="A402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0</v>
      </c>
      <c r="F5" s="37">
        <v>0</v>
      </c>
    </row>
    <row r="6" spans="1:10">
      <c r="A6" s="38"/>
      <c r="C6" s="39" t="s">
        <v>682</v>
      </c>
      <c r="D6" s="40"/>
      <c r="E6" s="39" t="s">
        <v>683</v>
      </c>
      <c r="F6" s="40"/>
      <c r="H6" s="246" t="s">
        <v>503</v>
      </c>
      <c r="J6" s="246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618801.26</v>
      </c>
      <c r="E13" s="132"/>
      <c r="F13" s="132"/>
      <c r="H13" s="133">
        <f t="shared" si="0"/>
        <v>-618801.26</v>
      </c>
      <c r="I13" s="4">
        <f t="shared" si="1"/>
        <v>1</v>
      </c>
      <c r="J13" s="133">
        <f t="shared" si="2"/>
        <v>-618801.26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132"/>
      <c r="F16" s="13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0</v>
      </c>
      <c r="E17" s="132"/>
      <c r="F17" s="13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4608915.78</v>
      </c>
      <c r="E19" s="132"/>
      <c r="F19" s="132"/>
      <c r="H19" s="133">
        <f t="shared" si="0"/>
        <v>-4608915.78</v>
      </c>
      <c r="I19" s="4">
        <f t="shared" si="1"/>
        <v>1</v>
      </c>
      <c r="J19" s="133">
        <f t="shared" si="2"/>
        <v>-4608915.78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11515199.300000001</v>
      </c>
      <c r="D110" s="44"/>
      <c r="E110" s="132"/>
      <c r="F110" s="132"/>
      <c r="H110" s="133">
        <f t="shared" si="3"/>
        <v>11515199.300000001</v>
      </c>
      <c r="I110" s="4">
        <f t="shared" si="4"/>
        <v>1</v>
      </c>
      <c r="J110" s="133">
        <f t="shared" si="5"/>
        <v>11515199.300000001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8159.98</v>
      </c>
      <c r="D112" s="44"/>
      <c r="E112" s="132"/>
      <c r="F112" s="132"/>
      <c r="H112" s="133">
        <f t="shared" si="3"/>
        <v>8159.98</v>
      </c>
      <c r="I112" s="4">
        <f t="shared" si="4"/>
        <v>1</v>
      </c>
      <c r="J112" s="133">
        <f t="shared" si="5"/>
        <v>8159.98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7732.22</v>
      </c>
      <c r="D115" s="44"/>
      <c r="E115" s="132"/>
      <c r="F115" s="132"/>
      <c r="H115" s="133">
        <f t="shared" si="3"/>
        <v>7732.22</v>
      </c>
      <c r="I115" s="4">
        <f t="shared" si="4"/>
        <v>1</v>
      </c>
      <c r="J115" s="136">
        <f t="shared" si="5"/>
        <v>7732.22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8771695.1500000004</v>
      </c>
      <c r="D121" s="44"/>
      <c r="E121" s="132"/>
      <c r="F121" s="132"/>
      <c r="H121" s="133">
        <f t="shared" si="3"/>
        <v>8771695.1500000004</v>
      </c>
      <c r="I121" s="4">
        <f t="shared" si="4"/>
        <v>1</v>
      </c>
      <c r="J121" s="133">
        <f t="shared" si="5"/>
        <v>8771695.1500000004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132">
        <v>1322232.01</v>
      </c>
      <c r="F122" s="13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472708.21000000008</v>
      </c>
      <c r="D128" s="44"/>
      <c r="E128" s="132"/>
      <c r="F128" s="132"/>
      <c r="H128" s="133">
        <f t="shared" si="3"/>
        <v>472708.21</v>
      </c>
      <c r="I128" s="4">
        <f t="shared" si="4"/>
        <v>1</v>
      </c>
      <c r="J128" s="133">
        <f t="shared" si="5"/>
        <v>472708.21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133212.5</v>
      </c>
      <c r="D130" s="44"/>
      <c r="E130" s="132"/>
      <c r="F130" s="132"/>
      <c r="H130" s="133">
        <f t="shared" si="3"/>
        <v>133212.5</v>
      </c>
      <c r="I130" s="4">
        <f t="shared" si="4"/>
        <v>1</v>
      </c>
      <c r="J130" s="133">
        <f t="shared" si="5"/>
        <v>133212.5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0</v>
      </c>
      <c r="D133" s="44"/>
      <c r="E133" s="132"/>
      <c r="F133" s="132"/>
      <c r="H133" s="133">
        <f t="shared" si="3"/>
        <v>0</v>
      </c>
      <c r="I133" s="4">
        <f t="shared" si="4"/>
        <v>1</v>
      </c>
      <c r="J133" s="133">
        <f t="shared" si="5"/>
        <v>0</v>
      </c>
    </row>
    <row r="134" spans="1:10">
      <c r="A134" s="139">
        <v>15011</v>
      </c>
      <c r="B134" s="43" t="s">
        <v>220</v>
      </c>
      <c r="C134" s="44">
        <v>28059594.58399998</v>
      </c>
      <c r="D134" s="44"/>
      <c r="E134" s="132"/>
      <c r="F134" s="132"/>
      <c r="H134" s="133">
        <f>ROUND(C134-D134+E134-F134,2)</f>
        <v>28059594.579999998</v>
      </c>
      <c r="I134" s="4">
        <f t="shared" si="4"/>
        <v>1</v>
      </c>
      <c r="J134" s="133">
        <f t="shared" si="5"/>
        <v>28059594.579999998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2665764.52</v>
      </c>
      <c r="D136" s="44"/>
      <c r="E136" s="132"/>
      <c r="F136" s="132"/>
      <c r="H136" s="133">
        <f t="shared" si="3"/>
        <v>2665764.52</v>
      </c>
      <c r="I136" s="4">
        <f t="shared" si="4"/>
        <v>1</v>
      </c>
      <c r="J136" s="133">
        <f t="shared" si="5"/>
        <v>2665764.52</v>
      </c>
    </row>
    <row r="137" spans="1:10">
      <c r="A137" s="139">
        <v>15014</v>
      </c>
      <c r="B137" s="43" t="s">
        <v>188</v>
      </c>
      <c r="C137" s="44">
        <v>160000</v>
      </c>
      <c r="D137" s="44"/>
      <c r="E137" s="132"/>
      <c r="F137" s="132"/>
      <c r="H137" s="133">
        <f t="shared" ref="H137:H200" si="6">ROUND(C137-D137+E137-F137,2)</f>
        <v>160000</v>
      </c>
      <c r="I137" s="4">
        <f t="shared" ref="I137:I200" si="7">I136</f>
        <v>1</v>
      </c>
      <c r="J137" s="133">
        <f t="shared" ref="J137:J200" si="8">ROUND(H137*I137,2)</f>
        <v>160000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132">
        <v>6484.8</v>
      </c>
      <c r="F139" s="132">
        <v>264446.402</v>
      </c>
      <c r="G139" s="136"/>
      <c r="H139" s="133">
        <f t="shared" si="6"/>
        <v>279582.78000000003</v>
      </c>
      <c r="I139" s="4">
        <f t="shared" si="7"/>
        <v>1</v>
      </c>
      <c r="J139" s="133">
        <f t="shared" si="8"/>
        <v>279582.78000000003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915397.36000001291</v>
      </c>
      <c r="D141" s="44"/>
      <c r="E141" s="132"/>
      <c r="F141" s="132"/>
      <c r="H141" s="133">
        <f t="shared" si="6"/>
        <v>915397.36</v>
      </c>
      <c r="I141" s="4">
        <f t="shared" si="7"/>
        <v>1</v>
      </c>
      <c r="J141" s="133">
        <f t="shared" si="8"/>
        <v>915397.36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132"/>
      <c r="F171" s="13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>
        <v>0</v>
      </c>
      <c r="D174" s="44">
        <v>0</v>
      </c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0">
      <c r="A175" s="139">
        <v>22002</v>
      </c>
      <c r="B175" s="137" t="s">
        <v>180</v>
      </c>
      <c r="C175" s="44"/>
      <c r="D175" s="44">
        <v>1187692.5899999999</v>
      </c>
      <c r="E175" s="132"/>
      <c r="F175" s="132"/>
      <c r="H175" s="133">
        <f t="shared" si="6"/>
        <v>-1187692.5900000001</v>
      </c>
      <c r="I175" s="4">
        <f t="shared" si="7"/>
        <v>1</v>
      </c>
      <c r="J175" s="133">
        <f t="shared" si="8"/>
        <v>-1187692.5900000001</v>
      </c>
    </row>
    <row r="176" spans="1:10">
      <c r="A176" s="139">
        <v>22101</v>
      </c>
      <c r="B176" s="43" t="s">
        <v>247</v>
      </c>
      <c r="C176" s="44"/>
      <c r="D176" s="44">
        <v>6498437.5</v>
      </c>
      <c r="E176" s="132"/>
      <c r="F176" s="132"/>
      <c r="H176" s="133">
        <f t="shared" si="6"/>
        <v>-6498437.5</v>
      </c>
      <c r="I176" s="4">
        <f t="shared" si="7"/>
        <v>1</v>
      </c>
      <c r="J176" s="133">
        <f t="shared" si="8"/>
        <v>-6498437.5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/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5108756.18</v>
      </c>
      <c r="E181" s="132"/>
      <c r="F181" s="132"/>
      <c r="H181" s="133">
        <f t="shared" si="6"/>
        <v>-5108756.18</v>
      </c>
      <c r="I181" s="4">
        <f t="shared" si="7"/>
        <v>1</v>
      </c>
      <c r="J181" s="133">
        <f t="shared" si="8"/>
        <v>-5108756.18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2314634.6740000001</v>
      </c>
      <c r="E184" s="132"/>
      <c r="F184" s="132"/>
      <c r="H184" s="133">
        <f t="shared" si="6"/>
        <v>-2314634.67</v>
      </c>
      <c r="I184" s="4">
        <f t="shared" si="7"/>
        <v>1</v>
      </c>
      <c r="J184" s="133">
        <f t="shared" si="8"/>
        <v>-2314634.67</v>
      </c>
    </row>
    <row r="185" spans="1:10">
      <c r="A185" s="139">
        <v>25008</v>
      </c>
      <c r="B185" s="137" t="s">
        <v>287</v>
      </c>
      <c r="C185" s="44"/>
      <c r="D185" s="44">
        <v>0</v>
      </c>
      <c r="E185" s="132"/>
      <c r="F185" s="132"/>
      <c r="H185" s="133">
        <f t="shared" si="6"/>
        <v>0</v>
      </c>
      <c r="I185" s="4">
        <f t="shared" si="7"/>
        <v>1</v>
      </c>
      <c r="J185" s="133">
        <f t="shared" si="8"/>
        <v>0</v>
      </c>
    </row>
    <row r="186" spans="1:10">
      <c r="A186" s="139">
        <v>25009</v>
      </c>
      <c r="B186" s="137" t="s">
        <v>288</v>
      </c>
      <c r="C186" s="44"/>
      <c r="D186" s="44">
        <v>102398.09</v>
      </c>
      <c r="E186" s="132"/>
      <c r="F186" s="132"/>
      <c r="H186" s="133">
        <f t="shared" si="6"/>
        <v>-102398.09</v>
      </c>
      <c r="I186" s="4">
        <f t="shared" si="7"/>
        <v>1</v>
      </c>
      <c r="J186" s="133">
        <f t="shared" si="8"/>
        <v>-102398.09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 ht="15" customHeight="1">
      <c r="A190" s="139">
        <v>25013</v>
      </c>
      <c r="B190" s="43" t="s">
        <v>292</v>
      </c>
      <c r="C190" s="44"/>
      <c r="D190" s="44">
        <v>1397917</v>
      </c>
      <c r="E190" s="132"/>
      <c r="F190" s="132"/>
      <c r="H190" s="133">
        <f t="shared" si="6"/>
        <v>-1397917</v>
      </c>
      <c r="I190" s="4">
        <f t="shared" si="7"/>
        <v>1</v>
      </c>
      <c r="J190" s="133">
        <f t="shared" si="8"/>
        <v>-1397917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31016.95</v>
      </c>
      <c r="E193" s="132"/>
      <c r="F193" s="132"/>
      <c r="H193" s="133">
        <f t="shared" si="6"/>
        <v>-31016.95</v>
      </c>
      <c r="I193" s="4">
        <f t="shared" si="7"/>
        <v>1</v>
      </c>
      <c r="J193" s="133">
        <f t="shared" si="8"/>
        <v>-31016.95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132"/>
      <c r="F228" s="13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12604571.709999997</v>
      </c>
      <c r="E244" s="132"/>
      <c r="F244" s="132"/>
      <c r="H244" s="133">
        <f t="shared" si="9"/>
        <v>-12604571.710000001</v>
      </c>
      <c r="I244" s="4">
        <f t="shared" si="10"/>
        <v>1</v>
      </c>
      <c r="J244" s="133">
        <f t="shared" si="11"/>
        <v>-12604571.710000001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10851432.02</v>
      </c>
      <c r="E260" s="132"/>
      <c r="F260" s="132"/>
      <c r="H260" s="133">
        <f t="shared" si="9"/>
        <v>-10851432.02</v>
      </c>
      <c r="I260" s="4">
        <f t="shared" si="10"/>
        <v>1</v>
      </c>
      <c r="J260" s="133">
        <f t="shared" si="11"/>
        <v>-10851432.02</v>
      </c>
    </row>
    <row r="261" spans="1:10">
      <c r="A261" s="140">
        <v>71030</v>
      </c>
      <c r="B261" s="43" t="s">
        <v>608</v>
      </c>
      <c r="C261" s="44"/>
      <c r="D261" s="44">
        <v>345564.32</v>
      </c>
      <c r="E261" s="132"/>
      <c r="F261" s="132"/>
      <c r="H261" s="133">
        <f t="shared" si="9"/>
        <v>-345564.32</v>
      </c>
      <c r="I261" s="4">
        <f t="shared" si="10"/>
        <v>1</v>
      </c>
      <c r="J261" s="133">
        <f t="shared" si="11"/>
        <v>-345564.32</v>
      </c>
    </row>
    <row r="262" spans="1:10">
      <c r="A262" s="140">
        <v>71031</v>
      </c>
      <c r="B262" s="43" t="s">
        <v>609</v>
      </c>
      <c r="C262" s="44"/>
      <c r="D262" s="44">
        <v>7160237.5</v>
      </c>
      <c r="E262" s="132"/>
      <c r="F262" s="132"/>
      <c r="H262" s="133">
        <f t="shared" si="9"/>
        <v>-7160237.5</v>
      </c>
      <c r="I262" s="4">
        <f t="shared" si="10"/>
        <v>1</v>
      </c>
      <c r="J262" s="133">
        <f t="shared" si="11"/>
        <v>-7160237.5</v>
      </c>
    </row>
    <row r="263" spans="1:10">
      <c r="A263" s="139">
        <v>71998</v>
      </c>
      <c r="B263" s="43" t="s">
        <v>332</v>
      </c>
      <c r="C263" s="44">
        <v>0</v>
      </c>
      <c r="D263" s="44">
        <v>0</v>
      </c>
      <c r="E263" s="132"/>
      <c r="F263" s="132"/>
      <c r="H263" s="133">
        <f t="shared" si="9"/>
        <v>0</v>
      </c>
      <c r="I263" s="4">
        <f t="shared" si="10"/>
        <v>1</v>
      </c>
      <c r="J263" s="133">
        <f t="shared" si="11"/>
        <v>0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10779049.810000001</v>
      </c>
      <c r="D291" s="44"/>
      <c r="E291" s="132"/>
      <c r="F291" s="132"/>
      <c r="H291" s="133">
        <f t="shared" si="12"/>
        <v>10779049.810000001</v>
      </c>
      <c r="I291" s="4">
        <f t="shared" si="13"/>
        <v>1</v>
      </c>
      <c r="J291" s="133">
        <f t="shared" si="14"/>
        <v>10779049.810000001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8300935.2300000004</v>
      </c>
      <c r="D307" s="44"/>
      <c r="E307" s="132"/>
      <c r="F307" s="132"/>
      <c r="H307" s="133">
        <f t="shared" si="12"/>
        <v>8300935.2300000004</v>
      </c>
      <c r="I307" s="4">
        <f t="shared" si="13"/>
        <v>1</v>
      </c>
      <c r="J307" s="133">
        <f t="shared" si="14"/>
        <v>8300935.2300000004</v>
      </c>
    </row>
    <row r="308" spans="1:10">
      <c r="A308" s="140">
        <v>81030</v>
      </c>
      <c r="B308" s="43" t="s">
        <v>608</v>
      </c>
      <c r="C308" s="44">
        <v>185590.11</v>
      </c>
      <c r="D308" s="44"/>
      <c r="E308" s="132"/>
      <c r="F308" s="132"/>
      <c r="H308" s="133">
        <f t="shared" si="12"/>
        <v>185590.11</v>
      </c>
      <c r="I308" s="4">
        <f t="shared" si="13"/>
        <v>1</v>
      </c>
      <c r="J308" s="133">
        <f t="shared" si="14"/>
        <v>185590.11</v>
      </c>
    </row>
    <row r="309" spans="1:10">
      <c r="A309" s="140">
        <v>81031</v>
      </c>
      <c r="B309" s="43" t="s">
        <v>609</v>
      </c>
      <c r="C309" s="44">
        <v>4119666.99</v>
      </c>
      <c r="D309" s="44"/>
      <c r="E309" s="132"/>
      <c r="F309" s="132"/>
      <c r="H309" s="133">
        <f t="shared" si="12"/>
        <v>4119666.99</v>
      </c>
      <c r="I309" s="4">
        <f t="shared" si="13"/>
        <v>1</v>
      </c>
      <c r="J309" s="133">
        <f t="shared" si="14"/>
        <v>4119666.99</v>
      </c>
    </row>
    <row r="310" spans="1:10">
      <c r="A310" s="139">
        <v>81998</v>
      </c>
      <c r="B310" s="137" t="s">
        <v>348</v>
      </c>
      <c r="C310" s="44">
        <v>0</v>
      </c>
      <c r="D310" s="44">
        <v>0</v>
      </c>
      <c r="E310" s="132"/>
      <c r="F310" s="132"/>
      <c r="H310" s="133">
        <f t="shared" si="12"/>
        <v>0</v>
      </c>
      <c r="I310" s="4">
        <f t="shared" si="13"/>
        <v>1</v>
      </c>
      <c r="J310" s="133">
        <f t="shared" si="14"/>
        <v>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>
        <v>0</v>
      </c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1134400</v>
      </c>
      <c r="D358" s="44"/>
      <c r="E358" s="132"/>
      <c r="F358" s="132"/>
      <c r="H358" s="133">
        <f t="shared" si="15"/>
        <v>1134400</v>
      </c>
      <c r="I358" s="4">
        <f t="shared" si="16"/>
        <v>1</v>
      </c>
      <c r="J358" s="133">
        <f t="shared" si="17"/>
        <v>1134400</v>
      </c>
    </row>
    <row r="359" spans="1:10">
      <c r="A359" s="139">
        <v>91002</v>
      </c>
      <c r="B359" s="43" t="s">
        <v>401</v>
      </c>
      <c r="C359" s="44">
        <v>898633</v>
      </c>
      <c r="D359" s="44"/>
      <c r="E359" s="132"/>
      <c r="F359" s="132"/>
      <c r="H359" s="133">
        <f t="shared" si="15"/>
        <v>898633</v>
      </c>
      <c r="I359" s="4">
        <f t="shared" si="16"/>
        <v>1</v>
      </c>
      <c r="J359" s="133">
        <f t="shared" si="17"/>
        <v>898633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9771</v>
      </c>
      <c r="D361" s="44"/>
      <c r="E361" s="132"/>
      <c r="F361" s="132"/>
      <c r="H361" s="133">
        <f t="shared" si="15"/>
        <v>9771</v>
      </c>
      <c r="I361" s="4">
        <f t="shared" si="16"/>
        <v>1</v>
      </c>
      <c r="J361" s="133">
        <f t="shared" si="17"/>
        <v>9771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62280</v>
      </c>
      <c r="D363" s="44"/>
      <c r="E363" s="132"/>
      <c r="F363" s="132"/>
      <c r="H363" s="133">
        <f t="shared" si="15"/>
        <v>62280</v>
      </c>
      <c r="I363" s="4">
        <f t="shared" si="16"/>
        <v>1</v>
      </c>
      <c r="J363" s="133">
        <f t="shared" si="17"/>
        <v>62280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16291.22</v>
      </c>
      <c r="D365" s="44"/>
      <c r="E365" s="132"/>
      <c r="F365" s="132"/>
      <c r="H365" s="133">
        <f t="shared" si="15"/>
        <v>16291.22</v>
      </c>
      <c r="I365" s="4">
        <f t="shared" si="16"/>
        <v>1</v>
      </c>
      <c r="J365" s="133">
        <f t="shared" si="17"/>
        <v>16291.22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69506</v>
      </c>
      <c r="D367" s="44"/>
      <c r="E367" s="132"/>
      <c r="F367" s="132"/>
      <c r="H367" s="133">
        <f t="shared" si="15"/>
        <v>69506</v>
      </c>
      <c r="I367" s="4">
        <f t="shared" si="16"/>
        <v>1</v>
      </c>
      <c r="J367" s="133">
        <f t="shared" si="17"/>
        <v>69506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32424</v>
      </c>
      <c r="D370" s="44"/>
      <c r="E370" s="132"/>
      <c r="F370" s="132"/>
      <c r="H370" s="133">
        <f t="shared" si="15"/>
        <v>32424</v>
      </c>
      <c r="I370" s="4">
        <f t="shared" si="16"/>
        <v>1</v>
      </c>
      <c r="J370" s="133">
        <f t="shared" si="17"/>
        <v>32424</v>
      </c>
    </row>
    <row r="371" spans="1:10">
      <c r="A371" s="139">
        <v>91200</v>
      </c>
      <c r="B371" s="137" t="s">
        <v>412</v>
      </c>
      <c r="C371" s="44">
        <v>81490</v>
      </c>
      <c r="D371" s="44"/>
      <c r="E371" s="132"/>
      <c r="F371" s="132"/>
      <c r="H371" s="133">
        <f t="shared" si="15"/>
        <v>81490</v>
      </c>
      <c r="I371" s="4">
        <f t="shared" si="16"/>
        <v>1</v>
      </c>
      <c r="J371" s="133">
        <f t="shared" si="17"/>
        <v>81490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114752.84</v>
      </c>
      <c r="D376" s="44"/>
      <c r="E376" s="132"/>
      <c r="F376" s="132"/>
      <c r="H376" s="133">
        <f t="shared" si="15"/>
        <v>114752.84</v>
      </c>
      <c r="I376" s="4">
        <f t="shared" si="16"/>
        <v>1</v>
      </c>
      <c r="J376" s="133">
        <f t="shared" si="17"/>
        <v>114752.84</v>
      </c>
    </row>
    <row r="377" spans="1:10">
      <c r="A377" s="139">
        <v>92004</v>
      </c>
      <c r="B377" s="137" t="s">
        <v>418</v>
      </c>
      <c r="C377" s="44">
        <v>25899.64</v>
      </c>
      <c r="D377" s="44"/>
      <c r="E377" s="132"/>
      <c r="F377" s="132"/>
      <c r="H377" s="133">
        <f t="shared" si="15"/>
        <v>25899.64</v>
      </c>
      <c r="I377" s="4">
        <f t="shared" si="16"/>
        <v>1</v>
      </c>
      <c r="J377" s="133">
        <f t="shared" si="17"/>
        <v>25899.64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32712</v>
      </c>
      <c r="D380" s="44"/>
      <c r="E380" s="132"/>
      <c r="F380" s="132"/>
      <c r="H380" s="133">
        <f t="shared" si="15"/>
        <v>32712</v>
      </c>
      <c r="I380" s="4">
        <f t="shared" si="16"/>
        <v>1</v>
      </c>
      <c r="J380" s="133">
        <f t="shared" si="17"/>
        <v>32712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1080</v>
      </c>
      <c r="D386" s="44"/>
      <c r="E386" s="132"/>
      <c r="F386" s="132"/>
      <c r="H386" s="133">
        <f t="shared" si="15"/>
        <v>1080</v>
      </c>
      <c r="I386" s="4">
        <f t="shared" si="16"/>
        <v>1</v>
      </c>
      <c r="J386" s="133">
        <f t="shared" si="17"/>
        <v>1080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132"/>
      <c r="F389" s="13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273">
        <v>94005</v>
      </c>
      <c r="B393" s="274" t="s">
        <v>433</v>
      </c>
      <c r="C393" s="275">
        <v>800</v>
      </c>
      <c r="D393" s="275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12154.21</v>
      </c>
      <c r="D394" s="44"/>
      <c r="E394" s="132"/>
      <c r="F394" s="132"/>
      <c r="H394" s="133">
        <f t="shared" si="18"/>
        <v>12154.21</v>
      </c>
      <c r="I394" s="4">
        <f t="shared" si="19"/>
        <v>1</v>
      </c>
      <c r="J394" s="133">
        <f t="shared" si="20"/>
        <v>12154.21</v>
      </c>
    </row>
    <row r="395" spans="1:10">
      <c r="A395" s="139">
        <v>94007</v>
      </c>
      <c r="B395" s="137" t="s">
        <v>435</v>
      </c>
      <c r="C395" s="44">
        <v>12302</v>
      </c>
      <c r="D395" s="44"/>
      <c r="E395" s="132"/>
      <c r="F395" s="132"/>
      <c r="H395" s="133">
        <f t="shared" si="18"/>
        <v>12302</v>
      </c>
      <c r="I395" s="4">
        <f t="shared" si="19"/>
        <v>1</v>
      </c>
      <c r="J395" s="133">
        <f t="shared" si="20"/>
        <v>12302</v>
      </c>
    </row>
    <row r="396" spans="1:10">
      <c r="A396" s="273">
        <v>94008</v>
      </c>
      <c r="B396" s="274" t="s">
        <v>436</v>
      </c>
      <c r="C396" s="275">
        <v>47800</v>
      </c>
      <c r="D396" s="275"/>
      <c r="E396" s="132"/>
      <c r="F396" s="132"/>
      <c r="H396" s="133">
        <f t="shared" si="18"/>
        <v>47800</v>
      </c>
      <c r="I396" s="4">
        <f t="shared" si="19"/>
        <v>1</v>
      </c>
      <c r="J396" s="133">
        <f t="shared" si="20"/>
        <v>47800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0</v>
      </c>
      <c r="D399" s="44">
        <v>0</v>
      </c>
      <c r="E399" s="132"/>
      <c r="F399" s="132"/>
      <c r="H399" s="133">
        <f t="shared" si="18"/>
        <v>0</v>
      </c>
      <c r="I399" s="4">
        <f t="shared" si="19"/>
        <v>1</v>
      </c>
      <c r="J399" s="136">
        <f t="shared" si="20"/>
        <v>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132"/>
      <c r="F402" s="132"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82926.05</v>
      </c>
      <c r="D404" s="44"/>
      <c r="E404" s="132"/>
      <c r="F404" s="132"/>
      <c r="G404" s="136"/>
      <c r="H404" s="133">
        <f t="shared" si="18"/>
        <v>82926.05</v>
      </c>
      <c r="I404" s="4">
        <f t="shared" si="19"/>
        <v>1</v>
      </c>
      <c r="J404" s="133">
        <f t="shared" si="20"/>
        <v>82926.05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10410</v>
      </c>
      <c r="D407" s="44"/>
      <c r="E407" s="132"/>
      <c r="F407" s="132"/>
      <c r="H407" s="133">
        <f t="shared" si="18"/>
        <v>10410</v>
      </c>
      <c r="I407" s="4">
        <f t="shared" si="19"/>
        <v>1</v>
      </c>
      <c r="J407" s="133">
        <f t="shared" si="20"/>
        <v>10410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1012479.72</v>
      </c>
      <c r="D414" s="44"/>
      <c r="E414" s="132">
        <v>264446.402</v>
      </c>
      <c r="F414" s="132">
        <v>6484.8</v>
      </c>
      <c r="G414" s="136"/>
      <c r="H414" s="133">
        <f t="shared" si="18"/>
        <v>1270441.32</v>
      </c>
      <c r="I414" s="4">
        <f t="shared" si="19"/>
        <v>1</v>
      </c>
      <c r="J414" s="133">
        <f t="shared" si="20"/>
        <v>1270441.32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273">
        <v>95001</v>
      </c>
      <c r="B418" s="276" t="s">
        <v>397</v>
      </c>
      <c r="C418" s="275">
        <v>0</v>
      </c>
      <c r="D418" s="275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71861.81</v>
      </c>
      <c r="D419" s="44"/>
      <c r="E419" s="132"/>
      <c r="F419" s="132"/>
      <c r="H419" s="133">
        <f t="shared" si="18"/>
        <v>71861.81</v>
      </c>
      <c r="I419" s="4">
        <f t="shared" si="19"/>
        <v>1</v>
      </c>
      <c r="J419" s="133">
        <f t="shared" si="20"/>
        <v>71861.81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/>
      <c r="D421" s="44">
        <v>43250</v>
      </c>
      <c r="E421" s="132"/>
      <c r="F421" s="132"/>
      <c r="H421" s="133">
        <f t="shared" si="18"/>
        <v>-43250</v>
      </c>
      <c r="I421" s="4">
        <f t="shared" si="19"/>
        <v>1</v>
      </c>
      <c r="J421" s="133">
        <f t="shared" si="20"/>
        <v>-43250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15000</v>
      </c>
      <c r="D428" s="44"/>
      <c r="E428" s="132"/>
      <c r="F428" s="132"/>
      <c r="H428" s="133">
        <f t="shared" si="18"/>
        <v>15000</v>
      </c>
      <c r="I428" s="4">
        <f t="shared" si="19"/>
        <v>1</v>
      </c>
      <c r="J428" s="133">
        <f t="shared" si="20"/>
        <v>15000</v>
      </c>
    </row>
    <row r="429" spans="1:10">
      <c r="A429" s="139">
        <v>97001</v>
      </c>
      <c r="B429" s="43" t="s">
        <v>464</v>
      </c>
      <c r="C429" s="44"/>
      <c r="D429" s="44">
        <v>248447.42</v>
      </c>
      <c r="E429" s="132"/>
      <c r="F429" s="132"/>
      <c r="H429" s="133">
        <f t="shared" si="18"/>
        <v>-248447.42</v>
      </c>
      <c r="I429" s="4">
        <f t="shared" si="19"/>
        <v>1</v>
      </c>
      <c r="J429" s="133">
        <f t="shared" si="20"/>
        <v>-248447.42</v>
      </c>
    </row>
    <row r="430" spans="1:10">
      <c r="A430" s="139">
        <v>97002</v>
      </c>
      <c r="B430" s="43" t="s">
        <v>465</v>
      </c>
      <c r="C430" s="44">
        <v>65046.65</v>
      </c>
      <c r="D430" s="44"/>
      <c r="E430" s="132"/>
      <c r="F430" s="132"/>
      <c r="H430" s="133">
        <f t="shared" si="18"/>
        <v>65046.65</v>
      </c>
      <c r="I430" s="4">
        <f t="shared" si="19"/>
        <v>1</v>
      </c>
      <c r="J430" s="133">
        <f t="shared" si="20"/>
        <v>65046.65</v>
      </c>
    </row>
    <row r="431" spans="1:10">
      <c r="A431" s="139">
        <v>97003</v>
      </c>
      <c r="B431" s="43" t="s">
        <v>461</v>
      </c>
      <c r="C431" s="44">
        <v>0</v>
      </c>
      <c r="D431" s="44">
        <v>0</v>
      </c>
      <c r="E431" s="132"/>
      <c r="F431" s="132"/>
      <c r="H431" s="133">
        <f t="shared" si="18"/>
        <v>0</v>
      </c>
      <c r="I431" s="4">
        <f t="shared" si="19"/>
        <v>1</v>
      </c>
      <c r="J431" s="133">
        <f t="shared" si="20"/>
        <v>0</v>
      </c>
    </row>
    <row r="432" spans="1:10">
      <c r="A432" s="139">
        <v>97004</v>
      </c>
      <c r="B432" s="43" t="s">
        <v>462</v>
      </c>
      <c r="C432" s="44">
        <v>15990</v>
      </c>
      <c r="D432" s="44"/>
      <c r="E432" s="132"/>
      <c r="F432" s="132"/>
      <c r="H432" s="133">
        <f t="shared" si="18"/>
        <v>15990</v>
      </c>
      <c r="I432" s="4">
        <f t="shared" si="19"/>
        <v>1</v>
      </c>
      <c r="J432" s="133">
        <f t="shared" si="20"/>
        <v>15990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132"/>
      <c r="F433" s="13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>
        <v>0</v>
      </c>
      <c r="D439" s="44">
        <v>0</v>
      </c>
      <c r="E439" s="132"/>
      <c r="F439" s="132"/>
      <c r="H439" s="133">
        <f t="shared" si="18"/>
        <v>0</v>
      </c>
      <c r="I439" s="4">
        <f t="shared" si="19"/>
        <v>1</v>
      </c>
      <c r="J439" s="133">
        <f>ROUND(H439*I439,2)</f>
        <v>0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132"/>
      <c r="F443" s="132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f>SUM(C8:C443)</f>
        <v>96685120.103999987</v>
      </c>
      <c r="D444" s="45">
        <f>SUM(D8:D443)</f>
        <v>96685120.103999987</v>
      </c>
      <c r="E444" s="45">
        <f>SUM(E8:E443)</f>
        <v>1593163.2120000001</v>
      </c>
      <c r="F444" s="45">
        <f>SUM(F8:F443)</f>
        <v>1593163.2120000001</v>
      </c>
      <c r="H444" s="45">
        <f>SUM(H8:H443)</f>
        <v>-3.776222001761198E-9</v>
      </c>
      <c r="J444" s="45">
        <f>SUM(J8:J443)</f>
        <v>-3.776222001761198E-9</v>
      </c>
    </row>
    <row r="445" spans="1:10" ht="15" thickTop="1">
      <c r="A445" s="43"/>
      <c r="D445" s="46">
        <v>0</v>
      </c>
      <c r="F445" s="46">
        <v>0</v>
      </c>
    </row>
    <row r="463" ht="17.899999999999999" customHeigh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5C52-AEEA-4562-A6FD-92339D5B31DA}">
  <sheetPr>
    <tabColor rgb="FFFFFFCC"/>
  </sheetPr>
  <dimension ref="A1:J463"/>
  <sheetViews>
    <sheetView topLeftCell="A118" zoomScale="90" zoomScaleNormal="90" workbookViewId="0">
      <selection activeCell="H402" sqref="H402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0</v>
      </c>
      <c r="F5" s="37">
        <v>0</v>
      </c>
    </row>
    <row r="6" spans="1:10">
      <c r="A6" s="38"/>
      <c r="C6" s="39" t="s">
        <v>682</v>
      </c>
      <c r="D6" s="40"/>
      <c r="E6" s="39" t="s">
        <v>683</v>
      </c>
      <c r="F6" s="40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622758.34</v>
      </c>
      <c r="E13" s="132"/>
      <c r="F13" s="132"/>
      <c r="H13" s="133">
        <f t="shared" si="0"/>
        <v>-622758.34</v>
      </c>
      <c r="I13" s="4">
        <f t="shared" si="1"/>
        <v>1</v>
      </c>
      <c r="J13" s="133">
        <f t="shared" si="2"/>
        <v>-622758.34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132"/>
      <c r="F16" s="13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0</v>
      </c>
      <c r="E17" s="132"/>
      <c r="F17" s="13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4632600.71</v>
      </c>
      <c r="E19" s="132"/>
      <c r="F19" s="132"/>
      <c r="H19" s="133">
        <f t="shared" si="0"/>
        <v>-4632600.71</v>
      </c>
      <c r="I19" s="4">
        <f t="shared" si="1"/>
        <v>1</v>
      </c>
      <c r="J19" s="133">
        <f t="shared" si="2"/>
        <v>-4632600.71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27057.5</v>
      </c>
      <c r="D109" s="44"/>
      <c r="E109" s="132"/>
      <c r="F109" s="132"/>
      <c r="H109" s="133">
        <f t="shared" si="3"/>
        <v>27057.5</v>
      </c>
      <c r="I109" s="4">
        <f t="shared" si="4"/>
        <v>1</v>
      </c>
      <c r="J109" s="133">
        <f t="shared" si="5"/>
        <v>27057.5</v>
      </c>
    </row>
    <row r="110" spans="1:10">
      <c r="A110" s="140">
        <v>13302</v>
      </c>
      <c r="B110" s="43" t="s">
        <v>511</v>
      </c>
      <c r="C110" s="44">
        <v>6296450.7100000009</v>
      </c>
      <c r="D110" s="44"/>
      <c r="E110" s="132"/>
      <c r="F110" s="132"/>
      <c r="H110" s="133">
        <f t="shared" si="3"/>
        <v>6296450.71</v>
      </c>
      <c r="I110" s="4">
        <f t="shared" si="4"/>
        <v>1</v>
      </c>
      <c r="J110" s="133">
        <f t="shared" si="5"/>
        <v>6296450.71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8159.98</v>
      </c>
      <c r="D112" s="44"/>
      <c r="E112" s="132"/>
      <c r="F112" s="132"/>
      <c r="H112" s="133">
        <f t="shared" si="3"/>
        <v>8159.98</v>
      </c>
      <c r="I112" s="4">
        <f t="shared" si="4"/>
        <v>1</v>
      </c>
      <c r="J112" s="133">
        <f t="shared" si="5"/>
        <v>8159.98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7732.22</v>
      </c>
      <c r="D115" s="44"/>
      <c r="E115" s="132"/>
      <c r="F115" s="132"/>
      <c r="H115" s="133">
        <f t="shared" si="3"/>
        <v>7732.22</v>
      </c>
      <c r="I115" s="4">
        <f t="shared" si="4"/>
        <v>1</v>
      </c>
      <c r="J115" s="136">
        <f t="shared" si="5"/>
        <v>7732.22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9784547.0999999996</v>
      </c>
      <c r="D121" s="44"/>
      <c r="E121" s="132"/>
      <c r="F121" s="132"/>
      <c r="H121" s="133">
        <f t="shared" si="3"/>
        <v>9784547.0999999996</v>
      </c>
      <c r="I121" s="4">
        <f t="shared" si="4"/>
        <v>1</v>
      </c>
      <c r="J121" s="133">
        <f t="shared" si="5"/>
        <v>9784547.0999999996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132">
        <v>1322232.01</v>
      </c>
      <c r="F122" s="13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467277.80000000005</v>
      </c>
      <c r="D128" s="44"/>
      <c r="E128" s="132"/>
      <c r="F128" s="132"/>
      <c r="H128" s="133">
        <f t="shared" si="3"/>
        <v>467277.8</v>
      </c>
      <c r="I128" s="4">
        <f t="shared" si="4"/>
        <v>1</v>
      </c>
      <c r="J128" s="133">
        <f t="shared" si="5"/>
        <v>467277.8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383651.3</v>
      </c>
      <c r="D130" s="44"/>
      <c r="E130" s="132"/>
      <c r="F130" s="132"/>
      <c r="H130" s="133">
        <f t="shared" si="3"/>
        <v>383651.3</v>
      </c>
      <c r="I130" s="4">
        <f t="shared" si="4"/>
        <v>1</v>
      </c>
      <c r="J130" s="133">
        <f t="shared" si="5"/>
        <v>383651.3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678881.16</v>
      </c>
      <c r="D133" s="44"/>
      <c r="E133" s="132"/>
      <c r="F133" s="132"/>
      <c r="H133" s="133">
        <f t="shared" si="3"/>
        <v>678881.16</v>
      </c>
      <c r="I133" s="4">
        <f t="shared" si="4"/>
        <v>1</v>
      </c>
      <c r="J133" s="133">
        <f t="shared" si="5"/>
        <v>678881.16</v>
      </c>
    </row>
    <row r="134" spans="1:10">
      <c r="A134" s="139">
        <v>15011</v>
      </c>
      <c r="B134" s="43" t="s">
        <v>220</v>
      </c>
      <c r="C134" s="44">
        <v>27820548.02</v>
      </c>
      <c r="D134" s="44"/>
      <c r="E134" s="132"/>
      <c r="F134" s="132"/>
      <c r="H134" s="133">
        <f t="shared" si="3"/>
        <v>27820548.02</v>
      </c>
      <c r="I134" s="4">
        <f t="shared" si="4"/>
        <v>1</v>
      </c>
      <c r="J134" s="133">
        <f t="shared" si="5"/>
        <v>27820548.02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2276461.62</v>
      </c>
      <c r="D136" s="44"/>
      <c r="E136" s="132"/>
      <c r="F136" s="132">
        <v>2612.34</v>
      </c>
      <c r="H136" s="133">
        <f t="shared" si="3"/>
        <v>2273849.2799999998</v>
      </c>
      <c r="I136" s="4">
        <f t="shared" si="4"/>
        <v>1</v>
      </c>
      <c r="J136" s="133">
        <f t="shared" si="5"/>
        <v>2273849.2799999998</v>
      </c>
    </row>
    <row r="137" spans="1:10">
      <c r="A137" s="139">
        <v>15014</v>
      </c>
      <c r="B137" s="43" t="s">
        <v>188</v>
      </c>
      <c r="C137" s="44">
        <v>2407883.5</v>
      </c>
      <c r="D137" s="44"/>
      <c r="E137" s="132"/>
      <c r="F137" s="132"/>
      <c r="H137" s="133">
        <f t="shared" ref="H137:H200" si="6">ROUND(C137-D137+E137-F137,2)</f>
        <v>2407883.5</v>
      </c>
      <c r="I137" s="4">
        <f t="shared" ref="I137:I200" si="7">I136</f>
        <v>1</v>
      </c>
      <c r="J137" s="133">
        <f t="shared" ref="J137:J200" si="8">ROUND(H137*I137,2)</f>
        <v>2407883.5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132"/>
      <c r="F139" s="132"/>
      <c r="G139" s="136"/>
      <c r="H139" s="133">
        <f t="shared" si="6"/>
        <v>537544.38</v>
      </c>
      <c r="I139" s="4">
        <f t="shared" si="7"/>
        <v>1</v>
      </c>
      <c r="J139" s="133">
        <f t="shared" si="8"/>
        <v>537544.38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1080226.9099999999</v>
      </c>
      <c r="D141" s="44"/>
      <c r="E141" s="132"/>
      <c r="F141" s="132"/>
      <c r="H141" s="133">
        <f t="shared" si="6"/>
        <v>1080226.9099999999</v>
      </c>
      <c r="I141" s="4">
        <f t="shared" si="7"/>
        <v>1</v>
      </c>
      <c r="J141" s="133">
        <f t="shared" si="8"/>
        <v>1080226.9099999999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132"/>
      <c r="F171" s="13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>
        <v>0</v>
      </c>
      <c r="D174" s="44">
        <v>0</v>
      </c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0">
      <c r="A175" s="139">
        <v>22002</v>
      </c>
      <c r="B175" s="137" t="s">
        <v>180</v>
      </c>
      <c r="C175" s="44"/>
      <c r="D175" s="44">
        <v>1905580.0899999999</v>
      </c>
      <c r="E175" s="132"/>
      <c r="F175" s="132"/>
      <c r="H175" s="133">
        <f t="shared" si="6"/>
        <v>-1905580.09</v>
      </c>
      <c r="I175" s="4">
        <f t="shared" si="7"/>
        <v>1</v>
      </c>
      <c r="J175" s="133">
        <f t="shared" si="8"/>
        <v>-1905580.09</v>
      </c>
    </row>
    <row r="176" spans="1:10">
      <c r="A176" s="139">
        <v>22101</v>
      </c>
      <c r="B176" s="43" t="s">
        <v>247</v>
      </c>
      <c r="C176" s="44"/>
      <c r="D176" s="44">
        <v>25947.500000001863</v>
      </c>
      <c r="E176" s="132"/>
      <c r="F176" s="132"/>
      <c r="H176" s="133">
        <f t="shared" si="6"/>
        <v>-25947.5</v>
      </c>
      <c r="I176" s="4">
        <f t="shared" si="7"/>
        <v>1</v>
      </c>
      <c r="J176" s="133">
        <f t="shared" si="8"/>
        <v>-25947.5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/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7272142.959999999</v>
      </c>
      <c r="E181" s="132"/>
      <c r="F181" s="132"/>
      <c r="H181" s="133">
        <f t="shared" si="6"/>
        <v>-7272142.96</v>
      </c>
      <c r="I181" s="4">
        <f t="shared" si="7"/>
        <v>1</v>
      </c>
      <c r="J181" s="133">
        <f t="shared" si="8"/>
        <v>-7272142.96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2314634.67</v>
      </c>
      <c r="E184" s="132"/>
      <c r="F184" s="132">
        <v>493593.05</v>
      </c>
      <c r="H184" s="133">
        <f t="shared" si="6"/>
        <v>-2808227.72</v>
      </c>
      <c r="I184" s="4">
        <f t="shared" si="7"/>
        <v>1</v>
      </c>
      <c r="J184" s="133">
        <f t="shared" si="8"/>
        <v>-2808227.72</v>
      </c>
    </row>
    <row r="185" spans="1:10">
      <c r="A185" s="139">
        <v>25008</v>
      </c>
      <c r="B185" s="137" t="s">
        <v>287</v>
      </c>
      <c r="C185" s="44"/>
      <c r="D185" s="44">
        <v>19876.53</v>
      </c>
      <c r="E185" s="132"/>
      <c r="F185" s="132"/>
      <c r="H185" s="133">
        <f t="shared" si="6"/>
        <v>-19876.53</v>
      </c>
      <c r="I185" s="4">
        <f t="shared" si="7"/>
        <v>1</v>
      </c>
      <c r="J185" s="133">
        <f t="shared" si="8"/>
        <v>-19876.53</v>
      </c>
    </row>
    <row r="186" spans="1:10">
      <c r="A186" s="139">
        <v>25009</v>
      </c>
      <c r="B186" s="137" t="s">
        <v>288</v>
      </c>
      <c r="C186" s="44"/>
      <c r="D186" s="44">
        <v>277798.09999999998</v>
      </c>
      <c r="E186" s="132"/>
      <c r="F186" s="132"/>
      <c r="H186" s="133">
        <f t="shared" si="6"/>
        <v>-277798.09999999998</v>
      </c>
      <c r="I186" s="4">
        <f t="shared" si="7"/>
        <v>1</v>
      </c>
      <c r="J186" s="133">
        <f t="shared" si="8"/>
        <v>-277798.09999999998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1408725</v>
      </c>
      <c r="E190" s="132"/>
      <c r="F190" s="132"/>
      <c r="H190" s="133">
        <f t="shared" si="6"/>
        <v>-1408725</v>
      </c>
      <c r="I190" s="4">
        <f t="shared" si="7"/>
        <v>1</v>
      </c>
      <c r="J190" s="133">
        <f t="shared" si="8"/>
        <v>-1408725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33973.47</v>
      </c>
      <c r="E193" s="132"/>
      <c r="F193" s="132"/>
      <c r="H193" s="133">
        <f t="shared" si="6"/>
        <v>-33973.47</v>
      </c>
      <c r="I193" s="4">
        <f t="shared" si="7"/>
        <v>1</v>
      </c>
      <c r="J193" s="133">
        <f t="shared" si="8"/>
        <v>-33973.47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132"/>
      <c r="F228" s="13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f>20324179.55-614554.5</f>
        <v>19709625.050000001</v>
      </c>
      <c r="E244" s="132"/>
      <c r="F244" s="132"/>
      <c r="H244" s="133">
        <f t="shared" si="9"/>
        <v>-19709625.050000001</v>
      </c>
      <c r="I244" s="4">
        <f t="shared" si="10"/>
        <v>1</v>
      </c>
      <c r="J244" s="133">
        <f t="shared" si="11"/>
        <v>-19709625.050000001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14511433.5</v>
      </c>
      <c r="E260" s="132"/>
      <c r="F260" s="132"/>
      <c r="H260" s="133">
        <f t="shared" si="9"/>
        <v>-14511433.5</v>
      </c>
      <c r="I260" s="4">
        <f t="shared" si="10"/>
        <v>1</v>
      </c>
      <c r="J260" s="133">
        <f t="shared" si="11"/>
        <v>-14511433.5</v>
      </c>
    </row>
    <row r="261" spans="1:10">
      <c r="A261" s="140">
        <v>71030</v>
      </c>
      <c r="B261" s="43" t="s">
        <v>608</v>
      </c>
      <c r="C261" s="44"/>
      <c r="D261" s="44">
        <v>499212.04</v>
      </c>
      <c r="E261" s="132"/>
      <c r="F261" s="132"/>
      <c r="H261" s="133">
        <f t="shared" si="9"/>
        <v>-499212.04</v>
      </c>
      <c r="I261" s="4">
        <f t="shared" si="10"/>
        <v>1</v>
      </c>
      <c r="J261" s="133">
        <f t="shared" si="11"/>
        <v>-499212.04</v>
      </c>
    </row>
    <row r="262" spans="1:10">
      <c r="A262" s="140">
        <v>71031</v>
      </c>
      <c r="B262" s="43" t="s">
        <v>609</v>
      </c>
      <c r="C262" s="44"/>
      <c r="D262" s="44">
        <v>7568689.5</v>
      </c>
      <c r="E262" s="132"/>
      <c r="F262" s="132"/>
      <c r="H262" s="133">
        <f t="shared" si="9"/>
        <v>-7568689.5</v>
      </c>
      <c r="I262" s="4">
        <f t="shared" si="10"/>
        <v>1</v>
      </c>
      <c r="J262" s="133">
        <f t="shared" si="11"/>
        <v>-7568689.5</v>
      </c>
    </row>
    <row r="263" spans="1:10">
      <c r="A263" s="139">
        <v>71998</v>
      </c>
      <c r="B263" s="43" t="s">
        <v>332</v>
      </c>
      <c r="C263" s="44"/>
      <c r="D263" s="44">
        <v>5954</v>
      </c>
      <c r="E263" s="132"/>
      <c r="F263" s="132"/>
      <c r="H263" s="133">
        <f t="shared" si="9"/>
        <v>-5954</v>
      </c>
      <c r="I263" s="4">
        <f t="shared" si="10"/>
        <v>1</v>
      </c>
      <c r="J263" s="133">
        <f t="shared" si="11"/>
        <v>-5954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17835105.800000001</v>
      </c>
      <c r="D291" s="44"/>
      <c r="E291" s="132"/>
      <c r="F291" s="132"/>
      <c r="H291" s="133">
        <f t="shared" si="12"/>
        <v>17835105.800000001</v>
      </c>
      <c r="I291" s="4">
        <f t="shared" si="13"/>
        <v>1</v>
      </c>
      <c r="J291" s="133">
        <f t="shared" si="14"/>
        <v>17835105.800000001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9544317.2100000009</v>
      </c>
      <c r="D307" s="44"/>
      <c r="E307" s="132"/>
      <c r="F307" s="132"/>
      <c r="H307" s="133">
        <f t="shared" si="12"/>
        <v>9544317.2100000009</v>
      </c>
      <c r="I307" s="4">
        <f t="shared" si="13"/>
        <v>1</v>
      </c>
      <c r="J307" s="133">
        <f t="shared" si="14"/>
        <v>9544317.2100000009</v>
      </c>
    </row>
    <row r="308" spans="1:10">
      <c r="A308" s="140">
        <v>81030</v>
      </c>
      <c r="B308" s="43" t="s">
        <v>608</v>
      </c>
      <c r="C308" s="44">
        <v>232062.11</v>
      </c>
      <c r="D308" s="44"/>
      <c r="E308" s="132"/>
      <c r="F308" s="132"/>
      <c r="H308" s="133">
        <f t="shared" si="12"/>
        <v>232062.11</v>
      </c>
      <c r="I308" s="4">
        <f t="shared" si="13"/>
        <v>1</v>
      </c>
      <c r="J308" s="133">
        <f t="shared" si="14"/>
        <v>232062.11</v>
      </c>
    </row>
    <row r="309" spans="1:10">
      <c r="A309" s="140">
        <v>81031</v>
      </c>
      <c r="B309" s="43" t="s">
        <v>609</v>
      </c>
      <c r="C309" s="44">
        <v>4377824.87</v>
      </c>
      <c r="D309" s="44"/>
      <c r="E309" s="132"/>
      <c r="F309" s="132"/>
      <c r="H309" s="133">
        <f t="shared" si="12"/>
        <v>4377824.87</v>
      </c>
      <c r="I309" s="4">
        <f t="shared" si="13"/>
        <v>1</v>
      </c>
      <c r="J309" s="133">
        <f t="shared" si="14"/>
        <v>4377824.87</v>
      </c>
    </row>
    <row r="310" spans="1:10">
      <c r="A310" s="139">
        <v>81998</v>
      </c>
      <c r="B310" s="137" t="s">
        <v>348</v>
      </c>
      <c r="C310" s="44">
        <v>23450</v>
      </c>
      <c r="D310" s="44"/>
      <c r="E310" s="132"/>
      <c r="F310" s="132"/>
      <c r="H310" s="133">
        <f t="shared" si="12"/>
        <v>23450</v>
      </c>
      <c r="I310" s="4">
        <f t="shared" si="13"/>
        <v>1</v>
      </c>
      <c r="J310" s="133">
        <f t="shared" si="14"/>
        <v>23450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>
        <v>0</v>
      </c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1521300</v>
      </c>
      <c r="D358" s="44"/>
      <c r="E358" s="132"/>
      <c r="F358" s="132"/>
      <c r="H358" s="133">
        <f t="shared" si="15"/>
        <v>1521300</v>
      </c>
      <c r="I358" s="4">
        <f t="shared" si="16"/>
        <v>1</v>
      </c>
      <c r="J358" s="133">
        <f t="shared" si="17"/>
        <v>1521300</v>
      </c>
    </row>
    <row r="359" spans="1:10">
      <c r="A359" s="139">
        <v>91002</v>
      </c>
      <c r="B359" s="43" t="s">
        <v>401</v>
      </c>
      <c r="C359" s="44">
        <v>1303633</v>
      </c>
      <c r="D359" s="44"/>
      <c r="E359" s="132"/>
      <c r="F359" s="132"/>
      <c r="H359" s="133">
        <f t="shared" si="15"/>
        <v>1303633</v>
      </c>
      <c r="I359" s="4">
        <f t="shared" si="16"/>
        <v>1</v>
      </c>
      <c r="J359" s="133">
        <f t="shared" si="17"/>
        <v>1303633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15220</v>
      </c>
      <c r="D361" s="44"/>
      <c r="E361" s="132"/>
      <c r="F361" s="132"/>
      <c r="H361" s="133">
        <f t="shared" si="15"/>
        <v>15220</v>
      </c>
      <c r="I361" s="4">
        <f t="shared" si="16"/>
        <v>1</v>
      </c>
      <c r="J361" s="133">
        <f t="shared" si="17"/>
        <v>15220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62660</v>
      </c>
      <c r="D363" s="44"/>
      <c r="E363" s="132"/>
      <c r="F363" s="132"/>
      <c r="H363" s="133">
        <f t="shared" si="15"/>
        <v>62660</v>
      </c>
      <c r="I363" s="4">
        <f t="shared" si="16"/>
        <v>1</v>
      </c>
      <c r="J363" s="133">
        <f t="shared" si="17"/>
        <v>62660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21721.63</v>
      </c>
      <c r="D365" s="44"/>
      <c r="E365" s="132"/>
      <c r="F365" s="132"/>
      <c r="H365" s="133">
        <f t="shared" si="15"/>
        <v>21721.63</v>
      </c>
      <c r="I365" s="4">
        <f t="shared" si="16"/>
        <v>1</v>
      </c>
      <c r="J365" s="133">
        <f t="shared" si="17"/>
        <v>21721.63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69506</v>
      </c>
      <c r="D367" s="44"/>
      <c r="E367" s="132"/>
      <c r="F367" s="132"/>
      <c r="H367" s="133">
        <f t="shared" si="15"/>
        <v>69506</v>
      </c>
      <c r="I367" s="4">
        <f t="shared" si="16"/>
        <v>1</v>
      </c>
      <c r="J367" s="133">
        <f t="shared" si="17"/>
        <v>69506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43232</v>
      </c>
      <c r="D370" s="44"/>
      <c r="E370" s="132"/>
      <c r="F370" s="132"/>
      <c r="H370" s="133">
        <f t="shared" si="15"/>
        <v>43232</v>
      </c>
      <c r="I370" s="4">
        <f t="shared" si="16"/>
        <v>1</v>
      </c>
      <c r="J370" s="133">
        <f t="shared" si="17"/>
        <v>43232</v>
      </c>
    </row>
    <row r="371" spans="1:10">
      <c r="A371" s="139">
        <v>91200</v>
      </c>
      <c r="B371" s="137" t="s">
        <v>412</v>
      </c>
      <c r="C371" s="44">
        <v>109365</v>
      </c>
      <c r="D371" s="44"/>
      <c r="E371" s="132"/>
      <c r="F371" s="132"/>
      <c r="H371" s="133">
        <f t="shared" si="15"/>
        <v>109365</v>
      </c>
      <c r="I371" s="4">
        <f t="shared" si="16"/>
        <v>1</v>
      </c>
      <c r="J371" s="133">
        <f t="shared" si="17"/>
        <v>109365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143252.84</v>
      </c>
      <c r="D376" s="44"/>
      <c r="E376" s="132"/>
      <c r="F376" s="132"/>
      <c r="H376" s="133">
        <f t="shared" si="15"/>
        <v>143252.84</v>
      </c>
      <c r="I376" s="4">
        <f t="shared" si="16"/>
        <v>1</v>
      </c>
      <c r="J376" s="133">
        <f t="shared" si="17"/>
        <v>143252.84</v>
      </c>
    </row>
    <row r="377" spans="1:10">
      <c r="A377" s="139">
        <v>92004</v>
      </c>
      <c r="B377" s="137" t="s">
        <v>418</v>
      </c>
      <c r="C377" s="44">
        <v>34545.25</v>
      </c>
      <c r="D377" s="44"/>
      <c r="E377" s="132"/>
      <c r="F377" s="132"/>
      <c r="H377" s="133">
        <f t="shared" si="15"/>
        <v>34545.25</v>
      </c>
      <c r="I377" s="4">
        <f t="shared" si="16"/>
        <v>1</v>
      </c>
      <c r="J377" s="133">
        <f t="shared" si="17"/>
        <v>34545.25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43616</v>
      </c>
      <c r="D380" s="44"/>
      <c r="E380" s="132"/>
      <c r="F380" s="132"/>
      <c r="H380" s="133">
        <f t="shared" si="15"/>
        <v>43616</v>
      </c>
      <c r="I380" s="4">
        <f t="shared" si="16"/>
        <v>1</v>
      </c>
      <c r="J380" s="133">
        <f t="shared" si="17"/>
        <v>43616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1575</v>
      </c>
      <c r="D386" s="44"/>
      <c r="E386" s="132"/>
      <c r="F386" s="132"/>
      <c r="H386" s="133">
        <f t="shared" si="15"/>
        <v>1575</v>
      </c>
      <c r="I386" s="4">
        <f t="shared" si="16"/>
        <v>1</v>
      </c>
      <c r="J386" s="133">
        <f t="shared" si="17"/>
        <v>1575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132"/>
      <c r="F389" s="13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273">
        <v>94005</v>
      </c>
      <c r="B393" s="274" t="s">
        <v>433</v>
      </c>
      <c r="C393" s="275">
        <v>800</v>
      </c>
      <c r="D393" s="275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14904.21</v>
      </c>
      <c r="D394" s="44"/>
      <c r="E394" s="132"/>
      <c r="F394" s="132"/>
      <c r="H394" s="133">
        <f t="shared" si="18"/>
        <v>14904.21</v>
      </c>
      <c r="I394" s="4">
        <f t="shared" si="19"/>
        <v>1</v>
      </c>
      <c r="J394" s="133">
        <f t="shared" si="20"/>
        <v>14904.21</v>
      </c>
    </row>
    <row r="395" spans="1:10">
      <c r="A395" s="139">
        <v>94007</v>
      </c>
      <c r="B395" s="137" t="s">
        <v>435</v>
      </c>
      <c r="C395" s="44">
        <v>14175</v>
      </c>
      <c r="D395" s="44"/>
      <c r="E395" s="132"/>
      <c r="F395" s="132"/>
      <c r="H395" s="133">
        <f t="shared" si="18"/>
        <v>14175</v>
      </c>
      <c r="I395" s="4">
        <f t="shared" si="19"/>
        <v>1</v>
      </c>
      <c r="J395" s="133">
        <f t="shared" si="20"/>
        <v>14175</v>
      </c>
    </row>
    <row r="396" spans="1:10">
      <c r="A396" s="273">
        <v>94008</v>
      </c>
      <c r="B396" s="274" t="s">
        <v>436</v>
      </c>
      <c r="C396" s="275">
        <v>64000</v>
      </c>
      <c r="D396" s="275"/>
      <c r="E396" s="132"/>
      <c r="F396" s="132"/>
      <c r="H396" s="133">
        <f t="shared" si="18"/>
        <v>64000</v>
      </c>
      <c r="I396" s="4">
        <f t="shared" si="19"/>
        <v>1</v>
      </c>
      <c r="J396" s="133">
        <f t="shared" si="20"/>
        <v>64000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0</v>
      </c>
      <c r="D399" s="44">
        <v>0</v>
      </c>
      <c r="E399" s="132"/>
      <c r="F399" s="132"/>
      <c r="H399" s="133">
        <f t="shared" si="18"/>
        <v>0</v>
      </c>
      <c r="I399" s="4">
        <f t="shared" si="19"/>
        <v>1</v>
      </c>
      <c r="J399" s="136">
        <f t="shared" si="20"/>
        <v>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132"/>
      <c r="F402" s="132">
        <f>+E122</f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110568.06</v>
      </c>
      <c r="D404" s="44"/>
      <c r="E404" s="132"/>
      <c r="F404" s="132"/>
      <c r="G404" s="136"/>
      <c r="H404" s="133">
        <f t="shared" si="18"/>
        <v>110568.06</v>
      </c>
      <c r="I404" s="4">
        <f t="shared" si="19"/>
        <v>1</v>
      </c>
      <c r="J404" s="133">
        <f t="shared" si="20"/>
        <v>110568.06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22330</v>
      </c>
      <c r="D407" s="44"/>
      <c r="E407" s="132"/>
      <c r="F407" s="132"/>
      <c r="H407" s="133">
        <f t="shared" si="18"/>
        <v>22330</v>
      </c>
      <c r="I407" s="4">
        <f t="shared" si="19"/>
        <v>1</v>
      </c>
      <c r="J407" s="133">
        <f t="shared" si="20"/>
        <v>22330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1012479.72</v>
      </c>
      <c r="D414" s="44"/>
      <c r="E414" s="132">
        <v>496205.39</v>
      </c>
      <c r="F414" s="132"/>
      <c r="G414" s="136"/>
      <c r="H414" s="133">
        <f t="shared" si="18"/>
        <v>1508685.11</v>
      </c>
      <c r="I414" s="4">
        <f t="shared" si="19"/>
        <v>1</v>
      </c>
      <c r="J414" s="133">
        <f t="shared" si="20"/>
        <v>1508685.11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273">
        <v>95001</v>
      </c>
      <c r="B418" s="276" t="s">
        <v>397</v>
      </c>
      <c r="C418" s="275">
        <v>0</v>
      </c>
      <c r="D418" s="275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111057.05</v>
      </c>
      <c r="D419" s="44"/>
      <c r="E419" s="132"/>
      <c r="F419" s="132"/>
      <c r="H419" s="133">
        <f t="shared" si="18"/>
        <v>111057.05</v>
      </c>
      <c r="I419" s="4">
        <f t="shared" si="19"/>
        <v>1</v>
      </c>
      <c r="J419" s="133">
        <f t="shared" si="20"/>
        <v>111057.05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/>
      <c r="D421" s="44">
        <v>26750</v>
      </c>
      <c r="E421" s="132"/>
      <c r="F421" s="132"/>
      <c r="H421" s="133">
        <f t="shared" si="18"/>
        <v>-26750</v>
      </c>
      <c r="I421" s="4">
        <f t="shared" si="19"/>
        <v>1</v>
      </c>
      <c r="J421" s="133">
        <f t="shared" si="20"/>
        <v>-26750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15000</v>
      </c>
      <c r="D428" s="44"/>
      <c r="E428" s="132"/>
      <c r="F428" s="132"/>
      <c r="H428" s="133">
        <f t="shared" si="18"/>
        <v>15000</v>
      </c>
      <c r="I428" s="4">
        <f t="shared" si="19"/>
        <v>1</v>
      </c>
      <c r="J428" s="133">
        <f t="shared" si="20"/>
        <v>15000</v>
      </c>
    </row>
    <row r="429" spans="1:10">
      <c r="A429" s="139">
        <v>97001</v>
      </c>
      <c r="B429" s="43" t="s">
        <v>464</v>
      </c>
      <c r="C429" s="44"/>
      <c r="D429" s="44">
        <v>408100.65</v>
      </c>
      <c r="E429" s="132"/>
      <c r="F429" s="132"/>
      <c r="H429" s="133">
        <f t="shared" si="18"/>
        <v>-408100.65</v>
      </c>
      <c r="I429" s="4">
        <f t="shared" si="19"/>
        <v>1</v>
      </c>
      <c r="J429" s="133">
        <f t="shared" si="20"/>
        <v>-408100.65</v>
      </c>
    </row>
    <row r="430" spans="1:10">
      <c r="A430" s="139">
        <v>97002</v>
      </c>
      <c r="B430" s="43" t="s">
        <v>465</v>
      </c>
      <c r="C430" s="44">
        <v>65046.65</v>
      </c>
      <c r="D430" s="44"/>
      <c r="E430" s="132"/>
      <c r="F430" s="132"/>
      <c r="H430" s="133">
        <f t="shared" si="18"/>
        <v>65046.65</v>
      </c>
      <c r="I430" s="4">
        <f t="shared" si="19"/>
        <v>1</v>
      </c>
      <c r="J430" s="133">
        <f t="shared" si="20"/>
        <v>65046.65</v>
      </c>
    </row>
    <row r="431" spans="1:10">
      <c r="A431" s="139">
        <v>97003</v>
      </c>
      <c r="B431" s="43" t="s">
        <v>461</v>
      </c>
      <c r="C431" s="44">
        <v>0</v>
      </c>
      <c r="D431" s="44">
        <v>0</v>
      </c>
      <c r="E431" s="132"/>
      <c r="F431" s="132"/>
      <c r="H431" s="133">
        <f t="shared" si="18"/>
        <v>0</v>
      </c>
      <c r="I431" s="4">
        <f t="shared" si="19"/>
        <v>1</v>
      </c>
      <c r="J431" s="133">
        <f t="shared" si="20"/>
        <v>0</v>
      </c>
    </row>
    <row r="432" spans="1:10">
      <c r="A432" s="139">
        <v>97004</v>
      </c>
      <c r="B432" s="43" t="s">
        <v>462</v>
      </c>
      <c r="C432" s="44">
        <v>20820</v>
      </c>
      <c r="D432" s="44"/>
      <c r="E432" s="132"/>
      <c r="F432" s="132"/>
      <c r="H432" s="133">
        <f t="shared" si="18"/>
        <v>20820</v>
      </c>
      <c r="I432" s="4">
        <f t="shared" si="19"/>
        <v>1</v>
      </c>
      <c r="J432" s="133">
        <f t="shared" si="20"/>
        <v>20820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132"/>
      <c r="F433" s="13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>
        <v>0</v>
      </c>
      <c r="D439" s="44">
        <v>0</v>
      </c>
      <c r="E439" s="132"/>
      <c r="F439" s="132"/>
      <c r="H439" s="133">
        <f t="shared" si="18"/>
        <v>0</v>
      </c>
      <c r="I439" s="4">
        <f t="shared" si="19"/>
        <v>1</v>
      </c>
      <c r="J439" s="133">
        <f>ROUND(H439*I439,2)</f>
        <v>0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132"/>
      <c r="F443" s="132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f>SUM(C8:C443)</f>
        <v>104806849.21999998</v>
      </c>
      <c r="D444" s="45">
        <f>SUM(D8:D443)</f>
        <v>104806849.22000001</v>
      </c>
      <c r="E444" s="45">
        <f t="shared" ref="E444:H444" si="21">SUM(E8:E443)</f>
        <v>1818437.4</v>
      </c>
      <c r="F444" s="45">
        <f t="shared" si="21"/>
        <v>1818437.4</v>
      </c>
      <c r="H444" s="45">
        <f t="shared" si="21"/>
        <v>-6.8321241997182369E-9</v>
      </c>
      <c r="J444" s="45">
        <f>SUM(J8:J443)</f>
        <v>-6.8321241997182369E-9</v>
      </c>
    </row>
    <row r="445" spans="1:10" ht="15" thickTop="1">
      <c r="A445" s="43"/>
      <c r="D445" s="46">
        <f>+C444-D444</f>
        <v>0</v>
      </c>
      <c r="F445" s="46">
        <f>+E444-F444</f>
        <v>0</v>
      </c>
    </row>
    <row r="463" ht="17.899999999999999" customHeight="1"/>
  </sheetData>
  <autoFilter ref="A7:I445" xr:uid="{00000000-0009-0000-0000-00000D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FD1F-940A-47B1-8D78-4C6EB2FFA55C}">
  <sheetPr>
    <tabColor rgb="FFFFFFCC"/>
  </sheetPr>
  <dimension ref="A1:N463"/>
  <sheetViews>
    <sheetView zoomScale="93" zoomScaleNormal="93" workbookViewId="0">
      <pane xSplit="2" ySplit="7" topLeftCell="D433" activePane="bottomRight" state="frozen"/>
      <selection pane="topRight" activeCell="C1" sqref="C1"/>
      <selection pane="bottomLeft" activeCell="A8" sqref="A8"/>
      <selection pane="bottomRight" activeCell="J186" sqref="J186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  <col min="11" max="12" width="14.07421875" style="16" bestFit="1" customWidth="1"/>
    <col min="13" max="14" width="9.23046875" style="16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0</v>
      </c>
      <c r="F5" s="37">
        <v>0</v>
      </c>
    </row>
    <row r="6" spans="1:10">
      <c r="A6" s="38"/>
      <c r="C6" s="39" t="s">
        <v>682</v>
      </c>
      <c r="D6" s="40"/>
      <c r="E6" s="39" t="s">
        <v>683</v>
      </c>
      <c r="F6" s="40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626847.34</v>
      </c>
      <c r="E13" s="132"/>
      <c r="F13" s="132"/>
      <c r="H13" s="133">
        <f t="shared" si="0"/>
        <v>-626847.34</v>
      </c>
      <c r="I13" s="4">
        <f t="shared" si="1"/>
        <v>1</v>
      </c>
      <c r="J13" s="133">
        <f t="shared" si="2"/>
        <v>-626847.34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132"/>
      <c r="F16" s="13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4">
      <c r="A17" s="134">
        <v>11501</v>
      </c>
      <c r="B17" s="135" t="s">
        <v>238</v>
      </c>
      <c r="C17" s="44"/>
      <c r="D17" s="44">
        <v>0</v>
      </c>
      <c r="E17" s="132"/>
      <c r="F17" s="13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4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4">
      <c r="A19" s="42">
        <v>11601</v>
      </c>
      <c r="B19" s="43" t="s">
        <v>240</v>
      </c>
      <c r="C19" s="44"/>
      <c r="D19" s="44">
        <v>4657075.13</v>
      </c>
      <c r="E19" s="132"/>
      <c r="F19" s="132"/>
      <c r="H19" s="133">
        <f t="shared" si="0"/>
        <v>-4657075.13</v>
      </c>
      <c r="I19" s="4">
        <f t="shared" si="1"/>
        <v>1</v>
      </c>
      <c r="J19" s="133">
        <f t="shared" si="2"/>
        <v>-4657075.13</v>
      </c>
    </row>
    <row r="20" spans="1:14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4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4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4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4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  <c r="K24" s="16"/>
      <c r="L24" s="16"/>
      <c r="M24" s="272"/>
      <c r="N24" s="272"/>
    </row>
    <row r="25" spans="1:14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4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4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4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4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4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4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4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9660820.1000000015</v>
      </c>
      <c r="D110" s="44"/>
      <c r="E110" s="132"/>
      <c r="F110" s="132"/>
      <c r="H110" s="133">
        <f t="shared" si="3"/>
        <v>9660820.0999999996</v>
      </c>
      <c r="I110" s="4">
        <f t="shared" si="4"/>
        <v>1</v>
      </c>
      <c r="J110" s="133">
        <f t="shared" si="5"/>
        <v>9660820.0999999996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8159.98</v>
      </c>
      <c r="D112" s="44"/>
      <c r="E112" s="132"/>
      <c r="F112" s="132"/>
      <c r="H112" s="133">
        <f t="shared" si="3"/>
        <v>8159.98</v>
      </c>
      <c r="I112" s="4">
        <f t="shared" si="4"/>
        <v>1</v>
      </c>
      <c r="J112" s="133">
        <f t="shared" si="5"/>
        <v>8159.98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7732.22</v>
      </c>
      <c r="D115" s="44"/>
      <c r="E115" s="132"/>
      <c r="F115" s="132"/>
      <c r="H115" s="133">
        <f t="shared" si="3"/>
        <v>7732.22</v>
      </c>
      <c r="I115" s="4">
        <f t="shared" si="4"/>
        <v>1</v>
      </c>
      <c r="J115" s="136">
        <f t="shared" si="5"/>
        <v>7732.22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11375862.728459999</v>
      </c>
      <c r="D121" s="44"/>
      <c r="E121" s="132"/>
      <c r="F121" s="132"/>
      <c r="H121" s="133">
        <f t="shared" si="3"/>
        <v>11375862.73</v>
      </c>
      <c r="I121" s="4">
        <f t="shared" si="4"/>
        <v>1</v>
      </c>
      <c r="J121" s="133">
        <f t="shared" si="5"/>
        <v>11375862.73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132">
        <v>1322232.01</v>
      </c>
      <c r="F122" s="13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213683.21000000008</v>
      </c>
      <c r="D128" s="44"/>
      <c r="E128" s="132"/>
      <c r="F128" s="132"/>
      <c r="H128" s="133">
        <f t="shared" si="3"/>
        <v>213683.21</v>
      </c>
      <c r="I128" s="4">
        <f t="shared" si="4"/>
        <v>1</v>
      </c>
      <c r="J128" s="133">
        <f t="shared" si="5"/>
        <v>213683.21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380109.07</v>
      </c>
      <c r="D130" s="44"/>
      <c r="E130" s="132"/>
      <c r="F130" s="132"/>
      <c r="H130" s="133">
        <f t="shared" si="3"/>
        <v>380109.07</v>
      </c>
      <c r="I130" s="4">
        <f t="shared" si="4"/>
        <v>1</v>
      </c>
      <c r="J130" s="133">
        <f t="shared" si="5"/>
        <v>380109.07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887733.52</v>
      </c>
      <c r="D133" s="44"/>
      <c r="E133" s="132"/>
      <c r="F133" s="132"/>
      <c r="H133" s="133">
        <f t="shared" si="3"/>
        <v>887733.52</v>
      </c>
      <c r="I133" s="4">
        <f t="shared" si="4"/>
        <v>1</v>
      </c>
      <c r="J133" s="133">
        <f t="shared" si="5"/>
        <v>887733.52</v>
      </c>
    </row>
    <row r="134" spans="1:10">
      <c r="A134" s="139">
        <v>15011</v>
      </c>
      <c r="B134" s="43" t="s">
        <v>220</v>
      </c>
      <c r="C134" s="44">
        <v>27820548.02</v>
      </c>
      <c r="D134" s="44"/>
      <c r="E134" s="132"/>
      <c r="F134" s="132"/>
      <c r="H134" s="133">
        <f t="shared" si="3"/>
        <v>27820548.02</v>
      </c>
      <c r="I134" s="4">
        <f t="shared" si="4"/>
        <v>1</v>
      </c>
      <c r="J134" s="133">
        <f t="shared" si="5"/>
        <v>27820548.02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2284214.06</v>
      </c>
      <c r="D136" s="44"/>
      <c r="E136" s="132"/>
      <c r="F136" s="132">
        <v>10364.780000000001</v>
      </c>
      <c r="H136" s="133">
        <f t="shared" si="3"/>
        <v>2273849.2799999998</v>
      </c>
      <c r="I136" s="4">
        <f t="shared" si="4"/>
        <v>1</v>
      </c>
      <c r="J136" s="133">
        <f t="shared" si="5"/>
        <v>2273849.2799999998</v>
      </c>
    </row>
    <row r="137" spans="1:10">
      <c r="A137" s="139">
        <v>15014</v>
      </c>
      <c r="B137" s="43" t="s">
        <v>188</v>
      </c>
      <c r="C137" s="44">
        <v>180000</v>
      </c>
      <c r="D137" s="44"/>
      <c r="E137" s="132"/>
      <c r="F137" s="132"/>
      <c r="H137" s="133">
        <f t="shared" ref="H137:H200" si="6">ROUND(C137-D137+E137-F137,2)</f>
        <v>180000</v>
      </c>
      <c r="I137" s="4">
        <f t="shared" ref="I137:I200" si="7">I136</f>
        <v>1</v>
      </c>
      <c r="J137" s="133">
        <f t="shared" ref="J137:J200" si="8">ROUND(H137*I137,2)</f>
        <v>180000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132"/>
      <c r="F139" s="132"/>
      <c r="G139" s="136"/>
      <c r="H139" s="133">
        <f t="shared" si="6"/>
        <v>537544.38</v>
      </c>
      <c r="I139" s="4">
        <f t="shared" si="7"/>
        <v>1</v>
      </c>
      <c r="J139" s="133">
        <f t="shared" si="8"/>
        <v>537544.38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2251.1799999999348</v>
      </c>
      <c r="D141" s="44"/>
      <c r="E141" s="132"/>
      <c r="F141" s="132"/>
      <c r="H141" s="133">
        <f t="shared" si="6"/>
        <v>2251.1799999999998</v>
      </c>
      <c r="I141" s="4">
        <f t="shared" si="7"/>
        <v>1</v>
      </c>
      <c r="J141" s="133">
        <f t="shared" si="8"/>
        <v>2251.1799999999998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4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4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4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4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4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4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4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4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4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4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4">
      <c r="A171" s="142">
        <v>21000</v>
      </c>
      <c r="B171" s="135" t="s">
        <v>484</v>
      </c>
      <c r="C171" s="44">
        <v>0</v>
      </c>
      <c r="D171" s="44">
        <v>0</v>
      </c>
      <c r="E171" s="132"/>
      <c r="F171" s="13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4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4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  <c r="K173" s="16"/>
      <c r="L173" s="16"/>
      <c r="M173" s="272"/>
      <c r="N173" s="272"/>
    </row>
    <row r="174" spans="1:14">
      <c r="A174" s="139">
        <v>22001</v>
      </c>
      <c r="B174" s="137" t="s">
        <v>179</v>
      </c>
      <c r="C174" s="44">
        <v>0</v>
      </c>
      <c r="D174" s="44">
        <v>0</v>
      </c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4">
      <c r="A175" s="139">
        <v>22002</v>
      </c>
      <c r="B175" s="137" t="s">
        <v>180</v>
      </c>
      <c r="C175" s="44"/>
      <c r="D175" s="44">
        <v>3353481.4364340003</v>
      </c>
      <c r="E175" s="132"/>
      <c r="F175" s="132"/>
      <c r="H175" s="133">
        <f t="shared" si="6"/>
        <v>-3353481.44</v>
      </c>
      <c r="I175" s="4">
        <f t="shared" si="7"/>
        <v>1</v>
      </c>
      <c r="J175" s="133">
        <f t="shared" si="8"/>
        <v>-3353481.44</v>
      </c>
    </row>
    <row r="176" spans="1:14">
      <c r="A176" s="139">
        <v>22101</v>
      </c>
      <c r="B176" s="43" t="s">
        <v>247</v>
      </c>
      <c r="C176" s="44"/>
      <c r="D176" s="44">
        <v>856</v>
      </c>
      <c r="E176" s="132"/>
      <c r="F176" s="132"/>
      <c r="H176" s="133">
        <f t="shared" si="6"/>
        <v>-856</v>
      </c>
      <c r="I176" s="4">
        <f t="shared" si="7"/>
        <v>1</v>
      </c>
      <c r="J176" s="133">
        <f t="shared" si="8"/>
        <v>-856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>
        <v>0</v>
      </c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6552679.3099999987</v>
      </c>
      <c r="E181" s="132"/>
      <c r="F181" s="132"/>
      <c r="H181" s="133">
        <f t="shared" si="6"/>
        <v>-6552679.3099999996</v>
      </c>
      <c r="I181" s="4">
        <f t="shared" si="7"/>
        <v>1</v>
      </c>
      <c r="J181" s="133">
        <f t="shared" si="8"/>
        <v>-6552679.3099999996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2808227.72</v>
      </c>
      <c r="E184" s="132"/>
      <c r="F184" s="132">
        <v>343954.3</v>
      </c>
      <c r="H184" s="133">
        <f t="shared" si="6"/>
        <v>-3152182.02</v>
      </c>
      <c r="I184" s="4">
        <f t="shared" si="7"/>
        <v>1</v>
      </c>
      <c r="J184" s="133">
        <f t="shared" si="8"/>
        <v>-3152182.02</v>
      </c>
    </row>
    <row r="185" spans="1:10">
      <c r="A185" s="139">
        <v>25008</v>
      </c>
      <c r="B185" s="137" t="s">
        <v>287</v>
      </c>
      <c r="C185" s="44"/>
      <c r="D185" s="44">
        <v>37416.949999999997</v>
      </c>
      <c r="E185" s="132"/>
      <c r="F185" s="132"/>
      <c r="H185" s="133">
        <f t="shared" si="6"/>
        <v>-37416.949999999997</v>
      </c>
      <c r="I185" s="4">
        <f t="shared" si="7"/>
        <v>1</v>
      </c>
      <c r="J185" s="133">
        <f t="shared" si="8"/>
        <v>-37416.949999999997</v>
      </c>
    </row>
    <row r="186" spans="1:10">
      <c r="A186" s="139">
        <v>25009</v>
      </c>
      <c r="B186" s="137" t="s">
        <v>288</v>
      </c>
      <c r="C186" s="44"/>
      <c r="D186" s="44">
        <v>112901.03</v>
      </c>
      <c r="E186" s="132"/>
      <c r="F186" s="132"/>
      <c r="H186" s="133">
        <f t="shared" si="6"/>
        <v>-112901.03</v>
      </c>
      <c r="I186" s="4">
        <f t="shared" si="7"/>
        <v>1</v>
      </c>
      <c r="J186" s="133">
        <f t="shared" si="8"/>
        <v>-112901.03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1419533</v>
      </c>
      <c r="E190" s="132"/>
      <c r="F190" s="132"/>
      <c r="H190" s="133">
        <f t="shared" si="6"/>
        <v>-1419533</v>
      </c>
      <c r="I190" s="4">
        <f t="shared" si="7"/>
        <v>1</v>
      </c>
      <c r="J190" s="133">
        <f t="shared" si="8"/>
        <v>-1419533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546</v>
      </c>
      <c r="E193" s="132"/>
      <c r="F193" s="132"/>
      <c r="H193" s="133">
        <f t="shared" si="6"/>
        <v>-546</v>
      </c>
      <c r="I193" s="4">
        <f t="shared" si="7"/>
        <v>1</v>
      </c>
      <c r="J193" s="133">
        <f t="shared" si="8"/>
        <v>-546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132"/>
      <c r="F228" s="13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25747172.969999999</v>
      </c>
      <c r="E244" s="132"/>
      <c r="F244" s="132"/>
      <c r="H244" s="133">
        <f t="shared" si="9"/>
        <v>-25747172.969999999</v>
      </c>
      <c r="I244" s="4">
        <f t="shared" si="10"/>
        <v>1</v>
      </c>
      <c r="J244" s="133">
        <f t="shared" si="11"/>
        <v>-25747172.969999999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18037459.5</v>
      </c>
      <c r="E260" s="132"/>
      <c r="F260" s="132"/>
      <c r="H260" s="133">
        <f t="shared" si="9"/>
        <v>-18037459.5</v>
      </c>
      <c r="I260" s="4">
        <f t="shared" si="10"/>
        <v>1</v>
      </c>
      <c r="J260" s="133">
        <f t="shared" si="11"/>
        <v>-18037459.5</v>
      </c>
    </row>
    <row r="261" spans="1:10">
      <c r="A261" s="140">
        <v>71030</v>
      </c>
      <c r="B261" s="43" t="s">
        <v>608</v>
      </c>
      <c r="C261" s="44"/>
      <c r="D261" s="44">
        <v>604733.84</v>
      </c>
      <c r="E261" s="132"/>
      <c r="F261" s="132"/>
      <c r="H261" s="133">
        <f t="shared" si="9"/>
        <v>-604733.84</v>
      </c>
      <c r="I261" s="4">
        <f t="shared" si="10"/>
        <v>1</v>
      </c>
      <c r="J261" s="133">
        <f t="shared" si="11"/>
        <v>-604733.84</v>
      </c>
    </row>
    <row r="262" spans="1:10">
      <c r="A262" s="140">
        <v>71031</v>
      </c>
      <c r="B262" s="43" t="s">
        <v>609</v>
      </c>
      <c r="C262" s="44"/>
      <c r="D262" s="44">
        <v>8722023</v>
      </c>
      <c r="E262" s="132"/>
      <c r="F262" s="132"/>
      <c r="H262" s="133">
        <f t="shared" si="9"/>
        <v>-8722023</v>
      </c>
      <c r="I262" s="4">
        <f t="shared" si="10"/>
        <v>1</v>
      </c>
      <c r="J262" s="133">
        <f t="shared" si="11"/>
        <v>-8722023</v>
      </c>
    </row>
    <row r="263" spans="1:10">
      <c r="A263" s="139">
        <v>71998</v>
      </c>
      <c r="B263" s="43" t="s">
        <v>332</v>
      </c>
      <c r="C263" s="44"/>
      <c r="D263" s="44">
        <v>54354</v>
      </c>
      <c r="E263" s="132"/>
      <c r="F263" s="132"/>
      <c r="H263" s="133">
        <f t="shared" si="9"/>
        <v>-54354</v>
      </c>
      <c r="I263" s="4">
        <f t="shared" si="10"/>
        <v>1</v>
      </c>
      <c r="J263" s="133">
        <f t="shared" si="11"/>
        <v>-54354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290">
        <f>24531441.06-673722.23</f>
        <v>23857718.829999998</v>
      </c>
      <c r="D291" s="44"/>
      <c r="E291" s="132"/>
      <c r="F291" s="132"/>
      <c r="H291" s="133">
        <f t="shared" si="12"/>
        <v>23857718.829999998</v>
      </c>
      <c r="I291" s="4">
        <f t="shared" si="13"/>
        <v>1</v>
      </c>
      <c r="J291" s="133">
        <f t="shared" si="14"/>
        <v>23857718.829999998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12059166.92</v>
      </c>
      <c r="D307" s="44"/>
      <c r="E307" s="132"/>
      <c r="F307" s="132"/>
      <c r="H307" s="133">
        <f t="shared" si="12"/>
        <v>12059166.92</v>
      </c>
      <c r="I307" s="4">
        <f t="shared" si="13"/>
        <v>1</v>
      </c>
      <c r="J307" s="133">
        <f t="shared" si="14"/>
        <v>12059166.92</v>
      </c>
    </row>
    <row r="308" spans="1:10">
      <c r="A308" s="140">
        <v>81030</v>
      </c>
      <c r="B308" s="43" t="s">
        <v>608</v>
      </c>
      <c r="C308" s="44">
        <v>232062.11</v>
      </c>
      <c r="D308" s="44"/>
      <c r="E308" s="132"/>
      <c r="F308" s="132"/>
      <c r="H308" s="133">
        <f t="shared" si="12"/>
        <v>232062.11</v>
      </c>
      <c r="I308" s="4">
        <f t="shared" si="13"/>
        <v>1</v>
      </c>
      <c r="J308" s="133">
        <f t="shared" si="14"/>
        <v>232062.11</v>
      </c>
    </row>
    <row r="309" spans="1:10">
      <c r="A309" s="140">
        <v>81031</v>
      </c>
      <c r="B309" s="43" t="s">
        <v>609</v>
      </c>
      <c r="C309" s="290">
        <f>4377994.62+673722.23</f>
        <v>5051716.8499999996</v>
      </c>
      <c r="D309" s="44"/>
      <c r="E309" s="132"/>
      <c r="F309" s="132"/>
      <c r="H309" s="133">
        <f t="shared" si="12"/>
        <v>5051716.8499999996</v>
      </c>
      <c r="I309" s="4">
        <f t="shared" si="13"/>
        <v>1</v>
      </c>
      <c r="J309" s="133">
        <f t="shared" si="14"/>
        <v>5051716.8499999996</v>
      </c>
    </row>
    <row r="310" spans="1:10">
      <c r="A310" s="139">
        <v>81998</v>
      </c>
      <c r="B310" s="137" t="s">
        <v>348</v>
      </c>
      <c r="C310" s="44">
        <v>23450</v>
      </c>
      <c r="D310" s="44"/>
      <c r="E310" s="132"/>
      <c r="F310" s="132"/>
      <c r="H310" s="133">
        <f t="shared" si="12"/>
        <v>23450</v>
      </c>
      <c r="I310" s="4">
        <f t="shared" si="13"/>
        <v>1</v>
      </c>
      <c r="J310" s="133">
        <f t="shared" si="14"/>
        <v>23450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>
        <v>0</v>
      </c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1908200</v>
      </c>
      <c r="D358" s="44"/>
      <c r="E358" s="132"/>
      <c r="F358" s="132"/>
      <c r="H358" s="133">
        <f t="shared" si="15"/>
        <v>1908200</v>
      </c>
      <c r="I358" s="4">
        <f t="shared" si="16"/>
        <v>1</v>
      </c>
      <c r="J358" s="133">
        <f t="shared" si="17"/>
        <v>1908200</v>
      </c>
    </row>
    <row r="359" spans="1:10">
      <c r="A359" s="139">
        <v>91002</v>
      </c>
      <c r="B359" s="43" t="s">
        <v>401</v>
      </c>
      <c r="C359" s="44">
        <v>1408633</v>
      </c>
      <c r="D359" s="44"/>
      <c r="E359" s="132"/>
      <c r="F359" s="132"/>
      <c r="H359" s="133">
        <f t="shared" si="15"/>
        <v>1408633</v>
      </c>
      <c r="I359" s="4">
        <f t="shared" si="16"/>
        <v>1</v>
      </c>
      <c r="J359" s="133">
        <f t="shared" si="17"/>
        <v>1408633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20590</v>
      </c>
      <c r="D361" s="44"/>
      <c r="E361" s="132"/>
      <c r="F361" s="132"/>
      <c r="H361" s="133">
        <f t="shared" si="15"/>
        <v>20590</v>
      </c>
      <c r="I361" s="4">
        <f t="shared" si="16"/>
        <v>1</v>
      </c>
      <c r="J361" s="133">
        <f t="shared" si="17"/>
        <v>20590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63290</v>
      </c>
      <c r="D363" s="44"/>
      <c r="E363" s="132"/>
      <c r="F363" s="132"/>
      <c r="H363" s="133">
        <f t="shared" si="15"/>
        <v>63290</v>
      </c>
      <c r="I363" s="4">
        <f t="shared" si="16"/>
        <v>1</v>
      </c>
      <c r="J363" s="133">
        <f t="shared" si="17"/>
        <v>63290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27333.05</v>
      </c>
      <c r="D365" s="44"/>
      <c r="E365" s="132"/>
      <c r="F365" s="132"/>
      <c r="H365" s="133">
        <f t="shared" si="15"/>
        <v>27333.05</v>
      </c>
      <c r="I365" s="4">
        <f t="shared" si="16"/>
        <v>1</v>
      </c>
      <c r="J365" s="133">
        <f t="shared" si="17"/>
        <v>27333.05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69506</v>
      </c>
      <c r="D367" s="44"/>
      <c r="E367" s="132"/>
      <c r="F367" s="132"/>
      <c r="H367" s="133">
        <f t="shared" si="15"/>
        <v>69506</v>
      </c>
      <c r="I367" s="4">
        <f t="shared" si="16"/>
        <v>1</v>
      </c>
      <c r="J367" s="133">
        <f t="shared" si="17"/>
        <v>69506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55540</v>
      </c>
      <c r="D370" s="44"/>
      <c r="E370" s="132"/>
      <c r="F370" s="132"/>
      <c r="H370" s="133">
        <f t="shared" si="15"/>
        <v>55540</v>
      </c>
      <c r="I370" s="4">
        <f t="shared" si="16"/>
        <v>1</v>
      </c>
      <c r="J370" s="133">
        <f t="shared" si="17"/>
        <v>55540</v>
      </c>
    </row>
    <row r="371" spans="1:10">
      <c r="A371" s="139">
        <v>91200</v>
      </c>
      <c r="B371" s="137" t="s">
        <v>412</v>
      </c>
      <c r="C371" s="44">
        <v>137240</v>
      </c>
      <c r="D371" s="44"/>
      <c r="E371" s="132"/>
      <c r="F371" s="132"/>
      <c r="H371" s="133">
        <f t="shared" si="15"/>
        <v>137240</v>
      </c>
      <c r="I371" s="4">
        <f t="shared" si="16"/>
        <v>1</v>
      </c>
      <c r="J371" s="133">
        <f t="shared" si="17"/>
        <v>137240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171752.84</v>
      </c>
      <c r="D376" s="44"/>
      <c r="E376" s="132"/>
      <c r="F376" s="132"/>
      <c r="H376" s="133">
        <f t="shared" si="15"/>
        <v>171752.84</v>
      </c>
      <c r="I376" s="4">
        <f t="shared" si="16"/>
        <v>1</v>
      </c>
      <c r="J376" s="133">
        <f t="shared" si="17"/>
        <v>171752.84</v>
      </c>
    </row>
    <row r="377" spans="1:10">
      <c r="A377" s="139">
        <v>92004</v>
      </c>
      <c r="B377" s="137" t="s">
        <v>418</v>
      </c>
      <c r="C377" s="44">
        <v>43167.93</v>
      </c>
      <c r="D377" s="44"/>
      <c r="E377" s="132"/>
      <c r="F377" s="132"/>
      <c r="H377" s="133">
        <f t="shared" si="15"/>
        <v>43167.93</v>
      </c>
      <c r="I377" s="4">
        <f t="shared" si="16"/>
        <v>1</v>
      </c>
      <c r="J377" s="133">
        <f t="shared" si="17"/>
        <v>43167.93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55283.28</v>
      </c>
      <c r="D380" s="44"/>
      <c r="E380" s="132"/>
      <c r="F380" s="132"/>
      <c r="H380" s="133">
        <f t="shared" si="15"/>
        <v>55283.28</v>
      </c>
      <c r="I380" s="4">
        <f t="shared" si="16"/>
        <v>1</v>
      </c>
      <c r="J380" s="133">
        <f t="shared" si="17"/>
        <v>55283.28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2040</v>
      </c>
      <c r="D386" s="44"/>
      <c r="E386" s="132"/>
      <c r="F386" s="132"/>
      <c r="H386" s="133">
        <f t="shared" si="15"/>
        <v>2040</v>
      </c>
      <c r="I386" s="4">
        <f t="shared" si="16"/>
        <v>1</v>
      </c>
      <c r="J386" s="133">
        <f t="shared" si="17"/>
        <v>2040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132"/>
      <c r="F389" s="13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273">
        <v>94005</v>
      </c>
      <c r="B393" s="274" t="s">
        <v>433</v>
      </c>
      <c r="C393" s="275">
        <v>800</v>
      </c>
      <c r="D393" s="275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14904.21</v>
      </c>
      <c r="D394" s="44"/>
      <c r="E394" s="132"/>
      <c r="F394" s="132"/>
      <c r="H394" s="133">
        <f t="shared" si="18"/>
        <v>14904.21</v>
      </c>
      <c r="I394" s="4">
        <f t="shared" si="19"/>
        <v>1</v>
      </c>
      <c r="J394" s="133">
        <f t="shared" si="20"/>
        <v>14904.21</v>
      </c>
    </row>
    <row r="395" spans="1:10">
      <c r="A395" s="139">
        <v>94007</v>
      </c>
      <c r="B395" s="137" t="s">
        <v>435</v>
      </c>
      <c r="C395" s="44">
        <v>12675</v>
      </c>
      <c r="D395" s="44"/>
      <c r="E395" s="132"/>
      <c r="F395" s="132"/>
      <c r="H395" s="133">
        <f t="shared" si="18"/>
        <v>12675</v>
      </c>
      <c r="I395" s="4">
        <f t="shared" si="19"/>
        <v>1</v>
      </c>
      <c r="J395" s="133">
        <f t="shared" si="20"/>
        <v>12675</v>
      </c>
    </row>
    <row r="396" spans="1:10">
      <c r="A396" s="273">
        <v>94008</v>
      </c>
      <c r="B396" s="274" t="s">
        <v>436</v>
      </c>
      <c r="C396" s="275">
        <v>80200</v>
      </c>
      <c r="D396" s="275"/>
      <c r="E396" s="132"/>
      <c r="F396" s="132"/>
      <c r="H396" s="133">
        <f t="shared" si="18"/>
        <v>80200</v>
      </c>
      <c r="I396" s="4">
        <f t="shared" si="19"/>
        <v>1</v>
      </c>
      <c r="J396" s="133">
        <f t="shared" si="20"/>
        <v>80200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1200</v>
      </c>
      <c r="D399" s="44"/>
      <c r="E399" s="132"/>
      <c r="F399" s="132"/>
      <c r="H399" s="133">
        <f t="shared" si="18"/>
        <v>1200</v>
      </c>
      <c r="I399" s="4">
        <f t="shared" si="19"/>
        <v>1</v>
      </c>
      <c r="J399" s="136">
        <f t="shared" si="20"/>
        <v>1200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132"/>
      <c r="F402" s="132">
        <f>+E122</f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139131.48000000001</v>
      </c>
      <c r="D404" s="44"/>
      <c r="E404" s="132"/>
      <c r="F404" s="132"/>
      <c r="G404" s="136"/>
      <c r="H404" s="133">
        <f t="shared" si="18"/>
        <v>139131.48000000001</v>
      </c>
      <c r="I404" s="4">
        <f t="shared" si="19"/>
        <v>1</v>
      </c>
      <c r="J404" s="133">
        <f t="shared" si="20"/>
        <v>139131.48000000001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33690</v>
      </c>
      <c r="D407" s="44"/>
      <c r="E407" s="132"/>
      <c r="F407" s="132"/>
      <c r="H407" s="133">
        <f t="shared" si="18"/>
        <v>33690</v>
      </c>
      <c r="I407" s="4">
        <f t="shared" si="19"/>
        <v>1</v>
      </c>
      <c r="J407" s="133">
        <f t="shared" si="20"/>
        <v>33690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1508685.11</v>
      </c>
      <c r="D414" s="44"/>
      <c r="E414" s="132">
        <v>354319.08</v>
      </c>
      <c r="F414" s="132"/>
      <c r="G414" s="136"/>
      <c r="H414" s="133">
        <f t="shared" si="18"/>
        <v>1863004.19</v>
      </c>
      <c r="I414" s="4">
        <f t="shared" si="19"/>
        <v>1</v>
      </c>
      <c r="J414" s="133">
        <f t="shared" si="20"/>
        <v>1863004.19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273">
        <v>95001</v>
      </c>
      <c r="B418" s="276" t="s">
        <v>397</v>
      </c>
      <c r="C418" s="275">
        <v>0</v>
      </c>
      <c r="D418" s="275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135842.69</v>
      </c>
      <c r="D419" s="44"/>
      <c r="E419" s="132"/>
      <c r="F419" s="132"/>
      <c r="H419" s="133">
        <f t="shared" si="18"/>
        <v>135842.69</v>
      </c>
      <c r="I419" s="4">
        <f t="shared" si="19"/>
        <v>1</v>
      </c>
      <c r="J419" s="133">
        <f t="shared" si="20"/>
        <v>135842.69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/>
      <c r="D421" s="44">
        <v>10250</v>
      </c>
      <c r="E421" s="132"/>
      <c r="F421" s="132"/>
      <c r="H421" s="133">
        <f t="shared" si="18"/>
        <v>-10250</v>
      </c>
      <c r="I421" s="4">
        <f t="shared" si="19"/>
        <v>1</v>
      </c>
      <c r="J421" s="133">
        <f t="shared" si="20"/>
        <v>-10250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15000</v>
      </c>
      <c r="D428" s="44"/>
      <c r="E428" s="132"/>
      <c r="F428" s="132"/>
      <c r="H428" s="133">
        <f t="shared" si="18"/>
        <v>15000</v>
      </c>
      <c r="I428" s="4">
        <f t="shared" si="19"/>
        <v>1</v>
      </c>
      <c r="J428" s="133">
        <f t="shared" si="20"/>
        <v>15000</v>
      </c>
    </row>
    <row r="429" spans="1:10">
      <c r="A429" s="139">
        <v>97001</v>
      </c>
      <c r="B429" s="43" t="s">
        <v>464</v>
      </c>
      <c r="C429" s="44"/>
      <c r="D429" s="44">
        <v>496529.7</v>
      </c>
      <c r="E429" s="132"/>
      <c r="F429" s="132"/>
      <c r="H429" s="133">
        <f t="shared" si="18"/>
        <v>-496529.7</v>
      </c>
      <c r="I429" s="4">
        <f t="shared" si="19"/>
        <v>1</v>
      </c>
      <c r="J429" s="133">
        <f t="shared" si="20"/>
        <v>-496529.7</v>
      </c>
    </row>
    <row r="430" spans="1:10">
      <c r="A430" s="139">
        <v>97002</v>
      </c>
      <c r="B430" s="43" t="s">
        <v>465</v>
      </c>
      <c r="C430" s="44">
        <v>65046.65</v>
      </c>
      <c r="D430" s="44"/>
      <c r="E430" s="132"/>
      <c r="F430" s="132"/>
      <c r="H430" s="133">
        <f t="shared" si="18"/>
        <v>65046.65</v>
      </c>
      <c r="I430" s="4">
        <f t="shared" si="19"/>
        <v>1</v>
      </c>
      <c r="J430" s="133">
        <f t="shared" si="20"/>
        <v>65046.65</v>
      </c>
    </row>
    <row r="431" spans="1:10">
      <c r="A431" s="139">
        <v>97003</v>
      </c>
      <c r="B431" s="43" t="s">
        <v>461</v>
      </c>
      <c r="C431" s="44">
        <v>0</v>
      </c>
      <c r="D431" s="44">
        <v>0</v>
      </c>
      <c r="E431" s="132"/>
      <c r="F431" s="132"/>
      <c r="H431" s="133">
        <f t="shared" si="18"/>
        <v>0</v>
      </c>
      <c r="I431" s="4">
        <f t="shared" si="19"/>
        <v>1</v>
      </c>
      <c r="J431" s="133">
        <f t="shared" si="20"/>
        <v>0</v>
      </c>
    </row>
    <row r="432" spans="1:10">
      <c r="A432" s="139">
        <v>97004</v>
      </c>
      <c r="B432" s="43" t="s">
        <v>462</v>
      </c>
      <c r="C432" s="44">
        <v>25750</v>
      </c>
      <c r="D432" s="44"/>
      <c r="E432" s="132"/>
      <c r="F432" s="132"/>
      <c r="H432" s="133">
        <f t="shared" si="18"/>
        <v>25750</v>
      </c>
      <c r="I432" s="4">
        <f t="shared" si="19"/>
        <v>1</v>
      </c>
      <c r="J432" s="133">
        <f t="shared" si="20"/>
        <v>25750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132"/>
      <c r="F433" s="13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>
        <v>0</v>
      </c>
      <c r="D439" s="44">
        <v>0</v>
      </c>
      <c r="E439" s="132"/>
      <c r="F439" s="132"/>
      <c r="H439" s="133">
        <f t="shared" si="18"/>
        <v>0</v>
      </c>
      <c r="I439" s="4">
        <f t="shared" si="19"/>
        <v>1</v>
      </c>
      <c r="J439" s="133">
        <f>ROUND(H439*I439,2)</f>
        <v>0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132"/>
      <c r="F443" s="132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f>SUM(C8:C443)</f>
        <v>116805134.03846002</v>
      </c>
      <c r="D444" s="45">
        <f>SUM(D8:D443)</f>
        <v>116805134.03643401</v>
      </c>
      <c r="E444" s="45">
        <f t="shared" ref="E444:H444" si="21">SUM(E8:E443)</f>
        <v>1676551.09</v>
      </c>
      <c r="F444" s="45">
        <f t="shared" si="21"/>
        <v>1676551.09</v>
      </c>
      <c r="H444" s="45">
        <f t="shared" si="21"/>
        <v>-9.4514689408242702E-9</v>
      </c>
      <c r="J444" s="45">
        <f>SUM(J8:J443)</f>
        <v>-9.4514689408242702E-9</v>
      </c>
    </row>
    <row r="445" spans="1:10" ht="15" thickTop="1">
      <c r="A445" s="43"/>
      <c r="D445" s="46">
        <f>+C444-D444</f>
        <v>2.0260065793991089E-3</v>
      </c>
      <c r="F445" s="46">
        <f>+E444-F444</f>
        <v>0</v>
      </c>
    </row>
    <row r="463" ht="17.899999999999999" customHeight="1"/>
  </sheetData>
  <autoFilter ref="A7:M463" xr:uid="{325EFD1F-940A-47B1-8D78-4C6EB2FFA55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4CA6-151E-4F6F-80D5-8DC5869A8667}">
  <sheetPr>
    <tabColor rgb="FFFFFFCC"/>
  </sheetPr>
  <dimension ref="A1:J463"/>
  <sheetViews>
    <sheetView zoomScaleNormal="100" workbookViewId="0">
      <selection activeCell="B12" sqref="B12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9" max="9" width="11.07421875" style="4" bestFit="1" customWidth="1"/>
    <col min="10" max="10" width="16.07421875" style="37" customWidth="1"/>
  </cols>
  <sheetData>
    <row r="1" spans="1:10">
      <c r="A1" s="1" t="s">
        <v>472</v>
      </c>
      <c r="B1" s="36" t="s">
        <v>510</v>
      </c>
    </row>
    <row r="2" spans="1:10">
      <c r="A2" s="1"/>
    </row>
    <row r="3" spans="1:10" ht="17.899999999999999" customHeight="1"/>
    <row r="4" spans="1:10" ht="17.899999999999999" customHeight="1"/>
    <row r="5" spans="1:10">
      <c r="D5" s="37">
        <v>-2.025991678237915E-3</v>
      </c>
      <c r="F5" s="37">
        <v>0</v>
      </c>
    </row>
    <row r="6" spans="1:10">
      <c r="A6" s="38"/>
      <c r="C6" s="300" t="s">
        <v>682</v>
      </c>
      <c r="D6" s="301"/>
      <c r="E6" s="300" t="s">
        <v>683</v>
      </c>
      <c r="F6" s="301"/>
      <c r="H6" s="128" t="s">
        <v>503</v>
      </c>
      <c r="J6" s="128" t="s">
        <v>503</v>
      </c>
    </row>
    <row r="7" spans="1:10">
      <c r="A7" s="41" t="s">
        <v>473</v>
      </c>
      <c r="B7" s="41" t="s">
        <v>474</v>
      </c>
      <c r="C7" s="129" t="s">
        <v>684</v>
      </c>
      <c r="D7" s="129" t="s">
        <v>685</v>
      </c>
      <c r="E7" s="129" t="s">
        <v>684</v>
      </c>
      <c r="F7" s="129" t="s">
        <v>685</v>
      </c>
      <c r="G7" s="130"/>
      <c r="H7" s="131"/>
      <c r="I7" s="4">
        <v>1</v>
      </c>
      <c r="J7" s="131" t="s">
        <v>509</v>
      </c>
    </row>
    <row r="8" spans="1:10">
      <c r="A8" s="42">
        <v>11100</v>
      </c>
      <c r="B8" s="43" t="s">
        <v>227</v>
      </c>
      <c r="C8" s="44">
        <v>1499058.5</v>
      </c>
      <c r="D8" s="44"/>
      <c r="E8" s="132"/>
      <c r="F8" s="132"/>
      <c r="H8" s="133">
        <f>ROUND(C8-D8+E8-F8,2)</f>
        <v>1499058.5</v>
      </c>
      <c r="I8" s="4">
        <f>I7</f>
        <v>1</v>
      </c>
      <c r="J8" s="133">
        <f>ROUND(H8*I8,2)</f>
        <v>1499058.5</v>
      </c>
    </row>
    <row r="9" spans="1:10">
      <c r="A9" s="42">
        <v>11101</v>
      </c>
      <c r="B9" s="43" t="s">
        <v>228</v>
      </c>
      <c r="C9" s="44"/>
      <c r="D9" s="44">
        <v>1499052.5</v>
      </c>
      <c r="E9" s="132"/>
      <c r="F9" s="132"/>
      <c r="H9" s="133">
        <f t="shared" ref="H9:H72" si="0">ROUND(C9-D9+E9-F9,2)</f>
        <v>-1499052.5</v>
      </c>
      <c r="I9" s="4">
        <f t="shared" ref="I9:I72" si="1">I8</f>
        <v>1</v>
      </c>
      <c r="J9" s="133">
        <f t="shared" ref="J9:J72" si="2">ROUND(H9*I9,2)</f>
        <v>-1499052.5</v>
      </c>
    </row>
    <row r="10" spans="1:10">
      <c r="A10" s="42">
        <v>11200</v>
      </c>
      <c r="B10" s="43" t="s">
        <v>229</v>
      </c>
      <c r="C10" s="44">
        <v>960382.85</v>
      </c>
      <c r="D10" s="44"/>
      <c r="E10" s="132"/>
      <c r="F10" s="132"/>
      <c r="H10" s="133">
        <f t="shared" si="0"/>
        <v>960382.85</v>
      </c>
      <c r="I10" s="4">
        <f t="shared" si="1"/>
        <v>1</v>
      </c>
      <c r="J10" s="133">
        <f t="shared" si="2"/>
        <v>960382.85</v>
      </c>
    </row>
    <row r="11" spans="1:10">
      <c r="A11" s="42">
        <v>11201</v>
      </c>
      <c r="B11" s="43" t="s">
        <v>230</v>
      </c>
      <c r="C11" s="44"/>
      <c r="D11" s="44">
        <v>960291.85</v>
      </c>
      <c r="E11" s="132"/>
      <c r="F11" s="132"/>
      <c r="H11" s="133">
        <f t="shared" si="0"/>
        <v>-960291.85</v>
      </c>
      <c r="I11" s="4">
        <f t="shared" si="1"/>
        <v>1</v>
      </c>
      <c r="J11" s="133">
        <f t="shared" si="2"/>
        <v>-960291.85</v>
      </c>
    </row>
    <row r="12" spans="1:10">
      <c r="A12" s="42">
        <v>11300</v>
      </c>
      <c r="B12" s="43" t="s">
        <v>231</v>
      </c>
      <c r="C12" s="44">
        <v>676764.52</v>
      </c>
      <c r="D12" s="44"/>
      <c r="E12" s="132"/>
      <c r="F12" s="132"/>
      <c r="H12" s="133">
        <f t="shared" si="0"/>
        <v>676764.52</v>
      </c>
      <c r="I12" s="4">
        <f t="shared" si="1"/>
        <v>1</v>
      </c>
      <c r="J12" s="133">
        <f t="shared" si="2"/>
        <v>676764.52</v>
      </c>
    </row>
    <row r="13" spans="1:10">
      <c r="A13" s="42">
        <v>11301</v>
      </c>
      <c r="B13" s="43" t="s">
        <v>232</v>
      </c>
      <c r="C13" s="44"/>
      <c r="D13" s="44">
        <v>630804.43000000005</v>
      </c>
      <c r="E13" s="132"/>
      <c r="F13" s="132"/>
      <c r="H13" s="133">
        <f t="shared" si="0"/>
        <v>-630804.43000000005</v>
      </c>
      <c r="I13" s="4">
        <f t="shared" si="1"/>
        <v>1</v>
      </c>
      <c r="J13" s="133">
        <f t="shared" si="2"/>
        <v>-630804.43000000005</v>
      </c>
    </row>
    <row r="14" spans="1:10">
      <c r="A14" s="42">
        <v>11400</v>
      </c>
      <c r="B14" s="43" t="s">
        <v>233</v>
      </c>
      <c r="C14" s="44">
        <v>0</v>
      </c>
      <c r="D14" s="44">
        <v>0</v>
      </c>
      <c r="E14" s="132"/>
      <c r="F14" s="132"/>
      <c r="H14" s="133">
        <f t="shared" si="0"/>
        <v>0</v>
      </c>
      <c r="I14" s="4">
        <f t="shared" si="1"/>
        <v>1</v>
      </c>
      <c r="J14" s="133">
        <f t="shared" si="2"/>
        <v>0</v>
      </c>
    </row>
    <row r="15" spans="1:10">
      <c r="A15" s="42">
        <v>11401</v>
      </c>
      <c r="B15" s="43" t="s">
        <v>234</v>
      </c>
      <c r="C15" s="44">
        <v>0</v>
      </c>
      <c r="D15" s="44">
        <v>0</v>
      </c>
      <c r="E15" s="132"/>
      <c r="F15" s="132"/>
      <c r="H15" s="133">
        <f t="shared" si="0"/>
        <v>0</v>
      </c>
      <c r="I15" s="4">
        <f t="shared" si="1"/>
        <v>1</v>
      </c>
      <c r="J15" s="133">
        <f t="shared" si="2"/>
        <v>0</v>
      </c>
    </row>
    <row r="16" spans="1:10">
      <c r="A16" s="134">
        <v>11500</v>
      </c>
      <c r="B16" s="135" t="s">
        <v>237</v>
      </c>
      <c r="C16" s="44">
        <v>0</v>
      </c>
      <c r="D16" s="44"/>
      <c r="E16" s="302"/>
      <c r="F16" s="302"/>
      <c r="G16" s="136"/>
      <c r="H16" s="133">
        <f t="shared" si="0"/>
        <v>0</v>
      </c>
      <c r="I16" s="4">
        <f t="shared" si="1"/>
        <v>1</v>
      </c>
      <c r="J16" s="136">
        <f t="shared" si="2"/>
        <v>0</v>
      </c>
    </row>
    <row r="17" spans="1:10">
      <c r="A17" s="134">
        <v>11501</v>
      </c>
      <c r="B17" s="135" t="s">
        <v>238</v>
      </c>
      <c r="C17" s="44"/>
      <c r="D17" s="44">
        <v>0</v>
      </c>
      <c r="E17" s="302"/>
      <c r="F17" s="302"/>
      <c r="G17" s="136"/>
      <c r="H17" s="133">
        <f t="shared" si="0"/>
        <v>0</v>
      </c>
      <c r="I17" s="4">
        <f t="shared" si="1"/>
        <v>1</v>
      </c>
      <c r="J17" s="136">
        <f t="shared" si="2"/>
        <v>0</v>
      </c>
    </row>
    <row r="18" spans="1:10">
      <c r="A18" s="42">
        <v>11600</v>
      </c>
      <c r="B18" s="43" t="s">
        <v>239</v>
      </c>
      <c r="C18" s="44">
        <v>5115779</v>
      </c>
      <c r="D18" s="44"/>
      <c r="E18" s="132"/>
      <c r="F18" s="132"/>
      <c r="H18" s="133">
        <f t="shared" si="0"/>
        <v>5115779</v>
      </c>
      <c r="I18" s="4">
        <f t="shared" si="1"/>
        <v>1</v>
      </c>
      <c r="J18" s="133">
        <f t="shared" si="2"/>
        <v>5115779</v>
      </c>
    </row>
    <row r="19" spans="1:10">
      <c r="A19" s="42">
        <v>11601</v>
      </c>
      <c r="B19" s="43" t="s">
        <v>240</v>
      </c>
      <c r="C19" s="44"/>
      <c r="D19" s="44">
        <v>4680760.05</v>
      </c>
      <c r="E19" s="132"/>
      <c r="F19" s="132"/>
      <c r="H19" s="133">
        <f t="shared" si="0"/>
        <v>-4680760.05</v>
      </c>
      <c r="I19" s="4">
        <f t="shared" si="1"/>
        <v>1</v>
      </c>
      <c r="J19" s="133">
        <f t="shared" si="2"/>
        <v>-4680760.05</v>
      </c>
    </row>
    <row r="20" spans="1:10">
      <c r="A20" s="42">
        <v>11700</v>
      </c>
      <c r="B20" s="43" t="s">
        <v>475</v>
      </c>
      <c r="C20" s="44">
        <v>0</v>
      </c>
      <c r="D20" s="44">
        <v>0</v>
      </c>
      <c r="E20" s="132"/>
      <c r="F20" s="132"/>
      <c r="H20" s="133">
        <f t="shared" si="0"/>
        <v>0</v>
      </c>
      <c r="I20" s="4">
        <f t="shared" si="1"/>
        <v>1</v>
      </c>
      <c r="J20" s="133">
        <f t="shared" si="2"/>
        <v>0</v>
      </c>
    </row>
    <row r="21" spans="1:10">
      <c r="A21" s="42">
        <v>11701</v>
      </c>
      <c r="B21" s="43" t="s">
        <v>236</v>
      </c>
      <c r="C21" s="44"/>
      <c r="D21" s="44">
        <v>0</v>
      </c>
      <c r="E21" s="132"/>
      <c r="F21" s="132"/>
      <c r="H21" s="133">
        <f t="shared" si="0"/>
        <v>0</v>
      </c>
      <c r="I21" s="4">
        <f t="shared" si="1"/>
        <v>1</v>
      </c>
      <c r="J21" s="133">
        <f t="shared" si="2"/>
        <v>0</v>
      </c>
    </row>
    <row r="22" spans="1:10">
      <c r="A22" s="42">
        <v>12001</v>
      </c>
      <c r="B22" s="43" t="s">
        <v>224</v>
      </c>
      <c r="C22" s="44">
        <v>0</v>
      </c>
      <c r="D22" s="44">
        <v>0</v>
      </c>
      <c r="E22" s="132"/>
      <c r="F22" s="132"/>
      <c r="H22" s="133">
        <f t="shared" si="0"/>
        <v>0</v>
      </c>
      <c r="I22" s="4">
        <f t="shared" si="1"/>
        <v>1</v>
      </c>
      <c r="J22" s="133">
        <f t="shared" si="2"/>
        <v>0</v>
      </c>
    </row>
    <row r="23" spans="1:10">
      <c r="A23" s="42">
        <v>12002</v>
      </c>
      <c r="B23" s="43" t="s">
        <v>225</v>
      </c>
      <c r="C23" s="44">
        <v>0</v>
      </c>
      <c r="D23" s="44">
        <v>0</v>
      </c>
      <c r="E23" s="132"/>
      <c r="F23" s="132"/>
      <c r="H23" s="133">
        <f t="shared" si="0"/>
        <v>0</v>
      </c>
      <c r="I23" s="4">
        <f t="shared" si="1"/>
        <v>1</v>
      </c>
      <c r="J23" s="133">
        <f t="shared" si="2"/>
        <v>0</v>
      </c>
    </row>
    <row r="24" spans="1:10" s="138" customFormat="1">
      <c r="A24" s="42">
        <v>12003</v>
      </c>
      <c r="B24" s="137" t="s">
        <v>226</v>
      </c>
      <c r="C24" s="44">
        <v>0</v>
      </c>
      <c r="D24" s="44">
        <v>0</v>
      </c>
      <c r="E24" s="132"/>
      <c r="F24" s="132"/>
      <c r="G24" s="37"/>
      <c r="H24" s="133">
        <f t="shared" si="0"/>
        <v>0</v>
      </c>
      <c r="I24" s="4">
        <f t="shared" si="1"/>
        <v>1</v>
      </c>
      <c r="J24" s="133">
        <f t="shared" si="2"/>
        <v>0</v>
      </c>
    </row>
    <row r="25" spans="1:10">
      <c r="A25" s="139">
        <v>13011</v>
      </c>
      <c r="B25" s="43" t="s">
        <v>91</v>
      </c>
      <c r="C25" s="44">
        <v>0</v>
      </c>
      <c r="D25" s="44">
        <v>0</v>
      </c>
      <c r="E25" s="132"/>
      <c r="F25" s="132"/>
      <c r="H25" s="133">
        <f t="shared" si="0"/>
        <v>0</v>
      </c>
      <c r="I25" s="4">
        <f t="shared" si="1"/>
        <v>1</v>
      </c>
      <c r="J25" s="133">
        <f t="shared" si="2"/>
        <v>0</v>
      </c>
    </row>
    <row r="26" spans="1:10">
      <c r="A26" s="139">
        <v>13012</v>
      </c>
      <c r="B26" s="137" t="s">
        <v>92</v>
      </c>
      <c r="C26" s="44">
        <v>0</v>
      </c>
      <c r="D26" s="44">
        <v>0</v>
      </c>
      <c r="E26" s="132"/>
      <c r="F26" s="132"/>
      <c r="H26" s="133">
        <f t="shared" si="0"/>
        <v>0</v>
      </c>
      <c r="I26" s="4">
        <f t="shared" si="1"/>
        <v>1</v>
      </c>
      <c r="J26" s="133">
        <f t="shared" si="2"/>
        <v>0</v>
      </c>
    </row>
    <row r="27" spans="1:10">
      <c r="A27" s="139">
        <v>13021</v>
      </c>
      <c r="B27" s="43" t="s">
        <v>93</v>
      </c>
      <c r="C27" s="44">
        <v>0</v>
      </c>
      <c r="D27" s="44">
        <v>0</v>
      </c>
      <c r="E27" s="132"/>
      <c r="F27" s="132"/>
      <c r="H27" s="133">
        <f t="shared" si="0"/>
        <v>0</v>
      </c>
      <c r="I27" s="4">
        <f t="shared" si="1"/>
        <v>1</v>
      </c>
      <c r="J27" s="133">
        <f t="shared" si="2"/>
        <v>0</v>
      </c>
    </row>
    <row r="28" spans="1:10">
      <c r="A28" s="139">
        <v>13022</v>
      </c>
      <c r="B28" s="43" t="s">
        <v>94</v>
      </c>
      <c r="C28" s="44">
        <v>0</v>
      </c>
      <c r="D28" s="44">
        <v>0</v>
      </c>
      <c r="E28" s="132"/>
      <c r="F28" s="132"/>
      <c r="H28" s="133">
        <f t="shared" si="0"/>
        <v>0</v>
      </c>
      <c r="I28" s="4">
        <f t="shared" si="1"/>
        <v>1</v>
      </c>
      <c r="J28" s="133">
        <f t="shared" si="2"/>
        <v>0</v>
      </c>
    </row>
    <row r="29" spans="1:10">
      <c r="A29" s="139">
        <v>13023</v>
      </c>
      <c r="B29" s="43" t="s">
        <v>95</v>
      </c>
      <c r="C29" s="44">
        <v>0</v>
      </c>
      <c r="D29" s="44">
        <v>0</v>
      </c>
      <c r="E29" s="132"/>
      <c r="F29" s="132"/>
      <c r="H29" s="133">
        <f t="shared" si="0"/>
        <v>0</v>
      </c>
      <c r="I29" s="4">
        <f t="shared" si="1"/>
        <v>1</v>
      </c>
      <c r="J29" s="133">
        <f t="shared" si="2"/>
        <v>0</v>
      </c>
    </row>
    <row r="30" spans="1:10">
      <c r="A30" s="139">
        <v>13024</v>
      </c>
      <c r="B30" s="43" t="s">
        <v>96</v>
      </c>
      <c r="C30" s="44">
        <v>0</v>
      </c>
      <c r="D30" s="44">
        <v>0</v>
      </c>
      <c r="E30" s="132"/>
      <c r="F30" s="132"/>
      <c r="H30" s="133">
        <f t="shared" si="0"/>
        <v>0</v>
      </c>
      <c r="I30" s="4">
        <f t="shared" si="1"/>
        <v>1</v>
      </c>
      <c r="J30" s="133">
        <f t="shared" si="2"/>
        <v>0</v>
      </c>
    </row>
    <row r="31" spans="1:10">
      <c r="A31" s="139">
        <v>13031</v>
      </c>
      <c r="B31" s="43" t="s">
        <v>97</v>
      </c>
      <c r="C31" s="44">
        <v>0</v>
      </c>
      <c r="D31" s="44">
        <v>0</v>
      </c>
      <c r="E31" s="132"/>
      <c r="F31" s="132"/>
      <c r="H31" s="133">
        <f t="shared" si="0"/>
        <v>0</v>
      </c>
      <c r="I31" s="4">
        <f t="shared" si="1"/>
        <v>1</v>
      </c>
      <c r="J31" s="133">
        <f t="shared" si="2"/>
        <v>0</v>
      </c>
    </row>
    <row r="32" spans="1:10">
      <c r="A32" s="139">
        <v>13032</v>
      </c>
      <c r="B32" s="43" t="s">
        <v>98</v>
      </c>
      <c r="C32" s="44">
        <v>0</v>
      </c>
      <c r="D32" s="44">
        <v>0</v>
      </c>
      <c r="E32" s="132"/>
      <c r="F32" s="132"/>
      <c r="H32" s="133">
        <f t="shared" si="0"/>
        <v>0</v>
      </c>
      <c r="I32" s="4">
        <f t="shared" si="1"/>
        <v>1</v>
      </c>
      <c r="J32" s="133">
        <f t="shared" si="2"/>
        <v>0</v>
      </c>
    </row>
    <row r="33" spans="1:10">
      <c r="A33" s="139">
        <v>13041</v>
      </c>
      <c r="B33" s="43" t="s">
        <v>99</v>
      </c>
      <c r="C33" s="44">
        <v>0</v>
      </c>
      <c r="D33" s="44">
        <v>0</v>
      </c>
      <c r="E33" s="132"/>
      <c r="F33" s="132"/>
      <c r="H33" s="133">
        <f t="shared" si="0"/>
        <v>0</v>
      </c>
      <c r="I33" s="4">
        <f t="shared" si="1"/>
        <v>1</v>
      </c>
      <c r="J33" s="133">
        <f t="shared" si="2"/>
        <v>0</v>
      </c>
    </row>
    <row r="34" spans="1:10">
      <c r="A34" s="139">
        <v>13042</v>
      </c>
      <c r="B34" s="43" t="s">
        <v>100</v>
      </c>
      <c r="C34" s="44">
        <v>0</v>
      </c>
      <c r="D34" s="44">
        <v>0</v>
      </c>
      <c r="E34" s="132"/>
      <c r="F34" s="132"/>
      <c r="H34" s="133">
        <f t="shared" si="0"/>
        <v>0</v>
      </c>
      <c r="I34" s="4">
        <f t="shared" si="1"/>
        <v>1</v>
      </c>
      <c r="J34" s="133">
        <f t="shared" si="2"/>
        <v>0</v>
      </c>
    </row>
    <row r="35" spans="1:10">
      <c r="A35" s="139">
        <v>13043</v>
      </c>
      <c r="B35" s="43" t="s">
        <v>101</v>
      </c>
      <c r="C35" s="44">
        <v>0</v>
      </c>
      <c r="D35" s="44">
        <v>0</v>
      </c>
      <c r="E35" s="132"/>
      <c r="F35" s="132"/>
      <c r="H35" s="133">
        <f t="shared" si="0"/>
        <v>0</v>
      </c>
      <c r="I35" s="4">
        <f t="shared" si="1"/>
        <v>1</v>
      </c>
      <c r="J35" s="133">
        <f t="shared" si="2"/>
        <v>0</v>
      </c>
    </row>
    <row r="36" spans="1:10">
      <c r="A36" s="139">
        <v>13044</v>
      </c>
      <c r="B36" s="43" t="s">
        <v>102</v>
      </c>
      <c r="C36" s="44">
        <v>0</v>
      </c>
      <c r="D36" s="44">
        <v>0</v>
      </c>
      <c r="E36" s="132"/>
      <c r="F36" s="132"/>
      <c r="H36" s="133">
        <f t="shared" si="0"/>
        <v>0</v>
      </c>
      <c r="I36" s="4">
        <f t="shared" si="1"/>
        <v>1</v>
      </c>
      <c r="J36" s="133">
        <f t="shared" si="2"/>
        <v>0</v>
      </c>
    </row>
    <row r="37" spans="1:10">
      <c r="A37" s="139">
        <v>13045</v>
      </c>
      <c r="B37" s="43" t="s">
        <v>103</v>
      </c>
      <c r="C37" s="44">
        <v>0</v>
      </c>
      <c r="D37" s="44">
        <v>0</v>
      </c>
      <c r="E37" s="132"/>
      <c r="F37" s="132"/>
      <c r="H37" s="133">
        <f t="shared" si="0"/>
        <v>0</v>
      </c>
      <c r="I37" s="4">
        <f t="shared" si="1"/>
        <v>1</v>
      </c>
      <c r="J37" s="133">
        <f t="shared" si="2"/>
        <v>0</v>
      </c>
    </row>
    <row r="38" spans="1:10">
      <c r="A38" s="139">
        <v>13051</v>
      </c>
      <c r="B38" s="43" t="s">
        <v>104</v>
      </c>
      <c r="C38" s="44">
        <v>0</v>
      </c>
      <c r="D38" s="44">
        <v>0</v>
      </c>
      <c r="E38" s="132"/>
      <c r="F38" s="132"/>
      <c r="H38" s="133">
        <f t="shared" si="0"/>
        <v>0</v>
      </c>
      <c r="I38" s="4">
        <f t="shared" si="1"/>
        <v>1</v>
      </c>
      <c r="J38" s="133">
        <f t="shared" si="2"/>
        <v>0</v>
      </c>
    </row>
    <row r="39" spans="1:10">
      <c r="A39" s="139">
        <v>13052</v>
      </c>
      <c r="B39" s="43" t="s">
        <v>105</v>
      </c>
      <c r="C39" s="44">
        <v>0</v>
      </c>
      <c r="D39" s="44">
        <v>0</v>
      </c>
      <c r="E39" s="132"/>
      <c r="F39" s="132"/>
      <c r="H39" s="133">
        <f t="shared" si="0"/>
        <v>0</v>
      </c>
      <c r="I39" s="4">
        <f t="shared" si="1"/>
        <v>1</v>
      </c>
      <c r="J39" s="133">
        <f t="shared" si="2"/>
        <v>0</v>
      </c>
    </row>
    <row r="40" spans="1:10">
      <c r="A40" s="139">
        <v>13053</v>
      </c>
      <c r="B40" s="43" t="s">
        <v>106</v>
      </c>
      <c r="C40" s="44">
        <v>0</v>
      </c>
      <c r="D40" s="44">
        <v>0</v>
      </c>
      <c r="E40" s="132"/>
      <c r="F40" s="132"/>
      <c r="H40" s="133">
        <f t="shared" si="0"/>
        <v>0</v>
      </c>
      <c r="I40" s="4">
        <f t="shared" si="1"/>
        <v>1</v>
      </c>
      <c r="J40" s="133">
        <f t="shared" si="2"/>
        <v>0</v>
      </c>
    </row>
    <row r="41" spans="1:10">
      <c r="A41" s="139">
        <v>13054</v>
      </c>
      <c r="B41" s="43" t="s">
        <v>107</v>
      </c>
      <c r="C41" s="44">
        <v>0</v>
      </c>
      <c r="D41" s="44">
        <v>0</v>
      </c>
      <c r="E41" s="132"/>
      <c r="F41" s="132"/>
      <c r="H41" s="133">
        <f t="shared" si="0"/>
        <v>0</v>
      </c>
      <c r="I41" s="4">
        <f t="shared" si="1"/>
        <v>1</v>
      </c>
      <c r="J41" s="133">
        <f t="shared" si="2"/>
        <v>0</v>
      </c>
    </row>
    <row r="42" spans="1:10">
      <c r="A42" s="139">
        <v>13055</v>
      </c>
      <c r="B42" s="43" t="s">
        <v>108</v>
      </c>
      <c r="C42" s="44">
        <v>0</v>
      </c>
      <c r="D42" s="44">
        <v>0</v>
      </c>
      <c r="E42" s="132"/>
      <c r="F42" s="132"/>
      <c r="H42" s="133">
        <f t="shared" si="0"/>
        <v>0</v>
      </c>
      <c r="I42" s="4">
        <f t="shared" si="1"/>
        <v>1</v>
      </c>
      <c r="J42" s="133">
        <f t="shared" si="2"/>
        <v>0</v>
      </c>
    </row>
    <row r="43" spans="1:10">
      <c r="A43" s="139">
        <v>13056</v>
      </c>
      <c r="B43" s="43" t="s">
        <v>109</v>
      </c>
      <c r="C43" s="44">
        <v>0</v>
      </c>
      <c r="D43" s="44">
        <v>0</v>
      </c>
      <c r="E43" s="132"/>
      <c r="F43" s="132"/>
      <c r="H43" s="133">
        <f t="shared" si="0"/>
        <v>0</v>
      </c>
      <c r="I43" s="4">
        <f t="shared" si="1"/>
        <v>1</v>
      </c>
      <c r="J43" s="133">
        <f t="shared" si="2"/>
        <v>0</v>
      </c>
    </row>
    <row r="44" spans="1:10">
      <c r="A44" s="139">
        <v>13061</v>
      </c>
      <c r="B44" s="43" t="s">
        <v>110</v>
      </c>
      <c r="C44" s="44">
        <v>0</v>
      </c>
      <c r="D44" s="44">
        <v>0</v>
      </c>
      <c r="E44" s="132"/>
      <c r="F44" s="132"/>
      <c r="H44" s="133">
        <f t="shared" si="0"/>
        <v>0</v>
      </c>
      <c r="I44" s="4">
        <f t="shared" si="1"/>
        <v>1</v>
      </c>
      <c r="J44" s="133">
        <f t="shared" si="2"/>
        <v>0</v>
      </c>
    </row>
    <row r="45" spans="1:10">
      <c r="A45" s="42">
        <v>13081</v>
      </c>
      <c r="B45" s="43" t="s">
        <v>111</v>
      </c>
      <c r="C45" s="44">
        <v>0</v>
      </c>
      <c r="D45" s="44">
        <v>0</v>
      </c>
      <c r="E45" s="132"/>
      <c r="F45" s="132"/>
      <c r="H45" s="133">
        <f t="shared" si="0"/>
        <v>0</v>
      </c>
      <c r="I45" s="4">
        <f t="shared" si="1"/>
        <v>1</v>
      </c>
      <c r="J45" s="133">
        <f t="shared" si="2"/>
        <v>0</v>
      </c>
    </row>
    <row r="46" spans="1:10">
      <c r="A46" s="42">
        <v>13091</v>
      </c>
      <c r="B46" s="43" t="s">
        <v>112</v>
      </c>
      <c r="C46" s="44">
        <v>0</v>
      </c>
      <c r="D46" s="44">
        <v>0</v>
      </c>
      <c r="E46" s="132"/>
      <c r="F46" s="132"/>
      <c r="H46" s="133">
        <f t="shared" si="0"/>
        <v>0</v>
      </c>
      <c r="I46" s="4">
        <f t="shared" si="1"/>
        <v>1</v>
      </c>
      <c r="J46" s="133">
        <f t="shared" si="2"/>
        <v>0</v>
      </c>
    </row>
    <row r="47" spans="1:10">
      <c r="A47" s="139">
        <v>13101</v>
      </c>
      <c r="B47" s="43" t="s">
        <v>113</v>
      </c>
      <c r="C47" s="44">
        <v>0</v>
      </c>
      <c r="D47" s="44">
        <v>0</v>
      </c>
      <c r="E47" s="132"/>
      <c r="F47" s="132"/>
      <c r="H47" s="133">
        <f t="shared" si="0"/>
        <v>0</v>
      </c>
      <c r="I47" s="4">
        <f t="shared" si="1"/>
        <v>1</v>
      </c>
      <c r="J47" s="133">
        <f t="shared" si="2"/>
        <v>0</v>
      </c>
    </row>
    <row r="48" spans="1:10">
      <c r="A48" s="139">
        <v>13111</v>
      </c>
      <c r="B48" s="43" t="s">
        <v>114</v>
      </c>
      <c r="C48" s="44">
        <v>0</v>
      </c>
      <c r="D48" s="44">
        <v>0</v>
      </c>
      <c r="E48" s="132"/>
      <c r="F48" s="132"/>
      <c r="H48" s="133">
        <f t="shared" si="0"/>
        <v>0</v>
      </c>
      <c r="I48" s="4">
        <f t="shared" si="1"/>
        <v>1</v>
      </c>
      <c r="J48" s="133">
        <f t="shared" si="2"/>
        <v>0</v>
      </c>
    </row>
    <row r="49" spans="1:10">
      <c r="A49" s="139">
        <v>13112</v>
      </c>
      <c r="B49" s="43" t="s">
        <v>115</v>
      </c>
      <c r="C49" s="44">
        <v>0</v>
      </c>
      <c r="D49" s="44">
        <v>0</v>
      </c>
      <c r="E49" s="132"/>
      <c r="F49" s="132"/>
      <c r="H49" s="133">
        <f t="shared" si="0"/>
        <v>0</v>
      </c>
      <c r="I49" s="4">
        <f t="shared" si="1"/>
        <v>1</v>
      </c>
      <c r="J49" s="133">
        <f t="shared" si="2"/>
        <v>0</v>
      </c>
    </row>
    <row r="50" spans="1:10">
      <c r="A50" s="139">
        <v>13113</v>
      </c>
      <c r="B50" s="43" t="s">
        <v>116</v>
      </c>
      <c r="C50" s="44">
        <v>0</v>
      </c>
      <c r="D50" s="44">
        <v>0</v>
      </c>
      <c r="E50" s="132"/>
      <c r="F50" s="132"/>
      <c r="H50" s="133">
        <f t="shared" si="0"/>
        <v>0</v>
      </c>
      <c r="I50" s="4">
        <f t="shared" si="1"/>
        <v>1</v>
      </c>
      <c r="J50" s="133">
        <f t="shared" si="2"/>
        <v>0</v>
      </c>
    </row>
    <row r="51" spans="1:10">
      <c r="A51" s="139">
        <v>13114</v>
      </c>
      <c r="B51" s="43" t="s">
        <v>117</v>
      </c>
      <c r="C51" s="44">
        <v>0</v>
      </c>
      <c r="D51" s="44">
        <v>0</v>
      </c>
      <c r="E51" s="132"/>
      <c r="F51" s="132"/>
      <c r="H51" s="133">
        <f t="shared" si="0"/>
        <v>0</v>
      </c>
      <c r="I51" s="4">
        <f t="shared" si="1"/>
        <v>1</v>
      </c>
      <c r="J51" s="133">
        <f t="shared" si="2"/>
        <v>0</v>
      </c>
    </row>
    <row r="52" spans="1:10">
      <c r="A52" s="139">
        <v>13115</v>
      </c>
      <c r="B52" s="43" t="s">
        <v>118</v>
      </c>
      <c r="C52" s="44">
        <v>0</v>
      </c>
      <c r="D52" s="44">
        <v>0</v>
      </c>
      <c r="E52" s="132"/>
      <c r="F52" s="132"/>
      <c r="H52" s="133">
        <f t="shared" si="0"/>
        <v>0</v>
      </c>
      <c r="I52" s="4">
        <f t="shared" si="1"/>
        <v>1</v>
      </c>
      <c r="J52" s="133">
        <f t="shared" si="2"/>
        <v>0</v>
      </c>
    </row>
    <row r="53" spans="1:10">
      <c r="A53" s="139">
        <v>13116</v>
      </c>
      <c r="B53" s="43" t="s">
        <v>119</v>
      </c>
      <c r="C53" s="44">
        <v>0</v>
      </c>
      <c r="D53" s="44">
        <v>0</v>
      </c>
      <c r="E53" s="132"/>
      <c r="F53" s="132"/>
      <c r="H53" s="133">
        <f t="shared" si="0"/>
        <v>0</v>
      </c>
      <c r="I53" s="4">
        <f t="shared" si="1"/>
        <v>1</v>
      </c>
      <c r="J53" s="133">
        <f t="shared" si="2"/>
        <v>0</v>
      </c>
    </row>
    <row r="54" spans="1:10">
      <c r="A54" s="139">
        <v>13117</v>
      </c>
      <c r="B54" s="43" t="s">
        <v>120</v>
      </c>
      <c r="C54" s="44">
        <v>0</v>
      </c>
      <c r="D54" s="44">
        <v>0</v>
      </c>
      <c r="E54" s="132"/>
      <c r="F54" s="132"/>
      <c r="H54" s="133">
        <f t="shared" si="0"/>
        <v>0</v>
      </c>
      <c r="I54" s="4">
        <f t="shared" si="1"/>
        <v>1</v>
      </c>
      <c r="J54" s="133">
        <f t="shared" si="2"/>
        <v>0</v>
      </c>
    </row>
    <row r="55" spans="1:10">
      <c r="A55" s="139">
        <v>13118</v>
      </c>
      <c r="B55" s="43" t="s">
        <v>121</v>
      </c>
      <c r="C55" s="44">
        <v>0</v>
      </c>
      <c r="D55" s="44">
        <v>0</v>
      </c>
      <c r="E55" s="132"/>
      <c r="F55" s="132"/>
      <c r="H55" s="133">
        <f t="shared" si="0"/>
        <v>0</v>
      </c>
      <c r="I55" s="4">
        <f t="shared" si="1"/>
        <v>1</v>
      </c>
      <c r="J55" s="133">
        <f t="shared" si="2"/>
        <v>0</v>
      </c>
    </row>
    <row r="56" spans="1:10">
      <c r="A56" s="139">
        <v>13121</v>
      </c>
      <c r="B56" s="137" t="s">
        <v>122</v>
      </c>
      <c r="C56" s="44">
        <v>0</v>
      </c>
      <c r="D56" s="44">
        <v>0</v>
      </c>
      <c r="E56" s="132"/>
      <c r="F56" s="132"/>
      <c r="H56" s="133">
        <f t="shared" si="0"/>
        <v>0</v>
      </c>
      <c r="I56" s="4">
        <f t="shared" si="1"/>
        <v>1</v>
      </c>
      <c r="J56" s="133">
        <f t="shared" si="2"/>
        <v>0</v>
      </c>
    </row>
    <row r="57" spans="1:10">
      <c r="A57" s="42">
        <v>13131</v>
      </c>
      <c r="B57" s="43" t="s">
        <v>123</v>
      </c>
      <c r="C57" s="44">
        <v>0</v>
      </c>
      <c r="D57" s="44">
        <v>0</v>
      </c>
      <c r="E57" s="132"/>
      <c r="F57" s="132"/>
      <c r="H57" s="133">
        <f t="shared" si="0"/>
        <v>0</v>
      </c>
      <c r="I57" s="4">
        <f t="shared" si="1"/>
        <v>1</v>
      </c>
      <c r="J57" s="133">
        <f t="shared" si="2"/>
        <v>0</v>
      </c>
    </row>
    <row r="58" spans="1:10">
      <c r="A58" s="42">
        <v>13132</v>
      </c>
      <c r="B58" s="43" t="s">
        <v>124</v>
      </c>
      <c r="C58" s="44">
        <v>0</v>
      </c>
      <c r="D58" s="44">
        <v>0</v>
      </c>
      <c r="E58" s="132"/>
      <c r="F58" s="132"/>
      <c r="H58" s="133">
        <f t="shared" si="0"/>
        <v>0</v>
      </c>
      <c r="I58" s="4">
        <f t="shared" si="1"/>
        <v>1</v>
      </c>
      <c r="J58" s="133">
        <f t="shared" si="2"/>
        <v>0</v>
      </c>
    </row>
    <row r="59" spans="1:10">
      <c r="A59" s="42">
        <v>13133</v>
      </c>
      <c r="B59" s="43" t="s">
        <v>125</v>
      </c>
      <c r="C59" s="44">
        <v>0</v>
      </c>
      <c r="D59" s="44">
        <v>0</v>
      </c>
      <c r="E59" s="132"/>
      <c r="F59" s="132"/>
      <c r="H59" s="133">
        <f t="shared" si="0"/>
        <v>0</v>
      </c>
      <c r="I59" s="4">
        <f t="shared" si="1"/>
        <v>1</v>
      </c>
      <c r="J59" s="133">
        <f t="shared" si="2"/>
        <v>0</v>
      </c>
    </row>
    <row r="60" spans="1:10">
      <c r="A60" s="42">
        <v>13134</v>
      </c>
      <c r="B60" s="43" t="s">
        <v>126</v>
      </c>
      <c r="C60" s="44">
        <v>0</v>
      </c>
      <c r="D60" s="44">
        <v>0</v>
      </c>
      <c r="E60" s="132"/>
      <c r="F60" s="132"/>
      <c r="H60" s="133">
        <f t="shared" si="0"/>
        <v>0</v>
      </c>
      <c r="I60" s="4">
        <f t="shared" si="1"/>
        <v>1</v>
      </c>
      <c r="J60" s="133">
        <f t="shared" si="2"/>
        <v>0</v>
      </c>
    </row>
    <row r="61" spans="1:10">
      <c r="A61" s="42">
        <v>13135</v>
      </c>
      <c r="B61" s="137" t="s">
        <v>127</v>
      </c>
      <c r="C61" s="44">
        <v>0</v>
      </c>
      <c r="D61" s="44">
        <v>0</v>
      </c>
      <c r="E61" s="132"/>
      <c r="F61" s="132"/>
      <c r="H61" s="133">
        <f t="shared" si="0"/>
        <v>0</v>
      </c>
      <c r="I61" s="4">
        <f t="shared" si="1"/>
        <v>1</v>
      </c>
      <c r="J61" s="133">
        <f t="shared" si="2"/>
        <v>0</v>
      </c>
    </row>
    <row r="62" spans="1:10">
      <c r="A62" s="140">
        <v>13136</v>
      </c>
      <c r="B62" s="43" t="s">
        <v>128</v>
      </c>
      <c r="C62" s="44">
        <v>0</v>
      </c>
      <c r="D62" s="44">
        <v>0</v>
      </c>
      <c r="E62" s="132"/>
      <c r="F62" s="132"/>
      <c r="H62" s="133">
        <f t="shared" si="0"/>
        <v>0</v>
      </c>
      <c r="I62" s="4">
        <f t="shared" si="1"/>
        <v>1</v>
      </c>
      <c r="J62" s="133">
        <f t="shared" si="2"/>
        <v>0</v>
      </c>
    </row>
    <row r="63" spans="1:10">
      <c r="A63" s="42">
        <v>13141</v>
      </c>
      <c r="B63" s="137" t="s">
        <v>129</v>
      </c>
      <c r="C63" s="44">
        <v>0</v>
      </c>
      <c r="D63" s="44">
        <v>0</v>
      </c>
      <c r="E63" s="132"/>
      <c r="F63" s="132"/>
      <c r="H63" s="133">
        <f t="shared" si="0"/>
        <v>0</v>
      </c>
      <c r="I63" s="4">
        <f t="shared" si="1"/>
        <v>1</v>
      </c>
      <c r="J63" s="133">
        <f t="shared" si="2"/>
        <v>0</v>
      </c>
    </row>
    <row r="64" spans="1:10">
      <c r="A64" s="42">
        <v>13142</v>
      </c>
      <c r="B64" s="137" t="s">
        <v>130</v>
      </c>
      <c r="C64" s="44">
        <v>0</v>
      </c>
      <c r="D64" s="44">
        <v>0</v>
      </c>
      <c r="E64" s="132"/>
      <c r="F64" s="132"/>
      <c r="H64" s="133">
        <f t="shared" si="0"/>
        <v>0</v>
      </c>
      <c r="I64" s="4">
        <f t="shared" si="1"/>
        <v>1</v>
      </c>
      <c r="J64" s="133">
        <f t="shared" si="2"/>
        <v>0</v>
      </c>
    </row>
    <row r="65" spans="1:10">
      <c r="A65" s="42">
        <v>13143</v>
      </c>
      <c r="B65" s="43" t="s">
        <v>131</v>
      </c>
      <c r="C65" s="44">
        <v>0</v>
      </c>
      <c r="D65" s="44">
        <v>0</v>
      </c>
      <c r="E65" s="132"/>
      <c r="F65" s="132"/>
      <c r="H65" s="133">
        <f t="shared" si="0"/>
        <v>0</v>
      </c>
      <c r="I65" s="4">
        <f t="shared" si="1"/>
        <v>1</v>
      </c>
      <c r="J65" s="133">
        <f t="shared" si="2"/>
        <v>0</v>
      </c>
    </row>
    <row r="66" spans="1:10">
      <c r="A66" s="42">
        <v>13144</v>
      </c>
      <c r="B66" s="43" t="s">
        <v>132</v>
      </c>
      <c r="C66" s="44">
        <v>0</v>
      </c>
      <c r="D66" s="44">
        <v>0</v>
      </c>
      <c r="E66" s="132"/>
      <c r="F66" s="132"/>
      <c r="H66" s="133">
        <f t="shared" si="0"/>
        <v>0</v>
      </c>
      <c r="I66" s="4">
        <f t="shared" si="1"/>
        <v>1</v>
      </c>
      <c r="J66" s="133">
        <f t="shared" si="2"/>
        <v>0</v>
      </c>
    </row>
    <row r="67" spans="1:10">
      <c r="A67" s="42">
        <v>13151</v>
      </c>
      <c r="B67" s="43" t="s">
        <v>133</v>
      </c>
      <c r="C67" s="44">
        <v>0</v>
      </c>
      <c r="D67" s="44">
        <v>0</v>
      </c>
      <c r="E67" s="132"/>
      <c r="F67" s="132"/>
      <c r="H67" s="133">
        <f t="shared" si="0"/>
        <v>0</v>
      </c>
      <c r="I67" s="4">
        <f t="shared" si="1"/>
        <v>1</v>
      </c>
      <c r="J67" s="133">
        <f t="shared" si="2"/>
        <v>0</v>
      </c>
    </row>
    <row r="68" spans="1:10">
      <c r="A68" s="42">
        <v>13152</v>
      </c>
      <c r="B68" s="43" t="s">
        <v>134</v>
      </c>
      <c r="C68" s="44">
        <v>0</v>
      </c>
      <c r="D68" s="44">
        <v>0</v>
      </c>
      <c r="E68" s="132"/>
      <c r="F68" s="132"/>
      <c r="H68" s="133">
        <f t="shared" si="0"/>
        <v>0</v>
      </c>
      <c r="I68" s="4">
        <f t="shared" si="1"/>
        <v>1</v>
      </c>
      <c r="J68" s="133">
        <f t="shared" si="2"/>
        <v>0</v>
      </c>
    </row>
    <row r="69" spans="1:10">
      <c r="A69" s="42">
        <v>13153</v>
      </c>
      <c r="B69" s="43" t="s">
        <v>135</v>
      </c>
      <c r="C69" s="44">
        <v>0</v>
      </c>
      <c r="D69" s="44">
        <v>0</v>
      </c>
      <c r="E69" s="132"/>
      <c r="F69" s="132"/>
      <c r="H69" s="133">
        <f t="shared" si="0"/>
        <v>0</v>
      </c>
      <c r="I69" s="4">
        <f t="shared" si="1"/>
        <v>1</v>
      </c>
      <c r="J69" s="133">
        <f t="shared" si="2"/>
        <v>0</v>
      </c>
    </row>
    <row r="70" spans="1:10">
      <c r="A70" s="42">
        <v>13161</v>
      </c>
      <c r="B70" s="43" t="s">
        <v>136</v>
      </c>
      <c r="C70" s="44">
        <v>0</v>
      </c>
      <c r="D70" s="44">
        <v>0</v>
      </c>
      <c r="E70" s="132"/>
      <c r="F70" s="132"/>
      <c r="H70" s="133">
        <f t="shared" si="0"/>
        <v>0</v>
      </c>
      <c r="I70" s="4">
        <f t="shared" si="1"/>
        <v>1</v>
      </c>
      <c r="J70" s="133">
        <f t="shared" si="2"/>
        <v>0</v>
      </c>
    </row>
    <row r="71" spans="1:10">
      <c r="A71" s="42">
        <v>13162</v>
      </c>
      <c r="B71" s="43" t="s">
        <v>137</v>
      </c>
      <c r="C71" s="44">
        <v>0</v>
      </c>
      <c r="D71" s="44">
        <v>0</v>
      </c>
      <c r="E71" s="132"/>
      <c r="F71" s="132"/>
      <c r="H71" s="133">
        <f t="shared" si="0"/>
        <v>0</v>
      </c>
      <c r="I71" s="4">
        <f t="shared" si="1"/>
        <v>1</v>
      </c>
      <c r="J71" s="133">
        <f t="shared" si="2"/>
        <v>0</v>
      </c>
    </row>
    <row r="72" spans="1:10">
      <c r="A72" s="42">
        <v>13163</v>
      </c>
      <c r="B72" s="43" t="s">
        <v>138</v>
      </c>
      <c r="C72" s="44">
        <v>0</v>
      </c>
      <c r="D72" s="44">
        <v>0</v>
      </c>
      <c r="E72" s="132"/>
      <c r="F72" s="132"/>
      <c r="H72" s="133">
        <f t="shared" si="0"/>
        <v>0</v>
      </c>
      <c r="I72" s="4">
        <f t="shared" si="1"/>
        <v>1</v>
      </c>
      <c r="J72" s="133">
        <f t="shared" si="2"/>
        <v>0</v>
      </c>
    </row>
    <row r="73" spans="1:10">
      <c r="A73" s="42">
        <v>13164</v>
      </c>
      <c r="B73" s="43" t="s">
        <v>139</v>
      </c>
      <c r="C73" s="44">
        <v>0</v>
      </c>
      <c r="D73" s="44">
        <v>0</v>
      </c>
      <c r="E73" s="132"/>
      <c r="F73" s="132"/>
      <c r="H73" s="133">
        <f t="shared" ref="H73:H136" si="3">ROUND(C73-D73+E73-F73,2)</f>
        <v>0</v>
      </c>
      <c r="I73" s="4">
        <f t="shared" ref="I73:I136" si="4">I72</f>
        <v>1</v>
      </c>
      <c r="J73" s="133">
        <f t="shared" ref="J73:J136" si="5">ROUND(H73*I73,2)</f>
        <v>0</v>
      </c>
    </row>
    <row r="74" spans="1:10">
      <c r="A74" s="139">
        <v>13171</v>
      </c>
      <c r="B74" s="137" t="s">
        <v>140</v>
      </c>
      <c r="C74" s="44">
        <v>0</v>
      </c>
      <c r="D74" s="44">
        <v>0</v>
      </c>
      <c r="E74" s="132"/>
      <c r="F74" s="132"/>
      <c r="H74" s="133">
        <f t="shared" si="3"/>
        <v>0</v>
      </c>
      <c r="I74" s="4">
        <f t="shared" si="4"/>
        <v>1</v>
      </c>
      <c r="J74" s="133">
        <f t="shared" si="5"/>
        <v>0</v>
      </c>
    </row>
    <row r="75" spans="1:10">
      <c r="A75" s="139">
        <v>13172</v>
      </c>
      <c r="B75" s="137" t="s">
        <v>141</v>
      </c>
      <c r="C75" s="44">
        <v>0</v>
      </c>
      <c r="D75" s="44">
        <v>0</v>
      </c>
      <c r="E75" s="132"/>
      <c r="F75" s="132"/>
      <c r="H75" s="133">
        <f t="shared" si="3"/>
        <v>0</v>
      </c>
      <c r="I75" s="4">
        <f t="shared" si="4"/>
        <v>1</v>
      </c>
      <c r="J75" s="133">
        <f t="shared" si="5"/>
        <v>0</v>
      </c>
    </row>
    <row r="76" spans="1:10">
      <c r="A76" s="139">
        <v>13181</v>
      </c>
      <c r="B76" s="137" t="s">
        <v>479</v>
      </c>
      <c r="C76" s="44">
        <v>0</v>
      </c>
      <c r="D76" s="44">
        <v>0</v>
      </c>
      <c r="E76" s="132"/>
      <c r="F76" s="132"/>
      <c r="H76" s="133">
        <f t="shared" si="3"/>
        <v>0</v>
      </c>
      <c r="I76" s="4">
        <f t="shared" si="4"/>
        <v>1</v>
      </c>
      <c r="J76" s="133">
        <f t="shared" si="5"/>
        <v>0</v>
      </c>
    </row>
    <row r="77" spans="1:10">
      <c r="A77" s="139">
        <v>13182</v>
      </c>
      <c r="B77" s="137" t="s">
        <v>143</v>
      </c>
      <c r="C77" s="44">
        <v>0</v>
      </c>
      <c r="D77" s="44">
        <v>0</v>
      </c>
      <c r="E77" s="132"/>
      <c r="F77" s="132"/>
      <c r="H77" s="133">
        <f t="shared" si="3"/>
        <v>0</v>
      </c>
      <c r="I77" s="4">
        <f t="shared" si="4"/>
        <v>1</v>
      </c>
      <c r="J77" s="133">
        <f t="shared" si="5"/>
        <v>0</v>
      </c>
    </row>
    <row r="78" spans="1:10">
      <c r="A78" s="139">
        <v>13183</v>
      </c>
      <c r="B78" s="137" t="s">
        <v>144</v>
      </c>
      <c r="C78" s="44">
        <v>0</v>
      </c>
      <c r="D78" s="44">
        <v>0</v>
      </c>
      <c r="E78" s="132"/>
      <c r="F78" s="132"/>
      <c r="H78" s="133">
        <f t="shared" si="3"/>
        <v>0</v>
      </c>
      <c r="I78" s="4">
        <f t="shared" si="4"/>
        <v>1</v>
      </c>
      <c r="J78" s="133">
        <f t="shared" si="5"/>
        <v>0</v>
      </c>
    </row>
    <row r="79" spans="1:10">
      <c r="A79" s="139">
        <v>13191</v>
      </c>
      <c r="B79" s="137" t="s">
        <v>145</v>
      </c>
      <c r="C79" s="44">
        <v>0</v>
      </c>
      <c r="D79" s="44">
        <v>0</v>
      </c>
      <c r="E79" s="132"/>
      <c r="F79" s="132"/>
      <c r="H79" s="133">
        <f t="shared" si="3"/>
        <v>0</v>
      </c>
      <c r="I79" s="4">
        <f t="shared" si="4"/>
        <v>1</v>
      </c>
      <c r="J79" s="133">
        <f t="shared" si="5"/>
        <v>0</v>
      </c>
    </row>
    <row r="80" spans="1:10">
      <c r="A80" s="139">
        <v>13192</v>
      </c>
      <c r="B80" s="137" t="s">
        <v>146</v>
      </c>
      <c r="C80" s="44">
        <v>0</v>
      </c>
      <c r="D80" s="44">
        <v>0</v>
      </c>
      <c r="E80" s="132"/>
      <c r="F80" s="132"/>
      <c r="H80" s="133">
        <f t="shared" si="3"/>
        <v>0</v>
      </c>
      <c r="I80" s="4">
        <f t="shared" si="4"/>
        <v>1</v>
      </c>
      <c r="J80" s="133">
        <f t="shared" si="5"/>
        <v>0</v>
      </c>
    </row>
    <row r="81" spans="1:10">
      <c r="A81" s="139">
        <v>13193</v>
      </c>
      <c r="B81" s="137" t="s">
        <v>147</v>
      </c>
      <c r="C81" s="44">
        <v>0</v>
      </c>
      <c r="D81" s="44">
        <v>0</v>
      </c>
      <c r="E81" s="132"/>
      <c r="F81" s="132"/>
      <c r="H81" s="133">
        <f t="shared" si="3"/>
        <v>0</v>
      </c>
      <c r="I81" s="4">
        <f t="shared" si="4"/>
        <v>1</v>
      </c>
      <c r="J81" s="133">
        <f t="shared" si="5"/>
        <v>0</v>
      </c>
    </row>
    <row r="82" spans="1:10">
      <c r="A82" s="139">
        <v>13194</v>
      </c>
      <c r="B82" s="137" t="s">
        <v>148</v>
      </c>
      <c r="C82" s="44">
        <v>0</v>
      </c>
      <c r="D82" s="44">
        <v>0</v>
      </c>
      <c r="E82" s="132"/>
      <c r="F82" s="132"/>
      <c r="H82" s="133">
        <f t="shared" si="3"/>
        <v>0</v>
      </c>
      <c r="I82" s="4">
        <f t="shared" si="4"/>
        <v>1</v>
      </c>
      <c r="J82" s="133">
        <f t="shared" si="5"/>
        <v>0</v>
      </c>
    </row>
    <row r="83" spans="1:10">
      <c r="A83" s="139">
        <v>13195</v>
      </c>
      <c r="B83" s="137" t="s">
        <v>149</v>
      </c>
      <c r="C83" s="44">
        <v>0</v>
      </c>
      <c r="D83" s="44">
        <v>0</v>
      </c>
      <c r="E83" s="132"/>
      <c r="F83" s="132"/>
      <c r="H83" s="133">
        <f t="shared" si="3"/>
        <v>0</v>
      </c>
      <c r="I83" s="4">
        <f t="shared" si="4"/>
        <v>1</v>
      </c>
      <c r="J83" s="133">
        <f t="shared" si="5"/>
        <v>0</v>
      </c>
    </row>
    <row r="84" spans="1:10">
      <c r="A84" s="139">
        <v>13196</v>
      </c>
      <c r="B84" s="137" t="s">
        <v>150</v>
      </c>
      <c r="C84" s="44">
        <v>0</v>
      </c>
      <c r="D84" s="44">
        <v>0</v>
      </c>
      <c r="E84" s="132"/>
      <c r="F84" s="132"/>
      <c r="H84" s="133">
        <f t="shared" si="3"/>
        <v>0</v>
      </c>
      <c r="I84" s="4">
        <f t="shared" si="4"/>
        <v>1</v>
      </c>
      <c r="J84" s="133">
        <f t="shared" si="5"/>
        <v>0</v>
      </c>
    </row>
    <row r="85" spans="1:10">
      <c r="A85" s="139">
        <v>13201</v>
      </c>
      <c r="B85" s="137" t="s">
        <v>151</v>
      </c>
      <c r="C85" s="44">
        <v>0</v>
      </c>
      <c r="D85" s="44">
        <v>0</v>
      </c>
      <c r="E85" s="132"/>
      <c r="F85" s="132"/>
      <c r="H85" s="133">
        <f t="shared" si="3"/>
        <v>0</v>
      </c>
      <c r="I85" s="4">
        <f t="shared" si="4"/>
        <v>1</v>
      </c>
      <c r="J85" s="133">
        <f t="shared" si="5"/>
        <v>0</v>
      </c>
    </row>
    <row r="86" spans="1:10">
      <c r="A86" s="139">
        <v>13202</v>
      </c>
      <c r="B86" s="137" t="s">
        <v>152</v>
      </c>
      <c r="C86" s="44">
        <v>0</v>
      </c>
      <c r="D86" s="44">
        <v>0</v>
      </c>
      <c r="E86" s="132"/>
      <c r="F86" s="132"/>
      <c r="H86" s="133">
        <f t="shared" si="3"/>
        <v>0</v>
      </c>
      <c r="I86" s="4">
        <f t="shared" si="4"/>
        <v>1</v>
      </c>
      <c r="J86" s="133">
        <f t="shared" si="5"/>
        <v>0</v>
      </c>
    </row>
    <row r="87" spans="1:10">
      <c r="A87" s="139">
        <v>13203</v>
      </c>
      <c r="B87" s="137" t="s">
        <v>153</v>
      </c>
      <c r="C87" s="44">
        <v>0</v>
      </c>
      <c r="D87" s="44">
        <v>0</v>
      </c>
      <c r="E87" s="132"/>
      <c r="F87" s="132"/>
      <c r="H87" s="133">
        <f t="shared" si="3"/>
        <v>0</v>
      </c>
      <c r="I87" s="4">
        <f t="shared" si="4"/>
        <v>1</v>
      </c>
      <c r="J87" s="133">
        <f t="shared" si="5"/>
        <v>0</v>
      </c>
    </row>
    <row r="88" spans="1:10">
      <c r="A88" s="139">
        <v>13204</v>
      </c>
      <c r="B88" s="137" t="s">
        <v>154</v>
      </c>
      <c r="C88" s="44">
        <v>0</v>
      </c>
      <c r="D88" s="44">
        <v>0</v>
      </c>
      <c r="E88" s="132"/>
      <c r="F88" s="132"/>
      <c r="H88" s="133">
        <f t="shared" si="3"/>
        <v>0</v>
      </c>
      <c r="I88" s="4">
        <f t="shared" si="4"/>
        <v>1</v>
      </c>
      <c r="J88" s="133">
        <f t="shared" si="5"/>
        <v>0</v>
      </c>
    </row>
    <row r="89" spans="1:10">
      <c r="A89" s="139">
        <v>13205</v>
      </c>
      <c r="B89" s="137" t="s">
        <v>155</v>
      </c>
      <c r="C89" s="44">
        <v>0</v>
      </c>
      <c r="D89" s="44">
        <v>0</v>
      </c>
      <c r="E89" s="132"/>
      <c r="F89" s="132"/>
      <c r="H89" s="133">
        <f t="shared" si="3"/>
        <v>0</v>
      </c>
      <c r="I89" s="4">
        <f t="shared" si="4"/>
        <v>1</v>
      </c>
      <c r="J89" s="133">
        <f t="shared" si="5"/>
        <v>0</v>
      </c>
    </row>
    <row r="90" spans="1:10">
      <c r="A90" s="139">
        <v>13206</v>
      </c>
      <c r="B90" s="137" t="s">
        <v>156</v>
      </c>
      <c r="C90" s="44">
        <v>0</v>
      </c>
      <c r="D90" s="44">
        <v>0</v>
      </c>
      <c r="E90" s="132"/>
      <c r="F90" s="132"/>
      <c r="H90" s="133">
        <f t="shared" si="3"/>
        <v>0</v>
      </c>
      <c r="I90" s="4">
        <f t="shared" si="4"/>
        <v>1</v>
      </c>
      <c r="J90" s="133">
        <f t="shared" si="5"/>
        <v>0</v>
      </c>
    </row>
    <row r="91" spans="1:10">
      <c r="A91" s="139">
        <v>13211</v>
      </c>
      <c r="B91" s="137" t="s">
        <v>157</v>
      </c>
      <c r="C91" s="44">
        <v>0</v>
      </c>
      <c r="D91" s="44">
        <v>0</v>
      </c>
      <c r="E91" s="132"/>
      <c r="F91" s="132"/>
      <c r="H91" s="133">
        <f t="shared" si="3"/>
        <v>0</v>
      </c>
      <c r="I91" s="4">
        <f t="shared" si="4"/>
        <v>1</v>
      </c>
      <c r="J91" s="133">
        <f t="shared" si="5"/>
        <v>0</v>
      </c>
    </row>
    <row r="92" spans="1:10">
      <c r="A92" s="139">
        <v>13212</v>
      </c>
      <c r="B92" s="137" t="s">
        <v>158</v>
      </c>
      <c r="C92" s="44">
        <v>0</v>
      </c>
      <c r="D92" s="44">
        <v>0</v>
      </c>
      <c r="E92" s="132"/>
      <c r="F92" s="132"/>
      <c r="H92" s="133">
        <f t="shared" si="3"/>
        <v>0</v>
      </c>
      <c r="I92" s="4">
        <f t="shared" si="4"/>
        <v>1</v>
      </c>
      <c r="J92" s="133">
        <f t="shared" si="5"/>
        <v>0</v>
      </c>
    </row>
    <row r="93" spans="1:10">
      <c r="A93" s="139">
        <v>13213</v>
      </c>
      <c r="B93" s="137" t="s">
        <v>159</v>
      </c>
      <c r="C93" s="44">
        <v>0</v>
      </c>
      <c r="D93" s="44">
        <v>0</v>
      </c>
      <c r="E93" s="132"/>
      <c r="F93" s="132"/>
      <c r="H93" s="133">
        <f t="shared" si="3"/>
        <v>0</v>
      </c>
      <c r="I93" s="4">
        <f t="shared" si="4"/>
        <v>1</v>
      </c>
      <c r="J93" s="133">
        <f t="shared" si="5"/>
        <v>0</v>
      </c>
    </row>
    <row r="94" spans="1:10">
      <c r="A94" s="139">
        <v>13214</v>
      </c>
      <c r="B94" s="137" t="s">
        <v>160</v>
      </c>
      <c r="C94" s="44">
        <v>0</v>
      </c>
      <c r="D94" s="44">
        <v>0</v>
      </c>
      <c r="E94" s="132"/>
      <c r="F94" s="132"/>
      <c r="H94" s="133">
        <f t="shared" si="3"/>
        <v>0</v>
      </c>
      <c r="I94" s="4">
        <f t="shared" si="4"/>
        <v>1</v>
      </c>
      <c r="J94" s="133">
        <f t="shared" si="5"/>
        <v>0</v>
      </c>
    </row>
    <row r="95" spans="1:10">
      <c r="A95" s="139">
        <v>13215</v>
      </c>
      <c r="B95" s="137" t="s">
        <v>161</v>
      </c>
      <c r="C95" s="44">
        <v>0</v>
      </c>
      <c r="D95" s="44">
        <v>0</v>
      </c>
      <c r="E95" s="132"/>
      <c r="F95" s="132"/>
      <c r="H95" s="133">
        <f t="shared" si="3"/>
        <v>0</v>
      </c>
      <c r="I95" s="4">
        <f t="shared" si="4"/>
        <v>1</v>
      </c>
      <c r="J95" s="133">
        <f t="shared" si="5"/>
        <v>0</v>
      </c>
    </row>
    <row r="96" spans="1:10">
      <c r="A96" s="139">
        <v>13216</v>
      </c>
      <c r="B96" s="137" t="s">
        <v>162</v>
      </c>
      <c r="C96" s="44">
        <v>0</v>
      </c>
      <c r="D96" s="44">
        <v>0</v>
      </c>
      <c r="E96" s="132"/>
      <c r="F96" s="132"/>
      <c r="H96" s="133">
        <f t="shared" si="3"/>
        <v>0</v>
      </c>
      <c r="I96" s="4">
        <f t="shared" si="4"/>
        <v>1</v>
      </c>
      <c r="J96" s="133">
        <f t="shared" si="5"/>
        <v>0</v>
      </c>
    </row>
    <row r="97" spans="1:10">
      <c r="A97" s="139">
        <v>13217</v>
      </c>
      <c r="B97" s="137" t="s">
        <v>163</v>
      </c>
      <c r="C97" s="44">
        <v>0</v>
      </c>
      <c r="D97" s="44">
        <v>0</v>
      </c>
      <c r="E97" s="132"/>
      <c r="F97" s="132"/>
      <c r="H97" s="133">
        <f t="shared" si="3"/>
        <v>0</v>
      </c>
      <c r="I97" s="4">
        <f t="shared" si="4"/>
        <v>1</v>
      </c>
      <c r="J97" s="133">
        <f t="shared" si="5"/>
        <v>0</v>
      </c>
    </row>
    <row r="98" spans="1:10">
      <c r="A98" s="139">
        <v>13221</v>
      </c>
      <c r="B98" s="137" t="s">
        <v>164</v>
      </c>
      <c r="C98" s="44">
        <v>0</v>
      </c>
      <c r="D98" s="44">
        <v>0</v>
      </c>
      <c r="E98" s="132"/>
      <c r="F98" s="132"/>
      <c r="H98" s="133">
        <f t="shared" si="3"/>
        <v>0</v>
      </c>
      <c r="I98" s="4">
        <f t="shared" si="4"/>
        <v>1</v>
      </c>
      <c r="J98" s="133">
        <f t="shared" si="5"/>
        <v>0</v>
      </c>
    </row>
    <row r="99" spans="1:10">
      <c r="A99" s="139">
        <v>13231</v>
      </c>
      <c r="B99" s="137" t="s">
        <v>480</v>
      </c>
      <c r="C99" s="44">
        <v>0</v>
      </c>
      <c r="D99" s="44">
        <v>0</v>
      </c>
      <c r="E99" s="132"/>
      <c r="F99" s="132"/>
      <c r="H99" s="133">
        <f t="shared" si="3"/>
        <v>0</v>
      </c>
      <c r="I99" s="4">
        <f t="shared" si="4"/>
        <v>1</v>
      </c>
      <c r="J99" s="133">
        <f t="shared" si="5"/>
        <v>0</v>
      </c>
    </row>
    <row r="100" spans="1:10">
      <c r="A100" s="140">
        <v>13232</v>
      </c>
      <c r="B100" s="43" t="s">
        <v>166</v>
      </c>
      <c r="C100" s="44">
        <v>0</v>
      </c>
      <c r="D100" s="44">
        <v>0</v>
      </c>
      <c r="E100" s="132"/>
      <c r="F100" s="132"/>
      <c r="H100" s="133">
        <f t="shared" si="3"/>
        <v>0</v>
      </c>
      <c r="I100" s="4">
        <f t="shared" si="4"/>
        <v>1</v>
      </c>
      <c r="J100" s="133">
        <f t="shared" si="5"/>
        <v>0</v>
      </c>
    </row>
    <row r="101" spans="1:10">
      <c r="A101" s="139">
        <v>13241</v>
      </c>
      <c r="B101" s="137" t="s">
        <v>167</v>
      </c>
      <c r="C101" s="44">
        <v>0</v>
      </c>
      <c r="D101" s="44">
        <v>0</v>
      </c>
      <c r="E101" s="132"/>
      <c r="F101" s="132"/>
      <c r="H101" s="133">
        <f t="shared" si="3"/>
        <v>0</v>
      </c>
      <c r="I101" s="4">
        <f t="shared" si="4"/>
        <v>1</v>
      </c>
      <c r="J101" s="133">
        <f t="shared" si="5"/>
        <v>0</v>
      </c>
    </row>
    <row r="102" spans="1:10">
      <c r="A102" s="139">
        <v>13242</v>
      </c>
      <c r="B102" s="137" t="s">
        <v>481</v>
      </c>
      <c r="C102" s="44">
        <v>0</v>
      </c>
      <c r="D102" s="44">
        <v>0</v>
      </c>
      <c r="E102" s="132"/>
      <c r="F102" s="132"/>
      <c r="H102" s="133">
        <f t="shared" si="3"/>
        <v>0</v>
      </c>
      <c r="I102" s="4">
        <f t="shared" si="4"/>
        <v>1</v>
      </c>
      <c r="J102" s="133">
        <f t="shared" si="5"/>
        <v>0</v>
      </c>
    </row>
    <row r="103" spans="1:10">
      <c r="A103" s="139">
        <v>13243</v>
      </c>
      <c r="B103" s="137" t="s">
        <v>169</v>
      </c>
      <c r="C103" s="44">
        <v>0</v>
      </c>
      <c r="D103" s="44">
        <v>0</v>
      </c>
      <c r="E103" s="132"/>
      <c r="F103" s="132"/>
      <c r="H103" s="133">
        <f t="shared" si="3"/>
        <v>0</v>
      </c>
      <c r="I103" s="4">
        <f t="shared" si="4"/>
        <v>1</v>
      </c>
      <c r="J103" s="133">
        <f t="shared" si="5"/>
        <v>0</v>
      </c>
    </row>
    <row r="104" spans="1:10">
      <c r="A104" s="141">
        <v>13251</v>
      </c>
      <c r="B104" s="43" t="s">
        <v>170</v>
      </c>
      <c r="C104" s="44">
        <v>0</v>
      </c>
      <c r="D104" s="44">
        <v>0</v>
      </c>
      <c r="E104" s="132"/>
      <c r="F104" s="132"/>
      <c r="H104" s="133">
        <f t="shared" si="3"/>
        <v>0</v>
      </c>
      <c r="I104" s="4">
        <f t="shared" si="4"/>
        <v>1</v>
      </c>
      <c r="J104" s="133">
        <f t="shared" si="5"/>
        <v>0</v>
      </c>
    </row>
    <row r="105" spans="1:10">
      <c r="A105" s="141">
        <v>13252</v>
      </c>
      <c r="B105" s="43" t="s">
        <v>171</v>
      </c>
      <c r="C105" s="44">
        <v>0</v>
      </c>
      <c r="D105" s="44">
        <v>0</v>
      </c>
      <c r="E105" s="132"/>
      <c r="F105" s="132"/>
      <c r="H105" s="133">
        <f t="shared" si="3"/>
        <v>0</v>
      </c>
      <c r="I105" s="4">
        <f t="shared" si="4"/>
        <v>1</v>
      </c>
      <c r="J105" s="133">
        <f t="shared" si="5"/>
        <v>0</v>
      </c>
    </row>
    <row r="106" spans="1:10">
      <c r="A106" s="141">
        <v>13253</v>
      </c>
      <c r="B106" s="43" t="s">
        <v>172</v>
      </c>
      <c r="C106" s="44">
        <v>0</v>
      </c>
      <c r="D106" s="44">
        <v>0</v>
      </c>
      <c r="E106" s="132"/>
      <c r="F106" s="132"/>
      <c r="H106" s="133">
        <f t="shared" si="3"/>
        <v>0</v>
      </c>
      <c r="I106" s="4">
        <f t="shared" si="4"/>
        <v>1</v>
      </c>
      <c r="J106" s="133">
        <f t="shared" si="5"/>
        <v>0</v>
      </c>
    </row>
    <row r="107" spans="1:10">
      <c r="A107" s="141">
        <v>13254</v>
      </c>
      <c r="B107" s="43" t="s">
        <v>173</v>
      </c>
      <c r="C107" s="44">
        <v>0</v>
      </c>
      <c r="D107" s="44">
        <v>0</v>
      </c>
      <c r="E107" s="132"/>
      <c r="F107" s="132"/>
      <c r="H107" s="133">
        <f t="shared" si="3"/>
        <v>0</v>
      </c>
      <c r="I107" s="4">
        <f t="shared" si="4"/>
        <v>1</v>
      </c>
      <c r="J107" s="133">
        <f t="shared" si="5"/>
        <v>0</v>
      </c>
    </row>
    <row r="108" spans="1:10">
      <c r="A108" s="140">
        <v>13261</v>
      </c>
      <c r="B108" s="43" t="s">
        <v>174</v>
      </c>
      <c r="C108" s="44">
        <v>0</v>
      </c>
      <c r="D108" s="44">
        <v>0</v>
      </c>
      <c r="E108" s="132"/>
      <c r="F108" s="132"/>
      <c r="H108" s="133">
        <f t="shared" si="3"/>
        <v>0</v>
      </c>
      <c r="I108" s="4">
        <f t="shared" si="4"/>
        <v>1</v>
      </c>
      <c r="J108" s="133">
        <f t="shared" si="5"/>
        <v>0</v>
      </c>
    </row>
    <row r="109" spans="1:10">
      <c r="A109" s="140">
        <v>13301</v>
      </c>
      <c r="B109" s="43" t="s">
        <v>514</v>
      </c>
      <c r="C109" s="44">
        <v>30000</v>
      </c>
      <c r="D109" s="44"/>
      <c r="E109" s="132"/>
      <c r="F109" s="132"/>
      <c r="H109" s="133">
        <f t="shared" si="3"/>
        <v>30000</v>
      </c>
      <c r="I109" s="4">
        <f t="shared" si="4"/>
        <v>1</v>
      </c>
      <c r="J109" s="133">
        <f t="shared" si="5"/>
        <v>30000</v>
      </c>
    </row>
    <row r="110" spans="1:10">
      <c r="A110" s="140">
        <v>13302</v>
      </c>
      <c r="B110" s="43" t="s">
        <v>511</v>
      </c>
      <c r="C110" s="44">
        <v>11220008.73</v>
      </c>
      <c r="D110" s="44"/>
      <c r="E110" s="132"/>
      <c r="F110" s="132"/>
      <c r="H110" s="133">
        <f t="shared" si="3"/>
        <v>11220008.73</v>
      </c>
      <c r="I110" s="4">
        <f t="shared" si="4"/>
        <v>1</v>
      </c>
      <c r="J110" s="133">
        <f t="shared" si="5"/>
        <v>11220008.73</v>
      </c>
    </row>
    <row r="111" spans="1:10">
      <c r="A111" s="140">
        <v>13303</v>
      </c>
      <c r="B111" s="43" t="s">
        <v>517</v>
      </c>
      <c r="C111" s="44">
        <v>7816.18</v>
      </c>
      <c r="D111" s="44"/>
      <c r="E111" s="132"/>
      <c r="F111" s="132"/>
      <c r="H111" s="133">
        <f t="shared" si="3"/>
        <v>7816.18</v>
      </c>
      <c r="I111" s="4">
        <f t="shared" si="4"/>
        <v>1</v>
      </c>
      <c r="J111" s="133">
        <f t="shared" si="5"/>
        <v>7816.18</v>
      </c>
    </row>
    <row r="112" spans="1:10">
      <c r="A112" s="140">
        <v>13304</v>
      </c>
      <c r="B112" s="43" t="s">
        <v>512</v>
      </c>
      <c r="C112" s="44">
        <v>8174.2999999999993</v>
      </c>
      <c r="D112" s="44"/>
      <c r="E112" s="132"/>
      <c r="F112" s="132"/>
      <c r="H112" s="133">
        <f t="shared" si="3"/>
        <v>8174.3</v>
      </c>
      <c r="I112" s="4">
        <f t="shared" si="4"/>
        <v>1</v>
      </c>
      <c r="J112" s="133">
        <f t="shared" si="5"/>
        <v>8174.3</v>
      </c>
    </row>
    <row r="113" spans="1:10">
      <c r="A113" s="140">
        <v>13305</v>
      </c>
      <c r="B113" s="43" t="s">
        <v>516</v>
      </c>
      <c r="C113" s="44">
        <v>7076.89</v>
      </c>
      <c r="D113" s="44"/>
      <c r="E113" s="132"/>
      <c r="F113" s="132"/>
      <c r="H113" s="133">
        <f t="shared" si="3"/>
        <v>7076.89</v>
      </c>
      <c r="I113" s="4">
        <f t="shared" si="4"/>
        <v>1</v>
      </c>
      <c r="J113" s="133">
        <f t="shared" si="5"/>
        <v>7076.89</v>
      </c>
    </row>
    <row r="114" spans="1:10">
      <c r="A114" s="140">
        <v>13306</v>
      </c>
      <c r="B114" s="43" t="s">
        <v>515</v>
      </c>
      <c r="C114" s="44">
        <v>158.45999999999998</v>
      </c>
      <c r="D114" s="44"/>
      <c r="E114" s="132"/>
      <c r="F114" s="132"/>
      <c r="H114" s="133">
        <f t="shared" si="3"/>
        <v>158.46</v>
      </c>
      <c r="I114" s="4">
        <f t="shared" si="4"/>
        <v>1</v>
      </c>
      <c r="J114" s="133">
        <f t="shared" si="5"/>
        <v>158.46</v>
      </c>
    </row>
    <row r="115" spans="1:10">
      <c r="A115" s="140">
        <v>13307</v>
      </c>
      <c r="B115" s="43" t="s">
        <v>513</v>
      </c>
      <c r="C115" s="44">
        <v>7737.97</v>
      </c>
      <c r="D115" s="44"/>
      <c r="E115" s="132"/>
      <c r="F115" s="132"/>
      <c r="H115" s="133">
        <f t="shared" si="3"/>
        <v>7737.97</v>
      </c>
      <c r="I115" s="4">
        <f t="shared" si="4"/>
        <v>1</v>
      </c>
      <c r="J115" s="136">
        <f t="shared" si="5"/>
        <v>7737.97</v>
      </c>
    </row>
    <row r="116" spans="1:10">
      <c r="A116" s="139">
        <v>13501</v>
      </c>
      <c r="B116" s="43" t="s">
        <v>176</v>
      </c>
      <c r="C116" s="44">
        <v>0</v>
      </c>
      <c r="D116" s="44">
        <v>0</v>
      </c>
      <c r="E116" s="132"/>
      <c r="F116" s="132"/>
      <c r="H116" s="133">
        <f t="shared" si="3"/>
        <v>0</v>
      </c>
      <c r="I116" s="4">
        <f t="shared" si="4"/>
        <v>1</v>
      </c>
      <c r="J116" s="133">
        <f t="shared" si="5"/>
        <v>0</v>
      </c>
    </row>
    <row r="117" spans="1:10">
      <c r="A117" s="139">
        <v>13502</v>
      </c>
      <c r="B117" s="43" t="s">
        <v>177</v>
      </c>
      <c r="C117" s="44">
        <v>0</v>
      </c>
      <c r="D117" s="44">
        <v>0</v>
      </c>
      <c r="E117" s="132"/>
      <c r="F117" s="132"/>
      <c r="H117" s="133">
        <f t="shared" si="3"/>
        <v>0</v>
      </c>
      <c r="I117" s="4">
        <f t="shared" si="4"/>
        <v>1</v>
      </c>
      <c r="J117" s="133">
        <f t="shared" si="5"/>
        <v>0</v>
      </c>
    </row>
    <row r="118" spans="1:10">
      <c r="A118" s="139">
        <v>13503</v>
      </c>
      <c r="B118" s="43" t="s">
        <v>178</v>
      </c>
      <c r="C118" s="44">
        <v>0</v>
      </c>
      <c r="D118" s="44">
        <v>0</v>
      </c>
      <c r="E118" s="132"/>
      <c r="F118" s="132"/>
      <c r="H118" s="133">
        <f t="shared" si="3"/>
        <v>0</v>
      </c>
      <c r="I118" s="4">
        <f t="shared" si="4"/>
        <v>1</v>
      </c>
      <c r="J118" s="133">
        <f t="shared" si="5"/>
        <v>0</v>
      </c>
    </row>
    <row r="119" spans="1:10">
      <c r="A119" s="139">
        <v>13601</v>
      </c>
      <c r="B119" s="43" t="s">
        <v>175</v>
      </c>
      <c r="C119" s="44">
        <v>0</v>
      </c>
      <c r="D119" s="44">
        <v>0</v>
      </c>
      <c r="E119" s="132"/>
      <c r="F119" s="132"/>
      <c r="H119" s="133">
        <f t="shared" si="3"/>
        <v>0</v>
      </c>
      <c r="I119" s="4">
        <f t="shared" si="4"/>
        <v>1</v>
      </c>
      <c r="J119" s="133">
        <f t="shared" si="5"/>
        <v>0</v>
      </c>
    </row>
    <row r="120" spans="1:10">
      <c r="A120" s="139">
        <v>14101</v>
      </c>
      <c r="B120" s="137" t="s">
        <v>179</v>
      </c>
      <c r="C120" s="44">
        <v>0</v>
      </c>
      <c r="D120" s="44">
        <v>0</v>
      </c>
      <c r="E120" s="132"/>
      <c r="F120" s="132"/>
      <c r="H120" s="133">
        <f t="shared" si="3"/>
        <v>0</v>
      </c>
      <c r="I120" s="4">
        <f t="shared" si="4"/>
        <v>1</v>
      </c>
      <c r="J120" s="133">
        <f t="shared" si="5"/>
        <v>0</v>
      </c>
    </row>
    <row r="121" spans="1:10">
      <c r="A121" s="139">
        <v>14102</v>
      </c>
      <c r="B121" s="137" t="s">
        <v>180</v>
      </c>
      <c r="C121" s="44">
        <v>11082414</v>
      </c>
      <c r="D121" s="44"/>
      <c r="E121" s="132"/>
      <c r="F121" s="132"/>
      <c r="H121" s="133">
        <f t="shared" si="3"/>
        <v>11082414</v>
      </c>
      <c r="I121" s="4">
        <f t="shared" si="4"/>
        <v>1</v>
      </c>
      <c r="J121" s="133">
        <f t="shared" si="5"/>
        <v>11082414</v>
      </c>
    </row>
    <row r="122" spans="1:10">
      <c r="A122" s="142">
        <v>14103</v>
      </c>
      <c r="B122" s="143" t="s">
        <v>482</v>
      </c>
      <c r="C122" s="44"/>
      <c r="D122" s="44">
        <v>1322232.01</v>
      </c>
      <c r="E122" s="302">
        <v>1322232.01</v>
      </c>
      <c r="F122" s="302"/>
      <c r="G122" s="136"/>
      <c r="H122" s="133">
        <f t="shared" si="3"/>
        <v>0</v>
      </c>
      <c r="I122" s="4">
        <f t="shared" si="4"/>
        <v>1</v>
      </c>
      <c r="J122" s="133">
        <f t="shared" si="5"/>
        <v>0</v>
      </c>
    </row>
    <row r="123" spans="1:10">
      <c r="A123" s="139">
        <v>14201</v>
      </c>
      <c r="B123" s="137" t="s">
        <v>181</v>
      </c>
      <c r="C123" s="44">
        <v>0</v>
      </c>
      <c r="D123" s="44">
        <v>0</v>
      </c>
      <c r="E123" s="132"/>
      <c r="F123" s="132"/>
      <c r="H123" s="133">
        <f t="shared" si="3"/>
        <v>0</v>
      </c>
      <c r="I123" s="4">
        <f t="shared" si="4"/>
        <v>1</v>
      </c>
      <c r="J123" s="133">
        <f t="shared" si="5"/>
        <v>0</v>
      </c>
    </row>
    <row r="124" spans="1:10">
      <c r="A124" s="139">
        <v>15001</v>
      </c>
      <c r="B124" s="43" t="s">
        <v>182</v>
      </c>
      <c r="C124" s="44">
        <v>0</v>
      </c>
      <c r="D124" s="44">
        <v>0</v>
      </c>
      <c r="E124" s="132"/>
      <c r="F124" s="132"/>
      <c r="H124" s="133">
        <f t="shared" si="3"/>
        <v>0</v>
      </c>
      <c r="I124" s="4">
        <f t="shared" si="4"/>
        <v>1</v>
      </c>
      <c r="J124" s="133">
        <f t="shared" si="5"/>
        <v>0</v>
      </c>
    </row>
    <row r="125" spans="1:10">
      <c r="A125" s="139">
        <v>15002</v>
      </c>
      <c r="B125" s="43" t="s">
        <v>183</v>
      </c>
      <c r="C125" s="44">
        <v>0</v>
      </c>
      <c r="D125" s="44">
        <v>0</v>
      </c>
      <c r="E125" s="132"/>
      <c r="F125" s="132"/>
      <c r="H125" s="133">
        <f t="shared" si="3"/>
        <v>0</v>
      </c>
      <c r="I125" s="4">
        <f t="shared" si="4"/>
        <v>1</v>
      </c>
      <c r="J125" s="133">
        <f t="shared" si="5"/>
        <v>0</v>
      </c>
    </row>
    <row r="126" spans="1:10">
      <c r="A126" s="139">
        <v>15003</v>
      </c>
      <c r="B126" s="43" t="s">
        <v>184</v>
      </c>
      <c r="C126" s="44">
        <v>0</v>
      </c>
      <c r="D126" s="44"/>
      <c r="E126" s="132"/>
      <c r="F126" s="132"/>
      <c r="H126" s="133">
        <f t="shared" si="3"/>
        <v>0</v>
      </c>
      <c r="I126" s="4">
        <f t="shared" si="4"/>
        <v>1</v>
      </c>
      <c r="J126" s="133">
        <f t="shared" si="5"/>
        <v>0</v>
      </c>
    </row>
    <row r="127" spans="1:10">
      <c r="A127" s="139">
        <v>15004</v>
      </c>
      <c r="B127" s="43" t="s">
        <v>243</v>
      </c>
      <c r="C127" s="44">
        <v>7891960</v>
      </c>
      <c r="D127" s="44"/>
      <c r="E127" s="132"/>
      <c r="F127" s="132"/>
      <c r="H127" s="133">
        <f t="shared" si="3"/>
        <v>7891960</v>
      </c>
      <c r="I127" s="4">
        <f t="shared" si="4"/>
        <v>1</v>
      </c>
      <c r="J127" s="133">
        <f t="shared" si="5"/>
        <v>7891960</v>
      </c>
    </row>
    <row r="128" spans="1:10">
      <c r="A128" s="139">
        <v>15005</v>
      </c>
      <c r="B128" s="43" t="s">
        <v>185</v>
      </c>
      <c r="C128" s="44">
        <v>208252.80000000005</v>
      </c>
      <c r="D128" s="44"/>
      <c r="E128" s="132"/>
      <c r="F128" s="132"/>
      <c r="H128" s="133">
        <f t="shared" si="3"/>
        <v>208252.79999999999</v>
      </c>
      <c r="I128" s="4">
        <f t="shared" si="4"/>
        <v>1</v>
      </c>
      <c r="J128" s="133">
        <f t="shared" si="5"/>
        <v>208252.79999999999</v>
      </c>
    </row>
    <row r="129" spans="1:10">
      <c r="A129" s="139">
        <v>15006</v>
      </c>
      <c r="B129" s="43" t="s">
        <v>218</v>
      </c>
      <c r="C129" s="44">
        <v>0</v>
      </c>
      <c r="D129" s="44">
        <v>0</v>
      </c>
      <c r="E129" s="132"/>
      <c r="F129" s="132"/>
      <c r="H129" s="133">
        <f t="shared" si="3"/>
        <v>0</v>
      </c>
      <c r="I129" s="4">
        <f t="shared" si="4"/>
        <v>1</v>
      </c>
      <c r="J129" s="133">
        <f t="shared" si="5"/>
        <v>0</v>
      </c>
    </row>
    <row r="130" spans="1:10">
      <c r="A130" s="139">
        <v>15007</v>
      </c>
      <c r="B130" s="43" t="s">
        <v>186</v>
      </c>
      <c r="C130" s="44">
        <v>134582.53</v>
      </c>
      <c r="D130" s="44"/>
      <c r="E130" s="132"/>
      <c r="F130" s="132"/>
      <c r="H130" s="133">
        <f t="shared" si="3"/>
        <v>134582.53</v>
      </c>
      <c r="I130" s="4">
        <f t="shared" si="4"/>
        <v>1</v>
      </c>
      <c r="J130" s="133">
        <f t="shared" si="5"/>
        <v>134582.53</v>
      </c>
    </row>
    <row r="131" spans="1:10">
      <c r="A131" s="139">
        <v>15008</v>
      </c>
      <c r="B131" s="43" t="s">
        <v>187</v>
      </c>
      <c r="C131" s="44">
        <v>0</v>
      </c>
      <c r="D131" s="44">
        <v>0</v>
      </c>
      <c r="E131" s="132"/>
      <c r="F131" s="132"/>
      <c r="H131" s="133">
        <f t="shared" si="3"/>
        <v>0</v>
      </c>
      <c r="I131" s="4">
        <f t="shared" si="4"/>
        <v>1</v>
      </c>
      <c r="J131" s="133">
        <f t="shared" si="5"/>
        <v>0</v>
      </c>
    </row>
    <row r="132" spans="1:10">
      <c r="A132" s="139">
        <v>15009</v>
      </c>
      <c r="B132" s="43" t="s">
        <v>245</v>
      </c>
      <c r="C132" s="44">
        <v>0</v>
      </c>
      <c r="D132" s="44">
        <v>0</v>
      </c>
      <c r="E132" s="132"/>
      <c r="F132" s="132"/>
      <c r="H132" s="133">
        <f t="shared" si="3"/>
        <v>0</v>
      </c>
      <c r="I132" s="4">
        <f t="shared" si="4"/>
        <v>1</v>
      </c>
      <c r="J132" s="136">
        <f t="shared" si="5"/>
        <v>0</v>
      </c>
    </row>
    <row r="133" spans="1:10">
      <c r="A133" s="139">
        <v>15010</v>
      </c>
      <c r="B133" s="43" t="s">
        <v>219</v>
      </c>
      <c r="C133" s="44">
        <v>0</v>
      </c>
      <c r="D133" s="44"/>
      <c r="E133" s="132"/>
      <c r="F133" s="132"/>
      <c r="H133" s="133">
        <f t="shared" si="3"/>
        <v>0</v>
      </c>
      <c r="I133" s="4">
        <f t="shared" si="4"/>
        <v>1</v>
      </c>
      <c r="J133" s="133">
        <f t="shared" si="5"/>
        <v>0</v>
      </c>
    </row>
    <row r="134" spans="1:10">
      <c r="A134" s="139">
        <v>15011</v>
      </c>
      <c r="B134" s="43" t="s">
        <v>220</v>
      </c>
      <c r="C134" s="44">
        <v>28857232.137974001</v>
      </c>
      <c r="D134" s="44"/>
      <c r="E134" s="132"/>
      <c r="F134" s="132"/>
      <c r="H134" s="133">
        <f t="shared" si="3"/>
        <v>28857232.140000001</v>
      </c>
      <c r="I134" s="4">
        <f t="shared" si="4"/>
        <v>1</v>
      </c>
      <c r="J134" s="133">
        <f t="shared" si="5"/>
        <v>28857232.140000001</v>
      </c>
    </row>
    <row r="135" spans="1:10">
      <c r="A135" s="139">
        <v>15012</v>
      </c>
      <c r="B135" s="43" t="s">
        <v>221</v>
      </c>
      <c r="C135" s="44">
        <v>0</v>
      </c>
      <c r="D135" s="44">
        <v>0</v>
      </c>
      <c r="E135" s="132"/>
      <c r="F135" s="132"/>
      <c r="H135" s="133">
        <f t="shared" si="3"/>
        <v>0</v>
      </c>
      <c r="I135" s="4">
        <f t="shared" si="4"/>
        <v>1</v>
      </c>
      <c r="J135" s="133">
        <f t="shared" si="5"/>
        <v>0</v>
      </c>
    </row>
    <row r="136" spans="1:10">
      <c r="A136" s="139">
        <v>15013</v>
      </c>
      <c r="B136" s="43" t="s">
        <v>244</v>
      </c>
      <c r="C136" s="44">
        <v>2686999.5300000003</v>
      </c>
      <c r="D136" s="44"/>
      <c r="E136" s="132"/>
      <c r="F136" s="132">
        <v>21235.010000000002</v>
      </c>
      <c r="H136" s="133">
        <f t="shared" si="3"/>
        <v>2665764.52</v>
      </c>
      <c r="I136" s="4">
        <f t="shared" si="4"/>
        <v>1</v>
      </c>
      <c r="J136" s="133">
        <f t="shared" si="5"/>
        <v>2665764.52</v>
      </c>
    </row>
    <row r="137" spans="1:10">
      <c r="A137" s="139">
        <v>15014</v>
      </c>
      <c r="B137" s="43" t="s">
        <v>188</v>
      </c>
      <c r="C137" s="44">
        <v>200000</v>
      </c>
      <c r="D137" s="44"/>
      <c r="E137" s="132"/>
      <c r="F137" s="132"/>
      <c r="H137" s="133">
        <f t="shared" ref="H137:H200" si="6">ROUND(C137-D137+E137-F137,2)</f>
        <v>200000</v>
      </c>
      <c r="I137" s="4">
        <f t="shared" ref="I137:I200" si="7">I136</f>
        <v>1</v>
      </c>
      <c r="J137" s="133">
        <f t="shared" ref="J137:J200" si="8">ROUND(H137*I137,2)</f>
        <v>200000</v>
      </c>
    </row>
    <row r="138" spans="1:10">
      <c r="A138" s="139">
        <v>15015</v>
      </c>
      <c r="B138" s="43" t="s">
        <v>189</v>
      </c>
      <c r="C138" s="44">
        <v>0</v>
      </c>
      <c r="D138" s="44">
        <v>0</v>
      </c>
      <c r="E138" s="132"/>
      <c r="F138" s="132"/>
      <c r="H138" s="133">
        <f t="shared" si="6"/>
        <v>0</v>
      </c>
      <c r="I138" s="4">
        <f t="shared" si="7"/>
        <v>1</v>
      </c>
      <c r="J138" s="133">
        <f t="shared" si="8"/>
        <v>0</v>
      </c>
    </row>
    <row r="139" spans="1:10">
      <c r="A139" s="142">
        <v>15016</v>
      </c>
      <c r="B139" s="135" t="s">
        <v>241</v>
      </c>
      <c r="C139" s="44">
        <v>537544.38</v>
      </c>
      <c r="D139" s="44"/>
      <c r="E139" s="302">
        <v>12970</v>
      </c>
      <c r="F139" s="302">
        <v>264446.402</v>
      </c>
      <c r="G139" s="136"/>
      <c r="H139" s="133">
        <f t="shared" si="6"/>
        <v>286067.98</v>
      </c>
      <c r="I139" s="4">
        <f t="shared" si="7"/>
        <v>1</v>
      </c>
      <c r="J139" s="133">
        <f t="shared" si="8"/>
        <v>286067.98</v>
      </c>
    </row>
    <row r="140" spans="1:10">
      <c r="A140" s="141">
        <v>15017</v>
      </c>
      <c r="B140" s="144" t="s">
        <v>222</v>
      </c>
      <c r="C140" s="44">
        <v>0</v>
      </c>
      <c r="D140" s="44">
        <v>0</v>
      </c>
      <c r="E140" s="132"/>
      <c r="F140" s="132"/>
      <c r="H140" s="133">
        <f t="shared" si="6"/>
        <v>0</v>
      </c>
      <c r="I140" s="4">
        <f t="shared" si="7"/>
        <v>1</v>
      </c>
      <c r="J140" s="133">
        <f t="shared" si="8"/>
        <v>0</v>
      </c>
    </row>
    <row r="141" spans="1:10">
      <c r="A141" s="141">
        <v>15018</v>
      </c>
      <c r="B141" s="144" t="s">
        <v>223</v>
      </c>
      <c r="C141" s="44">
        <v>12184.619999999879</v>
      </c>
      <c r="D141" s="44"/>
      <c r="E141" s="132"/>
      <c r="F141" s="132"/>
      <c r="H141" s="133">
        <f t="shared" si="6"/>
        <v>12184.62</v>
      </c>
      <c r="I141" s="4">
        <f t="shared" si="7"/>
        <v>1</v>
      </c>
      <c r="J141" s="133">
        <f t="shared" si="8"/>
        <v>12184.62</v>
      </c>
    </row>
    <row r="142" spans="1:10">
      <c r="A142" s="145"/>
      <c r="B142" s="146" t="s">
        <v>483</v>
      </c>
      <c r="C142" s="44">
        <v>0</v>
      </c>
      <c r="D142" s="44">
        <v>0</v>
      </c>
      <c r="E142" s="132"/>
      <c r="F142" s="132"/>
      <c r="H142" s="133">
        <f t="shared" si="6"/>
        <v>0</v>
      </c>
      <c r="I142" s="4">
        <f t="shared" si="7"/>
        <v>1</v>
      </c>
      <c r="J142" s="133">
        <f t="shared" si="8"/>
        <v>0</v>
      </c>
    </row>
    <row r="143" spans="1:10">
      <c r="A143" s="139">
        <v>15101</v>
      </c>
      <c r="B143" s="43" t="s">
        <v>207</v>
      </c>
      <c r="C143" s="44">
        <v>0</v>
      </c>
      <c r="D143" s="44">
        <v>0</v>
      </c>
      <c r="E143" s="132"/>
      <c r="F143" s="132"/>
      <c r="H143" s="133">
        <f t="shared" si="6"/>
        <v>0</v>
      </c>
      <c r="I143" s="4">
        <f t="shared" si="7"/>
        <v>1</v>
      </c>
      <c r="J143" s="133">
        <f t="shared" si="8"/>
        <v>0</v>
      </c>
    </row>
    <row r="144" spans="1:10">
      <c r="A144" s="139">
        <v>15102</v>
      </c>
      <c r="B144" s="43" t="s">
        <v>208</v>
      </c>
      <c r="C144" s="44">
        <v>0</v>
      </c>
      <c r="D144" s="44">
        <v>0</v>
      </c>
      <c r="E144" s="132"/>
      <c r="F144" s="132"/>
      <c r="H144" s="133">
        <f t="shared" si="6"/>
        <v>0</v>
      </c>
      <c r="I144" s="4">
        <f t="shared" si="7"/>
        <v>1</v>
      </c>
      <c r="J144" s="133">
        <f t="shared" si="8"/>
        <v>0</v>
      </c>
    </row>
    <row r="145" spans="1:10">
      <c r="A145" s="139">
        <v>15103</v>
      </c>
      <c r="B145" s="43" t="s">
        <v>209</v>
      </c>
      <c r="C145" s="44">
        <v>0</v>
      </c>
      <c r="D145" s="44">
        <v>0</v>
      </c>
      <c r="E145" s="132"/>
      <c r="F145" s="132"/>
      <c r="H145" s="133">
        <f t="shared" si="6"/>
        <v>0</v>
      </c>
      <c r="I145" s="4">
        <f t="shared" si="7"/>
        <v>1</v>
      </c>
      <c r="J145" s="133">
        <f t="shared" si="8"/>
        <v>0</v>
      </c>
    </row>
    <row r="146" spans="1:10">
      <c r="A146" s="139">
        <v>15104</v>
      </c>
      <c r="B146" s="43" t="s">
        <v>210</v>
      </c>
      <c r="C146" s="44">
        <v>0</v>
      </c>
      <c r="D146" s="44">
        <v>0</v>
      </c>
      <c r="E146" s="132"/>
      <c r="F146" s="132"/>
      <c r="H146" s="133">
        <f t="shared" si="6"/>
        <v>0</v>
      </c>
      <c r="I146" s="4">
        <f t="shared" si="7"/>
        <v>1</v>
      </c>
      <c r="J146" s="133">
        <f t="shared" si="8"/>
        <v>0</v>
      </c>
    </row>
    <row r="147" spans="1:10">
      <c r="A147" s="139">
        <v>15105</v>
      </c>
      <c r="B147" s="43" t="s">
        <v>211</v>
      </c>
      <c r="C147" s="44">
        <v>0</v>
      </c>
      <c r="D147" s="44">
        <v>0</v>
      </c>
      <c r="E147" s="132"/>
      <c r="F147" s="132"/>
      <c r="H147" s="133">
        <f t="shared" si="6"/>
        <v>0</v>
      </c>
      <c r="I147" s="4">
        <f t="shared" si="7"/>
        <v>1</v>
      </c>
      <c r="J147" s="133">
        <f t="shared" si="8"/>
        <v>0</v>
      </c>
    </row>
    <row r="148" spans="1:10">
      <c r="A148" s="139">
        <v>15106</v>
      </c>
      <c r="B148" s="43" t="s">
        <v>212</v>
      </c>
      <c r="C148" s="44">
        <v>0</v>
      </c>
      <c r="D148" s="44">
        <v>0</v>
      </c>
      <c r="E148" s="132"/>
      <c r="F148" s="132"/>
      <c r="H148" s="133">
        <f t="shared" si="6"/>
        <v>0</v>
      </c>
      <c r="I148" s="4">
        <f t="shared" si="7"/>
        <v>1</v>
      </c>
      <c r="J148" s="133">
        <f t="shared" si="8"/>
        <v>0</v>
      </c>
    </row>
    <row r="149" spans="1:10">
      <c r="A149" s="139">
        <v>15107</v>
      </c>
      <c r="B149" s="43" t="s">
        <v>213</v>
      </c>
      <c r="C149" s="44">
        <v>0</v>
      </c>
      <c r="D149" s="44">
        <v>0</v>
      </c>
      <c r="E149" s="132"/>
      <c r="F149" s="132"/>
      <c r="H149" s="133">
        <f t="shared" si="6"/>
        <v>0</v>
      </c>
      <c r="I149" s="4">
        <f t="shared" si="7"/>
        <v>1</v>
      </c>
      <c r="J149" s="133">
        <f t="shared" si="8"/>
        <v>0</v>
      </c>
    </row>
    <row r="150" spans="1:10">
      <c r="A150" s="139">
        <v>15108</v>
      </c>
      <c r="B150" s="43" t="s">
        <v>214</v>
      </c>
      <c r="C150" s="44">
        <v>0</v>
      </c>
      <c r="D150" s="44">
        <v>0</v>
      </c>
      <c r="E150" s="132"/>
      <c r="F150" s="132"/>
      <c r="H150" s="133">
        <f t="shared" si="6"/>
        <v>0</v>
      </c>
      <c r="I150" s="4">
        <f t="shared" si="7"/>
        <v>1</v>
      </c>
      <c r="J150" s="133">
        <f t="shared" si="8"/>
        <v>0</v>
      </c>
    </row>
    <row r="151" spans="1:10">
      <c r="A151" s="139">
        <v>15109</v>
      </c>
      <c r="B151" s="43" t="s">
        <v>215</v>
      </c>
      <c r="C151" s="44">
        <v>0</v>
      </c>
      <c r="D151" s="44">
        <v>0</v>
      </c>
      <c r="E151" s="132"/>
      <c r="F151" s="132"/>
      <c r="H151" s="133">
        <f t="shared" si="6"/>
        <v>0</v>
      </c>
      <c r="I151" s="4">
        <f t="shared" si="7"/>
        <v>1</v>
      </c>
      <c r="J151" s="133">
        <f t="shared" si="8"/>
        <v>0</v>
      </c>
    </row>
    <row r="152" spans="1:10">
      <c r="A152" s="139">
        <v>15110</v>
      </c>
      <c r="B152" s="43" t="s">
        <v>190</v>
      </c>
      <c r="C152" s="44">
        <v>0</v>
      </c>
      <c r="D152" s="44">
        <v>0</v>
      </c>
      <c r="E152" s="132"/>
      <c r="F152" s="132"/>
      <c r="H152" s="133">
        <f t="shared" si="6"/>
        <v>0</v>
      </c>
      <c r="I152" s="4">
        <f t="shared" si="7"/>
        <v>1</v>
      </c>
      <c r="J152" s="133">
        <f t="shared" si="8"/>
        <v>0</v>
      </c>
    </row>
    <row r="153" spans="1:10">
      <c r="A153" s="139">
        <v>15111</v>
      </c>
      <c r="B153" s="43" t="s">
        <v>191</v>
      </c>
      <c r="C153" s="44">
        <v>0</v>
      </c>
      <c r="D153" s="44">
        <v>0</v>
      </c>
      <c r="E153" s="132"/>
      <c r="F153" s="132"/>
      <c r="H153" s="133">
        <f t="shared" si="6"/>
        <v>0</v>
      </c>
      <c r="I153" s="4">
        <f t="shared" si="7"/>
        <v>1</v>
      </c>
      <c r="J153" s="133">
        <f t="shared" si="8"/>
        <v>0</v>
      </c>
    </row>
    <row r="154" spans="1:10">
      <c r="A154" s="139">
        <v>15112</v>
      </c>
      <c r="B154" s="43" t="s">
        <v>192</v>
      </c>
      <c r="C154" s="44">
        <v>0</v>
      </c>
      <c r="D154" s="44">
        <v>0</v>
      </c>
      <c r="E154" s="132"/>
      <c r="F154" s="132"/>
      <c r="H154" s="133">
        <f t="shared" si="6"/>
        <v>0</v>
      </c>
      <c r="I154" s="4">
        <f t="shared" si="7"/>
        <v>1</v>
      </c>
      <c r="J154" s="133">
        <f t="shared" si="8"/>
        <v>0</v>
      </c>
    </row>
    <row r="155" spans="1:10">
      <c r="A155" s="139">
        <v>15113</v>
      </c>
      <c r="B155" s="43" t="s">
        <v>193</v>
      </c>
      <c r="C155" s="44">
        <v>0</v>
      </c>
      <c r="D155" s="44">
        <v>0</v>
      </c>
      <c r="E155" s="132"/>
      <c r="F155" s="132"/>
      <c r="H155" s="133">
        <f t="shared" si="6"/>
        <v>0</v>
      </c>
      <c r="I155" s="4">
        <f t="shared" si="7"/>
        <v>1</v>
      </c>
      <c r="J155" s="133">
        <f t="shared" si="8"/>
        <v>0</v>
      </c>
    </row>
    <row r="156" spans="1:10">
      <c r="A156" s="139">
        <v>15114</v>
      </c>
      <c r="B156" s="43" t="s">
        <v>216</v>
      </c>
      <c r="C156" s="44">
        <v>0</v>
      </c>
      <c r="D156" s="44">
        <v>0</v>
      </c>
      <c r="E156" s="132"/>
      <c r="F156" s="132"/>
      <c r="H156" s="133">
        <f t="shared" si="6"/>
        <v>0</v>
      </c>
      <c r="I156" s="4">
        <f t="shared" si="7"/>
        <v>1</v>
      </c>
      <c r="J156" s="133">
        <f t="shared" si="8"/>
        <v>0</v>
      </c>
    </row>
    <row r="157" spans="1:10">
      <c r="A157" s="139">
        <v>15115</v>
      </c>
      <c r="B157" s="43" t="s">
        <v>194</v>
      </c>
      <c r="C157" s="44">
        <v>0</v>
      </c>
      <c r="D157" s="44">
        <v>0</v>
      </c>
      <c r="E157" s="132"/>
      <c r="F157" s="132"/>
      <c r="H157" s="133">
        <f t="shared" si="6"/>
        <v>0</v>
      </c>
      <c r="I157" s="4">
        <f t="shared" si="7"/>
        <v>1</v>
      </c>
      <c r="J157" s="133">
        <f t="shared" si="8"/>
        <v>0</v>
      </c>
    </row>
    <row r="158" spans="1:10">
      <c r="A158" s="139">
        <v>15116</v>
      </c>
      <c r="B158" s="43" t="s">
        <v>195</v>
      </c>
      <c r="C158" s="44">
        <v>0</v>
      </c>
      <c r="D158" s="44">
        <v>0</v>
      </c>
      <c r="E158" s="132"/>
      <c r="F158" s="132"/>
      <c r="H158" s="133">
        <f t="shared" si="6"/>
        <v>0</v>
      </c>
      <c r="I158" s="4">
        <f t="shared" si="7"/>
        <v>1</v>
      </c>
      <c r="J158" s="133">
        <f t="shared" si="8"/>
        <v>0</v>
      </c>
    </row>
    <row r="159" spans="1:10">
      <c r="A159" s="139">
        <v>15117</v>
      </c>
      <c r="B159" s="43" t="s">
        <v>196</v>
      </c>
      <c r="C159" s="44">
        <v>0</v>
      </c>
      <c r="D159" s="44">
        <v>0</v>
      </c>
      <c r="E159" s="132"/>
      <c r="F159" s="132"/>
      <c r="H159" s="133">
        <f t="shared" si="6"/>
        <v>0</v>
      </c>
      <c r="I159" s="4">
        <f t="shared" si="7"/>
        <v>1</v>
      </c>
      <c r="J159" s="133">
        <f t="shared" si="8"/>
        <v>0</v>
      </c>
    </row>
    <row r="160" spans="1:10">
      <c r="A160" s="139">
        <v>15118</v>
      </c>
      <c r="B160" s="43" t="s">
        <v>197</v>
      </c>
      <c r="C160" s="44">
        <v>0</v>
      </c>
      <c r="D160" s="44">
        <v>0</v>
      </c>
      <c r="E160" s="132"/>
      <c r="F160" s="132"/>
      <c r="H160" s="133">
        <f t="shared" si="6"/>
        <v>0</v>
      </c>
      <c r="I160" s="4">
        <f t="shared" si="7"/>
        <v>1</v>
      </c>
      <c r="J160" s="133">
        <f t="shared" si="8"/>
        <v>0</v>
      </c>
    </row>
    <row r="161" spans="1:10">
      <c r="A161" s="139">
        <v>15119</v>
      </c>
      <c r="B161" s="43" t="s">
        <v>198</v>
      </c>
      <c r="C161" s="44">
        <v>0</v>
      </c>
      <c r="D161" s="44">
        <v>0</v>
      </c>
      <c r="E161" s="132"/>
      <c r="F161" s="132"/>
      <c r="H161" s="133">
        <f t="shared" si="6"/>
        <v>0</v>
      </c>
      <c r="I161" s="4">
        <f t="shared" si="7"/>
        <v>1</v>
      </c>
      <c r="J161" s="133">
        <f t="shared" si="8"/>
        <v>0</v>
      </c>
    </row>
    <row r="162" spans="1:10">
      <c r="A162" s="139">
        <v>15120</v>
      </c>
      <c r="B162" s="43" t="s">
        <v>199</v>
      </c>
      <c r="C162" s="44">
        <v>0</v>
      </c>
      <c r="D162" s="44">
        <v>0</v>
      </c>
      <c r="E162" s="132"/>
      <c r="F162" s="132"/>
      <c r="H162" s="133">
        <f t="shared" si="6"/>
        <v>0</v>
      </c>
      <c r="I162" s="4">
        <f t="shared" si="7"/>
        <v>1</v>
      </c>
      <c r="J162" s="133">
        <f t="shared" si="8"/>
        <v>0</v>
      </c>
    </row>
    <row r="163" spans="1:10">
      <c r="A163" s="139">
        <v>15121</v>
      </c>
      <c r="B163" s="43" t="s">
        <v>200</v>
      </c>
      <c r="C163" s="44">
        <v>0</v>
      </c>
      <c r="D163" s="44">
        <v>0</v>
      </c>
      <c r="E163" s="132"/>
      <c r="F163" s="132"/>
      <c r="H163" s="133">
        <f t="shared" si="6"/>
        <v>0</v>
      </c>
      <c r="I163" s="4">
        <f t="shared" si="7"/>
        <v>1</v>
      </c>
      <c r="J163" s="133">
        <f t="shared" si="8"/>
        <v>0</v>
      </c>
    </row>
    <row r="164" spans="1:10">
      <c r="A164" s="139">
        <v>15122</v>
      </c>
      <c r="B164" s="43" t="s">
        <v>201</v>
      </c>
      <c r="C164" s="44">
        <v>0</v>
      </c>
      <c r="D164" s="44">
        <v>0</v>
      </c>
      <c r="E164" s="132"/>
      <c r="F164" s="132"/>
      <c r="H164" s="133">
        <f t="shared" si="6"/>
        <v>0</v>
      </c>
      <c r="I164" s="4">
        <f t="shared" si="7"/>
        <v>1</v>
      </c>
      <c r="J164" s="136">
        <f t="shared" si="8"/>
        <v>0</v>
      </c>
    </row>
    <row r="165" spans="1:10">
      <c r="A165" s="139">
        <v>15123</v>
      </c>
      <c r="B165" s="43" t="s">
        <v>202</v>
      </c>
      <c r="C165" s="44">
        <v>0</v>
      </c>
      <c r="D165" s="44">
        <v>0</v>
      </c>
      <c r="E165" s="132"/>
      <c r="F165" s="132"/>
      <c r="H165" s="133">
        <f t="shared" si="6"/>
        <v>0</v>
      </c>
      <c r="I165" s="4">
        <f t="shared" si="7"/>
        <v>1</v>
      </c>
      <c r="J165" s="133">
        <f t="shared" si="8"/>
        <v>0</v>
      </c>
    </row>
    <row r="166" spans="1:10">
      <c r="A166" s="139">
        <v>15124</v>
      </c>
      <c r="B166" s="43" t="s">
        <v>203</v>
      </c>
      <c r="C166" s="44">
        <v>0</v>
      </c>
      <c r="D166" s="44">
        <v>0</v>
      </c>
      <c r="E166" s="132"/>
      <c r="F166" s="132"/>
      <c r="H166" s="133">
        <f t="shared" si="6"/>
        <v>0</v>
      </c>
      <c r="I166" s="4">
        <f t="shared" si="7"/>
        <v>1</v>
      </c>
      <c r="J166" s="133">
        <f t="shared" si="8"/>
        <v>0</v>
      </c>
    </row>
    <row r="167" spans="1:10">
      <c r="A167" s="139">
        <v>15125</v>
      </c>
      <c r="B167" s="43" t="s">
        <v>204</v>
      </c>
      <c r="C167" s="44">
        <v>0</v>
      </c>
      <c r="D167" s="44">
        <v>0</v>
      </c>
      <c r="E167" s="132"/>
      <c r="F167" s="132"/>
      <c r="H167" s="133">
        <f t="shared" si="6"/>
        <v>0</v>
      </c>
      <c r="I167" s="4">
        <f t="shared" si="7"/>
        <v>1</v>
      </c>
      <c r="J167" s="133">
        <f t="shared" si="8"/>
        <v>0</v>
      </c>
    </row>
    <row r="168" spans="1:10">
      <c r="A168" s="139">
        <v>15126</v>
      </c>
      <c r="B168" s="43" t="s">
        <v>205</v>
      </c>
      <c r="C168" s="44">
        <v>0</v>
      </c>
      <c r="D168" s="44">
        <v>0</v>
      </c>
      <c r="E168" s="132"/>
      <c r="F168" s="132"/>
      <c r="H168" s="133">
        <f t="shared" si="6"/>
        <v>0</v>
      </c>
      <c r="I168" s="4">
        <f t="shared" si="7"/>
        <v>1</v>
      </c>
      <c r="J168" s="133">
        <f t="shared" si="8"/>
        <v>0</v>
      </c>
    </row>
    <row r="169" spans="1:10">
      <c r="A169" s="139">
        <v>15136</v>
      </c>
      <c r="B169" s="43" t="s">
        <v>217</v>
      </c>
      <c r="C169" s="44">
        <v>0</v>
      </c>
      <c r="D169" s="44">
        <v>0</v>
      </c>
      <c r="E169" s="132"/>
      <c r="F169" s="132"/>
      <c r="H169" s="133">
        <f t="shared" si="6"/>
        <v>0</v>
      </c>
      <c r="I169" s="4">
        <f t="shared" si="7"/>
        <v>1</v>
      </c>
      <c r="J169" s="133">
        <f t="shared" si="8"/>
        <v>0</v>
      </c>
    </row>
    <row r="170" spans="1:10">
      <c r="A170" s="141">
        <v>15137</v>
      </c>
      <c r="B170" s="43" t="s">
        <v>206</v>
      </c>
      <c r="C170" s="44">
        <v>0</v>
      </c>
      <c r="D170" s="44">
        <v>0</v>
      </c>
      <c r="E170" s="132"/>
      <c r="F170" s="132"/>
      <c r="H170" s="133">
        <f t="shared" si="6"/>
        <v>0</v>
      </c>
      <c r="I170" s="4">
        <f t="shared" si="7"/>
        <v>1</v>
      </c>
      <c r="J170" s="133">
        <f t="shared" si="8"/>
        <v>0</v>
      </c>
    </row>
    <row r="171" spans="1:10">
      <c r="A171" s="142">
        <v>21000</v>
      </c>
      <c r="B171" s="135" t="s">
        <v>484</v>
      </c>
      <c r="C171" s="44">
        <v>0</v>
      </c>
      <c r="D171" s="44">
        <v>0</v>
      </c>
      <c r="E171" s="302"/>
      <c r="F171" s="302"/>
      <c r="G171" s="136"/>
      <c r="H171" s="133">
        <f t="shared" si="6"/>
        <v>0</v>
      </c>
      <c r="I171" s="4">
        <f t="shared" si="7"/>
        <v>1</v>
      </c>
      <c r="J171" s="133">
        <f t="shared" si="8"/>
        <v>0</v>
      </c>
    </row>
    <row r="172" spans="1:10">
      <c r="A172" s="139">
        <v>21001</v>
      </c>
      <c r="B172" s="43" t="s">
        <v>256</v>
      </c>
      <c r="C172" s="44">
        <v>0</v>
      </c>
      <c r="D172" s="44">
        <v>0</v>
      </c>
      <c r="E172" s="132"/>
      <c r="F172" s="132"/>
      <c r="H172" s="133">
        <f t="shared" si="6"/>
        <v>0</v>
      </c>
      <c r="I172" s="4">
        <f t="shared" si="7"/>
        <v>1</v>
      </c>
      <c r="J172" s="133">
        <f t="shared" si="8"/>
        <v>0</v>
      </c>
    </row>
    <row r="173" spans="1:10" s="138" customFormat="1">
      <c r="A173" s="139">
        <v>21002</v>
      </c>
      <c r="B173" s="43" t="s">
        <v>294</v>
      </c>
      <c r="C173" s="44">
        <v>0</v>
      </c>
      <c r="D173" s="44">
        <v>0</v>
      </c>
      <c r="E173" s="132"/>
      <c r="F173" s="132"/>
      <c r="G173" s="37"/>
      <c r="H173" s="133">
        <f t="shared" si="6"/>
        <v>0</v>
      </c>
      <c r="I173" s="4">
        <f t="shared" si="7"/>
        <v>1</v>
      </c>
      <c r="J173" s="133">
        <f t="shared" si="8"/>
        <v>0</v>
      </c>
    </row>
    <row r="174" spans="1:10">
      <c r="A174" s="139">
        <v>22001</v>
      </c>
      <c r="B174" s="137" t="s">
        <v>179</v>
      </c>
      <c r="C174" s="44"/>
      <c r="D174" s="44"/>
      <c r="E174" s="132"/>
      <c r="F174" s="132"/>
      <c r="H174" s="133">
        <f t="shared" si="6"/>
        <v>0</v>
      </c>
      <c r="I174" s="4">
        <f t="shared" si="7"/>
        <v>1</v>
      </c>
      <c r="J174" s="133">
        <f t="shared" si="8"/>
        <v>0</v>
      </c>
    </row>
    <row r="175" spans="1:10">
      <c r="A175" s="139">
        <v>22002</v>
      </c>
      <c r="B175" s="137" t="s">
        <v>180</v>
      </c>
      <c r="C175" s="44"/>
      <c r="D175" s="44">
        <v>3162687.4299999997</v>
      </c>
      <c r="E175" s="132"/>
      <c r="F175" s="132"/>
      <c r="H175" s="133">
        <f t="shared" si="6"/>
        <v>-3162687.43</v>
      </c>
      <c r="I175" s="4">
        <f t="shared" si="7"/>
        <v>1</v>
      </c>
      <c r="J175" s="133">
        <f t="shared" si="8"/>
        <v>-3162687.43</v>
      </c>
    </row>
    <row r="176" spans="1:10">
      <c r="A176" s="139">
        <v>22101</v>
      </c>
      <c r="B176" s="43" t="s">
        <v>247</v>
      </c>
      <c r="C176" s="44"/>
      <c r="D176" s="44">
        <v>85470.820000000298</v>
      </c>
      <c r="E176" s="132"/>
      <c r="F176" s="132"/>
      <c r="H176" s="133">
        <f t="shared" si="6"/>
        <v>-85470.82</v>
      </c>
      <c r="I176" s="4">
        <f t="shared" si="7"/>
        <v>1</v>
      </c>
      <c r="J176" s="133">
        <f t="shared" si="8"/>
        <v>-85470.82</v>
      </c>
    </row>
    <row r="177" spans="1:10">
      <c r="A177" s="139">
        <v>23001</v>
      </c>
      <c r="B177" s="43" t="s">
        <v>246</v>
      </c>
      <c r="C177" s="44">
        <v>0</v>
      </c>
      <c r="D177" s="44">
        <v>0</v>
      </c>
      <c r="E177" s="132"/>
      <c r="F177" s="132"/>
      <c r="H177" s="133">
        <f t="shared" si="6"/>
        <v>0</v>
      </c>
      <c r="I177" s="4">
        <f t="shared" si="7"/>
        <v>1</v>
      </c>
      <c r="J177" s="133">
        <f t="shared" si="8"/>
        <v>0</v>
      </c>
    </row>
    <row r="178" spans="1:10">
      <c r="A178" s="139">
        <v>25001</v>
      </c>
      <c r="B178" s="43" t="s">
        <v>248</v>
      </c>
      <c r="C178" s="44"/>
      <c r="D178" s="44">
        <v>0</v>
      </c>
      <c r="E178" s="132"/>
      <c r="F178" s="132"/>
      <c r="H178" s="133">
        <f t="shared" si="6"/>
        <v>0</v>
      </c>
      <c r="I178" s="4">
        <f t="shared" si="7"/>
        <v>1</v>
      </c>
      <c r="J178" s="133">
        <f t="shared" si="8"/>
        <v>0</v>
      </c>
    </row>
    <row r="179" spans="1:10">
      <c r="A179" s="139">
        <v>25002</v>
      </c>
      <c r="B179" s="43" t="s">
        <v>249</v>
      </c>
      <c r="C179" s="44">
        <v>0</v>
      </c>
      <c r="D179" s="44"/>
      <c r="E179" s="132"/>
      <c r="F179" s="132"/>
      <c r="H179" s="133">
        <f t="shared" si="6"/>
        <v>0</v>
      </c>
      <c r="I179" s="4">
        <f t="shared" si="7"/>
        <v>1</v>
      </c>
      <c r="J179" s="133">
        <f t="shared" si="8"/>
        <v>0</v>
      </c>
    </row>
    <row r="180" spans="1:10">
      <c r="A180" s="139">
        <v>25003</v>
      </c>
      <c r="B180" s="43" t="s">
        <v>250</v>
      </c>
      <c r="C180" s="44">
        <v>0</v>
      </c>
      <c r="D180" s="44">
        <v>0</v>
      </c>
      <c r="E180" s="132"/>
      <c r="F180" s="132"/>
      <c r="H180" s="133">
        <f t="shared" si="6"/>
        <v>0</v>
      </c>
      <c r="I180" s="4">
        <f t="shared" si="7"/>
        <v>1</v>
      </c>
      <c r="J180" s="133">
        <f t="shared" si="8"/>
        <v>0</v>
      </c>
    </row>
    <row r="181" spans="1:10">
      <c r="A181" s="139">
        <v>25004</v>
      </c>
      <c r="B181" s="43" t="s">
        <v>251</v>
      </c>
      <c r="C181" s="44"/>
      <c r="D181" s="44">
        <v>6553566.0800000001</v>
      </c>
      <c r="E181" s="132"/>
      <c r="F181" s="132"/>
      <c r="H181" s="133">
        <f t="shared" si="6"/>
        <v>-6553566.0800000001</v>
      </c>
      <c r="I181" s="4">
        <f t="shared" si="7"/>
        <v>1</v>
      </c>
      <c r="J181" s="133">
        <f t="shared" si="8"/>
        <v>-6553566.0800000001</v>
      </c>
    </row>
    <row r="182" spans="1:10">
      <c r="A182" s="139">
        <v>25005</v>
      </c>
      <c r="B182" s="43" t="s">
        <v>252</v>
      </c>
      <c r="C182" s="44">
        <v>0</v>
      </c>
      <c r="D182" s="44">
        <v>0</v>
      </c>
      <c r="E182" s="132"/>
      <c r="F182" s="132"/>
      <c r="H182" s="133">
        <f t="shared" si="6"/>
        <v>0</v>
      </c>
      <c r="I182" s="4">
        <f t="shared" si="7"/>
        <v>1</v>
      </c>
      <c r="J182" s="133">
        <f t="shared" si="8"/>
        <v>0</v>
      </c>
    </row>
    <row r="183" spans="1:10">
      <c r="A183" s="139">
        <v>25006</v>
      </c>
      <c r="B183" s="43" t="s">
        <v>484</v>
      </c>
      <c r="C183" s="44">
        <v>0</v>
      </c>
      <c r="D183" s="44"/>
      <c r="E183" s="132"/>
      <c r="F183" s="132"/>
      <c r="H183" s="133">
        <f t="shared" si="6"/>
        <v>0</v>
      </c>
      <c r="I183" s="4">
        <f t="shared" si="7"/>
        <v>1</v>
      </c>
      <c r="J183" s="133">
        <f t="shared" si="8"/>
        <v>0</v>
      </c>
    </row>
    <row r="184" spans="1:10">
      <c r="A184" s="139">
        <v>25007</v>
      </c>
      <c r="B184" s="43" t="s">
        <v>286</v>
      </c>
      <c r="C184" s="44"/>
      <c r="D184" s="44">
        <v>3152182.02</v>
      </c>
      <c r="E184" s="132"/>
      <c r="F184" s="132">
        <v>323267.34999999998</v>
      </c>
      <c r="H184" s="133">
        <f t="shared" si="6"/>
        <v>-3475449.37</v>
      </c>
      <c r="I184" s="4">
        <f t="shared" si="7"/>
        <v>1</v>
      </c>
      <c r="J184" s="133">
        <f t="shared" si="8"/>
        <v>-3475449.37</v>
      </c>
    </row>
    <row r="185" spans="1:10">
      <c r="A185" s="139">
        <v>25008</v>
      </c>
      <c r="B185" s="137" t="s">
        <v>287</v>
      </c>
      <c r="C185" s="44"/>
      <c r="D185" s="44">
        <v>0</v>
      </c>
      <c r="E185" s="132"/>
      <c r="F185" s="132"/>
      <c r="H185" s="133">
        <f t="shared" si="6"/>
        <v>0</v>
      </c>
      <c r="I185" s="4">
        <f t="shared" si="7"/>
        <v>1</v>
      </c>
      <c r="J185" s="133">
        <f t="shared" si="8"/>
        <v>0</v>
      </c>
    </row>
    <row r="186" spans="1:10">
      <c r="A186" s="139">
        <v>25009</v>
      </c>
      <c r="B186" s="137" t="s">
        <v>288</v>
      </c>
      <c r="C186" s="44"/>
      <c r="D186" s="44">
        <v>112426.93</v>
      </c>
      <c r="E186" s="132"/>
      <c r="F186" s="132"/>
      <c r="H186" s="133">
        <f t="shared" si="6"/>
        <v>-112426.93</v>
      </c>
      <c r="I186" s="4">
        <f t="shared" si="7"/>
        <v>1</v>
      </c>
      <c r="J186" s="133">
        <f t="shared" si="8"/>
        <v>-112426.93</v>
      </c>
    </row>
    <row r="187" spans="1:10">
      <c r="A187" s="139">
        <v>25010</v>
      </c>
      <c r="B187" s="43" t="s">
        <v>253</v>
      </c>
      <c r="C187" s="44">
        <v>0</v>
      </c>
      <c r="D187" s="44">
        <v>0</v>
      </c>
      <c r="E187" s="132"/>
      <c r="F187" s="132"/>
      <c r="H187" s="133">
        <f t="shared" si="6"/>
        <v>0</v>
      </c>
      <c r="I187" s="4">
        <f t="shared" si="7"/>
        <v>1</v>
      </c>
      <c r="J187" s="133">
        <f t="shared" si="8"/>
        <v>0</v>
      </c>
    </row>
    <row r="188" spans="1:10">
      <c r="A188" s="139">
        <v>25011</v>
      </c>
      <c r="B188" s="137" t="s">
        <v>289</v>
      </c>
      <c r="C188" s="44">
        <v>0</v>
      </c>
      <c r="D188" s="44">
        <v>0</v>
      </c>
      <c r="E188" s="132"/>
      <c r="F188" s="132"/>
      <c r="H188" s="133">
        <f t="shared" si="6"/>
        <v>0</v>
      </c>
      <c r="I188" s="4">
        <f t="shared" si="7"/>
        <v>1</v>
      </c>
      <c r="J188" s="133">
        <f t="shared" si="8"/>
        <v>0</v>
      </c>
    </row>
    <row r="189" spans="1:10">
      <c r="A189" s="139">
        <v>25012</v>
      </c>
      <c r="B189" s="43" t="s">
        <v>242</v>
      </c>
      <c r="C189" s="44"/>
      <c r="D189" s="44">
        <v>0</v>
      </c>
      <c r="E189" s="132"/>
      <c r="F189" s="132"/>
      <c r="H189" s="133">
        <f t="shared" si="6"/>
        <v>0</v>
      </c>
      <c r="I189" s="4">
        <f t="shared" si="7"/>
        <v>1</v>
      </c>
      <c r="J189" s="133">
        <f t="shared" si="8"/>
        <v>0</v>
      </c>
    </row>
    <row r="190" spans="1:10">
      <c r="A190" s="139">
        <v>25013</v>
      </c>
      <c r="B190" s="43" t="s">
        <v>292</v>
      </c>
      <c r="C190" s="44"/>
      <c r="D190" s="44">
        <v>1430343</v>
      </c>
      <c r="E190" s="132"/>
      <c r="F190" s="132"/>
      <c r="H190" s="133">
        <f t="shared" si="6"/>
        <v>-1430343</v>
      </c>
      <c r="I190" s="4">
        <f t="shared" si="7"/>
        <v>1</v>
      </c>
      <c r="J190" s="133">
        <f t="shared" si="8"/>
        <v>-1430343</v>
      </c>
    </row>
    <row r="191" spans="1:10">
      <c r="A191" s="141">
        <v>25014</v>
      </c>
      <c r="B191" s="144" t="s">
        <v>293</v>
      </c>
      <c r="C191" s="44">
        <v>0</v>
      </c>
      <c r="D191" s="44">
        <v>0</v>
      </c>
      <c r="E191" s="132"/>
      <c r="F191" s="132"/>
      <c r="H191" s="133">
        <f t="shared" si="6"/>
        <v>0</v>
      </c>
      <c r="I191" s="4">
        <f t="shared" si="7"/>
        <v>1</v>
      </c>
      <c r="J191" s="133">
        <f t="shared" si="8"/>
        <v>0</v>
      </c>
    </row>
    <row r="192" spans="1:10">
      <c r="A192" s="141">
        <v>25015</v>
      </c>
      <c r="B192" s="144" t="s">
        <v>290</v>
      </c>
      <c r="C192" s="44">
        <v>0</v>
      </c>
      <c r="D192" s="44">
        <v>0</v>
      </c>
      <c r="E192" s="132"/>
      <c r="F192" s="132"/>
      <c r="H192" s="133">
        <f t="shared" si="6"/>
        <v>0</v>
      </c>
      <c r="I192" s="4">
        <f t="shared" si="7"/>
        <v>1</v>
      </c>
      <c r="J192" s="133">
        <f t="shared" si="8"/>
        <v>0</v>
      </c>
    </row>
    <row r="193" spans="1:10">
      <c r="A193" s="141">
        <v>25016</v>
      </c>
      <c r="B193" s="144" t="s">
        <v>291</v>
      </c>
      <c r="C193" s="44"/>
      <c r="D193" s="44">
        <v>413</v>
      </c>
      <c r="E193" s="132"/>
      <c r="F193" s="132"/>
      <c r="H193" s="133">
        <f t="shared" si="6"/>
        <v>-413</v>
      </c>
      <c r="I193" s="4">
        <f t="shared" si="7"/>
        <v>1</v>
      </c>
      <c r="J193" s="133">
        <f t="shared" si="8"/>
        <v>-413</v>
      </c>
    </row>
    <row r="194" spans="1:10">
      <c r="A194" s="145"/>
      <c r="B194" s="146" t="s">
        <v>485</v>
      </c>
      <c r="C194" s="44">
        <v>0</v>
      </c>
      <c r="D194" s="44">
        <v>0</v>
      </c>
      <c r="E194" s="132"/>
      <c r="F194" s="132"/>
      <c r="H194" s="133">
        <f t="shared" si="6"/>
        <v>0</v>
      </c>
      <c r="I194" s="4">
        <f t="shared" si="7"/>
        <v>1</v>
      </c>
      <c r="J194" s="133">
        <f t="shared" si="8"/>
        <v>0</v>
      </c>
    </row>
    <row r="195" spans="1:10">
      <c r="A195" s="139" t="s">
        <v>275</v>
      </c>
      <c r="B195" s="43" t="s">
        <v>207</v>
      </c>
      <c r="C195" s="44">
        <v>0</v>
      </c>
      <c r="D195" s="44">
        <v>0</v>
      </c>
      <c r="E195" s="132"/>
      <c r="F195" s="132"/>
      <c r="H195" s="133">
        <f t="shared" si="6"/>
        <v>0</v>
      </c>
      <c r="I195" s="4">
        <f t="shared" si="7"/>
        <v>1</v>
      </c>
      <c r="J195" s="133">
        <f t="shared" si="8"/>
        <v>0</v>
      </c>
    </row>
    <row r="196" spans="1:10">
      <c r="A196" s="139" t="s">
        <v>276</v>
      </c>
      <c r="B196" s="43" t="s">
        <v>208</v>
      </c>
      <c r="C196" s="44">
        <v>0</v>
      </c>
      <c r="D196" s="44">
        <v>0</v>
      </c>
      <c r="E196" s="132"/>
      <c r="F196" s="132"/>
      <c r="H196" s="133">
        <f t="shared" si="6"/>
        <v>0</v>
      </c>
      <c r="I196" s="4">
        <f t="shared" si="7"/>
        <v>1</v>
      </c>
      <c r="J196" s="133">
        <f t="shared" si="8"/>
        <v>0</v>
      </c>
    </row>
    <row r="197" spans="1:10">
      <c r="A197" s="139" t="s">
        <v>277</v>
      </c>
      <c r="B197" s="43" t="s">
        <v>209</v>
      </c>
      <c r="C197" s="44">
        <v>0</v>
      </c>
      <c r="D197" s="44">
        <v>0</v>
      </c>
      <c r="E197" s="132"/>
      <c r="F197" s="132"/>
      <c r="H197" s="133">
        <f t="shared" si="6"/>
        <v>0</v>
      </c>
      <c r="I197" s="4">
        <f t="shared" si="7"/>
        <v>1</v>
      </c>
      <c r="J197" s="133">
        <f t="shared" si="8"/>
        <v>0</v>
      </c>
    </row>
    <row r="198" spans="1:10">
      <c r="A198" s="139" t="s">
        <v>278</v>
      </c>
      <c r="B198" s="43" t="s">
        <v>210</v>
      </c>
      <c r="C198" s="44">
        <v>0</v>
      </c>
      <c r="D198" s="44">
        <v>0</v>
      </c>
      <c r="E198" s="132"/>
      <c r="F198" s="132"/>
      <c r="H198" s="133">
        <f t="shared" si="6"/>
        <v>0</v>
      </c>
      <c r="I198" s="4">
        <f t="shared" si="7"/>
        <v>1</v>
      </c>
      <c r="J198" s="133">
        <f t="shared" si="8"/>
        <v>0</v>
      </c>
    </row>
    <row r="199" spans="1:10">
      <c r="A199" s="139" t="s">
        <v>279</v>
      </c>
      <c r="B199" s="43" t="s">
        <v>211</v>
      </c>
      <c r="C199" s="44">
        <v>0</v>
      </c>
      <c r="D199" s="44">
        <v>0</v>
      </c>
      <c r="E199" s="132"/>
      <c r="F199" s="132"/>
      <c r="H199" s="133">
        <f t="shared" si="6"/>
        <v>0</v>
      </c>
      <c r="I199" s="4">
        <f t="shared" si="7"/>
        <v>1</v>
      </c>
      <c r="J199" s="133">
        <f t="shared" si="8"/>
        <v>0</v>
      </c>
    </row>
    <row r="200" spans="1:10">
      <c r="A200" s="139" t="s">
        <v>280</v>
      </c>
      <c r="B200" s="43" t="s">
        <v>212</v>
      </c>
      <c r="C200" s="44">
        <v>0</v>
      </c>
      <c r="D200" s="44">
        <v>0</v>
      </c>
      <c r="E200" s="132"/>
      <c r="F200" s="132"/>
      <c r="H200" s="133">
        <f t="shared" si="6"/>
        <v>0</v>
      </c>
      <c r="I200" s="4">
        <f t="shared" si="7"/>
        <v>1</v>
      </c>
      <c r="J200" s="133">
        <f t="shared" si="8"/>
        <v>0</v>
      </c>
    </row>
    <row r="201" spans="1:10">
      <c r="A201" s="139" t="s">
        <v>281</v>
      </c>
      <c r="B201" s="43" t="s">
        <v>213</v>
      </c>
      <c r="C201" s="44">
        <v>0</v>
      </c>
      <c r="D201" s="44">
        <v>0</v>
      </c>
      <c r="E201" s="132"/>
      <c r="F201" s="132"/>
      <c r="H201" s="133">
        <f t="shared" ref="H201:H264" si="9">ROUND(C201-D201+E201-F201,2)</f>
        <v>0</v>
      </c>
      <c r="I201" s="4">
        <f t="shared" ref="I201:I264" si="10">I200</f>
        <v>1</v>
      </c>
      <c r="J201" s="133">
        <f t="shared" ref="J201:J264" si="11">ROUND(H201*I201,2)</f>
        <v>0</v>
      </c>
    </row>
    <row r="202" spans="1:10">
      <c r="A202" s="139" t="s">
        <v>282</v>
      </c>
      <c r="B202" s="43" t="s">
        <v>214</v>
      </c>
      <c r="C202" s="44">
        <v>0</v>
      </c>
      <c r="D202" s="44">
        <v>0</v>
      </c>
      <c r="E202" s="132"/>
      <c r="F202" s="132"/>
      <c r="H202" s="133">
        <f t="shared" si="9"/>
        <v>0</v>
      </c>
      <c r="I202" s="4">
        <f t="shared" si="10"/>
        <v>1</v>
      </c>
      <c r="J202" s="133">
        <f t="shared" si="11"/>
        <v>0</v>
      </c>
    </row>
    <row r="203" spans="1:10">
      <c r="A203" s="139" t="s">
        <v>283</v>
      </c>
      <c r="B203" s="43" t="s">
        <v>215</v>
      </c>
      <c r="C203" s="44">
        <v>0</v>
      </c>
      <c r="D203" s="44">
        <v>0</v>
      </c>
      <c r="E203" s="132"/>
      <c r="F203" s="132"/>
      <c r="H203" s="133">
        <f t="shared" si="9"/>
        <v>0</v>
      </c>
      <c r="I203" s="4">
        <f t="shared" si="10"/>
        <v>1</v>
      </c>
      <c r="J203" s="133">
        <f t="shared" si="11"/>
        <v>0</v>
      </c>
    </row>
    <row r="204" spans="1:10">
      <c r="A204" s="139" t="s">
        <v>258</v>
      </c>
      <c r="B204" s="43" t="s">
        <v>190</v>
      </c>
      <c r="C204" s="44">
        <v>0</v>
      </c>
      <c r="D204" s="44">
        <v>0</v>
      </c>
      <c r="E204" s="132"/>
      <c r="F204" s="132"/>
      <c r="H204" s="133">
        <f t="shared" si="9"/>
        <v>0</v>
      </c>
      <c r="I204" s="4">
        <f t="shared" si="10"/>
        <v>1</v>
      </c>
      <c r="J204" s="133">
        <f t="shared" si="11"/>
        <v>0</v>
      </c>
    </row>
    <row r="205" spans="1:10">
      <c r="A205" s="139" t="s">
        <v>259</v>
      </c>
      <c r="B205" s="43" t="s">
        <v>191</v>
      </c>
      <c r="C205" s="44">
        <v>0</v>
      </c>
      <c r="D205" s="44">
        <v>0</v>
      </c>
      <c r="E205" s="132"/>
      <c r="F205" s="132"/>
      <c r="H205" s="133">
        <f t="shared" si="9"/>
        <v>0</v>
      </c>
      <c r="I205" s="4">
        <f t="shared" si="10"/>
        <v>1</v>
      </c>
      <c r="J205" s="133">
        <f t="shared" si="11"/>
        <v>0</v>
      </c>
    </row>
    <row r="206" spans="1:10">
      <c r="A206" s="139" t="s">
        <v>260</v>
      </c>
      <c r="B206" s="43" t="s">
        <v>192</v>
      </c>
      <c r="C206" s="44">
        <v>0</v>
      </c>
      <c r="D206" s="44">
        <v>0</v>
      </c>
      <c r="E206" s="132"/>
      <c r="F206" s="132"/>
      <c r="H206" s="133">
        <f t="shared" si="9"/>
        <v>0</v>
      </c>
      <c r="I206" s="4">
        <f t="shared" si="10"/>
        <v>1</v>
      </c>
      <c r="J206" s="133">
        <f t="shared" si="11"/>
        <v>0</v>
      </c>
    </row>
    <row r="207" spans="1:10">
      <c r="A207" s="139" t="s">
        <v>261</v>
      </c>
      <c r="B207" s="43" t="s">
        <v>193</v>
      </c>
      <c r="C207" s="44">
        <v>0</v>
      </c>
      <c r="D207" s="44">
        <v>0</v>
      </c>
      <c r="E207" s="132"/>
      <c r="F207" s="132"/>
      <c r="H207" s="133">
        <f t="shared" si="9"/>
        <v>0</v>
      </c>
      <c r="I207" s="4">
        <f t="shared" si="10"/>
        <v>1</v>
      </c>
      <c r="J207" s="133">
        <f t="shared" si="11"/>
        <v>0</v>
      </c>
    </row>
    <row r="208" spans="1:10">
      <c r="A208" s="139" t="s">
        <v>284</v>
      </c>
      <c r="B208" s="43" t="s">
        <v>216</v>
      </c>
      <c r="C208" s="44">
        <v>0</v>
      </c>
      <c r="D208" s="44">
        <v>0</v>
      </c>
      <c r="E208" s="132"/>
      <c r="F208" s="132"/>
      <c r="H208" s="133">
        <f t="shared" si="9"/>
        <v>0</v>
      </c>
      <c r="I208" s="4">
        <f t="shared" si="10"/>
        <v>1</v>
      </c>
      <c r="J208" s="133">
        <f t="shared" si="11"/>
        <v>0</v>
      </c>
    </row>
    <row r="209" spans="1:10">
      <c r="A209" s="139" t="s">
        <v>262</v>
      </c>
      <c r="B209" s="43" t="s">
        <v>194</v>
      </c>
      <c r="C209" s="44">
        <v>0</v>
      </c>
      <c r="D209" s="44">
        <v>0</v>
      </c>
      <c r="E209" s="132"/>
      <c r="F209" s="132"/>
      <c r="H209" s="133">
        <f t="shared" si="9"/>
        <v>0</v>
      </c>
      <c r="I209" s="4">
        <f t="shared" si="10"/>
        <v>1</v>
      </c>
      <c r="J209" s="133">
        <f t="shared" si="11"/>
        <v>0</v>
      </c>
    </row>
    <row r="210" spans="1:10">
      <c r="A210" s="139" t="s">
        <v>263</v>
      </c>
      <c r="B210" s="43" t="s">
        <v>195</v>
      </c>
      <c r="C210" s="44">
        <v>0</v>
      </c>
      <c r="D210" s="44">
        <v>0</v>
      </c>
      <c r="E210" s="132"/>
      <c r="F210" s="132"/>
      <c r="H210" s="133">
        <f t="shared" si="9"/>
        <v>0</v>
      </c>
      <c r="I210" s="4">
        <f t="shared" si="10"/>
        <v>1</v>
      </c>
      <c r="J210" s="133">
        <f t="shared" si="11"/>
        <v>0</v>
      </c>
    </row>
    <row r="211" spans="1:10">
      <c r="A211" s="139" t="s">
        <v>264</v>
      </c>
      <c r="B211" s="43" t="s">
        <v>196</v>
      </c>
      <c r="C211" s="44">
        <v>0</v>
      </c>
      <c r="D211" s="44">
        <v>0</v>
      </c>
      <c r="E211" s="132"/>
      <c r="F211" s="132"/>
      <c r="H211" s="133">
        <f t="shared" si="9"/>
        <v>0</v>
      </c>
      <c r="I211" s="4">
        <f t="shared" si="10"/>
        <v>1</v>
      </c>
      <c r="J211" s="133">
        <f t="shared" si="11"/>
        <v>0</v>
      </c>
    </row>
    <row r="212" spans="1:10">
      <c r="A212" s="139" t="s">
        <v>265</v>
      </c>
      <c r="B212" s="43" t="s">
        <v>197</v>
      </c>
      <c r="C212" s="44">
        <v>0</v>
      </c>
      <c r="D212" s="44">
        <v>0</v>
      </c>
      <c r="E212" s="132"/>
      <c r="F212" s="132"/>
      <c r="H212" s="133">
        <f t="shared" si="9"/>
        <v>0</v>
      </c>
      <c r="I212" s="4">
        <f t="shared" si="10"/>
        <v>1</v>
      </c>
      <c r="J212" s="133">
        <f t="shared" si="11"/>
        <v>0</v>
      </c>
    </row>
    <row r="213" spans="1:10">
      <c r="A213" s="139" t="s">
        <v>266</v>
      </c>
      <c r="B213" s="43" t="s">
        <v>198</v>
      </c>
      <c r="C213" s="44">
        <v>0</v>
      </c>
      <c r="D213" s="44">
        <v>0</v>
      </c>
      <c r="E213" s="132"/>
      <c r="F213" s="132"/>
      <c r="H213" s="133">
        <f t="shared" si="9"/>
        <v>0</v>
      </c>
      <c r="I213" s="4">
        <f t="shared" si="10"/>
        <v>1</v>
      </c>
      <c r="J213" s="133">
        <f t="shared" si="11"/>
        <v>0</v>
      </c>
    </row>
    <row r="214" spans="1:10">
      <c r="A214" s="139" t="s">
        <v>267</v>
      </c>
      <c r="B214" s="43" t="s">
        <v>199</v>
      </c>
      <c r="C214" s="44">
        <v>0</v>
      </c>
      <c r="D214" s="44">
        <v>0</v>
      </c>
      <c r="E214" s="132"/>
      <c r="F214" s="132"/>
      <c r="H214" s="133">
        <f t="shared" si="9"/>
        <v>0</v>
      </c>
      <c r="I214" s="4">
        <f t="shared" si="10"/>
        <v>1</v>
      </c>
      <c r="J214" s="133">
        <f t="shared" si="11"/>
        <v>0</v>
      </c>
    </row>
    <row r="215" spans="1:10">
      <c r="A215" s="139" t="s">
        <v>268</v>
      </c>
      <c r="B215" s="43" t="s">
        <v>200</v>
      </c>
      <c r="C215" s="44">
        <v>0</v>
      </c>
      <c r="D215" s="44">
        <v>0</v>
      </c>
      <c r="E215" s="132"/>
      <c r="F215" s="132"/>
      <c r="H215" s="133">
        <f t="shared" si="9"/>
        <v>0</v>
      </c>
      <c r="I215" s="4">
        <f t="shared" si="10"/>
        <v>1</v>
      </c>
      <c r="J215" s="133">
        <f t="shared" si="11"/>
        <v>0</v>
      </c>
    </row>
    <row r="216" spans="1:10">
      <c r="A216" s="139" t="s">
        <v>269</v>
      </c>
      <c r="B216" s="43" t="s">
        <v>201</v>
      </c>
      <c r="C216" s="44">
        <v>0</v>
      </c>
      <c r="D216" s="44">
        <v>0</v>
      </c>
      <c r="E216" s="132"/>
      <c r="F216" s="132"/>
      <c r="H216" s="133">
        <f t="shared" si="9"/>
        <v>0</v>
      </c>
      <c r="I216" s="4">
        <f t="shared" si="10"/>
        <v>1</v>
      </c>
      <c r="J216" s="133">
        <f t="shared" si="11"/>
        <v>0</v>
      </c>
    </row>
    <row r="217" spans="1:10">
      <c r="A217" s="139" t="s">
        <v>270</v>
      </c>
      <c r="B217" s="43" t="s">
        <v>202</v>
      </c>
      <c r="C217" s="44">
        <v>0</v>
      </c>
      <c r="D217" s="44">
        <v>0</v>
      </c>
      <c r="E217" s="132"/>
      <c r="F217" s="132"/>
      <c r="H217" s="133">
        <f t="shared" si="9"/>
        <v>0</v>
      </c>
      <c r="I217" s="4">
        <f t="shared" si="10"/>
        <v>1</v>
      </c>
      <c r="J217" s="133">
        <f t="shared" si="11"/>
        <v>0</v>
      </c>
    </row>
    <row r="218" spans="1:10">
      <c r="A218" s="139" t="s">
        <v>271</v>
      </c>
      <c r="B218" s="43" t="s">
        <v>203</v>
      </c>
      <c r="C218" s="44">
        <v>0</v>
      </c>
      <c r="D218" s="44">
        <v>0</v>
      </c>
      <c r="E218" s="132"/>
      <c r="F218" s="132"/>
      <c r="H218" s="133">
        <f t="shared" si="9"/>
        <v>0</v>
      </c>
      <c r="I218" s="4">
        <f t="shared" si="10"/>
        <v>1</v>
      </c>
      <c r="J218" s="133">
        <f t="shared" si="11"/>
        <v>0</v>
      </c>
    </row>
    <row r="219" spans="1:10">
      <c r="A219" s="139" t="s">
        <v>272</v>
      </c>
      <c r="B219" s="43" t="s">
        <v>204</v>
      </c>
      <c r="C219" s="44">
        <v>0</v>
      </c>
      <c r="D219" s="44">
        <v>0</v>
      </c>
      <c r="E219" s="132"/>
      <c r="F219" s="132"/>
      <c r="H219" s="133">
        <f t="shared" si="9"/>
        <v>0</v>
      </c>
      <c r="I219" s="4">
        <f t="shared" si="10"/>
        <v>1</v>
      </c>
      <c r="J219" s="133">
        <f t="shared" si="11"/>
        <v>0</v>
      </c>
    </row>
    <row r="220" spans="1:10">
      <c r="A220" s="139" t="s">
        <v>273</v>
      </c>
      <c r="B220" s="43" t="s">
        <v>205</v>
      </c>
      <c r="C220" s="44">
        <v>0</v>
      </c>
      <c r="D220" s="44">
        <v>0</v>
      </c>
      <c r="E220" s="132"/>
      <c r="F220" s="132"/>
      <c r="H220" s="133">
        <f t="shared" si="9"/>
        <v>0</v>
      </c>
      <c r="I220" s="4">
        <f t="shared" si="10"/>
        <v>1</v>
      </c>
      <c r="J220" s="133">
        <f t="shared" si="11"/>
        <v>0</v>
      </c>
    </row>
    <row r="221" spans="1:10">
      <c r="A221" s="139" t="s">
        <v>285</v>
      </c>
      <c r="B221" s="43" t="s">
        <v>217</v>
      </c>
      <c r="C221" s="44">
        <v>0</v>
      </c>
      <c r="D221" s="44">
        <v>0</v>
      </c>
      <c r="E221" s="132"/>
      <c r="F221" s="132"/>
      <c r="H221" s="133">
        <f t="shared" si="9"/>
        <v>0</v>
      </c>
      <c r="I221" s="4">
        <f t="shared" si="10"/>
        <v>1</v>
      </c>
      <c r="J221" s="136">
        <f t="shared" si="11"/>
        <v>0</v>
      </c>
    </row>
    <row r="222" spans="1:10">
      <c r="A222" s="139" t="s">
        <v>274</v>
      </c>
      <c r="B222" s="43" t="s">
        <v>206</v>
      </c>
      <c r="C222" s="44">
        <v>0</v>
      </c>
      <c r="D222" s="44">
        <v>0</v>
      </c>
      <c r="E222" s="132"/>
      <c r="F222" s="132"/>
      <c r="H222" s="133">
        <f t="shared" si="9"/>
        <v>0</v>
      </c>
      <c r="I222" s="4">
        <f t="shared" si="10"/>
        <v>1</v>
      </c>
      <c r="J222" s="133">
        <f t="shared" si="11"/>
        <v>0</v>
      </c>
    </row>
    <row r="223" spans="1:10">
      <c r="A223" s="139">
        <v>30010</v>
      </c>
      <c r="B223" s="43" t="s">
        <v>295</v>
      </c>
      <c r="C223" s="44"/>
      <c r="D223" s="44">
        <v>35000000</v>
      </c>
      <c r="E223" s="132"/>
      <c r="F223" s="132"/>
      <c r="H223" s="133">
        <f t="shared" si="9"/>
        <v>-35000000</v>
      </c>
      <c r="I223" s="4">
        <f t="shared" si="10"/>
        <v>1</v>
      </c>
      <c r="J223" s="133">
        <f t="shared" si="11"/>
        <v>-35000000</v>
      </c>
    </row>
    <row r="224" spans="1:10">
      <c r="A224" s="139">
        <v>30011</v>
      </c>
      <c r="B224" s="137" t="s">
        <v>296</v>
      </c>
      <c r="C224" s="44">
        <v>0</v>
      </c>
      <c r="D224" s="44">
        <v>0</v>
      </c>
      <c r="E224" s="132"/>
      <c r="F224" s="132"/>
      <c r="H224" s="133">
        <f t="shared" si="9"/>
        <v>0</v>
      </c>
      <c r="I224" s="4">
        <f t="shared" si="10"/>
        <v>1</v>
      </c>
      <c r="J224" s="133">
        <f t="shared" si="11"/>
        <v>0</v>
      </c>
    </row>
    <row r="225" spans="1:10">
      <c r="A225" s="139">
        <v>30020</v>
      </c>
      <c r="B225" s="43" t="s">
        <v>297</v>
      </c>
      <c r="C225" s="44">
        <v>0</v>
      </c>
      <c r="D225" s="44">
        <v>0</v>
      </c>
      <c r="E225" s="132"/>
      <c r="F225" s="132"/>
      <c r="H225" s="133">
        <f t="shared" si="9"/>
        <v>0</v>
      </c>
      <c r="I225" s="4">
        <f t="shared" si="10"/>
        <v>1</v>
      </c>
      <c r="J225" s="133">
        <f t="shared" si="11"/>
        <v>0</v>
      </c>
    </row>
    <row r="226" spans="1:10">
      <c r="A226" s="139">
        <v>30030</v>
      </c>
      <c r="B226" s="43" t="s">
        <v>298</v>
      </c>
      <c r="C226" s="44"/>
      <c r="D226" s="44">
        <v>500000</v>
      </c>
      <c r="E226" s="132"/>
      <c r="F226" s="132"/>
      <c r="H226" s="133">
        <f t="shared" si="9"/>
        <v>-500000</v>
      </c>
      <c r="I226" s="4">
        <f t="shared" si="10"/>
        <v>1</v>
      </c>
      <c r="J226" s="133">
        <f t="shared" si="11"/>
        <v>-500000</v>
      </c>
    </row>
    <row r="227" spans="1:10">
      <c r="A227" s="139">
        <v>30031</v>
      </c>
      <c r="B227" s="137" t="s">
        <v>299</v>
      </c>
      <c r="C227" s="44">
        <v>0</v>
      </c>
      <c r="D227" s="44">
        <v>0</v>
      </c>
      <c r="E227" s="132"/>
      <c r="F227" s="132"/>
      <c r="H227" s="133">
        <f t="shared" si="9"/>
        <v>0</v>
      </c>
      <c r="I227" s="4">
        <f t="shared" si="10"/>
        <v>1</v>
      </c>
      <c r="J227" s="133">
        <f t="shared" si="11"/>
        <v>0</v>
      </c>
    </row>
    <row r="228" spans="1:10">
      <c r="A228" s="142">
        <v>30040</v>
      </c>
      <c r="B228" s="135" t="s">
        <v>301</v>
      </c>
      <c r="C228" s="44"/>
      <c r="D228" s="44">
        <v>4266450.7499999898</v>
      </c>
      <c r="E228" s="302"/>
      <c r="F228" s="302"/>
      <c r="G228" s="136"/>
      <c r="H228" s="133">
        <f t="shared" si="9"/>
        <v>-4266450.75</v>
      </c>
      <c r="I228" s="4">
        <f t="shared" si="10"/>
        <v>1</v>
      </c>
      <c r="J228" s="133">
        <f t="shared" si="11"/>
        <v>-4266450.75</v>
      </c>
    </row>
    <row r="229" spans="1:10">
      <c r="A229" s="139">
        <v>30041</v>
      </c>
      <c r="B229" s="137" t="s">
        <v>300</v>
      </c>
      <c r="C229" s="44">
        <v>0</v>
      </c>
      <c r="D229" s="44">
        <v>0</v>
      </c>
      <c r="E229" s="132"/>
      <c r="F229" s="132"/>
      <c r="H229" s="133">
        <f t="shared" si="9"/>
        <v>0</v>
      </c>
      <c r="I229" s="4">
        <f t="shared" si="10"/>
        <v>1</v>
      </c>
      <c r="J229" s="133">
        <f t="shared" si="11"/>
        <v>0</v>
      </c>
    </row>
    <row r="230" spans="1:10">
      <c r="A230" s="139">
        <v>30050</v>
      </c>
      <c r="B230" s="43" t="s">
        <v>302</v>
      </c>
      <c r="C230" s="44">
        <v>0</v>
      </c>
      <c r="D230" s="44">
        <v>0</v>
      </c>
      <c r="E230" s="132"/>
      <c r="F230" s="132"/>
      <c r="H230" s="133">
        <f t="shared" si="9"/>
        <v>0</v>
      </c>
      <c r="I230" s="4">
        <f t="shared" si="10"/>
        <v>1</v>
      </c>
      <c r="J230" s="133">
        <f t="shared" si="11"/>
        <v>0</v>
      </c>
    </row>
    <row r="231" spans="1:10">
      <c r="A231" s="139">
        <v>71000</v>
      </c>
      <c r="B231" s="43" t="s">
        <v>486</v>
      </c>
      <c r="C231" s="44"/>
      <c r="D231" s="44">
        <v>0</v>
      </c>
      <c r="E231" s="132"/>
      <c r="F231" s="132"/>
      <c r="H231" s="133">
        <f t="shared" si="9"/>
        <v>0</v>
      </c>
      <c r="I231" s="4">
        <f t="shared" si="10"/>
        <v>1</v>
      </c>
      <c r="J231" s="133">
        <f t="shared" si="11"/>
        <v>0</v>
      </c>
    </row>
    <row r="232" spans="1:10">
      <c r="A232" s="139">
        <v>71001</v>
      </c>
      <c r="B232" s="43" t="s">
        <v>304</v>
      </c>
      <c r="C232" s="44">
        <v>0</v>
      </c>
      <c r="D232" s="44">
        <v>0</v>
      </c>
      <c r="E232" s="132"/>
      <c r="F232" s="132"/>
      <c r="H232" s="133">
        <f t="shared" si="9"/>
        <v>0</v>
      </c>
      <c r="I232" s="4">
        <f t="shared" si="10"/>
        <v>1</v>
      </c>
      <c r="J232" s="133">
        <f t="shared" si="11"/>
        <v>0</v>
      </c>
    </row>
    <row r="233" spans="1:10">
      <c r="A233" s="139">
        <v>71002</v>
      </c>
      <c r="B233" s="43" t="s">
        <v>305</v>
      </c>
      <c r="C233" s="44">
        <v>0</v>
      </c>
      <c r="D233" s="44">
        <v>0</v>
      </c>
      <c r="E233" s="132"/>
      <c r="F233" s="132"/>
      <c r="H233" s="133">
        <f t="shared" si="9"/>
        <v>0</v>
      </c>
      <c r="I233" s="4">
        <f t="shared" si="10"/>
        <v>1</v>
      </c>
      <c r="J233" s="133">
        <f t="shared" si="11"/>
        <v>0</v>
      </c>
    </row>
    <row r="234" spans="1:10">
      <c r="A234" s="139">
        <v>71003</v>
      </c>
      <c r="B234" s="43" t="s">
        <v>306</v>
      </c>
      <c r="C234" s="44">
        <v>0</v>
      </c>
      <c r="D234" s="44">
        <v>0</v>
      </c>
      <c r="E234" s="132"/>
      <c r="F234" s="132"/>
      <c r="H234" s="133">
        <f t="shared" si="9"/>
        <v>0</v>
      </c>
      <c r="I234" s="4">
        <f t="shared" si="10"/>
        <v>1</v>
      </c>
      <c r="J234" s="133">
        <f t="shared" si="11"/>
        <v>0</v>
      </c>
    </row>
    <row r="235" spans="1:10">
      <c r="A235" s="139">
        <v>71004</v>
      </c>
      <c r="B235" s="43" t="s">
        <v>307</v>
      </c>
      <c r="C235" s="44">
        <v>0</v>
      </c>
      <c r="D235" s="44">
        <v>0</v>
      </c>
      <c r="E235" s="132"/>
      <c r="F235" s="132"/>
      <c r="H235" s="133">
        <f t="shared" si="9"/>
        <v>0</v>
      </c>
      <c r="I235" s="4">
        <f t="shared" si="10"/>
        <v>1</v>
      </c>
      <c r="J235" s="133">
        <f t="shared" si="11"/>
        <v>0</v>
      </c>
    </row>
    <row r="236" spans="1:10">
      <c r="A236" s="139">
        <v>71005</v>
      </c>
      <c r="B236" s="43" t="s">
        <v>308</v>
      </c>
      <c r="C236" s="44">
        <v>0</v>
      </c>
      <c r="D236" s="44">
        <v>0</v>
      </c>
      <c r="E236" s="132"/>
      <c r="F236" s="132"/>
      <c r="H236" s="133">
        <f t="shared" si="9"/>
        <v>0</v>
      </c>
      <c r="I236" s="4">
        <f t="shared" si="10"/>
        <v>1</v>
      </c>
      <c r="J236" s="133">
        <f t="shared" si="11"/>
        <v>0</v>
      </c>
    </row>
    <row r="237" spans="1:10">
      <c r="A237" s="139">
        <v>71006</v>
      </c>
      <c r="B237" s="43" t="s">
        <v>309</v>
      </c>
      <c r="C237" s="44"/>
      <c r="D237" s="44">
        <v>15020</v>
      </c>
      <c r="E237" s="132"/>
      <c r="F237" s="132"/>
      <c r="H237" s="133">
        <f t="shared" si="9"/>
        <v>-15020</v>
      </c>
      <c r="I237" s="4">
        <f t="shared" si="10"/>
        <v>1</v>
      </c>
      <c r="J237" s="133">
        <f t="shared" si="11"/>
        <v>-15020</v>
      </c>
    </row>
    <row r="238" spans="1:10">
      <c r="A238" s="139">
        <v>71007</v>
      </c>
      <c r="B238" s="43" t="s">
        <v>310</v>
      </c>
      <c r="C238" s="44">
        <v>0</v>
      </c>
      <c r="D238" s="44">
        <v>0</v>
      </c>
      <c r="E238" s="132"/>
      <c r="F238" s="132"/>
      <c r="H238" s="133">
        <f t="shared" si="9"/>
        <v>0</v>
      </c>
      <c r="I238" s="4">
        <f t="shared" si="10"/>
        <v>1</v>
      </c>
      <c r="J238" s="133">
        <f t="shared" si="11"/>
        <v>0</v>
      </c>
    </row>
    <row r="239" spans="1:10">
      <c r="A239" s="139">
        <v>71008</v>
      </c>
      <c r="B239" s="43" t="s">
        <v>311</v>
      </c>
      <c r="C239" s="44">
        <v>0</v>
      </c>
      <c r="D239" s="44">
        <v>0</v>
      </c>
      <c r="E239" s="132"/>
      <c r="F239" s="132"/>
      <c r="H239" s="133">
        <f t="shared" si="9"/>
        <v>0</v>
      </c>
      <c r="I239" s="4">
        <f t="shared" si="10"/>
        <v>1</v>
      </c>
      <c r="J239" s="133">
        <f t="shared" si="11"/>
        <v>0</v>
      </c>
    </row>
    <row r="240" spans="1:10">
      <c r="A240" s="139">
        <v>71009</v>
      </c>
      <c r="B240" s="43" t="s">
        <v>312</v>
      </c>
      <c r="C240" s="44">
        <v>0</v>
      </c>
      <c r="D240" s="44">
        <v>0</v>
      </c>
      <c r="E240" s="132"/>
      <c r="F240" s="132"/>
      <c r="H240" s="133">
        <f t="shared" si="9"/>
        <v>0</v>
      </c>
      <c r="I240" s="4">
        <f t="shared" si="10"/>
        <v>1</v>
      </c>
      <c r="J240" s="133">
        <f t="shared" si="11"/>
        <v>0</v>
      </c>
    </row>
    <row r="241" spans="1:10">
      <c r="A241" s="139">
        <v>71010</v>
      </c>
      <c r="B241" s="137" t="s">
        <v>313</v>
      </c>
      <c r="C241" s="44">
        <v>0</v>
      </c>
      <c r="D241" s="44">
        <v>0</v>
      </c>
      <c r="E241" s="132"/>
      <c r="F241" s="132"/>
      <c r="H241" s="133">
        <f t="shared" si="9"/>
        <v>0</v>
      </c>
      <c r="I241" s="4">
        <f t="shared" si="10"/>
        <v>1</v>
      </c>
      <c r="J241" s="133">
        <f t="shared" si="11"/>
        <v>0</v>
      </c>
    </row>
    <row r="242" spans="1:10">
      <c r="A242" s="42">
        <v>71011</v>
      </c>
      <c r="B242" s="137" t="s">
        <v>314</v>
      </c>
      <c r="C242" s="44">
        <v>0</v>
      </c>
      <c r="D242" s="44">
        <v>0</v>
      </c>
      <c r="E242" s="132"/>
      <c r="F242" s="132"/>
      <c r="H242" s="133">
        <f t="shared" si="9"/>
        <v>0</v>
      </c>
      <c r="I242" s="4">
        <f t="shared" si="10"/>
        <v>1</v>
      </c>
      <c r="J242" s="133">
        <f t="shared" si="11"/>
        <v>0</v>
      </c>
    </row>
    <row r="243" spans="1:10">
      <c r="A243" s="42">
        <v>71012</v>
      </c>
      <c r="B243" s="137" t="s">
        <v>315</v>
      </c>
      <c r="C243" s="44">
        <v>0</v>
      </c>
      <c r="D243" s="44">
        <v>0</v>
      </c>
      <c r="E243" s="132"/>
      <c r="F243" s="132"/>
      <c r="H243" s="133">
        <f t="shared" si="9"/>
        <v>0</v>
      </c>
      <c r="I243" s="4">
        <f t="shared" si="10"/>
        <v>1</v>
      </c>
      <c r="J243" s="133">
        <f t="shared" si="11"/>
        <v>0</v>
      </c>
    </row>
    <row r="244" spans="1:10">
      <c r="A244" s="42">
        <v>71013</v>
      </c>
      <c r="B244" s="137" t="s">
        <v>316</v>
      </c>
      <c r="C244" s="44"/>
      <c r="D244" s="44">
        <v>32673684.469999999</v>
      </c>
      <c r="E244" s="132"/>
      <c r="F244" s="132"/>
      <c r="H244" s="133">
        <f t="shared" si="9"/>
        <v>-32673684.469999999</v>
      </c>
      <c r="I244" s="4">
        <f t="shared" si="10"/>
        <v>1</v>
      </c>
      <c r="J244" s="133">
        <f t="shared" si="11"/>
        <v>-32673684.469999999</v>
      </c>
    </row>
    <row r="245" spans="1:10">
      <c r="A245" s="42">
        <v>71014</v>
      </c>
      <c r="B245" s="137" t="s">
        <v>317</v>
      </c>
      <c r="C245" s="44">
        <v>0</v>
      </c>
      <c r="D245" s="44">
        <v>0</v>
      </c>
      <c r="E245" s="132"/>
      <c r="F245" s="132"/>
      <c r="H245" s="133">
        <f t="shared" si="9"/>
        <v>0</v>
      </c>
      <c r="I245" s="4">
        <f t="shared" si="10"/>
        <v>1</v>
      </c>
      <c r="J245" s="133">
        <f t="shared" si="11"/>
        <v>0</v>
      </c>
    </row>
    <row r="246" spans="1:10">
      <c r="A246" s="42">
        <v>71015</v>
      </c>
      <c r="B246" s="137" t="s">
        <v>318</v>
      </c>
      <c r="C246" s="44">
        <v>0</v>
      </c>
      <c r="D246" s="44">
        <v>0</v>
      </c>
      <c r="E246" s="132"/>
      <c r="F246" s="132"/>
      <c r="H246" s="133">
        <f t="shared" si="9"/>
        <v>0</v>
      </c>
      <c r="I246" s="4">
        <f t="shared" si="10"/>
        <v>1</v>
      </c>
      <c r="J246" s="133">
        <f t="shared" si="11"/>
        <v>0</v>
      </c>
    </row>
    <row r="247" spans="1:10">
      <c r="A247" s="42">
        <v>71016</v>
      </c>
      <c r="B247" s="137" t="s">
        <v>319</v>
      </c>
      <c r="C247" s="44">
        <v>0</v>
      </c>
      <c r="D247" s="44">
        <v>0</v>
      </c>
      <c r="E247" s="132"/>
      <c r="F247" s="132"/>
      <c r="H247" s="133">
        <f t="shared" si="9"/>
        <v>0</v>
      </c>
      <c r="I247" s="4">
        <f t="shared" si="10"/>
        <v>1</v>
      </c>
      <c r="J247" s="133">
        <f t="shared" si="11"/>
        <v>0</v>
      </c>
    </row>
    <row r="248" spans="1:10">
      <c r="A248" s="42">
        <v>71017</v>
      </c>
      <c r="B248" s="137" t="s">
        <v>320</v>
      </c>
      <c r="C248" s="44">
        <v>0</v>
      </c>
      <c r="D248" s="44">
        <v>0</v>
      </c>
      <c r="E248" s="132"/>
      <c r="F248" s="132"/>
      <c r="H248" s="133">
        <f t="shared" si="9"/>
        <v>0</v>
      </c>
      <c r="I248" s="4">
        <f t="shared" si="10"/>
        <v>1</v>
      </c>
      <c r="J248" s="133">
        <f t="shared" si="11"/>
        <v>0</v>
      </c>
    </row>
    <row r="249" spans="1:10">
      <c r="A249" s="42">
        <v>71018</v>
      </c>
      <c r="B249" s="137" t="s">
        <v>321</v>
      </c>
      <c r="C249" s="44">
        <v>0</v>
      </c>
      <c r="D249" s="44">
        <v>0</v>
      </c>
      <c r="E249" s="132"/>
      <c r="F249" s="132"/>
      <c r="H249" s="133">
        <f t="shared" si="9"/>
        <v>0</v>
      </c>
      <c r="I249" s="4">
        <f t="shared" si="10"/>
        <v>1</v>
      </c>
      <c r="J249" s="133">
        <f t="shared" si="11"/>
        <v>0</v>
      </c>
    </row>
    <row r="250" spans="1:10">
      <c r="A250" s="42">
        <v>71019</v>
      </c>
      <c r="B250" s="137" t="s">
        <v>322</v>
      </c>
      <c r="C250" s="44">
        <v>0</v>
      </c>
      <c r="D250" s="44">
        <v>0</v>
      </c>
      <c r="E250" s="132"/>
      <c r="F250" s="132"/>
      <c r="H250" s="133">
        <f t="shared" si="9"/>
        <v>0</v>
      </c>
      <c r="I250" s="4">
        <f t="shared" si="10"/>
        <v>1</v>
      </c>
      <c r="J250" s="133">
        <f t="shared" si="11"/>
        <v>0</v>
      </c>
    </row>
    <row r="251" spans="1:10">
      <c r="A251" s="42">
        <v>71020</v>
      </c>
      <c r="B251" s="137" t="s">
        <v>323</v>
      </c>
      <c r="C251" s="44">
        <v>0</v>
      </c>
      <c r="D251" s="44">
        <v>0</v>
      </c>
      <c r="E251" s="132"/>
      <c r="F251" s="132"/>
      <c r="H251" s="133">
        <f t="shared" si="9"/>
        <v>0</v>
      </c>
      <c r="I251" s="4">
        <f t="shared" si="10"/>
        <v>1</v>
      </c>
      <c r="J251" s="133">
        <f t="shared" si="11"/>
        <v>0</v>
      </c>
    </row>
    <row r="252" spans="1:10">
      <c r="A252" s="42">
        <v>71021</v>
      </c>
      <c r="B252" s="137" t="s">
        <v>324</v>
      </c>
      <c r="C252" s="44">
        <v>0</v>
      </c>
      <c r="D252" s="44">
        <v>0</v>
      </c>
      <c r="E252" s="132"/>
      <c r="F252" s="132"/>
      <c r="H252" s="133">
        <f t="shared" si="9"/>
        <v>0</v>
      </c>
      <c r="I252" s="4">
        <f t="shared" si="10"/>
        <v>1</v>
      </c>
      <c r="J252" s="133">
        <f t="shared" si="11"/>
        <v>0</v>
      </c>
    </row>
    <row r="253" spans="1:10">
      <c r="A253" s="42">
        <v>71022</v>
      </c>
      <c r="B253" s="137" t="s">
        <v>325</v>
      </c>
      <c r="C253" s="44">
        <v>0</v>
      </c>
      <c r="D253" s="44">
        <v>0</v>
      </c>
      <c r="E253" s="132"/>
      <c r="F253" s="132"/>
      <c r="H253" s="133">
        <f t="shared" si="9"/>
        <v>0</v>
      </c>
      <c r="I253" s="4">
        <f t="shared" si="10"/>
        <v>1</v>
      </c>
      <c r="J253" s="133">
        <f t="shared" si="11"/>
        <v>0</v>
      </c>
    </row>
    <row r="254" spans="1:10">
      <c r="A254" s="42">
        <v>71023</v>
      </c>
      <c r="B254" s="137" t="s">
        <v>326</v>
      </c>
      <c r="C254" s="44">
        <v>0</v>
      </c>
      <c r="D254" s="44">
        <v>0</v>
      </c>
      <c r="E254" s="132"/>
      <c r="F254" s="132"/>
      <c r="H254" s="133">
        <f t="shared" si="9"/>
        <v>0</v>
      </c>
      <c r="I254" s="4">
        <f t="shared" si="10"/>
        <v>1</v>
      </c>
      <c r="J254" s="133">
        <f t="shared" si="11"/>
        <v>0</v>
      </c>
    </row>
    <row r="255" spans="1:10">
      <c r="A255" s="42">
        <v>71024</v>
      </c>
      <c r="B255" s="144" t="s">
        <v>327</v>
      </c>
      <c r="C255" s="44">
        <v>0</v>
      </c>
      <c r="D255" s="44">
        <v>0</v>
      </c>
      <c r="E255" s="132"/>
      <c r="F255" s="132"/>
      <c r="H255" s="133">
        <f t="shared" si="9"/>
        <v>0</v>
      </c>
      <c r="I255" s="4">
        <f t="shared" si="10"/>
        <v>1</v>
      </c>
      <c r="J255" s="133">
        <f t="shared" si="11"/>
        <v>0</v>
      </c>
    </row>
    <row r="256" spans="1:10">
      <c r="A256" s="140">
        <v>71025</v>
      </c>
      <c r="B256" s="43" t="s">
        <v>328</v>
      </c>
      <c r="C256" s="44">
        <v>0</v>
      </c>
      <c r="D256" s="44">
        <v>0</v>
      </c>
      <c r="E256" s="132"/>
      <c r="F256" s="132"/>
      <c r="H256" s="133">
        <f t="shared" si="9"/>
        <v>0</v>
      </c>
      <c r="I256" s="4">
        <f t="shared" si="10"/>
        <v>1</v>
      </c>
      <c r="J256" s="133">
        <f t="shared" si="11"/>
        <v>0</v>
      </c>
    </row>
    <row r="257" spans="1:10">
      <c r="A257" s="140">
        <v>71026</v>
      </c>
      <c r="B257" s="43" t="s">
        <v>329</v>
      </c>
      <c r="C257" s="44">
        <v>0</v>
      </c>
      <c r="D257" s="44">
        <v>0</v>
      </c>
      <c r="E257" s="132"/>
      <c r="F257" s="132"/>
      <c r="H257" s="133">
        <f t="shared" si="9"/>
        <v>0</v>
      </c>
      <c r="I257" s="4">
        <f t="shared" si="10"/>
        <v>1</v>
      </c>
      <c r="J257" s="133">
        <f t="shared" si="11"/>
        <v>0</v>
      </c>
    </row>
    <row r="258" spans="1:10">
      <c r="A258" s="140">
        <v>71027</v>
      </c>
      <c r="B258" s="43" t="s">
        <v>330</v>
      </c>
      <c r="C258" s="44">
        <v>0</v>
      </c>
      <c r="D258" s="44">
        <v>0</v>
      </c>
      <c r="E258" s="132"/>
      <c r="F258" s="132"/>
      <c r="H258" s="133">
        <f t="shared" si="9"/>
        <v>0</v>
      </c>
      <c r="I258" s="4">
        <f t="shared" si="10"/>
        <v>1</v>
      </c>
      <c r="J258" s="133">
        <f t="shared" si="11"/>
        <v>0</v>
      </c>
    </row>
    <row r="259" spans="1:10">
      <c r="A259" s="140">
        <v>71028</v>
      </c>
      <c r="B259" s="43" t="s">
        <v>331</v>
      </c>
      <c r="C259" s="44">
        <v>0</v>
      </c>
      <c r="D259" s="44">
        <v>0</v>
      </c>
      <c r="E259" s="132"/>
      <c r="F259" s="132"/>
      <c r="H259" s="133">
        <f t="shared" si="9"/>
        <v>0</v>
      </c>
      <c r="I259" s="4">
        <f t="shared" si="10"/>
        <v>1</v>
      </c>
      <c r="J259" s="133">
        <f t="shared" si="11"/>
        <v>0</v>
      </c>
    </row>
    <row r="260" spans="1:10">
      <c r="A260" s="140">
        <v>71029</v>
      </c>
      <c r="B260" s="43" t="s">
        <v>607</v>
      </c>
      <c r="C260" s="44"/>
      <c r="D260" s="44">
        <v>20976493.5</v>
      </c>
      <c r="E260" s="132"/>
      <c r="F260" s="132"/>
      <c r="H260" s="133">
        <f t="shared" si="9"/>
        <v>-20976493.5</v>
      </c>
      <c r="I260" s="4">
        <f t="shared" si="10"/>
        <v>1</v>
      </c>
      <c r="J260" s="133">
        <f t="shared" si="11"/>
        <v>-20976493.5</v>
      </c>
    </row>
    <row r="261" spans="1:10">
      <c r="A261" s="140">
        <v>71030</v>
      </c>
      <c r="B261" s="43" t="s">
        <v>608</v>
      </c>
      <c r="C261" s="44"/>
      <c r="D261" s="44">
        <v>843730.63</v>
      </c>
      <c r="E261" s="132"/>
      <c r="F261" s="132"/>
      <c r="H261" s="133">
        <f t="shared" si="9"/>
        <v>-843730.63</v>
      </c>
      <c r="I261" s="4">
        <f t="shared" si="10"/>
        <v>1</v>
      </c>
      <c r="J261" s="133">
        <f t="shared" si="11"/>
        <v>-843730.63</v>
      </c>
    </row>
    <row r="262" spans="1:10">
      <c r="A262" s="140">
        <v>71031</v>
      </c>
      <c r="B262" s="43" t="s">
        <v>609</v>
      </c>
      <c r="C262" s="44"/>
      <c r="D262" s="44">
        <v>9972426.5</v>
      </c>
      <c r="E262" s="132"/>
      <c r="F262" s="132"/>
      <c r="H262" s="133">
        <f t="shared" si="9"/>
        <v>-9972426.5</v>
      </c>
      <c r="I262" s="4">
        <f t="shared" si="10"/>
        <v>1</v>
      </c>
      <c r="J262" s="133">
        <f t="shared" si="11"/>
        <v>-9972426.5</v>
      </c>
    </row>
    <row r="263" spans="1:10">
      <c r="A263" s="139">
        <v>71998</v>
      </c>
      <c r="B263" s="43" t="s">
        <v>332</v>
      </c>
      <c r="C263" s="44"/>
      <c r="D263" s="44">
        <v>74654</v>
      </c>
      <c r="E263" s="132"/>
      <c r="F263" s="132"/>
      <c r="H263" s="133">
        <f t="shared" si="9"/>
        <v>-74654</v>
      </c>
      <c r="I263" s="4">
        <f t="shared" si="10"/>
        <v>1</v>
      </c>
      <c r="J263" s="133">
        <f t="shared" si="11"/>
        <v>-74654</v>
      </c>
    </row>
    <row r="264" spans="1:10">
      <c r="A264" s="139">
        <v>72100</v>
      </c>
      <c r="B264" s="43" t="s">
        <v>333</v>
      </c>
      <c r="C264" s="44">
        <v>0</v>
      </c>
      <c r="D264" s="44">
        <v>0</v>
      </c>
      <c r="E264" s="132"/>
      <c r="F264" s="132"/>
      <c r="H264" s="133">
        <f t="shared" si="9"/>
        <v>0</v>
      </c>
      <c r="I264" s="4">
        <f t="shared" si="10"/>
        <v>1</v>
      </c>
      <c r="J264" s="133">
        <f t="shared" si="11"/>
        <v>0</v>
      </c>
    </row>
    <row r="265" spans="1:10">
      <c r="A265" s="139">
        <v>72101</v>
      </c>
      <c r="B265" s="43" t="s">
        <v>334</v>
      </c>
      <c r="C265" s="44">
        <v>0</v>
      </c>
      <c r="D265" s="44">
        <v>0</v>
      </c>
      <c r="E265" s="132"/>
      <c r="F265" s="132"/>
      <c r="H265" s="133">
        <f t="shared" ref="H265:H328" si="12">ROUND(C265-D265+E265-F265,2)</f>
        <v>0</v>
      </c>
      <c r="I265" s="4">
        <f t="shared" ref="I265:I328" si="13">I264</f>
        <v>1</v>
      </c>
      <c r="J265" s="133">
        <f t="shared" ref="J265:J328" si="14">ROUND(H265*I265,2)</f>
        <v>0</v>
      </c>
    </row>
    <row r="266" spans="1:10">
      <c r="A266" s="139">
        <v>72102</v>
      </c>
      <c r="B266" s="43" t="s">
        <v>335</v>
      </c>
      <c r="C266" s="44">
        <v>0</v>
      </c>
      <c r="D266" s="44">
        <v>0</v>
      </c>
      <c r="E266" s="132"/>
      <c r="F266" s="132"/>
      <c r="H266" s="133">
        <f t="shared" si="12"/>
        <v>0</v>
      </c>
      <c r="I266" s="4">
        <f t="shared" si="13"/>
        <v>1</v>
      </c>
      <c r="J266" s="133">
        <f t="shared" si="14"/>
        <v>0</v>
      </c>
    </row>
    <row r="267" spans="1:10">
      <c r="A267" s="139">
        <v>72200</v>
      </c>
      <c r="B267" s="43" t="s">
        <v>337</v>
      </c>
      <c r="C267" s="44">
        <v>0</v>
      </c>
      <c r="D267" s="44">
        <v>0</v>
      </c>
      <c r="E267" s="132"/>
      <c r="F267" s="132"/>
      <c r="H267" s="133">
        <f t="shared" si="12"/>
        <v>0</v>
      </c>
      <c r="I267" s="4">
        <f t="shared" si="13"/>
        <v>1</v>
      </c>
      <c r="J267" s="133">
        <f t="shared" si="14"/>
        <v>0</v>
      </c>
    </row>
    <row r="268" spans="1:10">
      <c r="A268" s="140">
        <v>73006</v>
      </c>
      <c r="B268" s="43" t="s">
        <v>338</v>
      </c>
      <c r="C268" s="44">
        <v>0</v>
      </c>
      <c r="D268" s="44">
        <v>0</v>
      </c>
      <c r="E268" s="132"/>
      <c r="F268" s="132"/>
      <c r="H268" s="133">
        <f t="shared" si="12"/>
        <v>0</v>
      </c>
      <c r="I268" s="4">
        <f t="shared" si="13"/>
        <v>1</v>
      </c>
      <c r="J268" s="133">
        <f t="shared" si="14"/>
        <v>0</v>
      </c>
    </row>
    <row r="269" spans="1:10">
      <c r="A269" s="139">
        <v>74100</v>
      </c>
      <c r="B269" s="43" t="s">
        <v>339</v>
      </c>
      <c r="C269" s="44">
        <v>0</v>
      </c>
      <c r="D269" s="44">
        <v>0</v>
      </c>
      <c r="E269" s="132"/>
      <c r="F269" s="132"/>
      <c r="H269" s="133">
        <f t="shared" si="12"/>
        <v>0</v>
      </c>
      <c r="I269" s="4">
        <f t="shared" si="13"/>
        <v>1</v>
      </c>
      <c r="J269" s="133">
        <f t="shared" si="14"/>
        <v>0</v>
      </c>
    </row>
    <row r="270" spans="1:10">
      <c r="A270" s="139">
        <v>74101</v>
      </c>
      <c r="B270" s="43" t="s">
        <v>340</v>
      </c>
      <c r="C270" s="44">
        <v>0</v>
      </c>
      <c r="D270" s="44">
        <v>0</v>
      </c>
      <c r="E270" s="132"/>
      <c r="F270" s="132"/>
      <c r="H270" s="133">
        <f t="shared" si="12"/>
        <v>0</v>
      </c>
      <c r="I270" s="4">
        <f t="shared" si="13"/>
        <v>1</v>
      </c>
      <c r="J270" s="133">
        <f t="shared" si="14"/>
        <v>0</v>
      </c>
    </row>
    <row r="271" spans="1:10">
      <c r="A271" s="139">
        <v>74102</v>
      </c>
      <c r="B271" s="43" t="s">
        <v>341</v>
      </c>
      <c r="C271" s="44">
        <v>0</v>
      </c>
      <c r="D271" s="44">
        <v>0</v>
      </c>
      <c r="E271" s="132"/>
      <c r="F271" s="132"/>
      <c r="H271" s="133">
        <f t="shared" si="12"/>
        <v>0</v>
      </c>
      <c r="I271" s="4">
        <f t="shared" si="13"/>
        <v>1</v>
      </c>
      <c r="J271" s="133">
        <f t="shared" si="14"/>
        <v>0</v>
      </c>
    </row>
    <row r="272" spans="1:10">
      <c r="A272" s="139">
        <v>74200</v>
      </c>
      <c r="B272" s="43" t="s">
        <v>342</v>
      </c>
      <c r="C272" s="44">
        <v>0</v>
      </c>
      <c r="D272" s="44">
        <v>0</v>
      </c>
      <c r="E272" s="132"/>
      <c r="F272" s="132"/>
      <c r="H272" s="133">
        <f t="shared" si="12"/>
        <v>0</v>
      </c>
      <c r="I272" s="4">
        <f t="shared" si="13"/>
        <v>1</v>
      </c>
      <c r="J272" s="133">
        <f t="shared" si="14"/>
        <v>0</v>
      </c>
    </row>
    <row r="273" spans="1:10">
      <c r="A273" s="139">
        <v>74201</v>
      </c>
      <c r="B273" s="43" t="s">
        <v>343</v>
      </c>
      <c r="C273" s="44">
        <v>0</v>
      </c>
      <c r="D273" s="44">
        <v>0</v>
      </c>
      <c r="E273" s="132"/>
      <c r="F273" s="132"/>
      <c r="H273" s="133">
        <f t="shared" si="12"/>
        <v>0</v>
      </c>
      <c r="I273" s="4">
        <f t="shared" si="13"/>
        <v>1</v>
      </c>
      <c r="J273" s="133">
        <f t="shared" si="14"/>
        <v>0</v>
      </c>
    </row>
    <row r="274" spans="1:10">
      <c r="A274" s="139">
        <v>74202</v>
      </c>
      <c r="B274" s="43" t="s">
        <v>344</v>
      </c>
      <c r="C274" s="44">
        <v>0</v>
      </c>
      <c r="D274" s="44">
        <v>0</v>
      </c>
      <c r="E274" s="132"/>
      <c r="F274" s="132"/>
      <c r="H274" s="133">
        <f t="shared" si="12"/>
        <v>0</v>
      </c>
      <c r="I274" s="4">
        <f t="shared" si="13"/>
        <v>1</v>
      </c>
      <c r="J274" s="133">
        <f t="shared" si="14"/>
        <v>0</v>
      </c>
    </row>
    <row r="275" spans="1:10">
      <c r="A275" s="139">
        <v>74203</v>
      </c>
      <c r="B275" s="43" t="s">
        <v>345</v>
      </c>
      <c r="C275" s="44">
        <v>0</v>
      </c>
      <c r="D275" s="44">
        <v>0</v>
      </c>
      <c r="E275" s="132"/>
      <c r="F275" s="132"/>
      <c r="H275" s="133">
        <f t="shared" si="12"/>
        <v>0</v>
      </c>
      <c r="I275" s="4">
        <f t="shared" si="13"/>
        <v>1</v>
      </c>
      <c r="J275" s="133">
        <f t="shared" si="14"/>
        <v>0</v>
      </c>
    </row>
    <row r="276" spans="1:10">
      <c r="A276" s="139">
        <v>74204</v>
      </c>
      <c r="B276" s="43" t="s">
        <v>346</v>
      </c>
      <c r="C276" s="44">
        <v>0</v>
      </c>
      <c r="D276" s="44">
        <v>0</v>
      </c>
      <c r="E276" s="132"/>
      <c r="F276" s="132"/>
      <c r="H276" s="133">
        <f t="shared" si="12"/>
        <v>0</v>
      </c>
      <c r="I276" s="4">
        <f t="shared" si="13"/>
        <v>1</v>
      </c>
      <c r="J276" s="133">
        <f t="shared" si="14"/>
        <v>0</v>
      </c>
    </row>
    <row r="277" spans="1:10">
      <c r="A277" s="139">
        <v>74300</v>
      </c>
      <c r="B277" s="43" t="s">
        <v>347</v>
      </c>
      <c r="C277" s="44">
        <v>0</v>
      </c>
      <c r="D277" s="44">
        <v>0</v>
      </c>
      <c r="E277" s="132"/>
      <c r="F277" s="132"/>
      <c r="H277" s="133">
        <f t="shared" si="12"/>
        <v>0</v>
      </c>
      <c r="I277" s="4">
        <f t="shared" si="13"/>
        <v>1</v>
      </c>
      <c r="J277" s="133">
        <f t="shared" si="14"/>
        <v>0</v>
      </c>
    </row>
    <row r="278" spans="1:10">
      <c r="A278" s="139">
        <v>81000</v>
      </c>
      <c r="B278" s="43" t="s">
        <v>487</v>
      </c>
      <c r="C278" s="44">
        <v>0</v>
      </c>
      <c r="D278" s="44"/>
      <c r="E278" s="132"/>
      <c r="F278" s="132"/>
      <c r="H278" s="133">
        <f t="shared" si="12"/>
        <v>0</v>
      </c>
      <c r="I278" s="4">
        <f t="shared" si="13"/>
        <v>1</v>
      </c>
      <c r="J278" s="133">
        <f t="shared" si="14"/>
        <v>0</v>
      </c>
    </row>
    <row r="279" spans="1:10">
      <c r="A279" s="139">
        <v>81001</v>
      </c>
      <c r="B279" s="137" t="s">
        <v>304</v>
      </c>
      <c r="C279" s="44">
        <v>0</v>
      </c>
      <c r="D279" s="44">
        <v>0</v>
      </c>
      <c r="E279" s="132"/>
      <c r="F279" s="132"/>
      <c r="H279" s="133">
        <f t="shared" si="12"/>
        <v>0</v>
      </c>
      <c r="I279" s="4">
        <f t="shared" si="13"/>
        <v>1</v>
      </c>
      <c r="J279" s="133">
        <f t="shared" si="14"/>
        <v>0</v>
      </c>
    </row>
    <row r="280" spans="1:10">
      <c r="A280" s="139">
        <v>81002</v>
      </c>
      <c r="B280" s="137" t="s">
        <v>305</v>
      </c>
      <c r="C280" s="44">
        <v>0</v>
      </c>
      <c r="D280" s="44">
        <v>0</v>
      </c>
      <c r="E280" s="132"/>
      <c r="F280" s="132"/>
      <c r="H280" s="133">
        <f t="shared" si="12"/>
        <v>0</v>
      </c>
      <c r="I280" s="4">
        <f t="shared" si="13"/>
        <v>1</v>
      </c>
      <c r="J280" s="133">
        <f t="shared" si="14"/>
        <v>0</v>
      </c>
    </row>
    <row r="281" spans="1:10">
      <c r="A281" s="139">
        <v>81003</v>
      </c>
      <c r="B281" s="137" t="s">
        <v>306</v>
      </c>
      <c r="C281" s="44">
        <v>0</v>
      </c>
      <c r="D281" s="44">
        <v>0</v>
      </c>
      <c r="E281" s="132"/>
      <c r="F281" s="132"/>
      <c r="H281" s="133">
        <f t="shared" si="12"/>
        <v>0</v>
      </c>
      <c r="I281" s="4">
        <f t="shared" si="13"/>
        <v>1</v>
      </c>
      <c r="J281" s="133">
        <f t="shared" si="14"/>
        <v>0</v>
      </c>
    </row>
    <row r="282" spans="1:10">
      <c r="A282" s="139">
        <v>81004</v>
      </c>
      <c r="B282" s="137" t="s">
        <v>307</v>
      </c>
      <c r="C282" s="44">
        <v>0</v>
      </c>
      <c r="D282" s="44">
        <v>0</v>
      </c>
      <c r="E282" s="132"/>
      <c r="F282" s="132"/>
      <c r="H282" s="133">
        <f t="shared" si="12"/>
        <v>0</v>
      </c>
      <c r="I282" s="4">
        <f t="shared" si="13"/>
        <v>1</v>
      </c>
      <c r="J282" s="133">
        <f t="shared" si="14"/>
        <v>0</v>
      </c>
    </row>
    <row r="283" spans="1:10">
      <c r="A283" s="139">
        <v>81005</v>
      </c>
      <c r="B283" s="137" t="s">
        <v>308</v>
      </c>
      <c r="C283" s="44">
        <v>0</v>
      </c>
      <c r="D283" s="44">
        <v>0</v>
      </c>
      <c r="E283" s="132"/>
      <c r="F283" s="132"/>
      <c r="H283" s="133">
        <f t="shared" si="12"/>
        <v>0</v>
      </c>
      <c r="I283" s="4">
        <f t="shared" si="13"/>
        <v>1</v>
      </c>
      <c r="J283" s="133">
        <f t="shared" si="14"/>
        <v>0</v>
      </c>
    </row>
    <row r="284" spans="1:10">
      <c r="A284" s="139">
        <v>81006</v>
      </c>
      <c r="B284" s="137" t="s">
        <v>309</v>
      </c>
      <c r="C284" s="44">
        <v>0</v>
      </c>
      <c r="D284" s="44">
        <v>0</v>
      </c>
      <c r="E284" s="132"/>
      <c r="F284" s="132"/>
      <c r="H284" s="133">
        <f t="shared" si="12"/>
        <v>0</v>
      </c>
      <c r="I284" s="4">
        <f t="shared" si="13"/>
        <v>1</v>
      </c>
      <c r="J284" s="133">
        <f t="shared" si="14"/>
        <v>0</v>
      </c>
    </row>
    <row r="285" spans="1:10">
      <c r="A285" s="139">
        <v>81007</v>
      </c>
      <c r="B285" s="43" t="s">
        <v>310</v>
      </c>
      <c r="C285" s="44">
        <v>0</v>
      </c>
      <c r="D285" s="44">
        <v>0</v>
      </c>
      <c r="E285" s="132"/>
      <c r="F285" s="132"/>
      <c r="H285" s="133">
        <f t="shared" si="12"/>
        <v>0</v>
      </c>
      <c r="I285" s="4">
        <f t="shared" si="13"/>
        <v>1</v>
      </c>
      <c r="J285" s="133">
        <f t="shared" si="14"/>
        <v>0</v>
      </c>
    </row>
    <row r="286" spans="1:10">
      <c r="A286" s="139">
        <v>81008</v>
      </c>
      <c r="B286" s="43" t="s">
        <v>311</v>
      </c>
      <c r="C286" s="44">
        <v>0</v>
      </c>
      <c r="D286" s="44">
        <v>0</v>
      </c>
      <c r="E286" s="132"/>
      <c r="F286" s="132"/>
      <c r="H286" s="133">
        <f t="shared" si="12"/>
        <v>0</v>
      </c>
      <c r="I286" s="4">
        <f t="shared" si="13"/>
        <v>1</v>
      </c>
      <c r="J286" s="133">
        <f t="shared" si="14"/>
        <v>0</v>
      </c>
    </row>
    <row r="287" spans="1:10">
      <c r="A287" s="139">
        <v>81009</v>
      </c>
      <c r="B287" s="43" t="s">
        <v>312</v>
      </c>
      <c r="C287" s="44">
        <v>0</v>
      </c>
      <c r="D287" s="44">
        <v>0</v>
      </c>
      <c r="E287" s="132"/>
      <c r="F287" s="132"/>
      <c r="H287" s="133">
        <f t="shared" si="12"/>
        <v>0</v>
      </c>
      <c r="I287" s="4">
        <f t="shared" si="13"/>
        <v>1</v>
      </c>
      <c r="J287" s="133">
        <f t="shared" si="14"/>
        <v>0</v>
      </c>
    </row>
    <row r="288" spans="1:10">
      <c r="A288" s="141">
        <v>81010</v>
      </c>
      <c r="B288" s="144" t="s">
        <v>313</v>
      </c>
      <c r="C288" s="44">
        <v>0</v>
      </c>
      <c r="D288" s="44">
        <v>0</v>
      </c>
      <c r="E288" s="132"/>
      <c r="F288" s="132"/>
      <c r="H288" s="133">
        <f t="shared" si="12"/>
        <v>0</v>
      </c>
      <c r="I288" s="4">
        <f t="shared" si="13"/>
        <v>1</v>
      </c>
      <c r="J288" s="133">
        <f t="shared" si="14"/>
        <v>0</v>
      </c>
    </row>
    <row r="289" spans="1:10">
      <c r="A289" s="139">
        <v>81011</v>
      </c>
      <c r="B289" s="137" t="s">
        <v>314</v>
      </c>
      <c r="C289" s="44">
        <v>0</v>
      </c>
      <c r="D289" s="44">
        <v>0</v>
      </c>
      <c r="E289" s="132"/>
      <c r="F289" s="132"/>
      <c r="H289" s="133">
        <f t="shared" si="12"/>
        <v>0</v>
      </c>
      <c r="I289" s="4">
        <f t="shared" si="13"/>
        <v>1</v>
      </c>
      <c r="J289" s="133">
        <f t="shared" si="14"/>
        <v>0</v>
      </c>
    </row>
    <row r="290" spans="1:10">
      <c r="A290" s="139">
        <v>81012</v>
      </c>
      <c r="B290" s="137" t="s">
        <v>315</v>
      </c>
      <c r="C290" s="44">
        <v>0</v>
      </c>
      <c r="D290" s="44">
        <v>0</v>
      </c>
      <c r="E290" s="132"/>
      <c r="F290" s="132"/>
      <c r="H290" s="133">
        <f t="shared" si="12"/>
        <v>0</v>
      </c>
      <c r="I290" s="4">
        <f t="shared" si="13"/>
        <v>1</v>
      </c>
      <c r="J290" s="133">
        <f t="shared" si="14"/>
        <v>0</v>
      </c>
    </row>
    <row r="291" spans="1:10">
      <c r="A291" s="139">
        <v>81013</v>
      </c>
      <c r="B291" s="137" t="s">
        <v>316</v>
      </c>
      <c r="C291" s="44">
        <v>29422299.030000001</v>
      </c>
      <c r="D291" s="44"/>
      <c r="E291" s="132"/>
      <c r="F291" s="132"/>
      <c r="H291" s="133">
        <f t="shared" si="12"/>
        <v>29422299.030000001</v>
      </c>
      <c r="I291" s="4">
        <f t="shared" si="13"/>
        <v>1</v>
      </c>
      <c r="J291" s="133">
        <f t="shared" si="14"/>
        <v>29422299.030000001</v>
      </c>
    </row>
    <row r="292" spans="1:10">
      <c r="A292" s="139">
        <v>81014</v>
      </c>
      <c r="B292" s="137" t="s">
        <v>317</v>
      </c>
      <c r="C292" s="44">
        <v>0</v>
      </c>
      <c r="D292" s="44">
        <v>0</v>
      </c>
      <c r="E292" s="132"/>
      <c r="F292" s="132"/>
      <c r="H292" s="133">
        <f t="shared" si="12"/>
        <v>0</v>
      </c>
      <c r="I292" s="4">
        <f t="shared" si="13"/>
        <v>1</v>
      </c>
      <c r="J292" s="133">
        <f t="shared" si="14"/>
        <v>0</v>
      </c>
    </row>
    <row r="293" spans="1:10">
      <c r="A293" s="139">
        <v>81015</v>
      </c>
      <c r="B293" s="137" t="s">
        <v>318</v>
      </c>
      <c r="C293" s="44">
        <v>0</v>
      </c>
      <c r="D293" s="44">
        <v>0</v>
      </c>
      <c r="E293" s="132"/>
      <c r="F293" s="132"/>
      <c r="H293" s="133">
        <f t="shared" si="12"/>
        <v>0</v>
      </c>
      <c r="I293" s="4">
        <f t="shared" si="13"/>
        <v>1</v>
      </c>
      <c r="J293" s="133">
        <f t="shared" si="14"/>
        <v>0</v>
      </c>
    </row>
    <row r="294" spans="1:10">
      <c r="A294" s="42">
        <v>81016</v>
      </c>
      <c r="B294" s="137" t="s">
        <v>319</v>
      </c>
      <c r="C294" s="44">
        <v>0</v>
      </c>
      <c r="D294" s="44">
        <v>0</v>
      </c>
      <c r="E294" s="132"/>
      <c r="F294" s="132"/>
      <c r="H294" s="133">
        <f t="shared" si="12"/>
        <v>0</v>
      </c>
      <c r="I294" s="4">
        <f t="shared" si="13"/>
        <v>1</v>
      </c>
      <c r="J294" s="133">
        <f t="shared" si="14"/>
        <v>0</v>
      </c>
    </row>
    <row r="295" spans="1:10">
      <c r="A295" s="42">
        <v>81017</v>
      </c>
      <c r="B295" s="137" t="s">
        <v>320</v>
      </c>
      <c r="C295" s="44">
        <v>0</v>
      </c>
      <c r="D295" s="44">
        <v>0</v>
      </c>
      <c r="E295" s="132"/>
      <c r="F295" s="132"/>
      <c r="H295" s="133">
        <f t="shared" si="12"/>
        <v>0</v>
      </c>
      <c r="I295" s="4">
        <f t="shared" si="13"/>
        <v>1</v>
      </c>
      <c r="J295" s="133">
        <f t="shared" si="14"/>
        <v>0</v>
      </c>
    </row>
    <row r="296" spans="1:10">
      <c r="A296" s="42">
        <v>81018</v>
      </c>
      <c r="B296" s="137" t="s">
        <v>321</v>
      </c>
      <c r="C296" s="44">
        <v>0</v>
      </c>
      <c r="D296" s="44">
        <v>0</v>
      </c>
      <c r="E296" s="132"/>
      <c r="F296" s="132"/>
      <c r="H296" s="133">
        <f t="shared" si="12"/>
        <v>0</v>
      </c>
      <c r="I296" s="4">
        <f t="shared" si="13"/>
        <v>1</v>
      </c>
      <c r="J296" s="133">
        <f t="shared" si="14"/>
        <v>0</v>
      </c>
    </row>
    <row r="297" spans="1:10">
      <c r="A297" s="42">
        <v>81019</v>
      </c>
      <c r="B297" s="137" t="s">
        <v>322</v>
      </c>
      <c r="C297" s="44">
        <v>0</v>
      </c>
      <c r="D297" s="44">
        <v>0</v>
      </c>
      <c r="E297" s="132"/>
      <c r="F297" s="132"/>
      <c r="H297" s="133">
        <f t="shared" si="12"/>
        <v>0</v>
      </c>
      <c r="I297" s="4">
        <f t="shared" si="13"/>
        <v>1</v>
      </c>
      <c r="J297" s="133">
        <f t="shared" si="14"/>
        <v>0</v>
      </c>
    </row>
    <row r="298" spans="1:10">
      <c r="A298" s="42">
        <v>81020</v>
      </c>
      <c r="B298" s="137" t="s">
        <v>323</v>
      </c>
      <c r="C298" s="44">
        <v>0</v>
      </c>
      <c r="D298" s="44">
        <v>0</v>
      </c>
      <c r="E298" s="132"/>
      <c r="F298" s="132"/>
      <c r="H298" s="133">
        <f t="shared" si="12"/>
        <v>0</v>
      </c>
      <c r="I298" s="4">
        <f t="shared" si="13"/>
        <v>1</v>
      </c>
      <c r="J298" s="133">
        <f t="shared" si="14"/>
        <v>0</v>
      </c>
    </row>
    <row r="299" spans="1:10">
      <c r="A299" s="42">
        <v>81021</v>
      </c>
      <c r="B299" s="137" t="s">
        <v>324</v>
      </c>
      <c r="C299" s="44">
        <v>0</v>
      </c>
      <c r="D299" s="44">
        <v>0</v>
      </c>
      <c r="E299" s="132"/>
      <c r="F299" s="132"/>
      <c r="H299" s="133">
        <f t="shared" si="12"/>
        <v>0</v>
      </c>
      <c r="I299" s="4">
        <f t="shared" si="13"/>
        <v>1</v>
      </c>
      <c r="J299" s="133">
        <f t="shared" si="14"/>
        <v>0</v>
      </c>
    </row>
    <row r="300" spans="1:10">
      <c r="A300" s="42">
        <v>81022</v>
      </c>
      <c r="B300" s="137" t="s">
        <v>325</v>
      </c>
      <c r="C300" s="44">
        <v>0</v>
      </c>
      <c r="D300" s="44">
        <v>0</v>
      </c>
      <c r="E300" s="132"/>
      <c r="F300" s="132"/>
      <c r="H300" s="133">
        <f t="shared" si="12"/>
        <v>0</v>
      </c>
      <c r="I300" s="4">
        <f t="shared" si="13"/>
        <v>1</v>
      </c>
      <c r="J300" s="133">
        <f t="shared" si="14"/>
        <v>0</v>
      </c>
    </row>
    <row r="301" spans="1:10">
      <c r="A301" s="42">
        <v>81023</v>
      </c>
      <c r="B301" s="137" t="s">
        <v>326</v>
      </c>
      <c r="C301" s="44">
        <v>0</v>
      </c>
      <c r="D301" s="44">
        <v>0</v>
      </c>
      <c r="E301" s="132"/>
      <c r="F301" s="132"/>
      <c r="H301" s="133">
        <f t="shared" si="12"/>
        <v>0</v>
      </c>
      <c r="I301" s="4">
        <f t="shared" si="13"/>
        <v>1</v>
      </c>
      <c r="J301" s="133">
        <f t="shared" si="14"/>
        <v>0</v>
      </c>
    </row>
    <row r="302" spans="1:10">
      <c r="A302" s="42">
        <v>81024</v>
      </c>
      <c r="B302" s="144" t="s">
        <v>327</v>
      </c>
      <c r="C302" s="44">
        <v>0</v>
      </c>
      <c r="D302" s="44">
        <v>0</v>
      </c>
      <c r="E302" s="132"/>
      <c r="F302" s="132"/>
      <c r="H302" s="133">
        <f t="shared" si="12"/>
        <v>0</v>
      </c>
      <c r="I302" s="4">
        <f t="shared" si="13"/>
        <v>1</v>
      </c>
      <c r="J302" s="133">
        <f t="shared" si="14"/>
        <v>0</v>
      </c>
    </row>
    <row r="303" spans="1:10">
      <c r="A303" s="140">
        <v>81025</v>
      </c>
      <c r="B303" s="43" t="s">
        <v>328</v>
      </c>
      <c r="C303" s="44">
        <v>0</v>
      </c>
      <c r="D303" s="44">
        <v>0</v>
      </c>
      <c r="E303" s="132"/>
      <c r="F303" s="132"/>
      <c r="H303" s="133">
        <f t="shared" si="12"/>
        <v>0</v>
      </c>
      <c r="I303" s="4">
        <f t="shared" si="13"/>
        <v>1</v>
      </c>
      <c r="J303" s="133">
        <f t="shared" si="14"/>
        <v>0</v>
      </c>
    </row>
    <row r="304" spans="1:10">
      <c r="A304" s="140">
        <v>81026</v>
      </c>
      <c r="B304" s="43" t="s">
        <v>329</v>
      </c>
      <c r="C304" s="44">
        <v>0</v>
      </c>
      <c r="D304" s="44">
        <v>0</v>
      </c>
      <c r="E304" s="132"/>
      <c r="F304" s="132"/>
      <c r="H304" s="133">
        <f t="shared" si="12"/>
        <v>0</v>
      </c>
      <c r="I304" s="4">
        <f t="shared" si="13"/>
        <v>1</v>
      </c>
      <c r="J304" s="133">
        <f t="shared" si="14"/>
        <v>0</v>
      </c>
    </row>
    <row r="305" spans="1:10">
      <c r="A305" s="140">
        <v>81027</v>
      </c>
      <c r="B305" s="43" t="s">
        <v>330</v>
      </c>
      <c r="C305" s="44">
        <v>0</v>
      </c>
      <c r="D305" s="44">
        <v>0</v>
      </c>
      <c r="E305" s="132"/>
      <c r="F305" s="132"/>
      <c r="H305" s="133">
        <f t="shared" si="12"/>
        <v>0</v>
      </c>
      <c r="I305" s="4">
        <f t="shared" si="13"/>
        <v>1</v>
      </c>
      <c r="J305" s="133">
        <f t="shared" si="14"/>
        <v>0</v>
      </c>
    </row>
    <row r="306" spans="1:10">
      <c r="A306" s="140">
        <v>81028</v>
      </c>
      <c r="B306" s="43" t="s">
        <v>331</v>
      </c>
      <c r="C306" s="44">
        <v>0</v>
      </c>
      <c r="D306" s="44">
        <v>0</v>
      </c>
      <c r="E306" s="132"/>
      <c r="F306" s="132"/>
      <c r="H306" s="133">
        <f t="shared" si="12"/>
        <v>0</v>
      </c>
      <c r="I306" s="4">
        <f t="shared" si="13"/>
        <v>1</v>
      </c>
      <c r="J306" s="133">
        <f t="shared" si="14"/>
        <v>0</v>
      </c>
    </row>
    <row r="307" spans="1:10">
      <c r="A307" s="140">
        <v>81029</v>
      </c>
      <c r="B307" s="43" t="s">
        <v>607</v>
      </c>
      <c r="C307" s="44">
        <v>14113506.42</v>
      </c>
      <c r="D307" s="44"/>
      <c r="E307" s="132"/>
      <c r="F307" s="132"/>
      <c r="H307" s="133">
        <f t="shared" si="12"/>
        <v>14113506.42</v>
      </c>
      <c r="I307" s="4">
        <f t="shared" si="13"/>
        <v>1</v>
      </c>
      <c r="J307" s="133">
        <f t="shared" si="14"/>
        <v>14113506.42</v>
      </c>
    </row>
    <row r="308" spans="1:10">
      <c r="A308" s="140">
        <v>81030</v>
      </c>
      <c r="B308" s="43" t="s">
        <v>608</v>
      </c>
      <c r="C308" s="44">
        <v>232062.11</v>
      </c>
      <c r="D308" s="44"/>
      <c r="E308" s="132"/>
      <c r="F308" s="132"/>
      <c r="H308" s="133">
        <f t="shared" si="12"/>
        <v>232062.11</v>
      </c>
      <c r="I308" s="4">
        <f t="shared" si="13"/>
        <v>1</v>
      </c>
      <c r="J308" s="133">
        <f t="shared" si="14"/>
        <v>232062.11</v>
      </c>
    </row>
    <row r="309" spans="1:10">
      <c r="A309" s="140">
        <v>81031</v>
      </c>
      <c r="B309" s="43" t="s">
        <v>609</v>
      </c>
      <c r="C309" s="44">
        <v>5799357.4900000002</v>
      </c>
      <c r="D309" s="44"/>
      <c r="E309" s="132"/>
      <c r="F309" s="132"/>
      <c r="H309" s="133">
        <f t="shared" si="12"/>
        <v>5799357.4900000002</v>
      </c>
      <c r="I309" s="4">
        <f t="shared" si="13"/>
        <v>1</v>
      </c>
      <c r="J309" s="133">
        <f t="shared" si="14"/>
        <v>5799357.4900000002</v>
      </c>
    </row>
    <row r="310" spans="1:10">
      <c r="A310" s="139">
        <v>81998</v>
      </c>
      <c r="B310" s="137" t="s">
        <v>348</v>
      </c>
      <c r="C310" s="44">
        <v>23450</v>
      </c>
      <c r="D310" s="44"/>
      <c r="E310" s="132"/>
      <c r="F310" s="132"/>
      <c r="H310" s="133">
        <f t="shared" si="12"/>
        <v>23450</v>
      </c>
      <c r="I310" s="4">
        <f t="shared" si="13"/>
        <v>1</v>
      </c>
      <c r="J310" s="133">
        <f t="shared" si="14"/>
        <v>23450</v>
      </c>
    </row>
    <row r="311" spans="1:10">
      <c r="A311" s="139">
        <v>82099</v>
      </c>
      <c r="B311" s="43" t="s">
        <v>349</v>
      </c>
      <c r="C311" s="44">
        <v>0</v>
      </c>
      <c r="D311" s="44">
        <v>0</v>
      </c>
      <c r="E311" s="132"/>
      <c r="F311" s="132"/>
      <c r="H311" s="133">
        <f t="shared" si="12"/>
        <v>0</v>
      </c>
      <c r="I311" s="4">
        <f t="shared" si="13"/>
        <v>1</v>
      </c>
      <c r="J311" s="133">
        <f t="shared" si="14"/>
        <v>0</v>
      </c>
    </row>
    <row r="312" spans="1:10">
      <c r="A312" s="139">
        <v>82100</v>
      </c>
      <c r="B312" s="43" t="s">
        <v>350</v>
      </c>
      <c r="C312" s="44">
        <v>0</v>
      </c>
      <c r="D312" s="44">
        <v>0</v>
      </c>
      <c r="E312" s="132"/>
      <c r="F312" s="132"/>
      <c r="H312" s="133">
        <f t="shared" si="12"/>
        <v>0</v>
      </c>
      <c r="I312" s="4">
        <f t="shared" si="13"/>
        <v>1</v>
      </c>
      <c r="J312" s="133">
        <f t="shared" si="14"/>
        <v>0</v>
      </c>
    </row>
    <row r="313" spans="1:10">
      <c r="A313" s="139">
        <v>82101</v>
      </c>
      <c r="B313" s="43" t="s">
        <v>351</v>
      </c>
      <c r="C313" s="44">
        <v>0</v>
      </c>
      <c r="D313" s="44">
        <v>0</v>
      </c>
      <c r="E313" s="132"/>
      <c r="F313" s="132"/>
      <c r="H313" s="133">
        <f t="shared" si="12"/>
        <v>0</v>
      </c>
      <c r="I313" s="4">
        <f t="shared" si="13"/>
        <v>1</v>
      </c>
      <c r="J313" s="133">
        <f t="shared" si="14"/>
        <v>0</v>
      </c>
    </row>
    <row r="314" spans="1:10">
      <c r="A314" s="139">
        <v>82102</v>
      </c>
      <c r="B314" s="43" t="s">
        <v>352</v>
      </c>
      <c r="C314" s="44">
        <v>0</v>
      </c>
      <c r="D314" s="44">
        <v>0</v>
      </c>
      <c r="E314" s="132"/>
      <c r="F314" s="132"/>
      <c r="H314" s="133">
        <f t="shared" si="12"/>
        <v>0</v>
      </c>
      <c r="I314" s="4">
        <f t="shared" si="13"/>
        <v>1</v>
      </c>
      <c r="J314" s="133">
        <f t="shared" si="14"/>
        <v>0</v>
      </c>
    </row>
    <row r="315" spans="1:10">
      <c r="A315" s="139">
        <v>82103</v>
      </c>
      <c r="B315" s="43" t="s">
        <v>353</v>
      </c>
      <c r="C315" s="44">
        <v>0</v>
      </c>
      <c r="D315" s="44">
        <v>0</v>
      </c>
      <c r="E315" s="132"/>
      <c r="F315" s="132"/>
      <c r="H315" s="133">
        <f t="shared" si="12"/>
        <v>0</v>
      </c>
      <c r="I315" s="4">
        <f t="shared" si="13"/>
        <v>1</v>
      </c>
      <c r="J315" s="133">
        <f t="shared" si="14"/>
        <v>0</v>
      </c>
    </row>
    <row r="316" spans="1:10">
      <c r="A316" s="139">
        <v>82104</v>
      </c>
      <c r="B316" s="43" t="s">
        <v>354</v>
      </c>
      <c r="C316" s="44">
        <v>0</v>
      </c>
      <c r="D316" s="44">
        <v>0</v>
      </c>
      <c r="E316" s="132"/>
      <c r="F316" s="132"/>
      <c r="H316" s="133">
        <f t="shared" si="12"/>
        <v>0</v>
      </c>
      <c r="I316" s="4">
        <f t="shared" si="13"/>
        <v>1</v>
      </c>
      <c r="J316" s="133">
        <f t="shared" si="14"/>
        <v>0</v>
      </c>
    </row>
    <row r="317" spans="1:10">
      <c r="A317" s="139">
        <v>82105</v>
      </c>
      <c r="B317" s="43" t="s">
        <v>355</v>
      </c>
      <c r="C317" s="44">
        <v>0</v>
      </c>
      <c r="D317" s="44">
        <v>0</v>
      </c>
      <c r="E317" s="132"/>
      <c r="F317" s="132"/>
      <c r="H317" s="133">
        <f t="shared" si="12"/>
        <v>0</v>
      </c>
      <c r="I317" s="4">
        <f t="shared" si="13"/>
        <v>1</v>
      </c>
      <c r="J317" s="133">
        <f t="shared" si="14"/>
        <v>0</v>
      </c>
    </row>
    <row r="318" spans="1:10">
      <c r="A318" s="139">
        <v>82106</v>
      </c>
      <c r="B318" s="137" t="s">
        <v>356</v>
      </c>
      <c r="C318" s="44">
        <v>0</v>
      </c>
      <c r="D318" s="44">
        <v>0</v>
      </c>
      <c r="E318" s="132"/>
      <c r="F318" s="132"/>
      <c r="H318" s="133">
        <f t="shared" si="12"/>
        <v>0</v>
      </c>
      <c r="I318" s="4">
        <f t="shared" si="13"/>
        <v>1</v>
      </c>
      <c r="J318" s="133">
        <f t="shared" si="14"/>
        <v>0</v>
      </c>
    </row>
    <row r="319" spans="1:10">
      <c r="A319" s="139">
        <v>82107</v>
      </c>
      <c r="B319" s="137" t="s">
        <v>357</v>
      </c>
      <c r="C319" s="44">
        <v>0</v>
      </c>
      <c r="D319" s="44">
        <v>0</v>
      </c>
      <c r="E319" s="132"/>
      <c r="F319" s="132"/>
      <c r="H319" s="133">
        <f t="shared" si="12"/>
        <v>0</v>
      </c>
      <c r="I319" s="4">
        <f t="shared" si="13"/>
        <v>1</v>
      </c>
      <c r="J319" s="133">
        <f t="shared" si="14"/>
        <v>0</v>
      </c>
    </row>
    <row r="320" spans="1:10">
      <c r="A320" s="139">
        <v>82108</v>
      </c>
      <c r="B320" s="43" t="s">
        <v>358</v>
      </c>
      <c r="C320" s="44">
        <v>0</v>
      </c>
      <c r="D320" s="44">
        <v>0</v>
      </c>
      <c r="E320" s="132"/>
      <c r="F320" s="132"/>
      <c r="H320" s="133">
        <f t="shared" si="12"/>
        <v>0</v>
      </c>
      <c r="I320" s="4">
        <f t="shared" si="13"/>
        <v>1</v>
      </c>
      <c r="J320" s="133">
        <f t="shared" si="14"/>
        <v>0</v>
      </c>
    </row>
    <row r="321" spans="1:10">
      <c r="A321" s="139">
        <v>82201</v>
      </c>
      <c r="B321" s="137" t="s">
        <v>360</v>
      </c>
      <c r="C321" s="44">
        <v>0</v>
      </c>
      <c r="D321" s="44">
        <v>0</v>
      </c>
      <c r="E321" s="132"/>
      <c r="F321" s="132"/>
      <c r="H321" s="133">
        <f t="shared" si="12"/>
        <v>0</v>
      </c>
      <c r="I321" s="4">
        <f t="shared" si="13"/>
        <v>1</v>
      </c>
      <c r="J321" s="133">
        <f t="shared" si="14"/>
        <v>0</v>
      </c>
    </row>
    <row r="322" spans="1:10">
      <c r="A322" s="139">
        <v>82202</v>
      </c>
      <c r="B322" s="137" t="s">
        <v>361</v>
      </c>
      <c r="C322" s="44">
        <v>0</v>
      </c>
      <c r="D322" s="44">
        <v>0</v>
      </c>
      <c r="E322" s="132"/>
      <c r="F322" s="132"/>
      <c r="H322" s="133">
        <f t="shared" si="12"/>
        <v>0</v>
      </c>
      <c r="I322" s="4">
        <f t="shared" si="13"/>
        <v>1</v>
      </c>
      <c r="J322" s="133">
        <f t="shared" si="14"/>
        <v>0</v>
      </c>
    </row>
    <row r="323" spans="1:10">
      <c r="A323" s="139">
        <v>82203</v>
      </c>
      <c r="B323" s="137" t="s">
        <v>362</v>
      </c>
      <c r="C323" s="44">
        <v>0</v>
      </c>
      <c r="D323" s="44">
        <v>0</v>
      </c>
      <c r="E323" s="132"/>
      <c r="F323" s="132"/>
      <c r="H323" s="133">
        <f t="shared" si="12"/>
        <v>0</v>
      </c>
      <c r="I323" s="4">
        <f t="shared" si="13"/>
        <v>1</v>
      </c>
      <c r="J323" s="133">
        <f t="shared" si="14"/>
        <v>0</v>
      </c>
    </row>
    <row r="324" spans="1:10">
      <c r="A324" s="139">
        <v>82204</v>
      </c>
      <c r="B324" s="137" t="s">
        <v>363</v>
      </c>
      <c r="C324" s="44">
        <v>0</v>
      </c>
      <c r="D324" s="44">
        <v>0</v>
      </c>
      <c r="E324" s="132"/>
      <c r="F324" s="132"/>
      <c r="H324" s="133">
        <f t="shared" si="12"/>
        <v>0</v>
      </c>
      <c r="I324" s="4">
        <f t="shared" si="13"/>
        <v>1</v>
      </c>
      <c r="J324" s="133">
        <f t="shared" si="14"/>
        <v>0</v>
      </c>
    </row>
    <row r="325" spans="1:10">
      <c r="A325" s="139">
        <v>82205</v>
      </c>
      <c r="B325" s="137" t="s">
        <v>364</v>
      </c>
      <c r="C325" s="44">
        <v>0</v>
      </c>
      <c r="D325" s="44">
        <v>0</v>
      </c>
      <c r="E325" s="132"/>
      <c r="F325" s="132"/>
      <c r="H325" s="133">
        <f t="shared" si="12"/>
        <v>0</v>
      </c>
      <c r="I325" s="4">
        <f t="shared" si="13"/>
        <v>1</v>
      </c>
      <c r="J325" s="133">
        <f t="shared" si="14"/>
        <v>0</v>
      </c>
    </row>
    <row r="326" spans="1:10">
      <c r="A326" s="139">
        <v>82600</v>
      </c>
      <c r="B326" s="43" t="s">
        <v>365</v>
      </c>
      <c r="C326" s="44">
        <v>0</v>
      </c>
      <c r="D326" s="44">
        <v>0</v>
      </c>
      <c r="E326" s="132"/>
      <c r="F326" s="132"/>
      <c r="H326" s="133">
        <f t="shared" si="12"/>
        <v>0</v>
      </c>
      <c r="I326" s="4">
        <f t="shared" si="13"/>
        <v>1</v>
      </c>
      <c r="J326" s="133">
        <f t="shared" si="14"/>
        <v>0</v>
      </c>
    </row>
    <row r="327" spans="1:10">
      <c r="A327" s="139">
        <v>82601</v>
      </c>
      <c r="B327" s="43" t="s">
        <v>366</v>
      </c>
      <c r="C327" s="44">
        <v>0</v>
      </c>
      <c r="D327" s="44">
        <v>0</v>
      </c>
      <c r="E327" s="132"/>
      <c r="F327" s="132"/>
      <c r="H327" s="133">
        <f t="shared" si="12"/>
        <v>0</v>
      </c>
      <c r="I327" s="4">
        <f t="shared" si="13"/>
        <v>1</v>
      </c>
      <c r="J327" s="133">
        <f t="shared" si="14"/>
        <v>0</v>
      </c>
    </row>
    <row r="328" spans="1:10">
      <c r="A328" s="139">
        <v>82602</v>
      </c>
      <c r="B328" s="43" t="s">
        <v>367</v>
      </c>
      <c r="C328" s="44">
        <v>0</v>
      </c>
      <c r="D328" s="44">
        <v>0</v>
      </c>
      <c r="E328" s="132"/>
      <c r="F328" s="132"/>
      <c r="H328" s="133">
        <f t="shared" si="12"/>
        <v>0</v>
      </c>
      <c r="I328" s="4">
        <f t="shared" si="13"/>
        <v>1</v>
      </c>
      <c r="J328" s="133">
        <f t="shared" si="14"/>
        <v>0</v>
      </c>
    </row>
    <row r="329" spans="1:10">
      <c r="A329" s="139">
        <v>82603</v>
      </c>
      <c r="B329" s="43" t="s">
        <v>368</v>
      </c>
      <c r="C329" s="44">
        <v>0</v>
      </c>
      <c r="D329" s="44">
        <v>0</v>
      </c>
      <c r="E329" s="132"/>
      <c r="F329" s="132"/>
      <c r="H329" s="133">
        <f t="shared" ref="H329:H392" si="15">ROUND(C329-D329+E329-F329,2)</f>
        <v>0</v>
      </c>
      <c r="I329" s="4">
        <f t="shared" ref="I329:I392" si="16">I328</f>
        <v>1</v>
      </c>
      <c r="J329" s="133">
        <f t="shared" ref="J329:J392" si="17">ROUND(H329*I329,2)</f>
        <v>0</v>
      </c>
    </row>
    <row r="330" spans="1:10">
      <c r="A330" s="139">
        <v>82604</v>
      </c>
      <c r="B330" s="43" t="s">
        <v>369</v>
      </c>
      <c r="C330" s="44">
        <v>0</v>
      </c>
      <c r="D330" s="44">
        <v>0</v>
      </c>
      <c r="E330" s="132"/>
      <c r="F330" s="132"/>
      <c r="H330" s="133">
        <f t="shared" si="15"/>
        <v>0</v>
      </c>
      <c r="I330" s="4">
        <f t="shared" si="16"/>
        <v>1</v>
      </c>
      <c r="J330" s="133">
        <f t="shared" si="17"/>
        <v>0</v>
      </c>
    </row>
    <row r="331" spans="1:10">
      <c r="A331" s="139">
        <v>82605</v>
      </c>
      <c r="B331" s="43" t="s">
        <v>370</v>
      </c>
      <c r="C331" s="44">
        <v>0</v>
      </c>
      <c r="D331" s="44">
        <v>0</v>
      </c>
      <c r="E331" s="132"/>
      <c r="F331" s="132"/>
      <c r="H331" s="133">
        <f t="shared" si="15"/>
        <v>0</v>
      </c>
      <c r="I331" s="4">
        <f t="shared" si="16"/>
        <v>1</v>
      </c>
      <c r="J331" s="133">
        <f t="shared" si="17"/>
        <v>0</v>
      </c>
    </row>
    <row r="332" spans="1:10">
      <c r="A332" s="139">
        <v>82606</v>
      </c>
      <c r="B332" s="137" t="s">
        <v>371</v>
      </c>
      <c r="C332" s="44">
        <v>0</v>
      </c>
      <c r="D332" s="44">
        <v>0</v>
      </c>
      <c r="E332" s="132"/>
      <c r="F332" s="132"/>
      <c r="H332" s="133">
        <f t="shared" si="15"/>
        <v>0</v>
      </c>
      <c r="I332" s="4">
        <f t="shared" si="16"/>
        <v>1</v>
      </c>
      <c r="J332" s="133">
        <f t="shared" si="17"/>
        <v>0</v>
      </c>
    </row>
    <row r="333" spans="1:10">
      <c r="A333" s="139">
        <v>82607</v>
      </c>
      <c r="B333" s="137" t="s">
        <v>372</v>
      </c>
      <c r="C333" s="44">
        <v>0</v>
      </c>
      <c r="D333" s="44">
        <v>0</v>
      </c>
      <c r="E333" s="132"/>
      <c r="F333" s="132"/>
      <c r="H333" s="133">
        <f t="shared" si="15"/>
        <v>0</v>
      </c>
      <c r="I333" s="4">
        <f t="shared" si="16"/>
        <v>1</v>
      </c>
      <c r="J333" s="133">
        <f t="shared" si="17"/>
        <v>0</v>
      </c>
    </row>
    <row r="334" spans="1:10">
      <c r="A334" s="139">
        <v>82700</v>
      </c>
      <c r="B334" s="43" t="s">
        <v>373</v>
      </c>
      <c r="C334" s="44">
        <v>0</v>
      </c>
      <c r="D334" s="44">
        <v>0</v>
      </c>
      <c r="E334" s="132"/>
      <c r="F334" s="132"/>
      <c r="H334" s="133">
        <f t="shared" si="15"/>
        <v>0</v>
      </c>
      <c r="I334" s="4">
        <f t="shared" si="16"/>
        <v>1</v>
      </c>
      <c r="J334" s="133">
        <f t="shared" si="17"/>
        <v>0</v>
      </c>
    </row>
    <row r="335" spans="1:10">
      <c r="A335" s="139">
        <v>82701</v>
      </c>
      <c r="B335" s="43" t="s">
        <v>374</v>
      </c>
      <c r="C335" s="44">
        <v>0</v>
      </c>
      <c r="D335" s="44">
        <v>0</v>
      </c>
      <c r="E335" s="132"/>
      <c r="F335" s="132"/>
      <c r="H335" s="133">
        <f t="shared" si="15"/>
        <v>0</v>
      </c>
      <c r="I335" s="4">
        <f t="shared" si="16"/>
        <v>1</v>
      </c>
      <c r="J335" s="133">
        <f t="shared" si="17"/>
        <v>0</v>
      </c>
    </row>
    <row r="336" spans="1:10">
      <c r="A336" s="139">
        <v>82702</v>
      </c>
      <c r="B336" s="43" t="s">
        <v>375</v>
      </c>
      <c r="C336" s="44">
        <v>0</v>
      </c>
      <c r="D336" s="44">
        <v>0</v>
      </c>
      <c r="E336" s="132"/>
      <c r="F336" s="132"/>
      <c r="H336" s="133">
        <f t="shared" si="15"/>
        <v>0</v>
      </c>
      <c r="I336" s="4">
        <f t="shared" si="16"/>
        <v>1</v>
      </c>
      <c r="J336" s="133">
        <f t="shared" si="17"/>
        <v>0</v>
      </c>
    </row>
    <row r="337" spans="1:10">
      <c r="A337" s="139">
        <v>82703</v>
      </c>
      <c r="B337" s="43" t="s">
        <v>376</v>
      </c>
      <c r="C337" s="44">
        <v>0</v>
      </c>
      <c r="D337" s="44">
        <v>0</v>
      </c>
      <c r="E337" s="132"/>
      <c r="F337" s="132"/>
      <c r="H337" s="133">
        <f t="shared" si="15"/>
        <v>0</v>
      </c>
      <c r="I337" s="4">
        <f t="shared" si="16"/>
        <v>1</v>
      </c>
      <c r="J337" s="133">
        <f t="shared" si="17"/>
        <v>0</v>
      </c>
    </row>
    <row r="338" spans="1:10">
      <c r="A338" s="139">
        <v>82704</v>
      </c>
      <c r="B338" s="43" t="s">
        <v>377</v>
      </c>
      <c r="C338" s="44">
        <v>0</v>
      </c>
      <c r="D338" s="44">
        <v>0</v>
      </c>
      <c r="E338" s="132"/>
      <c r="F338" s="132"/>
      <c r="H338" s="133">
        <f t="shared" si="15"/>
        <v>0</v>
      </c>
      <c r="I338" s="4">
        <f t="shared" si="16"/>
        <v>1</v>
      </c>
      <c r="J338" s="133">
        <f t="shared" si="17"/>
        <v>0</v>
      </c>
    </row>
    <row r="339" spans="1:10">
      <c r="A339" s="139">
        <v>82705</v>
      </c>
      <c r="B339" s="43" t="s">
        <v>378</v>
      </c>
      <c r="C339" s="44">
        <v>0</v>
      </c>
      <c r="D339" s="44">
        <v>0</v>
      </c>
      <c r="E339" s="132"/>
      <c r="F339" s="132"/>
      <c r="H339" s="133">
        <f t="shared" si="15"/>
        <v>0</v>
      </c>
      <c r="I339" s="4">
        <f t="shared" si="16"/>
        <v>1</v>
      </c>
      <c r="J339" s="133">
        <f t="shared" si="17"/>
        <v>0</v>
      </c>
    </row>
    <row r="340" spans="1:10">
      <c r="A340" s="139">
        <v>82706</v>
      </c>
      <c r="B340" s="43" t="s">
        <v>379</v>
      </c>
      <c r="C340" s="44">
        <v>0</v>
      </c>
      <c r="D340" s="44">
        <v>0</v>
      </c>
      <c r="E340" s="132"/>
      <c r="F340" s="132"/>
      <c r="H340" s="133">
        <f t="shared" si="15"/>
        <v>0</v>
      </c>
      <c r="I340" s="4">
        <f t="shared" si="16"/>
        <v>1</v>
      </c>
      <c r="J340" s="133">
        <f t="shared" si="17"/>
        <v>0</v>
      </c>
    </row>
    <row r="341" spans="1:10">
      <c r="A341" s="140">
        <v>83006</v>
      </c>
      <c r="B341" s="43" t="s">
        <v>380</v>
      </c>
      <c r="C341" s="44">
        <v>0</v>
      </c>
      <c r="D341" s="44">
        <v>0</v>
      </c>
      <c r="E341" s="132"/>
      <c r="F341" s="132"/>
      <c r="H341" s="133">
        <f t="shared" si="15"/>
        <v>0</v>
      </c>
      <c r="I341" s="4">
        <f t="shared" si="16"/>
        <v>1</v>
      </c>
      <c r="J341" s="133">
        <f t="shared" si="17"/>
        <v>0</v>
      </c>
    </row>
    <row r="342" spans="1:10">
      <c r="A342" s="139">
        <v>84100</v>
      </c>
      <c r="B342" s="43" t="s">
        <v>381</v>
      </c>
      <c r="C342" s="44">
        <v>0</v>
      </c>
      <c r="D342" s="44">
        <v>0</v>
      </c>
      <c r="E342" s="132"/>
      <c r="F342" s="132"/>
      <c r="H342" s="133">
        <f t="shared" si="15"/>
        <v>0</v>
      </c>
      <c r="I342" s="4">
        <f t="shared" si="16"/>
        <v>1</v>
      </c>
      <c r="J342" s="133">
        <f t="shared" si="17"/>
        <v>0</v>
      </c>
    </row>
    <row r="343" spans="1:10">
      <c r="A343" s="139">
        <v>84101</v>
      </c>
      <c r="B343" s="43" t="s">
        <v>382</v>
      </c>
      <c r="C343" s="44">
        <v>0</v>
      </c>
      <c r="D343" s="44">
        <v>0</v>
      </c>
      <c r="E343" s="132"/>
      <c r="F343" s="132"/>
      <c r="H343" s="133">
        <f t="shared" si="15"/>
        <v>0</v>
      </c>
      <c r="I343" s="4">
        <f t="shared" si="16"/>
        <v>1</v>
      </c>
      <c r="J343" s="133">
        <f t="shared" si="17"/>
        <v>0</v>
      </c>
    </row>
    <row r="344" spans="1:10">
      <c r="A344" s="139">
        <v>84102</v>
      </c>
      <c r="B344" s="43" t="s">
        <v>383</v>
      </c>
      <c r="C344" s="44">
        <v>0</v>
      </c>
      <c r="D344" s="44">
        <v>0</v>
      </c>
      <c r="E344" s="132"/>
      <c r="F344" s="132"/>
      <c r="H344" s="133">
        <f t="shared" si="15"/>
        <v>0</v>
      </c>
      <c r="I344" s="4">
        <f t="shared" si="16"/>
        <v>1</v>
      </c>
      <c r="J344" s="133">
        <f t="shared" si="17"/>
        <v>0</v>
      </c>
    </row>
    <row r="345" spans="1:10">
      <c r="A345" s="139">
        <v>84103</v>
      </c>
      <c r="B345" s="43" t="s">
        <v>384</v>
      </c>
      <c r="C345" s="44">
        <v>0</v>
      </c>
      <c r="D345" s="44">
        <v>0</v>
      </c>
      <c r="E345" s="132"/>
      <c r="F345" s="132"/>
      <c r="H345" s="133">
        <f t="shared" si="15"/>
        <v>0</v>
      </c>
      <c r="I345" s="4">
        <f t="shared" si="16"/>
        <v>1</v>
      </c>
      <c r="J345" s="133">
        <f t="shared" si="17"/>
        <v>0</v>
      </c>
    </row>
    <row r="346" spans="1:10">
      <c r="A346" s="139">
        <v>84104</v>
      </c>
      <c r="B346" s="43" t="s">
        <v>385</v>
      </c>
      <c r="C346" s="44">
        <v>0</v>
      </c>
      <c r="D346" s="44"/>
      <c r="E346" s="132"/>
      <c r="F346" s="132"/>
      <c r="H346" s="133">
        <f t="shared" si="15"/>
        <v>0</v>
      </c>
      <c r="I346" s="4">
        <f t="shared" si="16"/>
        <v>1</v>
      </c>
      <c r="J346" s="133">
        <f t="shared" si="17"/>
        <v>0</v>
      </c>
    </row>
    <row r="347" spans="1:10">
      <c r="A347" s="139">
        <v>84201</v>
      </c>
      <c r="B347" s="43" t="s">
        <v>343</v>
      </c>
      <c r="C347" s="44">
        <v>0</v>
      </c>
      <c r="D347" s="44">
        <v>0</v>
      </c>
      <c r="E347" s="132"/>
      <c r="F347" s="132"/>
      <c r="H347" s="133">
        <f t="shared" si="15"/>
        <v>0</v>
      </c>
      <c r="I347" s="4">
        <f t="shared" si="16"/>
        <v>1</v>
      </c>
      <c r="J347" s="133">
        <f t="shared" si="17"/>
        <v>0</v>
      </c>
    </row>
    <row r="348" spans="1:10">
      <c r="A348" s="139">
        <v>84202</v>
      </c>
      <c r="B348" s="43" t="s">
        <v>344</v>
      </c>
      <c r="C348" s="44">
        <v>0</v>
      </c>
      <c r="D348" s="44">
        <v>0</v>
      </c>
      <c r="E348" s="132"/>
      <c r="F348" s="132"/>
      <c r="H348" s="133">
        <f t="shared" si="15"/>
        <v>0</v>
      </c>
      <c r="I348" s="4">
        <f t="shared" si="16"/>
        <v>1</v>
      </c>
      <c r="J348" s="133">
        <f t="shared" si="17"/>
        <v>0</v>
      </c>
    </row>
    <row r="349" spans="1:10">
      <c r="A349" s="139">
        <v>84203</v>
      </c>
      <c r="B349" s="43" t="s">
        <v>345</v>
      </c>
      <c r="C349" s="44">
        <v>0</v>
      </c>
      <c r="D349" s="44">
        <v>0</v>
      </c>
      <c r="E349" s="132"/>
      <c r="F349" s="132"/>
      <c r="H349" s="133">
        <f t="shared" si="15"/>
        <v>0</v>
      </c>
      <c r="I349" s="4">
        <f t="shared" si="16"/>
        <v>1</v>
      </c>
      <c r="J349" s="133">
        <f t="shared" si="17"/>
        <v>0</v>
      </c>
    </row>
    <row r="350" spans="1:10">
      <c r="A350" s="139">
        <v>84204</v>
      </c>
      <c r="B350" s="43" t="s">
        <v>346</v>
      </c>
      <c r="C350" s="44">
        <v>0</v>
      </c>
      <c r="D350" s="44">
        <v>0</v>
      </c>
      <c r="E350" s="132"/>
      <c r="F350" s="132"/>
      <c r="H350" s="133">
        <f t="shared" si="15"/>
        <v>0</v>
      </c>
      <c r="I350" s="4">
        <f t="shared" si="16"/>
        <v>1</v>
      </c>
      <c r="J350" s="133">
        <f t="shared" si="17"/>
        <v>0</v>
      </c>
    </row>
    <row r="351" spans="1:10">
      <c r="A351" s="139">
        <v>84205</v>
      </c>
      <c r="B351" s="43" t="s">
        <v>386</v>
      </c>
      <c r="C351" s="44">
        <v>0</v>
      </c>
      <c r="D351" s="44">
        <v>0</v>
      </c>
      <c r="E351" s="132"/>
      <c r="F351" s="132"/>
      <c r="H351" s="133">
        <f t="shared" si="15"/>
        <v>0</v>
      </c>
      <c r="I351" s="4">
        <f t="shared" si="16"/>
        <v>1</v>
      </c>
      <c r="J351" s="133">
        <f t="shared" si="17"/>
        <v>0</v>
      </c>
    </row>
    <row r="352" spans="1:10">
      <c r="A352" s="139">
        <v>84206</v>
      </c>
      <c r="B352" s="43" t="s">
        <v>387</v>
      </c>
      <c r="C352" s="44">
        <v>0</v>
      </c>
      <c r="D352" s="44">
        <v>0</v>
      </c>
      <c r="E352" s="132"/>
      <c r="F352" s="132"/>
      <c r="H352" s="133">
        <f t="shared" si="15"/>
        <v>0</v>
      </c>
      <c r="I352" s="4">
        <f t="shared" si="16"/>
        <v>1</v>
      </c>
      <c r="J352" s="133">
        <f t="shared" si="17"/>
        <v>0</v>
      </c>
    </row>
    <row r="353" spans="1:10">
      <c r="A353" s="139">
        <v>84207</v>
      </c>
      <c r="B353" s="43" t="s">
        <v>388</v>
      </c>
      <c r="C353" s="44">
        <v>0</v>
      </c>
      <c r="D353" s="44">
        <v>0</v>
      </c>
      <c r="E353" s="132"/>
      <c r="F353" s="132"/>
      <c r="H353" s="133">
        <f t="shared" si="15"/>
        <v>0</v>
      </c>
      <c r="I353" s="4">
        <f t="shared" si="16"/>
        <v>1</v>
      </c>
      <c r="J353" s="133">
        <f t="shared" si="17"/>
        <v>0</v>
      </c>
    </row>
    <row r="354" spans="1:10">
      <c r="A354" s="139">
        <v>84300</v>
      </c>
      <c r="B354" s="43" t="s">
        <v>389</v>
      </c>
      <c r="C354" s="44">
        <v>0</v>
      </c>
      <c r="D354" s="44">
        <v>0</v>
      </c>
      <c r="E354" s="132"/>
      <c r="F354" s="132"/>
      <c r="H354" s="133">
        <f t="shared" si="15"/>
        <v>0</v>
      </c>
      <c r="I354" s="4">
        <f t="shared" si="16"/>
        <v>1</v>
      </c>
      <c r="J354" s="133">
        <f t="shared" si="17"/>
        <v>0</v>
      </c>
    </row>
    <row r="355" spans="1:10">
      <c r="A355" s="139">
        <v>85001</v>
      </c>
      <c r="B355" s="137" t="s">
        <v>390</v>
      </c>
      <c r="C355" s="44">
        <v>0</v>
      </c>
      <c r="D355" s="44">
        <v>0</v>
      </c>
      <c r="E355" s="132"/>
      <c r="F355" s="132"/>
      <c r="H355" s="133">
        <f t="shared" si="15"/>
        <v>0</v>
      </c>
      <c r="I355" s="4">
        <f t="shared" si="16"/>
        <v>1</v>
      </c>
      <c r="J355" s="133">
        <f t="shared" si="17"/>
        <v>0</v>
      </c>
    </row>
    <row r="356" spans="1:10">
      <c r="A356" s="139">
        <v>85002</v>
      </c>
      <c r="B356" s="137" t="s">
        <v>391</v>
      </c>
      <c r="C356" s="44">
        <v>0</v>
      </c>
      <c r="D356" s="44">
        <v>0</v>
      </c>
      <c r="E356" s="132"/>
      <c r="F356" s="132"/>
      <c r="H356" s="133">
        <f t="shared" si="15"/>
        <v>0</v>
      </c>
      <c r="I356" s="4">
        <f t="shared" si="16"/>
        <v>1</v>
      </c>
      <c r="J356" s="133">
        <f t="shared" si="17"/>
        <v>0</v>
      </c>
    </row>
    <row r="357" spans="1:10">
      <c r="A357" s="139">
        <v>91000</v>
      </c>
      <c r="B357" s="137" t="s">
        <v>610</v>
      </c>
      <c r="C357" s="44"/>
      <c r="D357" s="44"/>
      <c r="E357" s="132"/>
      <c r="F357" s="132"/>
      <c r="H357" s="133">
        <f t="shared" si="15"/>
        <v>0</v>
      </c>
      <c r="I357" s="4">
        <f t="shared" si="16"/>
        <v>1</v>
      </c>
      <c r="J357" s="133">
        <f t="shared" si="17"/>
        <v>0</v>
      </c>
    </row>
    <row r="358" spans="1:10">
      <c r="A358" s="139">
        <v>91001</v>
      </c>
      <c r="B358" s="43" t="s">
        <v>400</v>
      </c>
      <c r="C358" s="44">
        <v>2295100</v>
      </c>
      <c r="D358" s="44"/>
      <c r="E358" s="132"/>
      <c r="F358" s="132"/>
      <c r="H358" s="133">
        <f t="shared" si="15"/>
        <v>2295100</v>
      </c>
      <c r="I358" s="4">
        <f t="shared" si="16"/>
        <v>1</v>
      </c>
      <c r="J358" s="133">
        <f t="shared" si="17"/>
        <v>2295100</v>
      </c>
    </row>
    <row r="359" spans="1:10">
      <c r="A359" s="139">
        <v>91002</v>
      </c>
      <c r="B359" s="43" t="s">
        <v>401</v>
      </c>
      <c r="C359" s="44">
        <v>1863633</v>
      </c>
      <c r="D359" s="44"/>
      <c r="E359" s="132"/>
      <c r="F359" s="132"/>
      <c r="H359" s="133">
        <f t="shared" si="15"/>
        <v>1863633</v>
      </c>
      <c r="I359" s="4">
        <f t="shared" si="16"/>
        <v>1</v>
      </c>
      <c r="J359" s="133">
        <f t="shared" si="17"/>
        <v>1863633</v>
      </c>
    </row>
    <row r="360" spans="1:10">
      <c r="A360" s="139">
        <v>91003</v>
      </c>
      <c r="B360" s="43" t="s">
        <v>402</v>
      </c>
      <c r="C360" s="44">
        <v>514.02</v>
      </c>
      <c r="D360" s="44"/>
      <c r="E360" s="132"/>
      <c r="F360" s="132"/>
      <c r="H360" s="133">
        <f t="shared" si="15"/>
        <v>514.02</v>
      </c>
      <c r="I360" s="4">
        <f t="shared" si="16"/>
        <v>1</v>
      </c>
      <c r="J360" s="133">
        <f t="shared" si="17"/>
        <v>514.02</v>
      </c>
    </row>
    <row r="361" spans="1:10">
      <c r="A361" s="139">
        <v>91004</v>
      </c>
      <c r="B361" s="137" t="s">
        <v>403</v>
      </c>
      <c r="C361" s="44">
        <v>23266.5</v>
      </c>
      <c r="D361" s="44"/>
      <c r="E361" s="132"/>
      <c r="F361" s="132"/>
      <c r="H361" s="133">
        <f t="shared" si="15"/>
        <v>23266.5</v>
      </c>
      <c r="I361" s="4">
        <f t="shared" si="16"/>
        <v>1</v>
      </c>
      <c r="J361" s="133">
        <f t="shared" si="17"/>
        <v>23266.5</v>
      </c>
    </row>
    <row r="362" spans="1:10">
      <c r="A362" s="139">
        <v>91005</v>
      </c>
      <c r="B362" s="137" t="s">
        <v>404</v>
      </c>
      <c r="C362" s="44">
        <v>0</v>
      </c>
      <c r="D362" s="44">
        <v>0</v>
      </c>
      <c r="E362" s="132"/>
      <c r="F362" s="132"/>
      <c r="H362" s="133">
        <f t="shared" si="15"/>
        <v>0</v>
      </c>
      <c r="I362" s="4">
        <f t="shared" si="16"/>
        <v>1</v>
      </c>
      <c r="J362" s="133">
        <f t="shared" si="17"/>
        <v>0</v>
      </c>
    </row>
    <row r="363" spans="1:10">
      <c r="A363" s="139">
        <v>91006</v>
      </c>
      <c r="B363" s="137" t="s">
        <v>405</v>
      </c>
      <c r="C363" s="44">
        <v>63705</v>
      </c>
      <c r="D363" s="44"/>
      <c r="E363" s="132"/>
      <c r="F363" s="132"/>
      <c r="H363" s="133">
        <f t="shared" si="15"/>
        <v>63705</v>
      </c>
      <c r="I363" s="4">
        <f t="shared" si="16"/>
        <v>1</v>
      </c>
      <c r="J363" s="133">
        <f t="shared" si="17"/>
        <v>63705</v>
      </c>
    </row>
    <row r="364" spans="1:10">
      <c r="A364" s="139">
        <v>91007</v>
      </c>
      <c r="B364" s="137" t="s">
        <v>406</v>
      </c>
      <c r="C364" s="44">
        <v>3550</v>
      </c>
      <c r="D364" s="44"/>
      <c r="E364" s="132"/>
      <c r="F364" s="132"/>
      <c r="H364" s="133">
        <f t="shared" si="15"/>
        <v>3550</v>
      </c>
      <c r="I364" s="4">
        <f t="shared" si="16"/>
        <v>1</v>
      </c>
      <c r="J364" s="133">
        <f t="shared" si="17"/>
        <v>3550</v>
      </c>
    </row>
    <row r="365" spans="1:10">
      <c r="A365" s="139">
        <v>91008</v>
      </c>
      <c r="B365" s="137" t="s">
        <v>407</v>
      </c>
      <c r="C365" s="44">
        <v>32763.46</v>
      </c>
      <c r="D365" s="44"/>
      <c r="E365" s="132"/>
      <c r="F365" s="132"/>
      <c r="H365" s="133">
        <f t="shared" si="15"/>
        <v>32763.46</v>
      </c>
      <c r="I365" s="4">
        <f t="shared" si="16"/>
        <v>1</v>
      </c>
      <c r="J365" s="133">
        <f t="shared" si="17"/>
        <v>32763.46</v>
      </c>
    </row>
    <row r="366" spans="1:10">
      <c r="A366" s="139">
        <v>91009</v>
      </c>
      <c r="B366" s="137" t="s">
        <v>408</v>
      </c>
      <c r="C366" s="44">
        <v>33599.199999999997</v>
      </c>
      <c r="D366" s="44"/>
      <c r="E366" s="132"/>
      <c r="F366" s="132"/>
      <c r="H366" s="133">
        <f t="shared" si="15"/>
        <v>33599.199999999997</v>
      </c>
      <c r="I366" s="4">
        <f t="shared" si="16"/>
        <v>1</v>
      </c>
      <c r="J366" s="133">
        <f t="shared" si="17"/>
        <v>33599.199999999997</v>
      </c>
    </row>
    <row r="367" spans="1:10">
      <c r="A367" s="139">
        <v>91010</v>
      </c>
      <c r="B367" s="137" t="s">
        <v>488</v>
      </c>
      <c r="C367" s="44">
        <v>87182.93</v>
      </c>
      <c r="D367" s="44"/>
      <c r="E367" s="132"/>
      <c r="F367" s="132"/>
      <c r="H367" s="133">
        <f t="shared" si="15"/>
        <v>87182.93</v>
      </c>
      <c r="I367" s="4">
        <f t="shared" si="16"/>
        <v>1</v>
      </c>
      <c r="J367" s="133">
        <f t="shared" si="17"/>
        <v>87182.93</v>
      </c>
    </row>
    <row r="368" spans="1:10">
      <c r="A368" s="139">
        <v>91011</v>
      </c>
      <c r="B368" s="137" t="s">
        <v>410</v>
      </c>
      <c r="C368" s="44">
        <v>0</v>
      </c>
      <c r="D368" s="44">
        <v>0</v>
      </c>
      <c r="E368" s="132"/>
      <c r="F368" s="132"/>
      <c r="H368" s="133">
        <f t="shared" si="15"/>
        <v>0</v>
      </c>
      <c r="I368" s="4">
        <f t="shared" si="16"/>
        <v>1</v>
      </c>
      <c r="J368" s="133">
        <f t="shared" si="17"/>
        <v>0</v>
      </c>
    </row>
    <row r="369" spans="1:10">
      <c r="A369" s="139">
        <v>91012</v>
      </c>
      <c r="B369" s="43" t="s">
        <v>252</v>
      </c>
      <c r="C369" s="44">
        <v>0</v>
      </c>
      <c r="D369" s="44">
        <v>0</v>
      </c>
      <c r="E369" s="132"/>
      <c r="F369" s="132"/>
      <c r="H369" s="133">
        <f t="shared" si="15"/>
        <v>0</v>
      </c>
      <c r="I369" s="4">
        <f t="shared" si="16"/>
        <v>1</v>
      </c>
      <c r="J369" s="133">
        <f t="shared" si="17"/>
        <v>0</v>
      </c>
    </row>
    <row r="370" spans="1:10">
      <c r="A370" s="42">
        <v>91013</v>
      </c>
      <c r="B370" s="144" t="s">
        <v>411</v>
      </c>
      <c r="C370" s="44">
        <v>64850</v>
      </c>
      <c r="D370" s="44"/>
      <c r="E370" s="132"/>
      <c r="F370" s="132"/>
      <c r="H370" s="133">
        <f t="shared" si="15"/>
        <v>64850</v>
      </c>
      <c r="I370" s="4">
        <f t="shared" si="16"/>
        <v>1</v>
      </c>
      <c r="J370" s="133">
        <f t="shared" si="17"/>
        <v>64850</v>
      </c>
    </row>
    <row r="371" spans="1:10">
      <c r="A371" s="139">
        <v>91200</v>
      </c>
      <c r="B371" s="137" t="s">
        <v>412</v>
      </c>
      <c r="C371" s="44">
        <v>165115</v>
      </c>
      <c r="D371" s="44"/>
      <c r="E371" s="132"/>
      <c r="F371" s="132"/>
      <c r="H371" s="133">
        <f t="shared" si="15"/>
        <v>165115</v>
      </c>
      <c r="I371" s="4">
        <f t="shared" si="16"/>
        <v>1</v>
      </c>
      <c r="J371" s="133">
        <f t="shared" si="17"/>
        <v>165115</v>
      </c>
    </row>
    <row r="372" spans="1:10">
      <c r="A372" s="139">
        <v>91201</v>
      </c>
      <c r="B372" s="137" t="s">
        <v>413</v>
      </c>
      <c r="C372" s="44">
        <v>0</v>
      </c>
      <c r="D372" s="44">
        <v>0</v>
      </c>
      <c r="E372" s="132"/>
      <c r="F372" s="132"/>
      <c r="H372" s="133">
        <f t="shared" si="15"/>
        <v>0</v>
      </c>
      <c r="I372" s="4">
        <f t="shared" si="16"/>
        <v>1</v>
      </c>
      <c r="J372" s="133">
        <f t="shared" si="17"/>
        <v>0</v>
      </c>
    </row>
    <row r="373" spans="1:10">
      <c r="A373" s="139">
        <v>91202</v>
      </c>
      <c r="B373" s="137" t="s">
        <v>414</v>
      </c>
      <c r="C373" s="44">
        <v>0</v>
      </c>
      <c r="D373" s="44">
        <v>0</v>
      </c>
      <c r="E373" s="132"/>
      <c r="F373" s="132"/>
      <c r="H373" s="133">
        <f t="shared" si="15"/>
        <v>0</v>
      </c>
      <c r="I373" s="4">
        <f t="shared" si="16"/>
        <v>1</v>
      </c>
      <c r="J373" s="133">
        <f t="shared" si="17"/>
        <v>0</v>
      </c>
    </row>
    <row r="374" spans="1:10">
      <c r="A374" s="139">
        <v>92001</v>
      </c>
      <c r="B374" s="137" t="s">
        <v>415</v>
      </c>
      <c r="C374" s="44">
        <v>0</v>
      </c>
      <c r="D374" s="44">
        <v>0</v>
      </c>
      <c r="E374" s="132"/>
      <c r="F374" s="132"/>
      <c r="H374" s="133">
        <f t="shared" si="15"/>
        <v>0</v>
      </c>
      <c r="I374" s="4">
        <f t="shared" si="16"/>
        <v>1</v>
      </c>
      <c r="J374" s="136">
        <f t="shared" si="17"/>
        <v>0</v>
      </c>
    </row>
    <row r="375" spans="1:10">
      <c r="A375" s="139">
        <v>92002</v>
      </c>
      <c r="B375" s="137" t="s">
        <v>416</v>
      </c>
      <c r="C375" s="44">
        <v>0</v>
      </c>
      <c r="D375" s="44">
        <v>0</v>
      </c>
      <c r="E375" s="132"/>
      <c r="F375" s="132"/>
      <c r="H375" s="133">
        <f t="shared" si="15"/>
        <v>0</v>
      </c>
      <c r="I375" s="4">
        <f t="shared" si="16"/>
        <v>1</v>
      </c>
      <c r="J375" s="133">
        <f t="shared" si="17"/>
        <v>0</v>
      </c>
    </row>
    <row r="376" spans="1:10">
      <c r="A376" s="139">
        <v>92003</v>
      </c>
      <c r="B376" s="137" t="s">
        <v>417</v>
      </c>
      <c r="C376" s="44">
        <v>200252.84</v>
      </c>
      <c r="D376" s="44"/>
      <c r="E376" s="132"/>
      <c r="F376" s="132"/>
      <c r="H376" s="133">
        <f t="shared" si="15"/>
        <v>200252.84</v>
      </c>
      <c r="I376" s="4">
        <f t="shared" si="16"/>
        <v>1</v>
      </c>
      <c r="J376" s="133">
        <f t="shared" si="17"/>
        <v>200252.84</v>
      </c>
    </row>
    <row r="377" spans="1:10">
      <c r="A377" s="139">
        <v>92004</v>
      </c>
      <c r="B377" s="137" t="s">
        <v>418</v>
      </c>
      <c r="C377" s="44">
        <v>51774.98</v>
      </c>
      <c r="D377" s="44"/>
      <c r="E377" s="132"/>
      <c r="F377" s="132"/>
      <c r="H377" s="133">
        <f t="shared" si="15"/>
        <v>51774.98</v>
      </c>
      <c r="I377" s="4">
        <f t="shared" si="16"/>
        <v>1</v>
      </c>
      <c r="J377" s="133">
        <f t="shared" si="17"/>
        <v>51774.98</v>
      </c>
    </row>
    <row r="378" spans="1:10">
      <c r="A378" s="139">
        <v>92005</v>
      </c>
      <c r="B378" s="137" t="s">
        <v>419</v>
      </c>
      <c r="C378" s="44">
        <v>0</v>
      </c>
      <c r="D378" s="44">
        <v>0</v>
      </c>
      <c r="E378" s="132"/>
      <c r="F378" s="132"/>
      <c r="H378" s="133">
        <f t="shared" si="15"/>
        <v>0</v>
      </c>
      <c r="I378" s="4">
        <f t="shared" si="16"/>
        <v>1</v>
      </c>
      <c r="J378" s="133">
        <f t="shared" si="17"/>
        <v>0</v>
      </c>
    </row>
    <row r="379" spans="1:10">
      <c r="A379" s="139">
        <v>92006</v>
      </c>
      <c r="B379" s="137" t="s">
        <v>420</v>
      </c>
      <c r="C379" s="44">
        <v>0</v>
      </c>
      <c r="D379" s="44">
        <v>0</v>
      </c>
      <c r="E379" s="132"/>
      <c r="F379" s="132"/>
      <c r="H379" s="133">
        <f t="shared" si="15"/>
        <v>0</v>
      </c>
      <c r="I379" s="4">
        <f t="shared" si="16"/>
        <v>1</v>
      </c>
      <c r="J379" s="133">
        <f t="shared" si="17"/>
        <v>0</v>
      </c>
    </row>
    <row r="380" spans="1:10">
      <c r="A380" s="139">
        <v>92007</v>
      </c>
      <c r="B380" s="137" t="s">
        <v>421</v>
      </c>
      <c r="C380" s="44">
        <v>65924</v>
      </c>
      <c r="D380" s="44"/>
      <c r="E380" s="132"/>
      <c r="F380" s="132"/>
      <c r="H380" s="133">
        <f t="shared" si="15"/>
        <v>65924</v>
      </c>
      <c r="I380" s="4">
        <f t="shared" si="16"/>
        <v>1</v>
      </c>
      <c r="J380" s="133">
        <f t="shared" si="17"/>
        <v>65924</v>
      </c>
    </row>
    <row r="381" spans="1:10">
      <c r="A381" s="139">
        <v>92008</v>
      </c>
      <c r="B381" s="137" t="s">
        <v>422</v>
      </c>
      <c r="C381" s="44">
        <v>0</v>
      </c>
      <c r="D381" s="44">
        <v>0</v>
      </c>
      <c r="E381" s="132"/>
      <c r="F381" s="132"/>
      <c r="H381" s="133">
        <f t="shared" si="15"/>
        <v>0</v>
      </c>
      <c r="I381" s="4">
        <f t="shared" si="16"/>
        <v>1</v>
      </c>
      <c r="J381" s="133">
        <f t="shared" si="17"/>
        <v>0</v>
      </c>
    </row>
    <row r="382" spans="1:10">
      <c r="A382" s="147">
        <v>92009</v>
      </c>
      <c r="B382" s="43" t="s">
        <v>423</v>
      </c>
      <c r="C382" s="44">
        <v>0</v>
      </c>
      <c r="D382" s="44">
        <v>0</v>
      </c>
      <c r="E382" s="132"/>
      <c r="F382" s="132"/>
      <c r="H382" s="133">
        <f t="shared" si="15"/>
        <v>0</v>
      </c>
      <c r="I382" s="4">
        <f t="shared" si="16"/>
        <v>1</v>
      </c>
      <c r="J382" s="133">
        <f t="shared" si="17"/>
        <v>0</v>
      </c>
    </row>
    <row r="383" spans="1:10">
      <c r="A383" s="139">
        <v>93000</v>
      </c>
      <c r="B383" s="43" t="s">
        <v>611</v>
      </c>
      <c r="C383" s="44">
        <v>0</v>
      </c>
      <c r="D383" s="44">
        <v>0</v>
      </c>
      <c r="E383" s="132"/>
      <c r="F383" s="132"/>
      <c r="H383" s="133">
        <f t="shared" si="15"/>
        <v>0</v>
      </c>
      <c r="I383" s="4">
        <f t="shared" si="16"/>
        <v>1</v>
      </c>
      <c r="J383" s="133">
        <f t="shared" si="17"/>
        <v>0</v>
      </c>
    </row>
    <row r="384" spans="1:10">
      <c r="A384" s="139">
        <v>93001</v>
      </c>
      <c r="B384" s="137" t="s">
        <v>424</v>
      </c>
      <c r="C384" s="44">
        <v>0</v>
      </c>
      <c r="D384" s="44">
        <v>0</v>
      </c>
      <c r="E384" s="132"/>
      <c r="F384" s="132"/>
      <c r="H384" s="133">
        <f t="shared" si="15"/>
        <v>0</v>
      </c>
      <c r="I384" s="4">
        <f t="shared" si="16"/>
        <v>1</v>
      </c>
      <c r="J384" s="133">
        <f t="shared" si="17"/>
        <v>0</v>
      </c>
    </row>
    <row r="385" spans="1:10">
      <c r="A385" s="139">
        <v>93002</v>
      </c>
      <c r="B385" s="137" t="s">
        <v>425</v>
      </c>
      <c r="C385" s="44">
        <v>0</v>
      </c>
      <c r="D385" s="44">
        <v>0</v>
      </c>
      <c r="E385" s="132"/>
      <c r="F385" s="132"/>
      <c r="H385" s="133">
        <f t="shared" si="15"/>
        <v>0</v>
      </c>
      <c r="I385" s="4">
        <f t="shared" si="16"/>
        <v>1</v>
      </c>
      <c r="J385" s="133">
        <f t="shared" si="17"/>
        <v>0</v>
      </c>
    </row>
    <row r="386" spans="1:10">
      <c r="A386" s="139">
        <v>93003</v>
      </c>
      <c r="B386" s="137" t="s">
        <v>426</v>
      </c>
      <c r="C386" s="44">
        <v>2411</v>
      </c>
      <c r="D386" s="44"/>
      <c r="E386" s="132"/>
      <c r="F386" s="132"/>
      <c r="H386" s="133">
        <f t="shared" si="15"/>
        <v>2411</v>
      </c>
      <c r="I386" s="4">
        <f t="shared" si="16"/>
        <v>1</v>
      </c>
      <c r="J386" s="133">
        <f t="shared" si="17"/>
        <v>2411</v>
      </c>
    </row>
    <row r="387" spans="1:10">
      <c r="A387" s="139">
        <v>93004</v>
      </c>
      <c r="B387" s="137" t="s">
        <v>427</v>
      </c>
      <c r="C387" s="44">
        <v>0</v>
      </c>
      <c r="D387" s="44">
        <v>0</v>
      </c>
      <c r="E387" s="132"/>
      <c r="F387" s="132"/>
      <c r="H387" s="133">
        <f t="shared" si="15"/>
        <v>0</v>
      </c>
      <c r="I387" s="4">
        <f t="shared" si="16"/>
        <v>1</v>
      </c>
      <c r="J387" s="136">
        <f t="shared" si="17"/>
        <v>0</v>
      </c>
    </row>
    <row r="388" spans="1:10">
      <c r="A388" s="139">
        <v>93005</v>
      </c>
      <c r="B388" s="137" t="s">
        <v>428</v>
      </c>
      <c r="C388" s="44">
        <v>0</v>
      </c>
      <c r="D388" s="44">
        <v>0</v>
      </c>
      <c r="E388" s="132"/>
      <c r="F388" s="132"/>
      <c r="H388" s="133">
        <f t="shared" si="15"/>
        <v>0</v>
      </c>
      <c r="I388" s="4">
        <f t="shared" si="16"/>
        <v>1</v>
      </c>
      <c r="J388" s="133">
        <f t="shared" si="17"/>
        <v>0</v>
      </c>
    </row>
    <row r="389" spans="1:10">
      <c r="A389" s="142">
        <v>94001</v>
      </c>
      <c r="B389" s="143" t="s">
        <v>429</v>
      </c>
      <c r="C389" s="44">
        <v>0</v>
      </c>
      <c r="D389" s="44">
        <v>0</v>
      </c>
      <c r="E389" s="302"/>
      <c r="F389" s="302"/>
      <c r="G389" s="136"/>
      <c r="H389" s="133">
        <f t="shared" si="15"/>
        <v>0</v>
      </c>
      <c r="I389" s="4">
        <f t="shared" si="16"/>
        <v>1</v>
      </c>
      <c r="J389" s="136">
        <f t="shared" si="17"/>
        <v>0</v>
      </c>
    </row>
    <row r="390" spans="1:10">
      <c r="A390" s="139">
        <v>94002</v>
      </c>
      <c r="B390" s="137" t="s">
        <v>430</v>
      </c>
      <c r="C390" s="44">
        <v>0</v>
      </c>
      <c r="D390" s="44">
        <v>0</v>
      </c>
      <c r="E390" s="132"/>
      <c r="F390" s="132"/>
      <c r="H390" s="133">
        <f t="shared" si="15"/>
        <v>0</v>
      </c>
      <c r="I390" s="4">
        <f t="shared" si="16"/>
        <v>1</v>
      </c>
      <c r="J390" s="133">
        <f t="shared" si="17"/>
        <v>0</v>
      </c>
    </row>
    <row r="391" spans="1:10">
      <c r="A391" s="139">
        <v>94003</v>
      </c>
      <c r="B391" s="137" t="s">
        <v>431</v>
      </c>
      <c r="C391" s="44">
        <v>0</v>
      </c>
      <c r="D391" s="44">
        <v>0</v>
      </c>
      <c r="E391" s="132"/>
      <c r="F391" s="132"/>
      <c r="H391" s="133">
        <f t="shared" si="15"/>
        <v>0</v>
      </c>
      <c r="I391" s="4">
        <f t="shared" si="16"/>
        <v>1</v>
      </c>
      <c r="J391" s="133">
        <f t="shared" si="17"/>
        <v>0</v>
      </c>
    </row>
    <row r="392" spans="1:10">
      <c r="A392" s="139">
        <v>94004</v>
      </c>
      <c r="B392" s="137" t="s">
        <v>432</v>
      </c>
      <c r="C392" s="44">
        <v>0</v>
      </c>
      <c r="D392" s="44">
        <v>0</v>
      </c>
      <c r="E392" s="132"/>
      <c r="F392" s="132"/>
      <c r="H392" s="133">
        <f t="shared" si="15"/>
        <v>0</v>
      </c>
      <c r="I392" s="4">
        <f t="shared" si="16"/>
        <v>1</v>
      </c>
      <c r="J392" s="133">
        <f t="shared" si="17"/>
        <v>0</v>
      </c>
    </row>
    <row r="393" spans="1:10">
      <c r="A393" s="139">
        <v>94005</v>
      </c>
      <c r="B393" s="137" t="s">
        <v>433</v>
      </c>
      <c r="C393" s="44">
        <v>800</v>
      </c>
      <c r="D393" s="44"/>
      <c r="E393" s="132"/>
      <c r="F393" s="132"/>
      <c r="H393" s="133">
        <f t="shared" ref="H393:H443" si="18">ROUND(C393-D393+E393-F393,2)</f>
        <v>800</v>
      </c>
      <c r="I393" s="4">
        <f t="shared" ref="I393:I443" si="19">I392</f>
        <v>1</v>
      </c>
      <c r="J393" s="133">
        <f t="shared" ref="J393:J442" si="20">ROUND(H393*I393,2)</f>
        <v>800</v>
      </c>
    </row>
    <row r="394" spans="1:10">
      <c r="A394" s="139">
        <v>94006</v>
      </c>
      <c r="B394" s="137" t="s">
        <v>434</v>
      </c>
      <c r="C394" s="44">
        <v>22904.21</v>
      </c>
      <c r="D394" s="44"/>
      <c r="E394" s="132"/>
      <c r="F394" s="132"/>
      <c r="H394" s="133">
        <f t="shared" si="18"/>
        <v>22904.21</v>
      </c>
      <c r="I394" s="4">
        <f t="shared" si="19"/>
        <v>1</v>
      </c>
      <c r="J394" s="133">
        <f t="shared" si="20"/>
        <v>22904.21</v>
      </c>
    </row>
    <row r="395" spans="1:10">
      <c r="A395" s="139">
        <v>94007</v>
      </c>
      <c r="B395" s="137" t="s">
        <v>435</v>
      </c>
      <c r="C395" s="44">
        <v>12675</v>
      </c>
      <c r="D395" s="44"/>
      <c r="E395" s="132"/>
      <c r="F395" s="132"/>
      <c r="H395" s="133">
        <f t="shared" si="18"/>
        <v>12675</v>
      </c>
      <c r="I395" s="4">
        <f t="shared" si="19"/>
        <v>1</v>
      </c>
      <c r="J395" s="133">
        <f t="shared" si="20"/>
        <v>12675</v>
      </c>
    </row>
    <row r="396" spans="1:10">
      <c r="A396" s="139">
        <v>94008</v>
      </c>
      <c r="B396" s="137" t="s">
        <v>436</v>
      </c>
      <c r="C396" s="44">
        <v>96420</v>
      </c>
      <c r="D396" s="44"/>
      <c r="E396" s="132"/>
      <c r="F396" s="132"/>
      <c r="H396" s="133">
        <f t="shared" si="18"/>
        <v>96420</v>
      </c>
      <c r="I396" s="4">
        <f t="shared" si="19"/>
        <v>1</v>
      </c>
      <c r="J396" s="133">
        <f t="shared" si="20"/>
        <v>96420</v>
      </c>
    </row>
    <row r="397" spans="1:10">
      <c r="A397" s="139">
        <v>94009</v>
      </c>
      <c r="B397" s="137" t="s">
        <v>437</v>
      </c>
      <c r="C397" s="44">
        <v>0</v>
      </c>
      <c r="D397" s="44">
        <v>0</v>
      </c>
      <c r="E397" s="132"/>
      <c r="F397" s="132"/>
      <c r="H397" s="133">
        <f t="shared" si="18"/>
        <v>0</v>
      </c>
      <c r="I397" s="4">
        <f t="shared" si="19"/>
        <v>1</v>
      </c>
      <c r="J397" s="133">
        <f t="shared" si="20"/>
        <v>0</v>
      </c>
    </row>
    <row r="398" spans="1:10">
      <c r="A398" s="139">
        <v>94010</v>
      </c>
      <c r="B398" s="137" t="s">
        <v>438</v>
      </c>
      <c r="C398" s="44">
        <v>0</v>
      </c>
      <c r="D398" s="44">
        <v>0</v>
      </c>
      <c r="E398" s="132"/>
      <c r="F398" s="132"/>
      <c r="H398" s="133">
        <f t="shared" si="18"/>
        <v>0</v>
      </c>
      <c r="I398" s="4">
        <f t="shared" si="19"/>
        <v>1</v>
      </c>
      <c r="J398" s="133">
        <f t="shared" si="20"/>
        <v>0</v>
      </c>
    </row>
    <row r="399" spans="1:10">
      <c r="A399" s="139">
        <v>94011</v>
      </c>
      <c r="B399" s="137" t="s">
        <v>439</v>
      </c>
      <c r="C399" s="44">
        <v>1200</v>
      </c>
      <c r="D399" s="44"/>
      <c r="E399" s="132"/>
      <c r="F399" s="132"/>
      <c r="H399" s="133">
        <f t="shared" si="18"/>
        <v>1200</v>
      </c>
      <c r="I399" s="4">
        <f t="shared" si="19"/>
        <v>1</v>
      </c>
      <c r="J399" s="136">
        <f t="shared" si="20"/>
        <v>1200</v>
      </c>
    </row>
    <row r="400" spans="1:10">
      <c r="A400" s="139">
        <v>94012</v>
      </c>
      <c r="B400" s="137" t="s">
        <v>440</v>
      </c>
      <c r="C400" s="44">
        <v>0</v>
      </c>
      <c r="D400" s="44">
        <v>0</v>
      </c>
      <c r="E400" s="132"/>
      <c r="F400" s="132"/>
      <c r="H400" s="133">
        <f t="shared" si="18"/>
        <v>0</v>
      </c>
      <c r="I400" s="4">
        <f t="shared" si="19"/>
        <v>1</v>
      </c>
      <c r="J400" s="133">
        <f t="shared" si="20"/>
        <v>0</v>
      </c>
    </row>
    <row r="401" spans="1:10">
      <c r="A401" s="139">
        <v>94013</v>
      </c>
      <c r="B401" s="137" t="s">
        <v>441</v>
      </c>
      <c r="C401" s="44">
        <v>0</v>
      </c>
      <c r="D401" s="44">
        <v>0</v>
      </c>
      <c r="E401" s="132"/>
      <c r="F401" s="132"/>
      <c r="H401" s="133">
        <f t="shared" si="18"/>
        <v>0</v>
      </c>
      <c r="I401" s="4">
        <f t="shared" si="19"/>
        <v>1</v>
      </c>
      <c r="J401" s="133">
        <f t="shared" si="20"/>
        <v>0</v>
      </c>
    </row>
    <row r="402" spans="1:10">
      <c r="A402" s="142">
        <v>94014</v>
      </c>
      <c r="B402" s="143" t="s">
        <v>466</v>
      </c>
      <c r="C402" s="44">
        <v>0</v>
      </c>
      <c r="D402" s="44">
        <v>0</v>
      </c>
      <c r="E402" s="302"/>
      <c r="F402" s="302">
        <v>1322232.01</v>
      </c>
      <c r="G402" s="136"/>
      <c r="H402" s="133">
        <f t="shared" si="18"/>
        <v>-1322232.01</v>
      </c>
      <c r="I402" s="4">
        <f t="shared" si="19"/>
        <v>1</v>
      </c>
      <c r="J402" s="133">
        <f t="shared" si="20"/>
        <v>-1322232.01</v>
      </c>
    </row>
    <row r="403" spans="1:10">
      <c r="A403" s="139">
        <v>94015</v>
      </c>
      <c r="B403" s="137" t="s">
        <v>467</v>
      </c>
      <c r="C403" s="44">
        <v>0</v>
      </c>
      <c r="D403" s="44">
        <v>0</v>
      </c>
      <c r="E403" s="132"/>
      <c r="F403" s="132"/>
      <c r="H403" s="133">
        <f t="shared" si="18"/>
        <v>0</v>
      </c>
      <c r="I403" s="4">
        <f t="shared" si="19"/>
        <v>1</v>
      </c>
      <c r="J403" s="133">
        <f t="shared" si="20"/>
        <v>0</v>
      </c>
    </row>
    <row r="404" spans="1:10">
      <c r="A404" s="142">
        <v>94016</v>
      </c>
      <c r="B404" s="143" t="s">
        <v>442</v>
      </c>
      <c r="C404" s="44">
        <v>166773.49</v>
      </c>
      <c r="D404" s="44"/>
      <c r="E404" s="302"/>
      <c r="F404" s="302"/>
      <c r="G404" s="136"/>
      <c r="H404" s="133">
        <f t="shared" si="18"/>
        <v>166773.49</v>
      </c>
      <c r="I404" s="4">
        <f t="shared" si="19"/>
        <v>1</v>
      </c>
      <c r="J404" s="133">
        <f t="shared" si="20"/>
        <v>166773.49</v>
      </c>
    </row>
    <row r="405" spans="1:10">
      <c r="A405" s="139">
        <v>94017</v>
      </c>
      <c r="B405" s="137" t="s">
        <v>443</v>
      </c>
      <c r="C405" s="44">
        <v>0</v>
      </c>
      <c r="D405" s="44">
        <v>0</v>
      </c>
      <c r="E405" s="132"/>
      <c r="F405" s="132"/>
      <c r="H405" s="133">
        <f t="shared" si="18"/>
        <v>0</v>
      </c>
      <c r="I405" s="4">
        <f t="shared" si="19"/>
        <v>1</v>
      </c>
      <c r="J405" s="133">
        <f t="shared" si="20"/>
        <v>0</v>
      </c>
    </row>
    <row r="406" spans="1:10">
      <c r="A406" s="139">
        <v>94018</v>
      </c>
      <c r="B406" s="137" t="s">
        <v>444</v>
      </c>
      <c r="C406" s="44">
        <v>0</v>
      </c>
      <c r="D406" s="44">
        <v>0</v>
      </c>
      <c r="E406" s="132"/>
      <c r="F406" s="132"/>
      <c r="H406" s="133">
        <f t="shared" si="18"/>
        <v>0</v>
      </c>
      <c r="I406" s="4">
        <f t="shared" si="19"/>
        <v>1</v>
      </c>
      <c r="J406" s="133">
        <f t="shared" si="20"/>
        <v>0</v>
      </c>
    </row>
    <row r="407" spans="1:10">
      <c r="A407" s="139">
        <v>94019</v>
      </c>
      <c r="B407" s="137" t="s">
        <v>417</v>
      </c>
      <c r="C407" s="44">
        <v>45200</v>
      </c>
      <c r="D407" s="44"/>
      <c r="E407" s="132"/>
      <c r="F407" s="132"/>
      <c r="H407" s="133">
        <f t="shared" si="18"/>
        <v>45200</v>
      </c>
      <c r="I407" s="4">
        <f t="shared" si="19"/>
        <v>1</v>
      </c>
      <c r="J407" s="133">
        <f t="shared" si="20"/>
        <v>45200</v>
      </c>
    </row>
    <row r="408" spans="1:10">
      <c r="A408" s="139">
        <v>94020</v>
      </c>
      <c r="B408" s="43" t="s">
        <v>384</v>
      </c>
      <c r="C408" s="44">
        <v>0</v>
      </c>
      <c r="D408" s="44">
        <v>0</v>
      </c>
      <c r="E408" s="132"/>
      <c r="F408" s="132"/>
      <c r="H408" s="133">
        <f t="shared" si="18"/>
        <v>0</v>
      </c>
      <c r="I408" s="4">
        <f t="shared" si="19"/>
        <v>1</v>
      </c>
      <c r="J408" s="133">
        <f t="shared" si="20"/>
        <v>0</v>
      </c>
    </row>
    <row r="409" spans="1:10">
      <c r="A409" s="139">
        <v>94021</v>
      </c>
      <c r="B409" s="137" t="s">
        <v>445</v>
      </c>
      <c r="C409" s="44">
        <v>0</v>
      </c>
      <c r="D409" s="44">
        <v>0</v>
      </c>
      <c r="E409" s="132"/>
      <c r="F409" s="132"/>
      <c r="H409" s="133">
        <f t="shared" si="18"/>
        <v>0</v>
      </c>
      <c r="I409" s="4">
        <f t="shared" si="19"/>
        <v>1</v>
      </c>
      <c r="J409" s="133">
        <f t="shared" si="20"/>
        <v>0</v>
      </c>
    </row>
    <row r="410" spans="1:10">
      <c r="A410" s="139">
        <v>94022</v>
      </c>
      <c r="B410" s="137" t="s">
        <v>446</v>
      </c>
      <c r="C410" s="44">
        <v>0</v>
      </c>
      <c r="D410" s="44">
        <v>0</v>
      </c>
      <c r="E410" s="132"/>
      <c r="F410" s="132"/>
      <c r="H410" s="133">
        <f t="shared" si="18"/>
        <v>0</v>
      </c>
      <c r="I410" s="4">
        <f t="shared" si="19"/>
        <v>1</v>
      </c>
      <c r="J410" s="133">
        <f t="shared" si="20"/>
        <v>0</v>
      </c>
    </row>
    <row r="411" spans="1:10">
      <c r="A411" s="139">
        <v>94023</v>
      </c>
      <c r="B411" s="137" t="s">
        <v>447</v>
      </c>
      <c r="C411" s="44">
        <v>0</v>
      </c>
      <c r="D411" s="44">
        <v>0</v>
      </c>
      <c r="E411" s="132"/>
      <c r="F411" s="132"/>
      <c r="H411" s="133">
        <f t="shared" si="18"/>
        <v>0</v>
      </c>
      <c r="I411" s="4">
        <f t="shared" si="19"/>
        <v>1</v>
      </c>
      <c r="J411" s="133">
        <f t="shared" si="20"/>
        <v>0</v>
      </c>
    </row>
    <row r="412" spans="1:10">
      <c r="A412" s="139">
        <v>94024</v>
      </c>
      <c r="B412" s="137" t="s">
        <v>448</v>
      </c>
      <c r="C412" s="44">
        <v>0</v>
      </c>
      <c r="D412" s="44">
        <v>0</v>
      </c>
      <c r="E412" s="132"/>
      <c r="F412" s="132"/>
      <c r="H412" s="133">
        <f t="shared" si="18"/>
        <v>0</v>
      </c>
      <c r="I412" s="4">
        <f t="shared" si="19"/>
        <v>1</v>
      </c>
      <c r="J412" s="133">
        <f t="shared" si="20"/>
        <v>0</v>
      </c>
    </row>
    <row r="413" spans="1:10">
      <c r="A413" s="139">
        <v>94025</v>
      </c>
      <c r="B413" s="137" t="s">
        <v>449</v>
      </c>
      <c r="C413" s="44">
        <v>0</v>
      </c>
      <c r="D413" s="44">
        <v>0</v>
      </c>
      <c r="E413" s="132"/>
      <c r="F413" s="132"/>
      <c r="H413" s="133">
        <f t="shared" si="18"/>
        <v>0</v>
      </c>
      <c r="I413" s="4">
        <f t="shared" si="19"/>
        <v>1</v>
      </c>
      <c r="J413" s="133">
        <f t="shared" si="20"/>
        <v>0</v>
      </c>
    </row>
    <row r="414" spans="1:10">
      <c r="A414" s="142">
        <v>94026</v>
      </c>
      <c r="B414" s="135" t="s">
        <v>489</v>
      </c>
      <c r="C414" s="44">
        <v>1863004.19</v>
      </c>
      <c r="D414" s="44"/>
      <c r="E414" s="302">
        <v>608948.76199999999</v>
      </c>
      <c r="F414" s="302">
        <v>12970</v>
      </c>
      <c r="G414" s="136"/>
      <c r="H414" s="133">
        <f t="shared" si="18"/>
        <v>2458982.9500000002</v>
      </c>
      <c r="I414" s="4">
        <f t="shared" si="19"/>
        <v>1</v>
      </c>
      <c r="J414" s="133">
        <f t="shared" si="20"/>
        <v>2458982.9500000002</v>
      </c>
    </row>
    <row r="415" spans="1:10">
      <c r="A415" s="139">
        <v>94027</v>
      </c>
      <c r="B415" s="137" t="s">
        <v>450</v>
      </c>
      <c r="C415" s="44">
        <v>0</v>
      </c>
      <c r="D415" s="44">
        <v>0</v>
      </c>
      <c r="E415" s="132"/>
      <c r="F415" s="132"/>
      <c r="H415" s="133">
        <f t="shared" si="18"/>
        <v>0</v>
      </c>
      <c r="I415" s="4">
        <f t="shared" si="19"/>
        <v>1</v>
      </c>
      <c r="J415" s="133">
        <f t="shared" si="20"/>
        <v>0</v>
      </c>
    </row>
    <row r="416" spans="1:10">
      <c r="A416" s="139">
        <v>94028</v>
      </c>
      <c r="B416" s="4" t="s">
        <v>451</v>
      </c>
      <c r="C416" s="44">
        <v>0</v>
      </c>
      <c r="D416" s="44">
        <v>0</v>
      </c>
      <c r="E416" s="132"/>
      <c r="F416" s="132"/>
      <c r="H416" s="133">
        <f t="shared" si="18"/>
        <v>0</v>
      </c>
      <c r="I416" s="4">
        <f t="shared" si="19"/>
        <v>1</v>
      </c>
      <c r="J416" s="133">
        <f t="shared" si="20"/>
        <v>0</v>
      </c>
    </row>
    <row r="417" spans="1:10">
      <c r="A417" s="139">
        <v>94029</v>
      </c>
      <c r="B417" s="4" t="s">
        <v>452</v>
      </c>
      <c r="C417" s="44">
        <v>0</v>
      </c>
      <c r="D417" s="44">
        <v>0</v>
      </c>
      <c r="E417" s="132"/>
      <c r="F417" s="132"/>
      <c r="H417" s="133">
        <f t="shared" si="18"/>
        <v>0</v>
      </c>
      <c r="I417" s="4">
        <f t="shared" si="19"/>
        <v>1</v>
      </c>
      <c r="J417" s="133">
        <f t="shared" si="20"/>
        <v>0</v>
      </c>
    </row>
    <row r="418" spans="1:10">
      <c r="A418" s="139">
        <v>95001</v>
      </c>
      <c r="B418" s="43" t="s">
        <v>397</v>
      </c>
      <c r="C418" s="44">
        <v>0</v>
      </c>
      <c r="D418" s="44">
        <v>0</v>
      </c>
      <c r="E418" s="132"/>
      <c r="F418" s="132"/>
      <c r="H418" s="133">
        <f t="shared" si="18"/>
        <v>0</v>
      </c>
      <c r="I418" s="4">
        <f t="shared" si="19"/>
        <v>1</v>
      </c>
      <c r="J418" s="136">
        <f t="shared" si="20"/>
        <v>0</v>
      </c>
    </row>
    <row r="419" spans="1:10">
      <c r="A419" s="139">
        <v>95002</v>
      </c>
      <c r="B419" s="43" t="s">
        <v>398</v>
      </c>
      <c r="C419" s="44">
        <v>159715.57</v>
      </c>
      <c r="D419" s="44"/>
      <c r="E419" s="132"/>
      <c r="F419" s="132"/>
      <c r="H419" s="133">
        <f t="shared" si="18"/>
        <v>159715.57</v>
      </c>
      <c r="I419" s="4">
        <f t="shared" si="19"/>
        <v>1</v>
      </c>
      <c r="J419" s="133">
        <f t="shared" si="20"/>
        <v>159715.57</v>
      </c>
    </row>
    <row r="420" spans="1:10">
      <c r="A420" s="139">
        <v>95003</v>
      </c>
      <c r="B420" s="43" t="s">
        <v>399</v>
      </c>
      <c r="C420" s="44">
        <v>0</v>
      </c>
      <c r="D420" s="44">
        <v>0</v>
      </c>
      <c r="E420" s="132"/>
      <c r="F420" s="132"/>
      <c r="H420" s="133">
        <f t="shared" si="18"/>
        <v>0</v>
      </c>
      <c r="I420" s="4">
        <f t="shared" si="19"/>
        <v>1</v>
      </c>
      <c r="J420" s="133">
        <f t="shared" si="20"/>
        <v>0</v>
      </c>
    </row>
    <row r="421" spans="1:10">
      <c r="A421" s="139">
        <v>96001</v>
      </c>
      <c r="B421" s="43" t="s">
        <v>453</v>
      </c>
      <c r="C421" s="44">
        <v>99000</v>
      </c>
      <c r="D421" s="44"/>
      <c r="E421" s="132"/>
      <c r="F421" s="132"/>
      <c r="H421" s="133">
        <f t="shared" si="18"/>
        <v>99000</v>
      </c>
      <c r="I421" s="4">
        <f t="shared" si="19"/>
        <v>1</v>
      </c>
      <c r="J421" s="133">
        <f t="shared" si="20"/>
        <v>99000</v>
      </c>
    </row>
    <row r="422" spans="1:10">
      <c r="A422" s="139">
        <v>96002</v>
      </c>
      <c r="B422" s="43" t="s">
        <v>454</v>
      </c>
      <c r="C422" s="44">
        <v>0</v>
      </c>
      <c r="D422" s="44">
        <v>0</v>
      </c>
      <c r="E422" s="132"/>
      <c r="F422" s="132"/>
      <c r="H422" s="133">
        <f t="shared" si="18"/>
        <v>0</v>
      </c>
      <c r="I422" s="4">
        <f t="shared" si="19"/>
        <v>1</v>
      </c>
      <c r="J422" s="133">
        <f t="shared" si="20"/>
        <v>0</v>
      </c>
    </row>
    <row r="423" spans="1:10">
      <c r="A423" s="139">
        <v>96003</v>
      </c>
      <c r="B423" s="43" t="s">
        <v>455</v>
      </c>
      <c r="C423" s="44">
        <v>0</v>
      </c>
      <c r="D423" s="44">
        <v>0</v>
      </c>
      <c r="E423" s="132"/>
      <c r="F423" s="132"/>
      <c r="H423" s="133">
        <f t="shared" si="18"/>
        <v>0</v>
      </c>
      <c r="I423" s="4">
        <f t="shared" si="19"/>
        <v>1</v>
      </c>
      <c r="J423" s="133">
        <f t="shared" si="20"/>
        <v>0</v>
      </c>
    </row>
    <row r="424" spans="1:10">
      <c r="A424" s="139">
        <v>96004</v>
      </c>
      <c r="B424" s="43" t="s">
        <v>456</v>
      </c>
      <c r="C424" s="44">
        <v>0</v>
      </c>
      <c r="D424" s="44">
        <v>0</v>
      </c>
      <c r="E424" s="132"/>
      <c r="F424" s="132"/>
      <c r="H424" s="133">
        <f t="shared" si="18"/>
        <v>0</v>
      </c>
      <c r="I424" s="4">
        <f t="shared" si="19"/>
        <v>1</v>
      </c>
      <c r="J424" s="133">
        <f t="shared" si="20"/>
        <v>0</v>
      </c>
    </row>
    <row r="425" spans="1:10">
      <c r="A425" s="139">
        <v>96005</v>
      </c>
      <c r="B425" s="43" t="s">
        <v>457</v>
      </c>
      <c r="C425" s="44">
        <v>0</v>
      </c>
      <c r="D425" s="44">
        <v>0</v>
      </c>
      <c r="E425" s="132"/>
      <c r="F425" s="132"/>
      <c r="H425" s="133">
        <f t="shared" si="18"/>
        <v>0</v>
      </c>
      <c r="I425" s="4">
        <f t="shared" si="19"/>
        <v>1</v>
      </c>
      <c r="J425" s="133">
        <f t="shared" si="20"/>
        <v>0</v>
      </c>
    </row>
    <row r="426" spans="1:10">
      <c r="A426" s="139">
        <v>96006</v>
      </c>
      <c r="B426" s="43" t="s">
        <v>504</v>
      </c>
      <c r="C426" s="44">
        <v>200</v>
      </c>
      <c r="D426" s="44"/>
      <c r="E426" s="132"/>
      <c r="F426" s="132"/>
      <c r="H426" s="133">
        <f t="shared" si="18"/>
        <v>200</v>
      </c>
      <c r="I426" s="4">
        <f t="shared" si="19"/>
        <v>1</v>
      </c>
      <c r="J426" s="133">
        <f t="shared" si="20"/>
        <v>200</v>
      </c>
    </row>
    <row r="427" spans="1:10">
      <c r="A427" s="139">
        <v>96007</v>
      </c>
      <c r="B427" s="43" t="s">
        <v>459</v>
      </c>
      <c r="C427" s="44">
        <v>0</v>
      </c>
      <c r="D427" s="44">
        <v>0</v>
      </c>
      <c r="E427" s="132"/>
      <c r="F427" s="132"/>
      <c r="H427" s="133">
        <f t="shared" si="18"/>
        <v>0</v>
      </c>
      <c r="I427" s="4">
        <f t="shared" si="19"/>
        <v>1</v>
      </c>
      <c r="J427" s="133">
        <f t="shared" si="20"/>
        <v>0</v>
      </c>
    </row>
    <row r="428" spans="1:10">
      <c r="A428" s="139">
        <v>96008</v>
      </c>
      <c r="B428" s="43" t="s">
        <v>460</v>
      </c>
      <c r="C428" s="44">
        <v>90792.7</v>
      </c>
      <c r="D428" s="44"/>
      <c r="E428" s="132"/>
      <c r="F428" s="132"/>
      <c r="H428" s="133">
        <f t="shared" si="18"/>
        <v>90792.7</v>
      </c>
      <c r="I428" s="4">
        <f t="shared" si="19"/>
        <v>1</v>
      </c>
      <c r="J428" s="133">
        <f t="shared" si="20"/>
        <v>90792.7</v>
      </c>
    </row>
    <row r="429" spans="1:10">
      <c r="A429" s="139">
        <v>97001</v>
      </c>
      <c r="B429" s="43" t="s">
        <v>464</v>
      </c>
      <c r="C429" s="44"/>
      <c r="D429" s="44">
        <v>490923.66</v>
      </c>
      <c r="E429" s="132"/>
      <c r="F429" s="132"/>
      <c r="H429" s="133">
        <f t="shared" si="18"/>
        <v>-490923.66</v>
      </c>
      <c r="I429" s="4">
        <f t="shared" si="19"/>
        <v>1</v>
      </c>
      <c r="J429" s="133">
        <f t="shared" si="20"/>
        <v>-490923.66</v>
      </c>
    </row>
    <row r="430" spans="1:10">
      <c r="A430" s="139">
        <v>97002</v>
      </c>
      <c r="B430" s="43" t="s">
        <v>465</v>
      </c>
      <c r="C430" s="44">
        <v>62634.67</v>
      </c>
      <c r="D430" s="44"/>
      <c r="E430" s="132"/>
      <c r="F430" s="132"/>
      <c r="H430" s="133">
        <f t="shared" si="18"/>
        <v>62634.67</v>
      </c>
      <c r="I430" s="4">
        <f t="shared" si="19"/>
        <v>1</v>
      </c>
      <c r="J430" s="133">
        <f t="shared" si="20"/>
        <v>62634.67</v>
      </c>
    </row>
    <row r="431" spans="1:10">
      <c r="A431" s="139">
        <v>97003</v>
      </c>
      <c r="B431" s="43" t="s">
        <v>461</v>
      </c>
      <c r="C431" s="44">
        <v>78224.97</v>
      </c>
      <c r="D431" s="44"/>
      <c r="E431" s="132"/>
      <c r="F431" s="132"/>
      <c r="H431" s="133">
        <f t="shared" si="18"/>
        <v>78224.97</v>
      </c>
      <c r="I431" s="4">
        <f t="shared" si="19"/>
        <v>1</v>
      </c>
      <c r="J431" s="133">
        <f t="shared" si="20"/>
        <v>78224.97</v>
      </c>
    </row>
    <row r="432" spans="1:10">
      <c r="A432" s="139">
        <v>97004</v>
      </c>
      <c r="B432" s="43" t="s">
        <v>462</v>
      </c>
      <c r="C432" s="44">
        <v>30670</v>
      </c>
      <c r="D432" s="44"/>
      <c r="E432" s="132"/>
      <c r="F432" s="132"/>
      <c r="H432" s="133">
        <f t="shared" si="18"/>
        <v>30670</v>
      </c>
      <c r="I432" s="4">
        <f t="shared" si="19"/>
        <v>1</v>
      </c>
      <c r="J432" s="133">
        <f t="shared" si="20"/>
        <v>30670</v>
      </c>
    </row>
    <row r="433" spans="1:10">
      <c r="A433" s="142">
        <v>97005</v>
      </c>
      <c r="B433" s="135" t="s">
        <v>468</v>
      </c>
      <c r="C433" s="44">
        <v>0</v>
      </c>
      <c r="D433" s="44">
        <v>0</v>
      </c>
      <c r="E433" s="302"/>
      <c r="F433" s="302"/>
      <c r="G433" s="136"/>
      <c r="H433" s="133">
        <f t="shared" si="18"/>
        <v>0</v>
      </c>
      <c r="I433" s="4">
        <f t="shared" si="19"/>
        <v>1</v>
      </c>
      <c r="J433" s="133">
        <f t="shared" si="20"/>
        <v>0</v>
      </c>
    </row>
    <row r="434" spans="1:10">
      <c r="A434" s="42">
        <v>97006</v>
      </c>
      <c r="B434" s="144" t="s">
        <v>469</v>
      </c>
      <c r="C434" s="44">
        <v>0</v>
      </c>
      <c r="D434" s="44">
        <v>0</v>
      </c>
      <c r="E434" s="132"/>
      <c r="F434" s="132"/>
      <c r="H434" s="133">
        <f t="shared" si="18"/>
        <v>0</v>
      </c>
      <c r="I434" s="4">
        <f t="shared" si="19"/>
        <v>1</v>
      </c>
      <c r="J434" s="133">
        <f t="shared" si="20"/>
        <v>0</v>
      </c>
    </row>
    <row r="435" spans="1:10">
      <c r="A435" s="42">
        <v>98000</v>
      </c>
      <c r="B435" s="144" t="s">
        <v>505</v>
      </c>
      <c r="C435" s="44">
        <v>0</v>
      </c>
      <c r="D435" s="44">
        <v>0</v>
      </c>
      <c r="E435" s="132"/>
      <c r="F435" s="132"/>
      <c r="H435" s="133">
        <f t="shared" si="18"/>
        <v>0</v>
      </c>
      <c r="I435" s="4">
        <f t="shared" si="19"/>
        <v>1</v>
      </c>
      <c r="J435" s="133">
        <f t="shared" si="20"/>
        <v>0</v>
      </c>
    </row>
    <row r="436" spans="1:10">
      <c r="A436" s="42">
        <v>98001</v>
      </c>
      <c r="B436" s="144" t="s">
        <v>506</v>
      </c>
      <c r="C436" s="44">
        <v>0</v>
      </c>
      <c r="D436" s="44">
        <v>0</v>
      </c>
      <c r="E436" s="132"/>
      <c r="F436" s="132"/>
      <c r="H436" s="133">
        <f t="shared" si="18"/>
        <v>0</v>
      </c>
      <c r="I436" s="4">
        <f t="shared" si="19"/>
        <v>1</v>
      </c>
      <c r="J436" s="133">
        <f t="shared" si="20"/>
        <v>0</v>
      </c>
    </row>
    <row r="437" spans="1:10">
      <c r="A437" s="42">
        <v>98002</v>
      </c>
      <c r="B437" s="144" t="s">
        <v>507</v>
      </c>
      <c r="C437" s="44">
        <v>0</v>
      </c>
      <c r="D437" s="44">
        <v>0</v>
      </c>
      <c r="E437" s="132"/>
      <c r="F437" s="132"/>
      <c r="H437" s="133">
        <f t="shared" si="18"/>
        <v>0</v>
      </c>
      <c r="I437" s="4">
        <f t="shared" si="19"/>
        <v>1</v>
      </c>
      <c r="J437" s="133">
        <f t="shared" si="20"/>
        <v>0</v>
      </c>
    </row>
    <row r="438" spans="1:10">
      <c r="A438" s="42">
        <v>60001</v>
      </c>
      <c r="B438" s="144" t="s">
        <v>392</v>
      </c>
      <c r="C438" s="44">
        <v>0</v>
      </c>
      <c r="D438" s="44">
        <v>0</v>
      </c>
      <c r="E438" s="132"/>
      <c r="F438" s="132"/>
      <c r="H438" s="133">
        <f t="shared" si="18"/>
        <v>0</v>
      </c>
      <c r="I438" s="4">
        <f t="shared" si="19"/>
        <v>1</v>
      </c>
      <c r="J438" s="133">
        <f t="shared" si="20"/>
        <v>0</v>
      </c>
    </row>
    <row r="439" spans="1:10">
      <c r="A439" s="42">
        <v>60002</v>
      </c>
      <c r="B439" s="144" t="s">
        <v>393</v>
      </c>
      <c r="C439" s="44"/>
      <c r="D439" s="44">
        <v>15045.55</v>
      </c>
      <c r="E439" s="132"/>
      <c r="F439" s="132"/>
      <c r="H439" s="133">
        <f t="shared" si="18"/>
        <v>-15045.55</v>
      </c>
      <c r="I439" s="4">
        <f t="shared" si="19"/>
        <v>1</v>
      </c>
      <c r="J439" s="133">
        <f>ROUND(H439*I439,2)</f>
        <v>-15045.55</v>
      </c>
    </row>
    <row r="440" spans="1:10">
      <c r="A440" s="139">
        <v>60003</v>
      </c>
      <c r="B440" s="43" t="s">
        <v>394</v>
      </c>
      <c r="C440" s="44">
        <v>0</v>
      </c>
      <c r="D440" s="44">
        <v>0</v>
      </c>
      <c r="E440" s="132"/>
      <c r="F440" s="132"/>
      <c r="H440" s="133">
        <f t="shared" si="18"/>
        <v>0</v>
      </c>
      <c r="I440" s="4">
        <f t="shared" si="19"/>
        <v>1</v>
      </c>
      <c r="J440" s="133">
        <f t="shared" si="20"/>
        <v>0</v>
      </c>
    </row>
    <row r="441" spans="1:10">
      <c r="A441" s="139">
        <v>60004</v>
      </c>
      <c r="B441" s="43" t="s">
        <v>395</v>
      </c>
      <c r="C441" s="44">
        <v>0</v>
      </c>
      <c r="D441" s="44">
        <v>0</v>
      </c>
      <c r="E441" s="132"/>
      <c r="F441" s="132"/>
      <c r="H441" s="133">
        <f t="shared" si="18"/>
        <v>0</v>
      </c>
      <c r="I441" s="4">
        <f t="shared" si="19"/>
        <v>1</v>
      </c>
      <c r="J441" s="133">
        <f t="shared" si="20"/>
        <v>0</v>
      </c>
    </row>
    <row r="442" spans="1:10">
      <c r="A442" s="139">
        <v>60005</v>
      </c>
      <c r="B442" s="43" t="s">
        <v>396</v>
      </c>
      <c r="C442" s="44">
        <v>0</v>
      </c>
      <c r="D442" s="44">
        <v>0</v>
      </c>
      <c r="E442" s="132"/>
      <c r="F442" s="132"/>
      <c r="H442" s="133">
        <f t="shared" si="18"/>
        <v>0</v>
      </c>
      <c r="I442" s="4">
        <f t="shared" si="19"/>
        <v>1</v>
      </c>
      <c r="J442" s="133">
        <f t="shared" si="20"/>
        <v>0</v>
      </c>
    </row>
    <row r="443" spans="1:10">
      <c r="A443" s="139">
        <v>60006</v>
      </c>
      <c r="B443" s="43" t="s">
        <v>463</v>
      </c>
      <c r="C443" s="44">
        <v>0</v>
      </c>
      <c r="D443" s="44">
        <v>0</v>
      </c>
      <c r="E443" s="303"/>
      <c r="F443" s="303"/>
      <c r="H443" s="133">
        <f t="shared" si="18"/>
        <v>0</v>
      </c>
      <c r="I443" s="4">
        <f t="shared" si="19"/>
        <v>1</v>
      </c>
      <c r="J443" s="133">
        <f>ROUND(H443*I443,2)</f>
        <v>0</v>
      </c>
    </row>
    <row r="444" spans="1:10" ht="15" thickBot="1">
      <c r="A444" s="42"/>
      <c r="B444" s="43" t="s">
        <v>490</v>
      </c>
      <c r="C444" s="45">
        <v>128418659.177974</v>
      </c>
      <c r="D444" s="45">
        <v>128418659.17999999</v>
      </c>
      <c r="E444" s="45">
        <v>1944150.7719999999</v>
      </c>
      <c r="F444" s="45">
        <v>1944150.7719999999</v>
      </c>
      <c r="H444" s="45">
        <f t="shared" ref="H444" si="21">SUM(H8:H443)</f>
        <v>8.2400219980627298E-9</v>
      </c>
      <c r="J444" s="45">
        <f>SUM(J8:J443)</f>
        <v>8.2400219980627298E-9</v>
      </c>
    </row>
    <row r="445" spans="1:10" ht="15" thickTop="1">
      <c r="A445" s="43"/>
      <c r="D445" s="46">
        <v>-2.025991678237915E-3</v>
      </c>
      <c r="F445" s="46">
        <v>0</v>
      </c>
    </row>
    <row r="463" ht="17.899999999999999" customHeight="1"/>
  </sheetData>
  <autoFilter ref="A7:I444" xr:uid="{C82A4CA6-151E-4F6F-80D5-8DC5869A86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Sheet1</vt:lpstr>
      <vt:lpstr>Sep</vt:lpstr>
      <vt:lpstr>Sep_data</vt:lpstr>
      <vt:lpstr>Oct</vt:lpstr>
      <vt:lpstr>Oct_data</vt:lpstr>
      <vt:lpstr>Nov</vt:lpstr>
      <vt:lpstr>Nov_data</vt:lpstr>
      <vt:lpstr>Dec_data</vt:lpstr>
      <vt:lpstr>Dec</vt:lpstr>
      <vt:lpstr>Ex.rate25</vt:lpstr>
      <vt:lpstr>Summary GP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cp:lastPrinted>2024-02-13T02:46:09Z</cp:lastPrinted>
  <dcterms:created xsi:type="dcterms:W3CDTF">2023-06-14T01:57:49Z</dcterms:created>
  <dcterms:modified xsi:type="dcterms:W3CDTF">2025-07-29T02:40:54Z</dcterms:modified>
</cp:coreProperties>
</file>