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\OneDrive\Área de Trabalho\"/>
    </mc:Choice>
  </mc:AlternateContent>
  <xr:revisionPtr revIDLastSave="0" documentId="13_ncr:1_{E3221CEA-D805-4F03-8135-3967D0A61272}" xr6:coauthVersionLast="47" xr6:coauthVersionMax="47" xr10:uidLastSave="{00000000-0000-0000-0000-000000000000}"/>
  <bookViews>
    <workbookView xWindow="-108" yWindow="-108" windowWidth="23256" windowHeight="12576" activeTab="5" xr2:uid="{5ECC33D7-267E-3941-AADB-18CFA00ADDCE}"/>
  </bookViews>
  <sheets>
    <sheet name="Group and Self Assessment" sheetId="2" r:id="rId1"/>
    <sheet name="User Stories" sheetId="5" r:id="rId2"/>
    <sheet name="Code Quality" sheetId="8" r:id="rId3"/>
    <sheet name="Project Development" sheetId="1" r:id="rId4"/>
    <sheet name="Project Management" sheetId="10" r:id="rId5"/>
    <sheet name="Physics" sheetId="9" r:id="rId6"/>
  </sheets>
  <externalReferences>
    <externalReference r:id="rId7"/>
  </externalReferences>
  <definedNames>
    <definedName name="ItemEval">[1]!Table2[ItemEval]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4" i="8" l="1"/>
  <c r="B15" i="10"/>
  <c r="R14" i="10"/>
  <c r="R13" i="10"/>
  <c r="R11" i="10"/>
  <c r="R10" i="10"/>
  <c r="R9" i="10"/>
  <c r="R7" i="10"/>
  <c r="R6" i="10"/>
  <c r="R5" i="10"/>
  <c r="R4" i="10"/>
  <c r="R12" i="10"/>
  <c r="R8" i="10"/>
  <c r="Q15" i="10"/>
  <c r="Q16" i="10" s="1"/>
  <c r="P15" i="10"/>
  <c r="P16" i="10" s="1"/>
  <c r="O15" i="10"/>
  <c r="O16" i="10" s="1"/>
  <c r="N15" i="10"/>
  <c r="N16" i="10" s="1"/>
  <c r="M15" i="10"/>
  <c r="M16" i="10" s="1"/>
  <c r="L15" i="10"/>
  <c r="L16" i="10" s="1"/>
  <c r="K15" i="10"/>
  <c r="K16" i="10" s="1"/>
  <c r="J15" i="10"/>
  <c r="J16" i="10" s="1"/>
  <c r="I15" i="10"/>
  <c r="I16" i="10" s="1"/>
  <c r="H15" i="10"/>
  <c r="H16" i="10" s="1"/>
  <c r="G15" i="10"/>
  <c r="G16" i="10" s="1"/>
  <c r="F15" i="10"/>
  <c r="F16" i="10" s="1"/>
  <c r="E15" i="10"/>
  <c r="E16" i="10" s="1"/>
  <c r="D15" i="10"/>
  <c r="D16" i="10" s="1"/>
  <c r="C15" i="10"/>
  <c r="C16" i="10" s="1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F7" i="8"/>
  <c r="F6" i="8"/>
  <c r="F5" i="8"/>
  <c r="R5" i="1"/>
  <c r="R6" i="1"/>
  <c r="R7" i="1"/>
  <c r="R8" i="1"/>
  <c r="X3" i="1"/>
  <c r="W3" i="1"/>
  <c r="V3" i="1"/>
  <c r="U3" i="1"/>
  <c r="T3" i="1"/>
  <c r="S3" i="1"/>
  <c r="B9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F8" i="8" l="1"/>
  <c r="F9" i="8" s="1"/>
  <c r="Q4" i="1" s="1"/>
  <c r="Q9" i="1" s="1"/>
  <c r="Q10" i="1" s="1"/>
  <c r="I4" i="1" l="1"/>
  <c r="I9" i="1" s="1"/>
  <c r="I10" i="1" s="1"/>
  <c r="H4" i="1"/>
  <c r="H9" i="1" s="1"/>
  <c r="H10" i="1" s="1"/>
  <c r="P4" i="1"/>
  <c r="P9" i="1" s="1"/>
  <c r="P10" i="1" s="1"/>
  <c r="G4" i="1"/>
  <c r="G9" i="1" s="1"/>
  <c r="G10" i="1" s="1"/>
  <c r="N4" i="1"/>
  <c r="N9" i="1" s="1"/>
  <c r="N10" i="1" s="1"/>
  <c r="F4" i="1"/>
  <c r="F9" i="1" s="1"/>
  <c r="F10" i="1" s="1"/>
  <c r="M4" i="1"/>
  <c r="M9" i="1" s="1"/>
  <c r="M10" i="1" s="1"/>
  <c r="E4" i="1"/>
  <c r="E9" i="1" s="1"/>
  <c r="E10" i="1" s="1"/>
  <c r="L4" i="1"/>
  <c r="L9" i="1" s="1"/>
  <c r="L10" i="1" s="1"/>
  <c r="K4" i="1"/>
  <c r="K9" i="1" s="1"/>
  <c r="K10" i="1" s="1"/>
  <c r="O4" i="1"/>
  <c r="O9" i="1" s="1"/>
  <c r="O10" i="1" s="1"/>
  <c r="J4" i="1"/>
  <c r="J9" i="1" s="1"/>
  <c r="J10" i="1" s="1"/>
  <c r="C4" i="1"/>
  <c r="C9" i="1" s="1"/>
  <c r="C10" i="1" s="1"/>
  <c r="D4" i="1"/>
  <c r="D9" i="1" s="1"/>
  <c r="D10" i="1" s="1"/>
  <c r="R4" i="1" l="1"/>
</calcChain>
</file>

<file path=xl/sharedStrings.xml><?xml version="1.0" encoding="utf-8"?>
<sst xmlns="http://schemas.openxmlformats.org/spreadsheetml/2006/main" count="325" uniqueCount="170">
  <si>
    <t>Fill the cells with a blue background</t>
  </si>
  <si>
    <t>TeamID #</t>
  </si>
  <si>
    <t>How do you grade yourself and your peers?</t>
  </si>
  <si>
    <t>List B</t>
  </si>
  <si>
    <t>Average</t>
  </si>
  <si>
    <t>List A</t>
  </si>
  <si>
    <t>Student 3</t>
  </si>
  <si>
    <t>Student 4</t>
  </si>
  <si>
    <t>Student 5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</si>
  <si>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</si>
  <si>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</si>
  <si>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</si>
  <si>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</si>
  <si>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</si>
  <si>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</si>
  <si>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</si>
  <si>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</si>
  <si>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</si>
  <si>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</si>
  <si>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</si>
  <si>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</si>
  <si>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</si>
  <si>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</si>
  <si>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</si>
  <si>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</si>
  <si>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</si>
  <si>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</si>
  <si>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</si>
  <si>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</si>
  <si>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</si>
  <si>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</si>
  <si>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</si>
  <si>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</si>
  <si>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</si>
  <si>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</si>
  <si>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</si>
  <si>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</si>
  <si>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</si>
  <si>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</si>
  <si>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</si>
  <si>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</si>
  <si>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</si>
  <si>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</si>
  <si>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</si>
  <si>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</si>
  <si>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</si>
  <si>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</si>
  <si>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Code Quality based on Sonarqube Data</t>
  </si>
  <si>
    <t>Item</t>
  </si>
  <si>
    <t>Weight</t>
  </si>
  <si>
    <t>Sonarqube Value</t>
  </si>
  <si>
    <t>Min. Ref. Value</t>
  </si>
  <si>
    <t>Max Ref. Value</t>
  </si>
  <si>
    <t>Score</t>
  </si>
  <si>
    <t>JUnit Code Coverage (&gt;80%)</t>
  </si>
  <si>
    <t>PIT Mutation Testing Coverage (&gt;75%)</t>
  </si>
  <si>
    <t>Overall Duplicate Code (&lt;5%)</t>
  </si>
  <si>
    <t>Technical Debt (&lt;5d)</t>
  </si>
  <si>
    <t>SubTotal</t>
  </si>
  <si>
    <t>Total</t>
  </si>
  <si>
    <t>Project Development Self-Assessment</t>
  </si>
  <si>
    <t>Rubric</t>
  </si>
  <si>
    <t>Teacher
Assessment</t>
  </si>
  <si>
    <t>Code Quality Assessment</t>
  </si>
  <si>
    <t>Automatic Scoring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</si>
  <si>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</si>
  <si>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</si>
  <si>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</si>
  <si>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</si>
  <si>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</si>
  <si>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</si>
  <si>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</si>
  <si>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</si>
  <si>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</si>
  <si>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</si>
  <si>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</si>
  <si>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</si>
  <si>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</si>
  <si>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</si>
  <si>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</si>
  <si>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</si>
  <si>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</si>
  <si>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</si>
  <si>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</si>
  <si>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</si>
  <si>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</si>
  <si>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</si>
  <si>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</si>
  <si>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</si>
  <si>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</si>
  <si>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</si>
  <si>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</si>
  <si>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Teacher 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</si>
  <si>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</si>
  <si>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</si>
  <si>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</si>
  <si>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</si>
  <si>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</si>
  <si>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</si>
  <si>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</si>
  <si>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</si>
  <si>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</si>
  <si>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</si>
  <si>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</si>
  <si>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</si>
  <si>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</si>
  <si>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</si>
  <si>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</si>
  <si>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</si>
  <si>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</si>
  <si>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</si>
  <si>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</si>
  <si>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</si>
  <si>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</si>
  <si>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</si>
  <si>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</si>
  <si>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</si>
  <si>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</si>
  <si>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</si>
  <si>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</si>
  <si>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</si>
  <si>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</si>
  <si>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</si>
  <si>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</si>
  <si>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</si>
  <si>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</si>
  <si>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</si>
  <si>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</si>
  <si>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</si>
  <si>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</si>
  <si>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</si>
  <si>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</si>
  <si>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</si>
  <si>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</si>
  <si>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</si>
  <si>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</si>
  <si>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</si>
  <si>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</si>
  <si>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</si>
  <si>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</si>
  <si>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</si>
  <si>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</si>
  <si>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</si>
  <si>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</si>
  <si>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</si>
  <si>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</si>
  <si>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</si>
  <si>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</si>
  <si>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</si>
  <si>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</si>
  <si>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</si>
  <si>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</si>
  <si>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Project Management Self-Assessment</t>
  </si>
  <si>
    <t>LAPR3 Project Group and Self-assessment v1.0</t>
  </si>
  <si>
    <t>G118</t>
  </si>
  <si>
    <t>US401</t>
  </si>
  <si>
    <t>US402</t>
  </si>
  <si>
    <t>US405</t>
  </si>
  <si>
    <t>US406</t>
  </si>
  <si>
    <t>US407</t>
  </si>
  <si>
    <t>US409</t>
  </si>
  <si>
    <t>US412</t>
  </si>
  <si>
    <t>US413</t>
  </si>
  <si>
    <t>US414</t>
  </si>
  <si>
    <t>US415</t>
  </si>
  <si>
    <t>US416</t>
  </si>
  <si>
    <t>US417</t>
  </si>
  <si>
    <t>US418</t>
  </si>
  <si>
    <t>US419</t>
  </si>
  <si>
    <t>US420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</si>
</sst>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87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2" borderId="9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2" fillId="3" borderId="1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0" fillId="0" borderId="29" xfId="0" applyBorder="1" applyAlignment="1">
      <alignment horizontal="center" vertical="center" wrapText="1"/>
    </xf>
    <xf numFmtId="0" fontId="0" fillId="0" borderId="30" xfId="0" applyBorder="1" applyAlignment="1">
      <alignment horizontal="center" vertical="center" wrapText="1"/>
    </xf>
    <xf numFmtId="0" fontId="0" fillId="3" borderId="14" xfId="0" applyFill="1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 wrapText="1"/>
    </xf>
    <xf numFmtId="0" fontId="0" fillId="0" borderId="19" xfId="0" applyBorder="1" applyAlignment="1">
      <alignment horizontal="center" vertical="center" wrapText="1"/>
    </xf>
    <xf numFmtId="9" fontId="2" fillId="0" borderId="22" xfId="1" applyFont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4" xfId="0" applyBorder="1" applyAlignment="1">
      <alignment horizontal="center" vertical="center" wrapText="1"/>
    </xf>
    <xf numFmtId="1" fontId="0" fillId="0" borderId="35" xfId="0" applyNumberFormat="1" applyBorder="1" applyAlignment="1">
      <alignment horizontal="center" vertical="center" wrapText="1"/>
    </xf>
    <xf numFmtId="0" fontId="0" fillId="0" borderId="35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9" fontId="0" fillId="3" borderId="13" xfId="0" applyNumberFormat="1" applyFill="1" applyBorder="1" applyAlignment="1">
      <alignment horizontal="center" vertical="center" wrapText="1"/>
    </xf>
    <xf numFmtId="9" fontId="0" fillId="3" borderId="1" xfId="0" applyNumberFormat="1" applyFill="1" applyBorder="1" applyAlignment="1">
      <alignment horizontal="center" vertical="center" wrapText="1"/>
    </xf>
    <xf numFmtId="0" fontId="7" fillId="0" borderId="0" xfId="0" applyFont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7" fillId="0" borderId="0" xfId="0" applyFont="1"/>
  </cellXfs>
  <cellStyles count="2">
    <cellStyle name="Normal" xfId="0" builtinId="0"/>
    <cellStyle name="Percentagem" xfId="1" builtinId="5"/>
  </cellStyles>
  <dxfs count="17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1149F-37F8-9041-812D-F0949B9CB00F}">
  <dimension ref="A1:T36"/>
  <sheetViews>
    <sheetView topLeftCell="A5" workbookViewId="0">
      <selection activeCell="C9" sqref="C9"/>
    </sheetView>
  </sheetViews>
  <sheetFormatPr defaultColWidth="11" defaultRowHeight="15.6" x14ac:dyDescent="0.3"/>
  <cols>
    <col min="2" max="2" width="5.69921875" bestFit="1" customWidth="1"/>
    <col min="3" max="3" width="10" bestFit="1" customWidth="1"/>
    <col min="4" max="19" width="7.796875" customWidth="1"/>
    <col min="20" max="20" width="8" customWidth="1"/>
  </cols>
  <sheetData>
    <row r="1" spans="1:20" ht="21" x14ac:dyDescent="0.3">
      <c r="A1" s="25" t="s">
        <v>153</v>
      </c>
      <c r="B1" s="1"/>
      <c r="C1" s="1"/>
    </row>
    <row r="2" spans="1:20" x14ac:dyDescent="0.3">
      <c r="A2" s="36" t="s">
        <v>0</v>
      </c>
      <c r="B2" s="1"/>
      <c r="C2" s="1"/>
    </row>
    <row r="3" spans="1:20" x14ac:dyDescent="0.3">
      <c r="B3" s="1"/>
      <c r="C3" s="1"/>
    </row>
    <row r="4" spans="1:20" x14ac:dyDescent="0.3">
      <c r="A4" s="2" t="s">
        <v>1</v>
      </c>
      <c r="B4" s="6" t="s">
        <v>154</v>
      </c>
      <c r="C4" s="1"/>
    </row>
    <row r="6" spans="1:20" x14ac:dyDescent="0.3">
      <c r="A6" s="4" t="s">
        <v>2</v>
      </c>
    </row>
    <row r="7" spans="1:20" ht="16.2" thickBot="1" x14ac:dyDescent="0.35"/>
    <row r="8" spans="1:20" ht="16.05" customHeight="1" thickBot="1" x14ac:dyDescent="0.35">
      <c r="B8" s="1"/>
      <c r="C8" s="1"/>
      <c r="E8" s="79" t="s">
        <v>3</v>
      </c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1"/>
    </row>
    <row r="9" spans="1:20" ht="106.05" customHeight="1" thickBot="1" x14ac:dyDescent="0.35">
      <c r="B9" s="1"/>
      <c r="C9" s="1"/>
      <c r="D9" s="44">
        <f>C10</f>
        <v>1201539</v>
      </c>
      <c r="E9" s="45">
        <f>C11</f>
        <v>1210822</v>
      </c>
      <c r="F9" s="45" t="str">
        <f>C12</f>
        <v>Student 3</v>
      </c>
      <c r="G9" s="45" t="str">
        <f>C13</f>
        <v>Student 4</v>
      </c>
      <c r="H9" s="45" t="str">
        <f>C14</f>
        <v>Student 5</v>
      </c>
      <c r="I9" s="45" t="str">
        <f>C15</f>
        <v>Student 6</v>
      </c>
      <c r="J9" s="45" t="str">
        <f>C16</f>
        <v>Student 7</v>
      </c>
      <c r="K9" s="45" t="str">
        <f>C17</f>
        <v>Student 8</v>
      </c>
      <c r="L9" s="45" t="str">
        <f>C18</f>
        <v>Student 9</v>
      </c>
      <c r="M9" s="45" t="str">
        <f>C19</f>
        <v>Student 10</v>
      </c>
      <c r="N9" s="45" t="str">
        <f>C20</f>
        <v>Student 11</v>
      </c>
      <c r="O9" s="45" t="str">
        <f>C21</f>
        <v>Student 12</v>
      </c>
      <c r="P9" s="45" t="str">
        <f>C22</f>
        <v>Student 13</v>
      </c>
      <c r="Q9" s="45" t="str">
        <f>C23</f>
        <v>Student 14</v>
      </c>
      <c r="R9" s="45" t="str">
        <f>C24</f>
        <v>Student 15</v>
      </c>
      <c r="S9" s="46" t="s">
        <v>4</v>
      </c>
    </row>
    <row r="10" spans="1:20" ht="16.2" thickBot="1" x14ac:dyDescent="0.35">
      <c r="B10" s="76" t="s">
        <v>5</v>
      </c>
      <c r="C10" s="39">
        <v>1201539</v>
      </c>
      <c r="D10" s="38">
        <v>5</v>
      </c>
      <c r="E10" s="40">
        <v>5</v>
      </c>
      <c r="F10" s="41"/>
      <c r="G10" s="41"/>
      <c r="H10" s="41"/>
      <c r="I10" s="41"/>
      <c r="J10" s="41"/>
      <c r="K10" s="41"/>
      <c r="L10" s="41"/>
      <c r="M10" s="41"/>
      <c r="N10" s="41"/>
      <c r="O10" s="41"/>
      <c r="P10" s="41"/>
      <c r="Q10" s="41"/>
      <c r="R10" s="39"/>
      <c r="S10" s="52">
        <f>AVERAGE(D10:R10)</f>
        <v>5</v>
      </c>
    </row>
    <row r="11" spans="1:20" ht="16.2" thickBot="1" x14ac:dyDescent="0.35">
      <c r="B11" s="77"/>
      <c r="C11" s="8">
        <v>1210822</v>
      </c>
      <c r="D11" s="9">
        <v>5</v>
      </c>
      <c r="E11" s="38">
        <v>5</v>
      </c>
      <c r="F11" s="37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10"/>
      <c r="S11" s="53">
        <f t="shared" ref="S11:S24" si="0">AVERAGE(D11:R11)</f>
        <v>5</v>
      </c>
    </row>
    <row r="12" spans="1:20" ht="16.2" thickBot="1" x14ac:dyDescent="0.35">
      <c r="B12" s="77"/>
      <c r="C12" s="8" t="s">
        <v>6</v>
      </c>
      <c r="D12" s="8"/>
      <c r="E12" s="9"/>
      <c r="F12" s="38"/>
      <c r="G12" s="37"/>
      <c r="H12" s="8"/>
      <c r="I12" s="8"/>
      <c r="J12" s="8"/>
      <c r="K12" s="8"/>
      <c r="L12" s="8"/>
      <c r="M12" s="8"/>
      <c r="N12" s="8"/>
      <c r="O12" s="8"/>
      <c r="P12" s="8"/>
      <c r="Q12" s="8"/>
      <c r="R12" s="10"/>
      <c r="S12" s="53" t="e">
        <f t="shared" si="0"/>
        <v>#DIV/0!</v>
      </c>
    </row>
    <row r="13" spans="1:20" ht="16.2" thickBot="1" x14ac:dyDescent="0.35">
      <c r="B13" s="77"/>
      <c r="C13" s="8" t="s">
        <v>7</v>
      </c>
      <c r="D13" s="8"/>
      <c r="E13" s="8"/>
      <c r="F13" s="9"/>
      <c r="G13" s="38"/>
      <c r="H13" s="37"/>
      <c r="I13" s="8"/>
      <c r="J13" s="8"/>
      <c r="K13" s="8"/>
      <c r="L13" s="8"/>
      <c r="M13" s="8"/>
      <c r="N13" s="8"/>
      <c r="O13" s="8"/>
      <c r="P13" s="8"/>
      <c r="Q13" s="8"/>
      <c r="R13" s="10"/>
      <c r="S13" s="53" t="e">
        <f t="shared" si="0"/>
        <v>#DIV/0!</v>
      </c>
    </row>
    <row r="14" spans="1:20" ht="16.2" thickBot="1" x14ac:dyDescent="0.35">
      <c r="B14" s="77"/>
      <c r="C14" s="8" t="s">
        <v>8</v>
      </c>
      <c r="D14" s="8"/>
      <c r="E14" s="8"/>
      <c r="F14" s="8"/>
      <c r="G14" s="9"/>
      <c r="H14" s="38"/>
      <c r="I14" s="37"/>
      <c r="J14" s="8"/>
      <c r="K14" s="8"/>
      <c r="L14" s="8"/>
      <c r="M14" s="8"/>
      <c r="N14" s="8"/>
      <c r="O14" s="8"/>
      <c r="P14" s="8"/>
      <c r="Q14" s="8"/>
      <c r="R14" s="10"/>
      <c r="S14" s="53" t="e">
        <f t="shared" si="0"/>
        <v>#DIV/0!</v>
      </c>
    </row>
    <row r="15" spans="1:20" ht="16.2" thickBot="1" x14ac:dyDescent="0.35">
      <c r="B15" s="77"/>
      <c r="C15" s="8" t="s">
        <v>9</v>
      </c>
      <c r="D15" s="8"/>
      <c r="E15" s="8"/>
      <c r="F15" s="8"/>
      <c r="G15" s="8"/>
      <c r="H15" s="9"/>
      <c r="I15" s="38"/>
      <c r="J15" s="37"/>
      <c r="K15" s="8"/>
      <c r="L15" s="8"/>
      <c r="M15" s="8"/>
      <c r="N15" s="8"/>
      <c r="O15" s="8"/>
      <c r="P15" s="8"/>
      <c r="Q15" s="8"/>
      <c r="R15" s="10"/>
      <c r="S15" s="53" t="e">
        <f t="shared" si="0"/>
        <v>#DIV/0!</v>
      </c>
    </row>
    <row r="16" spans="1:20" ht="16.2" thickBot="1" x14ac:dyDescent="0.35">
      <c r="B16" s="77"/>
      <c r="C16" s="8" t="s">
        <v>10</v>
      </c>
      <c r="D16" s="8"/>
      <c r="E16" s="8"/>
      <c r="F16" s="8"/>
      <c r="G16" s="8"/>
      <c r="H16" s="8"/>
      <c r="I16" s="9"/>
      <c r="J16" s="38"/>
      <c r="K16" s="37"/>
      <c r="L16" s="8"/>
      <c r="M16" s="8"/>
      <c r="N16" s="8"/>
      <c r="O16" s="8"/>
      <c r="P16" s="8"/>
      <c r="Q16" s="8"/>
      <c r="R16" s="10"/>
      <c r="S16" s="53" t="e">
        <f t="shared" si="0"/>
        <v>#DIV/0!</v>
      </c>
    </row>
    <row r="17" spans="1:19" ht="16.2" thickBot="1" x14ac:dyDescent="0.35">
      <c r="B17" s="77"/>
      <c r="C17" s="8" t="s">
        <v>11</v>
      </c>
      <c r="D17" s="8"/>
      <c r="E17" s="8"/>
      <c r="F17" s="8"/>
      <c r="G17" s="8"/>
      <c r="H17" s="8"/>
      <c r="I17" s="8"/>
      <c r="J17" s="9"/>
      <c r="K17" s="38"/>
      <c r="L17" s="37"/>
      <c r="M17" s="8"/>
      <c r="N17" s="8"/>
      <c r="O17" s="8"/>
      <c r="P17" s="8"/>
      <c r="Q17" s="8"/>
      <c r="R17" s="10"/>
      <c r="S17" s="53" t="e">
        <f t="shared" si="0"/>
        <v>#DIV/0!</v>
      </c>
    </row>
    <row r="18" spans="1:19" ht="16.2" thickBot="1" x14ac:dyDescent="0.35">
      <c r="B18" s="77"/>
      <c r="C18" s="8" t="s">
        <v>12</v>
      </c>
      <c r="D18" s="8"/>
      <c r="E18" s="8"/>
      <c r="F18" s="8"/>
      <c r="G18" s="8"/>
      <c r="H18" s="8"/>
      <c r="I18" s="8"/>
      <c r="J18" s="8"/>
      <c r="K18" s="9"/>
      <c r="L18" s="38"/>
      <c r="M18" s="37"/>
      <c r="N18" s="8"/>
      <c r="O18" s="8"/>
      <c r="P18" s="8"/>
      <c r="Q18" s="8"/>
      <c r="R18" s="10"/>
      <c r="S18" s="53" t="e">
        <f t="shared" si="0"/>
        <v>#DIV/0!</v>
      </c>
    </row>
    <row r="19" spans="1:19" ht="16.2" thickBot="1" x14ac:dyDescent="0.35">
      <c r="B19" s="77"/>
      <c r="C19" s="8" t="s">
        <v>13</v>
      </c>
      <c r="D19" s="8"/>
      <c r="E19" s="8"/>
      <c r="F19" s="8"/>
      <c r="G19" s="8"/>
      <c r="H19" s="8"/>
      <c r="I19" s="8"/>
      <c r="J19" s="8"/>
      <c r="K19" s="8"/>
      <c r="L19" s="9"/>
      <c r="M19" s="38"/>
      <c r="N19" s="37"/>
      <c r="O19" s="8"/>
      <c r="P19" s="8"/>
      <c r="Q19" s="8"/>
      <c r="R19" s="10"/>
      <c r="S19" s="53" t="e">
        <f t="shared" si="0"/>
        <v>#DIV/0!</v>
      </c>
    </row>
    <row r="20" spans="1:19" ht="16.2" thickBot="1" x14ac:dyDescent="0.35">
      <c r="B20" s="77"/>
      <c r="C20" s="8" t="s">
        <v>14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8"/>
      <c r="O20" s="37"/>
      <c r="P20" s="8"/>
      <c r="Q20" s="8"/>
      <c r="R20" s="10"/>
      <c r="S20" s="53" t="e">
        <f t="shared" si="0"/>
        <v>#DIV/0!</v>
      </c>
    </row>
    <row r="21" spans="1:19" ht="16.2" thickBot="1" x14ac:dyDescent="0.35">
      <c r="B21" s="77"/>
      <c r="C21" s="8" t="s">
        <v>15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8"/>
      <c r="P21" s="37"/>
      <c r="Q21" s="8"/>
      <c r="R21" s="10"/>
      <c r="S21" s="53" t="e">
        <f t="shared" si="0"/>
        <v>#DIV/0!</v>
      </c>
    </row>
    <row r="22" spans="1:19" ht="16.2" thickBot="1" x14ac:dyDescent="0.35">
      <c r="B22" s="77"/>
      <c r="C22" s="8" t="s">
        <v>16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8"/>
      <c r="Q22" s="37"/>
      <c r="R22" s="10"/>
      <c r="S22" s="53" t="e">
        <f t="shared" si="0"/>
        <v>#DIV/0!</v>
      </c>
    </row>
    <row r="23" spans="1:19" ht="16.2" thickBot="1" x14ac:dyDescent="0.35">
      <c r="B23" s="77"/>
      <c r="C23" s="8" t="s">
        <v>17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8"/>
      <c r="R23" s="49"/>
      <c r="S23" s="53" t="e">
        <f t="shared" si="0"/>
        <v>#DIV/0!</v>
      </c>
    </row>
    <row r="24" spans="1:19" ht="16.2" thickBot="1" x14ac:dyDescent="0.35">
      <c r="B24" s="78"/>
      <c r="C24" s="42" t="s">
        <v>18</v>
      </c>
      <c r="D24" s="42"/>
      <c r="E24" s="42"/>
      <c r="F24" s="42"/>
      <c r="G24" s="42"/>
      <c r="H24" s="42"/>
      <c r="I24" s="42"/>
      <c r="J24" s="42"/>
      <c r="K24" s="42"/>
      <c r="L24" s="42"/>
      <c r="M24" s="42"/>
      <c r="N24" s="42"/>
      <c r="O24" s="42"/>
      <c r="P24" s="42"/>
      <c r="Q24" s="43"/>
      <c r="R24" s="50"/>
      <c r="S24" s="54" t="e">
        <f t="shared" si="0"/>
        <v>#DIV/0!</v>
      </c>
    </row>
    <row r="25" spans="1:19" ht="16.2" thickBot="1" x14ac:dyDescent="0.35">
      <c r="B25" s="1"/>
      <c r="C25" s="47" t="s">
        <v>4</v>
      </c>
      <c r="D25" s="48">
        <f>AVERAGE(D10:D24)</f>
        <v>5</v>
      </c>
      <c r="E25" s="48">
        <f t="shared" ref="E25:R25" si="1">AVERAGE(E10:E24)</f>
        <v>5</v>
      </c>
      <c r="F25" s="48" t="e">
        <f t="shared" si="1"/>
        <v>#DIV/0!</v>
      </c>
      <c r="G25" s="48" t="e">
        <f t="shared" si="1"/>
        <v>#DIV/0!</v>
      </c>
      <c r="H25" s="48" t="e">
        <f t="shared" si="1"/>
        <v>#DIV/0!</v>
      </c>
      <c r="I25" s="48" t="e">
        <f t="shared" si="1"/>
        <v>#DIV/0!</v>
      </c>
      <c r="J25" s="48" t="e">
        <f t="shared" si="1"/>
        <v>#DIV/0!</v>
      </c>
      <c r="K25" s="48" t="e">
        <f t="shared" si="1"/>
        <v>#DIV/0!</v>
      </c>
      <c r="L25" s="48" t="e">
        <f t="shared" si="1"/>
        <v>#DIV/0!</v>
      </c>
      <c r="M25" s="48" t="e">
        <f t="shared" si="1"/>
        <v>#DIV/0!</v>
      </c>
      <c r="N25" s="48" t="e">
        <f t="shared" si="1"/>
        <v>#DIV/0!</v>
      </c>
      <c r="O25" s="48" t="e">
        <f t="shared" si="1"/>
        <v>#DIV/0!</v>
      </c>
      <c r="P25" s="48" t="e">
        <f t="shared" si="1"/>
        <v>#DIV/0!</v>
      </c>
      <c r="Q25" s="48" t="e">
        <f t="shared" si="1"/>
        <v>#DIV/0!</v>
      </c>
      <c r="R25" s="51" t="e">
        <f t="shared" si="1"/>
        <v>#DIV/0!</v>
      </c>
      <c r="S25" s="55"/>
    </row>
    <row r="27" spans="1:19" x14ac:dyDescent="0.3">
      <c r="A27" s="4" t="s">
        <v>19</v>
      </c>
    </row>
    <row r="28" spans="1:19" x14ac:dyDescent="0.3">
      <c r="A28" t="s">
        <v>20</v>
      </c>
    </row>
    <row r="29" spans="1:19" x14ac:dyDescent="0.3">
      <c r="A29" s="3" t="s">
        <v>21</v>
      </c>
    </row>
    <row r="30" spans="1:19" x14ac:dyDescent="0.3">
      <c r="A30" t="s">
        <v>22</v>
      </c>
    </row>
    <row r="31" spans="1:19" x14ac:dyDescent="0.3">
      <c r="A31">
        <v>0</v>
      </c>
      <c r="B31" t="s">
        <v>23</v>
      </c>
    </row>
    <row r="32" spans="1:19" x14ac:dyDescent="0.3">
      <c r="A32">
        <v>1</v>
      </c>
      <c r="B32" t="s">
        <v>24</v>
      </c>
    </row>
    <row r="33" spans="1:2" x14ac:dyDescent="0.3">
      <c r="A33">
        <v>2</v>
      </c>
      <c r="B33" t="s">
        <v>25</v>
      </c>
    </row>
    <row r="34" spans="1:2" x14ac:dyDescent="0.3">
      <c r="A34">
        <v>3</v>
      </c>
      <c r="B34" t="s">
        <v>26</v>
      </c>
    </row>
    <row r="35" spans="1:2" x14ac:dyDescent="0.3">
      <c r="A35">
        <v>4</v>
      </c>
      <c r="B35" t="s">
        <v>27</v>
      </c>
    </row>
    <row r="36" spans="1:2" x14ac:dyDescent="0.3">
      <c r="A36">
        <v>5</v>
      </c>
      <c r="B36" t="s">
        <v>28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A9E419FC-657A-E845-BD22-B682C51C87C1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9E9D47-BAA1-5945-9716-C25FEE03B60C}">
  <dimension ref="A1:J25"/>
  <sheetViews>
    <sheetView topLeftCell="A13" workbookViewId="0">
      <selection activeCell="D17" sqref="D17:D20"/>
    </sheetView>
  </sheetViews>
  <sheetFormatPr defaultColWidth="20.19921875" defaultRowHeight="15.6" x14ac:dyDescent="0.3"/>
  <cols>
    <col min="1" max="1" width="11.1992187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4">
      <c r="A1" s="32" t="s">
        <v>29</v>
      </c>
    </row>
    <row r="2" spans="1:10" ht="16.2" thickBot="1" x14ac:dyDescent="0.35"/>
    <row r="3" spans="1:10" x14ac:dyDescent="0.3">
      <c r="A3" s="76" t="s">
        <v>30</v>
      </c>
      <c r="B3" s="84" t="s">
        <v>31</v>
      </c>
      <c r="C3" s="84" t="s">
        <v>32</v>
      </c>
      <c r="D3" s="82" t="s">
        <v>33</v>
      </c>
      <c r="E3" s="11">
        <v>0</v>
      </c>
      <c r="F3" s="22">
        <v>1</v>
      </c>
      <c r="G3" s="22">
        <v>2</v>
      </c>
      <c r="H3" s="22">
        <v>3</v>
      </c>
      <c r="I3" s="22">
        <v>4</v>
      </c>
      <c r="J3" s="12">
        <v>5</v>
      </c>
    </row>
    <row r="4" spans="1:10" ht="31.2" x14ac:dyDescent="0.3">
      <c r="A4" s="77"/>
      <c r="B4" s="85"/>
      <c r="C4" s="85"/>
      <c r="D4" s="83"/>
      <c r="E4" s="15" t="s">
        <v>34</v>
      </c>
      <c r="F4" s="7" t="s">
        <v>35</v>
      </c>
      <c r="G4" s="7" t="s">
        <v>36</v>
      </c>
      <c r="H4" s="7" t="s">
        <v>37</v>
      </c>
      <c r="I4" s="7" t="s">
        <v>38</v>
      </c>
      <c r="J4" s="16" t="s">
        <v>39</v>
      </c>
    </row>
    <row r="5" spans="1:10" ht="47.4" thickBot="1" x14ac:dyDescent="0.35">
      <c r="A5" s="77"/>
      <c r="B5" s="85"/>
      <c r="C5" s="85"/>
      <c r="D5" s="83"/>
      <c r="E5" s="23" t="s">
        <v>40</v>
      </c>
      <c r="F5" s="24" t="s">
        <v>41</v>
      </c>
      <c r="G5" s="24" t="s">
        <v>42</v>
      </c>
      <c r="H5" s="24" t="s">
        <v>43</v>
      </c>
      <c r="I5" s="24" t="s">
        <v>44</v>
      </c>
      <c r="J5" s="17" t="s">
        <v>45</v>
      </c>
    </row>
    <row r="6" spans="1:10" ht="46.8" x14ac:dyDescent="0.3">
      <c r="A6" s="15" t="s">
        <v>155</v>
      </c>
      <c r="B6" s="8">
        <v>1210822</v>
      </c>
      <c r="C6" s="8">
        <v>5</v>
      </c>
      <c r="D6" s="13"/>
      <c r="E6" s="33" t="s">
        <v>40</v>
      </c>
      <c r="F6" s="34" t="s">
        <v>41</v>
      </c>
      <c r="G6" s="34" t="s">
        <v>42</v>
      </c>
      <c r="H6" s="34" t="s">
        <v>43</v>
      </c>
      <c r="I6" s="34" t="s">
        <v>44</v>
      </c>
      <c r="J6" s="35" t="s">
        <v>46</v>
      </c>
    </row>
    <row r="7" spans="1:10" ht="46.8" x14ac:dyDescent="0.3">
      <c r="A7" s="15" t="s">
        <v>156</v>
      </c>
      <c r="B7" s="8">
        <v>1201539</v>
      </c>
      <c r="C7" s="8">
        <v>5</v>
      </c>
      <c r="D7" s="13"/>
      <c r="E7" s="15" t="s">
        <v>40</v>
      </c>
      <c r="F7" s="7" t="s">
        <v>41</v>
      </c>
      <c r="G7" s="7" t="s">
        <v>42</v>
      </c>
      <c r="H7" s="7" t="s">
        <v>43</v>
      </c>
      <c r="I7" s="7" t="s">
        <v>44</v>
      </c>
      <c r="J7" s="35" t="s">
        <v>46</v>
      </c>
    </row>
    <row r="8" spans="1:10" ht="46.8" x14ac:dyDescent="0.3">
      <c r="A8" s="15" t="s">
        <v>157</v>
      </c>
      <c r="B8" s="8">
        <v>1210822</v>
      </c>
      <c r="C8" s="8">
        <v>5</v>
      </c>
      <c r="D8" s="13"/>
      <c r="E8" s="15" t="s">
        <v>40</v>
      </c>
      <c r="F8" s="7" t="s">
        <v>41</v>
      </c>
      <c r="G8" s="7" t="s">
        <v>42</v>
      </c>
      <c r="H8" s="7" t="s">
        <v>43</v>
      </c>
      <c r="I8" s="7" t="s">
        <v>44</v>
      </c>
      <c r="J8" s="35" t="s">
        <v>46</v>
      </c>
    </row>
    <row r="9" spans="1:10" ht="46.8" x14ac:dyDescent="0.3">
      <c r="A9" s="15" t="s">
        <v>158</v>
      </c>
      <c r="B9" s="8">
        <v>1210822</v>
      </c>
      <c r="C9" s="8">
        <v>4</v>
      </c>
      <c r="D9" s="13"/>
      <c r="E9" s="15" t="s">
        <v>40</v>
      </c>
      <c r="F9" s="7" t="s">
        <v>41</v>
      </c>
      <c r="G9" s="7" t="s">
        <v>42</v>
      </c>
      <c r="H9" s="7" t="s">
        <v>43</v>
      </c>
      <c r="I9" s="7" t="s">
        <v>44</v>
      </c>
      <c r="J9" s="35" t="s">
        <v>46</v>
      </c>
    </row>
    <row r="10" spans="1:10" ht="46.8" x14ac:dyDescent="0.3">
      <c r="A10" s="15" t="s">
        <v>159</v>
      </c>
      <c r="B10" s="8">
        <v>1210822</v>
      </c>
      <c r="C10" s="8">
        <v>5</v>
      </c>
      <c r="D10" s="13"/>
      <c r="E10" s="15" t="s">
        <v>40</v>
      </c>
      <c r="F10" s="7" t="s">
        <v>41</v>
      </c>
      <c r="G10" s="7" t="s">
        <v>42</v>
      </c>
      <c r="H10" s="7" t="s">
        <v>43</v>
      </c>
      <c r="I10" s="7" t="s">
        <v>44</v>
      </c>
      <c r="J10" s="35" t="s">
        <v>46</v>
      </c>
    </row>
    <row r="11" spans="1:10" ht="46.8" x14ac:dyDescent="0.3">
      <c r="A11" s="15" t="s">
        <v>160</v>
      </c>
      <c r="B11" s="8">
        <v>1201539</v>
      </c>
      <c r="C11" s="8">
        <v>5</v>
      </c>
      <c r="D11" s="13"/>
      <c r="E11" s="15" t="s">
        <v>40</v>
      </c>
      <c r="F11" s="7" t="s">
        <v>41</v>
      </c>
      <c r="G11" s="7" t="s">
        <v>42</v>
      </c>
      <c r="H11" s="7" t="s">
        <v>43</v>
      </c>
      <c r="I11" s="7" t="s">
        <v>44</v>
      </c>
      <c r="J11" s="35" t="s">
        <v>46</v>
      </c>
    </row>
    <row r="12" spans="1:10" ht="46.8" x14ac:dyDescent="0.3">
      <c r="A12" s="15" t="s">
        <v>161</v>
      </c>
      <c r="B12" s="8">
        <v>1201539</v>
      </c>
      <c r="C12" s="8">
        <v>4</v>
      </c>
      <c r="D12" s="13"/>
      <c r="E12" s="15" t="s">
        <v>40</v>
      </c>
      <c r="F12" s="7" t="s">
        <v>41</v>
      </c>
      <c r="G12" s="7" t="s">
        <v>42</v>
      </c>
      <c r="H12" s="7" t="s">
        <v>43</v>
      </c>
      <c r="I12" s="7" t="s">
        <v>44</v>
      </c>
      <c r="J12" s="35" t="s">
        <v>46</v>
      </c>
    </row>
    <row r="13" spans="1:10" ht="46.8" x14ac:dyDescent="0.3">
      <c r="A13" s="15" t="s">
        <v>162</v>
      </c>
      <c r="B13" s="8">
        <v>1201539</v>
      </c>
      <c r="C13" s="8">
        <v>5</v>
      </c>
      <c r="D13" s="13"/>
      <c r="E13" s="15" t="s">
        <v>40</v>
      </c>
      <c r="F13" s="7" t="s">
        <v>41</v>
      </c>
      <c r="G13" s="7" t="s">
        <v>42</v>
      </c>
      <c r="H13" s="7" t="s">
        <v>43</v>
      </c>
      <c r="I13" s="7" t="s">
        <v>44</v>
      </c>
      <c r="J13" s="35" t="s">
        <v>46</v>
      </c>
    </row>
    <row r="14" spans="1:10" ht="46.8" x14ac:dyDescent="0.3">
      <c r="A14" s="15" t="s">
        <v>163</v>
      </c>
      <c r="B14" s="8">
        <v>1201539</v>
      </c>
      <c r="C14" s="8">
        <v>5</v>
      </c>
      <c r="D14" s="13"/>
      <c r="E14" s="15" t="s">
        <v>40</v>
      </c>
      <c r="F14" s="7" t="s">
        <v>41</v>
      </c>
      <c r="G14" s="7" t="s">
        <v>42</v>
      </c>
      <c r="H14" s="7" t="s">
        <v>43</v>
      </c>
      <c r="I14" s="7" t="s">
        <v>44</v>
      </c>
      <c r="J14" s="35" t="s">
        <v>46</v>
      </c>
    </row>
    <row r="15" spans="1:10" ht="46.8" x14ac:dyDescent="0.3">
      <c r="A15" s="15" t="s">
        <v>164</v>
      </c>
      <c r="B15" s="8">
        <v>1201539</v>
      </c>
      <c r="C15" s="8">
        <v>5</v>
      </c>
      <c r="D15" s="13"/>
      <c r="E15" s="15" t="s">
        <v>40</v>
      </c>
      <c r="F15" s="7" t="s">
        <v>41</v>
      </c>
      <c r="G15" s="7" t="s">
        <v>42</v>
      </c>
      <c r="H15" s="7" t="s">
        <v>43</v>
      </c>
      <c r="I15" s="7" t="s">
        <v>44</v>
      </c>
      <c r="J15" s="35" t="s">
        <v>46</v>
      </c>
    </row>
    <row r="16" spans="1:10" ht="46.8" x14ac:dyDescent="0.3">
      <c r="A16" s="15" t="s">
        <v>165</v>
      </c>
      <c r="B16" s="8">
        <v>1201539</v>
      </c>
      <c r="C16" s="8">
        <v>5</v>
      </c>
      <c r="D16" s="13"/>
      <c r="E16" s="15" t="s">
        <v>40</v>
      </c>
      <c r="F16" s="7" t="s">
        <v>41</v>
      </c>
      <c r="G16" s="7" t="s">
        <v>42</v>
      </c>
      <c r="H16" s="7" t="s">
        <v>43</v>
      </c>
      <c r="I16" s="7" t="s">
        <v>44</v>
      </c>
      <c r="J16" s="35" t="s">
        <v>46</v>
      </c>
    </row>
    <row r="17" spans="1:10" ht="46.8" x14ac:dyDescent="0.3">
      <c r="A17" s="15" t="s">
        <v>166</v>
      </c>
      <c r="B17" s="8">
        <v>1201539</v>
      </c>
      <c r="C17" s="8">
        <v>5</v>
      </c>
      <c r="D17" s="13"/>
      <c r="E17" s="15" t="s">
        <v>40</v>
      </c>
      <c r="F17" s="7" t="s">
        <v>41</v>
      </c>
      <c r="G17" s="7" t="s">
        <v>42</v>
      </c>
      <c r="H17" s="7" t="s">
        <v>43</v>
      </c>
      <c r="I17" s="7" t="s">
        <v>44</v>
      </c>
      <c r="J17" s="35" t="s">
        <v>46</v>
      </c>
    </row>
    <row r="18" spans="1:10" ht="46.8" x14ac:dyDescent="0.3">
      <c r="A18" s="15" t="s">
        <v>167</v>
      </c>
      <c r="B18" s="8">
        <v>1201539</v>
      </c>
      <c r="C18" s="8">
        <v>4</v>
      </c>
      <c r="D18" s="13"/>
      <c r="E18" s="15" t="s">
        <v>40</v>
      </c>
      <c r="F18" s="7" t="s">
        <v>41</v>
      </c>
      <c r="G18" s="7" t="s">
        <v>42</v>
      </c>
      <c r="H18" s="7" t="s">
        <v>43</v>
      </c>
      <c r="I18" s="7" t="s">
        <v>44</v>
      </c>
      <c r="J18" s="35" t="s">
        <v>46</v>
      </c>
    </row>
    <row r="19" spans="1:10" ht="46.8" x14ac:dyDescent="0.3">
      <c r="A19" s="15" t="s">
        <v>168</v>
      </c>
      <c r="B19" s="8">
        <v>1201539</v>
      </c>
      <c r="C19" s="8">
        <v>4</v>
      </c>
      <c r="D19" s="13"/>
      <c r="E19" s="15" t="s">
        <v>40</v>
      </c>
      <c r="F19" s="7" t="s">
        <v>41</v>
      </c>
      <c r="G19" s="7" t="s">
        <v>42</v>
      </c>
      <c r="H19" s="7" t="s">
        <v>43</v>
      </c>
      <c r="I19" s="7" t="s">
        <v>44</v>
      </c>
      <c r="J19" s="35" t="s">
        <v>46</v>
      </c>
    </row>
    <row r="20" spans="1:10" ht="46.8" x14ac:dyDescent="0.3">
      <c r="A20" s="15" t="s">
        <v>169</v>
      </c>
      <c r="B20" s="8">
        <v>1201539</v>
      </c>
      <c r="C20" s="8">
        <v>4</v>
      </c>
      <c r="D20" s="13"/>
      <c r="E20" s="15" t="s">
        <v>40</v>
      </c>
      <c r="F20" s="7" t="s">
        <v>41</v>
      </c>
      <c r="G20" s="7" t="s">
        <v>42</v>
      </c>
      <c r="H20" s="7" t="s">
        <v>43</v>
      </c>
      <c r="I20" s="7" t="s">
        <v>44</v>
      </c>
      <c r="J20" s="35" t="s">
        <v>46</v>
      </c>
    </row>
    <row r="21" spans="1:10" ht="46.8" x14ac:dyDescent="0.3">
      <c r="A21" s="15"/>
      <c r="B21" s="7"/>
      <c r="C21" s="7"/>
      <c r="D21" s="16"/>
      <c r="E21" s="15" t="s">
        <v>40</v>
      </c>
      <c r="F21" s="7" t="s">
        <v>41</v>
      </c>
      <c r="G21" s="7" t="s">
        <v>42</v>
      </c>
      <c r="H21" s="7" t="s">
        <v>43</v>
      </c>
      <c r="I21" s="7" t="s">
        <v>44</v>
      </c>
      <c r="J21" s="35" t="s">
        <v>46</v>
      </c>
    </row>
    <row r="22" spans="1:10" ht="46.8" x14ac:dyDescent="0.3">
      <c r="A22" s="15"/>
      <c r="B22" s="7"/>
      <c r="C22" s="7"/>
      <c r="D22" s="16"/>
      <c r="E22" s="15" t="s">
        <v>40</v>
      </c>
      <c r="F22" s="7" t="s">
        <v>41</v>
      </c>
      <c r="G22" s="7" t="s">
        <v>42</v>
      </c>
      <c r="H22" s="7" t="s">
        <v>43</v>
      </c>
      <c r="I22" s="7" t="s">
        <v>44</v>
      </c>
      <c r="J22" s="35" t="s">
        <v>46</v>
      </c>
    </row>
    <row r="23" spans="1:10" ht="46.8" x14ac:dyDescent="0.3">
      <c r="A23" s="15"/>
      <c r="B23" s="7"/>
      <c r="C23" s="7"/>
      <c r="D23" s="16"/>
      <c r="E23" s="15" t="s">
        <v>40</v>
      </c>
      <c r="F23" s="7" t="s">
        <v>41</v>
      </c>
      <c r="G23" s="7" t="s">
        <v>42</v>
      </c>
      <c r="H23" s="7" t="s">
        <v>43</v>
      </c>
      <c r="I23" s="7" t="s">
        <v>44</v>
      </c>
      <c r="J23" s="35" t="s">
        <v>46</v>
      </c>
    </row>
    <row r="24" spans="1:10" ht="46.8" x14ac:dyDescent="0.3">
      <c r="A24" s="15"/>
      <c r="B24" s="7"/>
      <c r="C24" s="7"/>
      <c r="D24" s="16"/>
      <c r="E24" s="15" t="s">
        <v>40</v>
      </c>
      <c r="F24" s="7" t="s">
        <v>41</v>
      </c>
      <c r="G24" s="7" t="s">
        <v>42</v>
      </c>
      <c r="H24" s="7" t="s">
        <v>43</v>
      </c>
      <c r="I24" s="7" t="s">
        <v>44</v>
      </c>
      <c r="J24" s="35" t="s">
        <v>46</v>
      </c>
    </row>
    <row r="25" spans="1:10" ht="47.4" thickBot="1" x14ac:dyDescent="0.35">
      <c r="A25" s="23"/>
      <c r="B25" s="24"/>
      <c r="C25" s="24"/>
      <c r="D25" s="17"/>
      <c r="E25" s="23" t="s">
        <v>40</v>
      </c>
      <c r="F25" s="24" t="s">
        <v>41</v>
      </c>
      <c r="G25" s="24" t="s">
        <v>42</v>
      </c>
      <c r="H25" s="24" t="s">
        <v>43</v>
      </c>
      <c r="I25" s="24" t="s">
        <v>44</v>
      </c>
      <c r="J25" s="35" t="s">
        <v>46</v>
      </c>
    </row>
  </sheetData>
  <mergeCells count="4">
    <mergeCell ref="D3:D5"/>
    <mergeCell ref="C3:C5"/>
    <mergeCell ref="B3:B5"/>
    <mergeCell ref="A3:A5"/>
  </mergeCells>
  <conditionalFormatting sqref="E6">
    <cfRule type="expression" dxfId="16" priority="14" stopIfTrue="1">
      <formula>$C6=E$3</formula>
    </cfRule>
  </conditionalFormatting>
  <conditionalFormatting sqref="F6">
    <cfRule type="expression" dxfId="15" priority="15" stopIfTrue="1">
      <formula>$C6=F$3</formula>
    </cfRule>
  </conditionalFormatting>
  <conditionalFormatting sqref="G6">
    <cfRule type="expression" dxfId="14" priority="16" stopIfTrue="1">
      <formula>$C6=G$3</formula>
    </cfRule>
  </conditionalFormatting>
  <conditionalFormatting sqref="H6">
    <cfRule type="expression" dxfId="13" priority="17" stopIfTrue="1">
      <formula>$C6=H$3</formula>
    </cfRule>
  </conditionalFormatting>
  <conditionalFormatting sqref="I6">
    <cfRule type="expression" dxfId="12" priority="21" stopIfTrue="1">
      <formula>$C6=I$3</formula>
    </cfRule>
  </conditionalFormatting>
  <conditionalFormatting sqref="J6">
    <cfRule type="expression" dxfId="11" priority="22" stopIfTrue="1">
      <formula>$C6=J$3</formula>
    </cfRule>
  </conditionalFormatting>
  <conditionalFormatting sqref="E7:E17">
    <cfRule type="expression" dxfId="10" priority="8" stopIfTrue="1">
      <formula>$C7=E$3</formula>
    </cfRule>
  </conditionalFormatting>
  <conditionalFormatting sqref="F7:F17">
    <cfRule type="expression" dxfId="9" priority="9" stopIfTrue="1">
      <formula>$C7=F$3</formula>
    </cfRule>
  </conditionalFormatting>
  <conditionalFormatting sqref="G7:G17">
    <cfRule type="expression" dxfId="8" priority="10" stopIfTrue="1">
      <formula>$C7=G$3</formula>
    </cfRule>
  </conditionalFormatting>
  <conditionalFormatting sqref="H7:H17">
    <cfRule type="expression" dxfId="7" priority="11" stopIfTrue="1">
      <formula>$C7=H$3</formula>
    </cfRule>
  </conditionalFormatting>
  <conditionalFormatting sqref="I7:I17">
    <cfRule type="expression" dxfId="6" priority="12" stopIfTrue="1">
      <formula>$C7=I$3</formula>
    </cfRule>
  </conditionalFormatting>
  <conditionalFormatting sqref="E18:E25">
    <cfRule type="expression" dxfId="5" priority="2" stopIfTrue="1">
      <formula>$C18=E$3</formula>
    </cfRule>
  </conditionalFormatting>
  <conditionalFormatting sqref="F18:F25">
    <cfRule type="expression" dxfId="4" priority="3" stopIfTrue="1">
      <formula>$C18=F$3</formula>
    </cfRule>
  </conditionalFormatting>
  <conditionalFormatting sqref="G18:G25">
    <cfRule type="expression" dxfId="3" priority="4" stopIfTrue="1">
      <formula>$C18=G$3</formula>
    </cfRule>
  </conditionalFormatting>
  <conditionalFormatting sqref="H18:H25">
    <cfRule type="expression" dxfId="2" priority="5" stopIfTrue="1">
      <formula>$C18=H$3</formula>
    </cfRule>
  </conditionalFormatting>
  <conditionalFormatting sqref="I18:I25">
    <cfRule type="expression" dxfId="1" priority="6" stopIfTrue="1">
      <formula>$C18=I$3</formula>
    </cfRule>
  </conditionalFormatting>
  <conditionalFormatting sqref="J7:J25">
    <cfRule type="expression" dxfId="0" priority="1" stopIfTrue="1">
      <formula>$C7=J$3</formula>
    </cfRule>
  </conditionalFormatting>
  <dataValidations count="2">
    <dataValidation type="list" allowBlank="1" showInputMessage="1" showErrorMessage="1" sqref="C21:C25" xr:uid="{81F67E9C-AEB8-4240-A844-E8F88E9A36EA}">
      <formula1>$E$40:$J$40</formula1>
    </dataValidation>
    <dataValidation type="list" allowBlank="1" showInputMessage="1" showErrorMessage="1" sqref="C6:C20" xr:uid="{69C19197-FA69-AA49-88F5-04A3AEDBB97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C0D70E66-1C92-6F4D-BA7C-00FE79CCAF77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77AED-41D5-8047-A901-AF6E531ADCF8}">
  <dimension ref="A1:F9"/>
  <sheetViews>
    <sheetView workbookViewId="0">
      <selection activeCell="C6" sqref="C6"/>
    </sheetView>
  </sheetViews>
  <sheetFormatPr defaultColWidth="30.796875" defaultRowHeight="15.6" x14ac:dyDescent="0.3"/>
  <cols>
    <col min="1" max="1" width="37.5" customWidth="1"/>
    <col min="2" max="6" width="14.796875" customWidth="1"/>
  </cols>
  <sheetData>
    <row r="1" spans="1:6" ht="21" x14ac:dyDescent="0.4">
      <c r="A1" s="32" t="s">
        <v>47</v>
      </c>
    </row>
    <row r="2" spans="1:6" ht="16.2" thickBot="1" x14ac:dyDescent="0.35"/>
    <row r="3" spans="1:6" ht="36" customHeight="1" thickBot="1" x14ac:dyDescent="0.35">
      <c r="A3" s="59" t="s">
        <v>48</v>
      </c>
      <c r="B3" s="58" t="s">
        <v>49</v>
      </c>
      <c r="C3" s="56" t="s">
        <v>50</v>
      </c>
      <c r="D3" s="56" t="s">
        <v>51</v>
      </c>
      <c r="E3" s="56" t="s">
        <v>52</v>
      </c>
      <c r="F3" s="57" t="s">
        <v>53</v>
      </c>
    </row>
    <row r="4" spans="1:6" ht="36" customHeight="1" x14ac:dyDescent="0.3">
      <c r="A4" s="60" t="s">
        <v>54</v>
      </c>
      <c r="B4" s="11">
        <v>34</v>
      </c>
      <c r="C4" s="73">
        <v>0.871</v>
      </c>
      <c r="D4" s="22">
        <v>80</v>
      </c>
      <c r="E4" s="22">
        <v>90</v>
      </c>
      <c r="F4" s="12">
        <f>IF(((C4-D4)/(E4-D4)*100)&gt;100,100,(C4-D4)/(E4-D4)*100)</f>
        <v>-791.29000000000008</v>
      </c>
    </row>
    <row r="5" spans="1:6" ht="36" customHeight="1" x14ac:dyDescent="0.3">
      <c r="A5" s="61" t="s">
        <v>55</v>
      </c>
      <c r="B5" s="15">
        <v>21</v>
      </c>
      <c r="C5" s="74">
        <v>0.751</v>
      </c>
      <c r="D5" s="7">
        <v>70</v>
      </c>
      <c r="E5" s="7">
        <v>85</v>
      </c>
      <c r="F5" s="16">
        <f>IF(((C5-D5)/(E5-D5)*100)&gt;100,100,(C5-D5)/(E5-D5)*100)</f>
        <v>-461.66</v>
      </c>
    </row>
    <row r="6" spans="1:6" ht="36" customHeight="1" x14ac:dyDescent="0.3">
      <c r="A6" s="61" t="s">
        <v>56</v>
      </c>
      <c r="B6" s="15">
        <v>-13</v>
      </c>
      <c r="C6" s="30">
        <v>1.1000000000000001</v>
      </c>
      <c r="D6" s="7">
        <v>5</v>
      </c>
      <c r="E6" s="7">
        <v>10</v>
      </c>
      <c r="F6" s="16">
        <f>(IF((D6-C6)*10*-1*2&gt;100,100,IF((((D6-C6)*10*-1*2))&lt;0,0,(D6-C6)*10*-1*2)))</f>
        <v>0</v>
      </c>
    </row>
    <row r="7" spans="1:6" ht="36" customHeight="1" thickBot="1" x14ac:dyDescent="0.35">
      <c r="A7" s="62" t="s">
        <v>57</v>
      </c>
      <c r="B7" s="23">
        <v>-13</v>
      </c>
      <c r="C7" s="63">
        <v>6</v>
      </c>
      <c r="D7" s="24">
        <v>5</v>
      </c>
      <c r="E7" s="24">
        <v>10</v>
      </c>
      <c r="F7" s="17">
        <f>(IF((D7-C7)*10*-1*2&gt;100,100,IF((((D7-C7)*10*-1*2))&lt;0,0,(D7-C7)*10*-1*2)))</f>
        <v>20</v>
      </c>
    </row>
    <row r="8" spans="1:6" ht="36" customHeight="1" thickBot="1" x14ac:dyDescent="0.35">
      <c r="A8" s="47" t="s">
        <v>58</v>
      </c>
      <c r="B8" s="56">
        <v>55</v>
      </c>
      <c r="C8" s="56"/>
      <c r="D8" s="56"/>
      <c r="E8" s="56"/>
      <c r="F8" s="57">
        <f>SUMPRODUCT(B4:B7,F4:F7)/100</f>
        <v>-368.5872</v>
      </c>
    </row>
    <row r="9" spans="1:6" ht="36" customHeight="1" thickBot="1" x14ac:dyDescent="0.35">
      <c r="A9" s="64"/>
      <c r="B9" s="65"/>
      <c r="C9" s="65"/>
      <c r="D9" s="66"/>
      <c r="E9" s="47" t="s">
        <v>59</v>
      </c>
      <c r="F9" s="67">
        <f>IF((F8/B8)&lt;0,0,(F8/B8))</f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984BA6-2128-EB41-A750-F94245E6A6D5}">
  <dimension ref="A1:Z11"/>
  <sheetViews>
    <sheetView topLeftCell="A13" workbookViewId="0">
      <selection activeCell="D5" sqref="D5"/>
    </sheetView>
  </sheetViews>
  <sheetFormatPr defaultColWidth="10.796875" defaultRowHeight="15.6" x14ac:dyDescent="0.3"/>
  <cols>
    <col min="1" max="1" width="14.796875" style="1" customWidth="1"/>
    <col min="2" max="2" width="7.19921875" style="1" bestFit="1" customWidth="1"/>
    <col min="3" max="17" width="5.69921875" style="1" customWidth="1"/>
    <col min="18" max="18" width="12.19921875" style="1" bestFit="1" customWidth="1"/>
    <col min="19" max="20" width="16.2968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296875" style="1" bestFit="1" customWidth="1"/>
    <col min="25" max="25" width="11" style="1" bestFit="1" customWidth="1"/>
    <col min="26" max="26" width="8.296875" style="1" bestFit="1" customWidth="1"/>
    <col min="27" max="28" width="7.296875" style="1" bestFit="1" customWidth="1"/>
    <col min="29" max="16384" width="10.796875" style="1"/>
  </cols>
  <sheetData>
    <row r="1" spans="1:26" ht="21" x14ac:dyDescent="0.3">
      <c r="A1" s="25" t="s">
        <v>60</v>
      </c>
      <c r="B1" s="14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2" spans="1:26" ht="16.2" thickBot="1" x14ac:dyDescent="0.35"/>
    <row r="3" spans="1:26" ht="60" x14ac:dyDescent="0.3">
      <c r="A3" s="20" t="s">
        <v>61</v>
      </c>
      <c r="B3" s="21" t="s">
        <v>49</v>
      </c>
      <c r="C3" s="21">
        <f>'Group and Self Assessment'!C10</f>
        <v>1201539</v>
      </c>
      <c r="D3" s="21">
        <f>'Group and Self Assessment'!C11</f>
        <v>1210822</v>
      </c>
      <c r="E3" s="21" t="str">
        <f>'Group and Self Assessment'!C12</f>
        <v>Student 3</v>
      </c>
      <c r="F3" s="21" t="str">
        <f>'Group and Self Assessment'!C13</f>
        <v>Student 4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4</v>
      </c>
      <c r="S3" s="27">
        <f>0</f>
        <v>0</v>
      </c>
      <c r="T3" s="22">
        <f>1</f>
        <v>1</v>
      </c>
      <c r="U3" s="22">
        <f>2</f>
        <v>2</v>
      </c>
      <c r="V3" s="27">
        <f>3</f>
        <v>3</v>
      </c>
      <c r="W3" s="27">
        <f>4</f>
        <v>4</v>
      </c>
      <c r="X3" s="27">
        <f>5</f>
        <v>5</v>
      </c>
      <c r="Y3" s="22" t="s">
        <v>62</v>
      </c>
      <c r="Z3" s="12" t="s">
        <v>33</v>
      </c>
    </row>
    <row r="4" spans="1:26" ht="31.2" x14ac:dyDescent="0.3">
      <c r="A4" s="15" t="s">
        <v>63</v>
      </c>
      <c r="B4" s="18">
        <v>0.35</v>
      </c>
      <c r="C4" s="31">
        <f>'Code Quality'!$F$9*5</f>
        <v>0</v>
      </c>
      <c r="D4" s="31">
        <f>'Code Quality'!$F$9*5</f>
        <v>0</v>
      </c>
      <c r="E4" s="31">
        <f>'Code Quality'!$F$9*5</f>
        <v>0</v>
      </c>
      <c r="F4" s="31">
        <f>'Code Quality'!$F$9*5</f>
        <v>0</v>
      </c>
      <c r="G4" s="31">
        <f>'Code Quality'!$F$9*5</f>
        <v>0</v>
      </c>
      <c r="H4" s="31">
        <f>'Code Quality'!$F$9*5</f>
        <v>0</v>
      </c>
      <c r="I4" s="31">
        <f>'Code Quality'!$F$9*5</f>
        <v>0</v>
      </c>
      <c r="J4" s="31">
        <f>'Code Quality'!$F$9*5</f>
        <v>0</v>
      </c>
      <c r="K4" s="31">
        <f>'Code Quality'!$F$9*5</f>
        <v>0</v>
      </c>
      <c r="L4" s="31">
        <f>'Code Quality'!$F$9*5</f>
        <v>0</v>
      </c>
      <c r="M4" s="31">
        <f>'Code Quality'!$F$9*5</f>
        <v>0</v>
      </c>
      <c r="N4" s="31">
        <f>'Code Quality'!$F$9*5</f>
        <v>0</v>
      </c>
      <c r="O4" s="31">
        <f>'Code Quality'!$F$9*5</f>
        <v>0</v>
      </c>
      <c r="P4" s="31">
        <f>'Code Quality'!$F$9*5</f>
        <v>0</v>
      </c>
      <c r="Q4" s="31">
        <f>'Code Quality'!$F$9*5</f>
        <v>0</v>
      </c>
      <c r="R4" s="28">
        <f>AVERAGE(C4:Q4)</f>
        <v>0</v>
      </c>
      <c r="S4" s="7" t="s">
        <v>64</v>
      </c>
      <c r="T4" s="7" t="s">
        <v>64</v>
      </c>
      <c r="U4" s="7" t="s">
        <v>64</v>
      </c>
      <c r="V4" s="7" t="s">
        <v>64</v>
      </c>
      <c r="W4" s="7" t="s">
        <v>64</v>
      </c>
      <c r="X4" s="7" t="s">
        <v>64</v>
      </c>
      <c r="Y4" s="7"/>
      <c r="Z4" s="16"/>
    </row>
    <row r="5" spans="1:26" ht="62.4" x14ac:dyDescent="0.3">
      <c r="A5" s="15" t="s">
        <v>65</v>
      </c>
      <c r="B5" s="18">
        <v>7.4999999999999997E-2</v>
      </c>
      <c r="C5" s="26">
        <v>5</v>
      </c>
      <c r="D5" s="26">
        <v>5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28">
        <f t="shared" ref="R5:R8" si="0">AVERAGE(C5:Q5)</f>
        <v>5</v>
      </c>
      <c r="S5" s="7" t="s">
        <v>66</v>
      </c>
      <c r="T5" s="7" t="s">
        <v>67</v>
      </c>
      <c r="U5" s="7" t="s">
        <v>68</v>
      </c>
      <c r="V5" s="7" t="s">
        <v>69</v>
      </c>
      <c r="W5" s="7" t="s">
        <v>70</v>
      </c>
      <c r="X5" s="7" t="s">
        <v>71</v>
      </c>
      <c r="Y5" s="7"/>
      <c r="Z5" s="16"/>
    </row>
    <row r="6" spans="1:26" ht="124.8" x14ac:dyDescent="0.3">
      <c r="A6" s="15" t="s">
        <v>72</v>
      </c>
      <c r="B6" s="18">
        <v>0.1</v>
      </c>
      <c r="C6" s="26">
        <v>5</v>
      </c>
      <c r="D6" s="26">
        <v>5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28">
        <f t="shared" si="0"/>
        <v>5</v>
      </c>
      <c r="S6" s="7" t="s">
        <v>73</v>
      </c>
      <c r="T6" s="7" t="s">
        <v>74</v>
      </c>
      <c r="U6" s="7" t="s">
        <v>75</v>
      </c>
      <c r="V6" s="7" t="s">
        <v>76</v>
      </c>
      <c r="W6" s="7" t="s">
        <v>77</v>
      </c>
      <c r="X6" s="7" t="s">
        <v>78</v>
      </c>
      <c r="Y6" s="7"/>
      <c r="Z6" s="16"/>
    </row>
    <row r="7" spans="1:26" ht="78" x14ac:dyDescent="0.3">
      <c r="A7" s="15" t="s">
        <v>79</v>
      </c>
      <c r="B7" s="18">
        <v>0.35</v>
      </c>
      <c r="C7" s="26">
        <v>5</v>
      </c>
      <c r="D7" s="26">
        <v>5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28">
        <f t="shared" si="0"/>
        <v>5</v>
      </c>
      <c r="S7" s="7" t="s">
        <v>80</v>
      </c>
      <c r="T7" s="7" t="s">
        <v>81</v>
      </c>
      <c r="U7" s="7" t="s">
        <v>82</v>
      </c>
      <c r="V7" s="7" t="s">
        <v>83</v>
      </c>
      <c r="W7" s="7" t="s">
        <v>84</v>
      </c>
      <c r="X7" s="7" t="s">
        <v>78</v>
      </c>
      <c r="Y7" s="7"/>
      <c r="Z7" s="16"/>
    </row>
    <row r="8" spans="1:26" ht="93.6" x14ac:dyDescent="0.3">
      <c r="A8" s="15" t="s">
        <v>85</v>
      </c>
      <c r="B8" s="18">
        <v>0.125</v>
      </c>
      <c r="C8" s="26">
        <v>4</v>
      </c>
      <c r="D8" s="26">
        <v>4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28">
        <f t="shared" si="0"/>
        <v>4</v>
      </c>
      <c r="S8" s="7" t="s">
        <v>86</v>
      </c>
      <c r="T8" s="7" t="s">
        <v>87</v>
      </c>
      <c r="U8" s="7" t="s">
        <v>88</v>
      </c>
      <c r="V8" s="7" t="s">
        <v>89</v>
      </c>
      <c r="W8" s="7" t="s">
        <v>90</v>
      </c>
      <c r="X8" s="7" t="s">
        <v>78</v>
      </c>
      <c r="Y8" s="7"/>
      <c r="Z8" s="16"/>
    </row>
    <row r="9" spans="1:26" x14ac:dyDescent="0.3">
      <c r="A9" s="15" t="s">
        <v>59</v>
      </c>
      <c r="B9" s="19">
        <f>SUM(B4:B8)</f>
        <v>1</v>
      </c>
      <c r="C9" s="7">
        <f>SUMPRODUCT(C4:C8,$B$4:$B$8)</f>
        <v>3.125</v>
      </c>
      <c r="D9" s="7">
        <f t="shared" ref="D9:Q9" si="1">SUMPRODUCT(D4:D8,$B$4:$B$8)</f>
        <v>3.125</v>
      </c>
      <c r="E9" s="7">
        <f t="shared" si="1"/>
        <v>0</v>
      </c>
      <c r="F9" s="7">
        <f t="shared" si="1"/>
        <v>0</v>
      </c>
      <c r="G9" s="7">
        <f t="shared" si="1"/>
        <v>0</v>
      </c>
      <c r="H9" s="7">
        <f t="shared" si="1"/>
        <v>0</v>
      </c>
      <c r="I9" s="7">
        <f t="shared" si="1"/>
        <v>0</v>
      </c>
      <c r="J9" s="7">
        <f t="shared" si="1"/>
        <v>0</v>
      </c>
      <c r="K9" s="7">
        <f t="shared" si="1"/>
        <v>0</v>
      </c>
      <c r="L9" s="7">
        <f t="shared" si="1"/>
        <v>0</v>
      </c>
      <c r="M9" s="7">
        <f t="shared" si="1"/>
        <v>0</v>
      </c>
      <c r="N9" s="7">
        <f t="shared" si="1"/>
        <v>0</v>
      </c>
      <c r="O9" s="7">
        <f t="shared" si="1"/>
        <v>0</v>
      </c>
      <c r="P9" s="7">
        <f t="shared" si="1"/>
        <v>0</v>
      </c>
      <c r="Q9" s="7">
        <f t="shared" si="1"/>
        <v>0</v>
      </c>
      <c r="R9" s="28"/>
      <c r="S9" s="7"/>
      <c r="T9" s="7"/>
      <c r="U9" s="7"/>
      <c r="V9" s="7"/>
      <c r="W9" s="7"/>
      <c r="X9" s="7"/>
      <c r="Y9" s="7"/>
      <c r="Z9" s="16"/>
    </row>
    <row r="10" spans="1:26" ht="16.2" thickBot="1" x14ac:dyDescent="0.35">
      <c r="A10" s="23" t="s">
        <v>91</v>
      </c>
      <c r="B10" s="24"/>
      <c r="C10" s="24">
        <f>C9/5*20</f>
        <v>12.5</v>
      </c>
      <c r="D10" s="24">
        <f t="shared" ref="D10:Q10" si="2">D9/5*20</f>
        <v>12.5</v>
      </c>
      <c r="E10" s="24">
        <f t="shared" si="2"/>
        <v>0</v>
      </c>
      <c r="F10" s="24">
        <f t="shared" si="2"/>
        <v>0</v>
      </c>
      <c r="G10" s="24">
        <f t="shared" si="2"/>
        <v>0</v>
      </c>
      <c r="H10" s="24">
        <f t="shared" si="2"/>
        <v>0</v>
      </c>
      <c r="I10" s="24">
        <f t="shared" si="2"/>
        <v>0</v>
      </c>
      <c r="J10" s="24">
        <f t="shared" si="2"/>
        <v>0</v>
      </c>
      <c r="K10" s="24">
        <f t="shared" si="2"/>
        <v>0</v>
      </c>
      <c r="L10" s="24">
        <f t="shared" si="2"/>
        <v>0</v>
      </c>
      <c r="M10" s="24">
        <f t="shared" si="2"/>
        <v>0</v>
      </c>
      <c r="N10" s="24">
        <f t="shared" si="2"/>
        <v>0</v>
      </c>
      <c r="O10" s="24">
        <f t="shared" si="2"/>
        <v>0</v>
      </c>
      <c r="P10" s="24">
        <f t="shared" si="2"/>
        <v>0</v>
      </c>
      <c r="Q10" s="24">
        <f t="shared" si="2"/>
        <v>0</v>
      </c>
      <c r="R10" s="29"/>
      <c r="S10" s="24"/>
      <c r="T10" s="24"/>
      <c r="U10" s="24"/>
      <c r="V10" s="24"/>
      <c r="W10" s="24"/>
      <c r="X10" s="24"/>
      <c r="Y10" s="24"/>
      <c r="Z10" s="17"/>
    </row>
    <row r="11" spans="1:26" x14ac:dyDescent="0.3">
      <c r="A11" s="5" t="s">
        <v>92</v>
      </c>
    </row>
  </sheetData>
  <phoneticPr fontId="3" type="noConversion"/>
  <dataValidations count="1">
    <dataValidation type="list" allowBlank="1" showInputMessage="1" showErrorMessage="1" sqref="C5:Q8" xr:uid="{C02A0C57-0F99-C542-86CC-33DB5AF11BED}">
      <formula1>$S$3:$X$3</formula1>
    </dataValidation>
  </dataValidation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90218-096C-D04F-B5E6-6BE0B32B2632}">
  <dimension ref="A1:Z30"/>
  <sheetViews>
    <sheetView topLeftCell="A13" workbookViewId="0">
      <selection activeCell="O30" sqref="O30:P30"/>
    </sheetView>
  </sheetViews>
  <sheetFormatPr defaultColWidth="10.796875" defaultRowHeight="15.6" x14ac:dyDescent="0.3"/>
  <cols>
    <col min="1" max="1" width="14.796875" style="1" customWidth="1"/>
    <col min="2" max="2" width="7.19921875" style="1" bestFit="1" customWidth="1"/>
    <col min="3" max="17" width="5.69921875" style="1" customWidth="1"/>
    <col min="18" max="18" width="12.19921875" style="1" bestFit="1" customWidth="1"/>
    <col min="19" max="20" width="16.296875" style="1" bestFit="1" customWidth="1"/>
    <col min="21" max="21" width="17.5" style="1" bestFit="1" customWidth="1"/>
    <col min="22" max="24" width="20.69921875" style="1" customWidth="1"/>
    <col min="25" max="25" width="11" style="1" bestFit="1" customWidth="1"/>
    <col min="26" max="26" width="8.296875" style="1" bestFit="1" customWidth="1"/>
    <col min="27" max="28" width="7.296875" style="1" bestFit="1" customWidth="1"/>
    <col min="29" max="16384" width="10.796875" style="1"/>
  </cols>
  <sheetData>
    <row r="1" spans="1:26" ht="21" x14ac:dyDescent="0.3">
      <c r="A1" s="25" t="s">
        <v>152</v>
      </c>
      <c r="B1" s="5"/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</row>
    <row r="3" spans="1:26" ht="57" x14ac:dyDescent="0.3">
      <c r="A3" s="20" t="s">
        <v>61</v>
      </c>
      <c r="B3" s="21" t="s">
        <v>49</v>
      </c>
      <c r="C3" s="21">
        <f>'Group and Self Assessment'!C10</f>
        <v>1201539</v>
      </c>
      <c r="D3" s="21">
        <f>'Group and Self Assessment'!C11</f>
        <v>1210822</v>
      </c>
      <c r="E3" s="21" t="str">
        <f>'Group and Self Assessment'!C12</f>
        <v>Student 3</v>
      </c>
      <c r="F3" s="21" t="str">
        <f>'Group and Self Assessment'!C13</f>
        <v>Student 4</v>
      </c>
      <c r="G3" s="21" t="str">
        <f>'Group and Self Assessment'!C14</f>
        <v>Student 5</v>
      </c>
      <c r="H3" s="21" t="str">
        <f>'Group and Self Assessment'!C15</f>
        <v>Student 6</v>
      </c>
      <c r="I3" s="21" t="str">
        <f>'Group and Self Assessment'!C16</f>
        <v>Student 7</v>
      </c>
      <c r="J3" s="21" t="str">
        <f>'Group and Self Assessment'!C17</f>
        <v>Student 8</v>
      </c>
      <c r="K3" s="21" t="str">
        <f>'Group and Self Assessment'!C18</f>
        <v>Student 9</v>
      </c>
      <c r="L3" s="21" t="str">
        <f>'Group and Self Assessment'!C19</f>
        <v>Student 10</v>
      </c>
      <c r="M3" s="21" t="str">
        <f>'Group and Self Assessment'!C20</f>
        <v>Student 11</v>
      </c>
      <c r="N3" s="21" t="str">
        <f>'Group and Self Assessment'!C21</f>
        <v>Student 12</v>
      </c>
      <c r="O3" s="21" t="str">
        <f>'Group and Self Assessment'!C22</f>
        <v>Student 13</v>
      </c>
      <c r="P3" s="21" t="str">
        <f>'Group and Self Assessment'!C23</f>
        <v>Student 14</v>
      </c>
      <c r="Q3" s="21" t="str">
        <f>'Group and Self Assessment'!C24</f>
        <v>Student 15</v>
      </c>
      <c r="R3" s="21" t="s">
        <v>4</v>
      </c>
      <c r="S3" s="70">
        <f>0</f>
        <v>0</v>
      </c>
      <c r="T3" s="71">
        <f>1</f>
        <v>1</v>
      </c>
      <c r="U3" s="71">
        <f>2</f>
        <v>2</v>
      </c>
      <c r="V3" s="70">
        <f>3</f>
        <v>3</v>
      </c>
      <c r="W3" s="70">
        <f>4</f>
        <v>4</v>
      </c>
      <c r="X3" s="70">
        <f>5</f>
        <v>5</v>
      </c>
      <c r="Y3" s="22" t="s">
        <v>62</v>
      </c>
      <c r="Z3" s="12" t="s">
        <v>33</v>
      </c>
    </row>
    <row r="4" spans="1:26" ht="144.75" customHeight="1" x14ac:dyDescent="0.3">
      <c r="A4" s="15" t="s">
        <v>93</v>
      </c>
      <c r="B4" s="18">
        <v>0.1</v>
      </c>
      <c r="C4" s="26">
        <v>4</v>
      </c>
      <c r="D4" s="26">
        <v>4</v>
      </c>
      <c r="E4" s="26"/>
      <c r="F4" s="26"/>
      <c r="G4" s="26"/>
      <c r="H4" s="26"/>
      <c r="I4" s="26"/>
      <c r="J4" s="26"/>
      <c r="K4" s="26"/>
      <c r="L4" s="26"/>
      <c r="M4" s="26"/>
      <c r="N4" s="26"/>
      <c r="O4" s="26"/>
      <c r="P4" s="26"/>
      <c r="Q4" s="26"/>
      <c r="R4" s="68">
        <f t="shared" ref="R4:R7" si="0">AVERAGE(C4:Q4)</f>
        <v>4</v>
      </c>
      <c r="S4" s="72" t="s">
        <v>94</v>
      </c>
      <c r="T4" s="72" t="s">
        <v>95</v>
      </c>
      <c r="U4" s="72" t="s">
        <v>96</v>
      </c>
      <c r="V4" s="72" t="s">
        <v>97</v>
      </c>
      <c r="W4" s="72" t="s">
        <v>98</v>
      </c>
      <c r="X4" s="72" t="s">
        <v>99</v>
      </c>
      <c r="Y4" s="69"/>
      <c r="Z4" s="16"/>
    </row>
    <row r="5" spans="1:26" ht="101.25" customHeight="1" x14ac:dyDescent="0.3">
      <c r="A5" s="15" t="s">
        <v>100</v>
      </c>
      <c r="B5" s="18">
        <v>0.1</v>
      </c>
      <c r="C5" s="26">
        <v>5</v>
      </c>
      <c r="D5" s="26">
        <v>5</v>
      </c>
      <c r="E5" s="26"/>
      <c r="F5" s="26"/>
      <c r="G5" s="26"/>
      <c r="H5" s="26"/>
      <c r="I5" s="26"/>
      <c r="J5" s="26"/>
      <c r="K5" s="26"/>
      <c r="L5" s="26"/>
      <c r="M5" s="26"/>
      <c r="N5" s="26"/>
      <c r="O5" s="26"/>
      <c r="P5" s="26"/>
      <c r="Q5" s="26"/>
      <c r="R5" s="68">
        <f t="shared" si="0"/>
        <v>5</v>
      </c>
      <c r="S5" s="72" t="s">
        <v>101</v>
      </c>
      <c r="T5" s="72" t="s">
        <v>102</v>
      </c>
      <c r="U5" s="72" t="s">
        <v>103</v>
      </c>
      <c r="V5" s="72" t="s">
        <v>104</v>
      </c>
      <c r="W5" s="72" t="s">
        <v>105</v>
      </c>
      <c r="X5" s="72" t="s">
        <v>106</v>
      </c>
      <c r="Y5" s="69"/>
      <c r="Z5" s="16"/>
    </row>
    <row r="6" spans="1:26" ht="46.8" x14ac:dyDescent="0.3">
      <c r="A6" s="15" t="s">
        <v>107</v>
      </c>
      <c r="B6" s="18">
        <v>0.05</v>
      </c>
      <c r="C6" s="26">
        <v>4</v>
      </c>
      <c r="D6" s="26">
        <v>4</v>
      </c>
      <c r="E6" s="26"/>
      <c r="F6" s="26"/>
      <c r="G6" s="26"/>
      <c r="H6" s="26"/>
      <c r="I6" s="26"/>
      <c r="J6" s="26"/>
      <c r="K6" s="26"/>
      <c r="L6" s="26"/>
      <c r="M6" s="26"/>
      <c r="N6" s="26"/>
      <c r="O6" s="26"/>
      <c r="P6" s="26"/>
      <c r="Q6" s="26"/>
      <c r="R6" s="68">
        <f t="shared" si="0"/>
        <v>4</v>
      </c>
      <c r="S6" s="72" t="s">
        <v>108</v>
      </c>
      <c r="T6" s="72" t="s">
        <v>109</v>
      </c>
      <c r="U6" s="72" t="s">
        <v>110</v>
      </c>
      <c r="V6" s="72" t="s">
        <v>111</v>
      </c>
      <c r="W6" s="72" t="s">
        <v>112</v>
      </c>
      <c r="X6" s="72" t="s">
        <v>113</v>
      </c>
      <c r="Y6" s="69"/>
      <c r="Z6" s="16"/>
    </row>
    <row r="7" spans="1:26" ht="46.8" x14ac:dyDescent="0.3">
      <c r="A7" s="15" t="s">
        <v>114</v>
      </c>
      <c r="B7" s="18">
        <v>0.05</v>
      </c>
      <c r="C7" s="26">
        <v>4</v>
      </c>
      <c r="D7" s="26">
        <v>4</v>
      </c>
      <c r="E7" s="26"/>
      <c r="F7" s="26"/>
      <c r="G7" s="26"/>
      <c r="H7" s="26"/>
      <c r="I7" s="26"/>
      <c r="J7" s="26"/>
      <c r="K7" s="26"/>
      <c r="L7" s="26"/>
      <c r="M7" s="26"/>
      <c r="N7" s="26"/>
      <c r="O7" s="26"/>
      <c r="P7" s="26"/>
      <c r="Q7" s="26"/>
      <c r="R7" s="68">
        <f t="shared" si="0"/>
        <v>4</v>
      </c>
      <c r="S7" s="72" t="s">
        <v>108</v>
      </c>
      <c r="T7" s="72" t="s">
        <v>115</v>
      </c>
      <c r="U7" s="72" t="s">
        <v>116</v>
      </c>
      <c r="V7" s="72" t="s">
        <v>117</v>
      </c>
      <c r="W7" s="72" t="s">
        <v>118</v>
      </c>
      <c r="X7" s="72" t="s">
        <v>119</v>
      </c>
      <c r="Y7" s="69"/>
      <c r="Z7" s="16"/>
    </row>
    <row r="8" spans="1:26" ht="62.4" x14ac:dyDescent="0.3">
      <c r="A8" s="15" t="s">
        <v>120</v>
      </c>
      <c r="B8" s="18">
        <v>0.1</v>
      </c>
      <c r="C8" s="26">
        <v>3</v>
      </c>
      <c r="D8" s="26">
        <v>3</v>
      </c>
      <c r="E8" s="26"/>
      <c r="F8" s="26"/>
      <c r="G8" s="26"/>
      <c r="H8" s="26"/>
      <c r="I8" s="26"/>
      <c r="J8" s="26"/>
      <c r="K8" s="26"/>
      <c r="L8" s="26"/>
      <c r="M8" s="26"/>
      <c r="N8" s="26"/>
      <c r="O8" s="26"/>
      <c r="P8" s="26"/>
      <c r="Q8" s="26"/>
      <c r="R8" s="68">
        <f t="shared" ref="R8:R12" si="1">AVERAGE(C8:Q8)</f>
        <v>3</v>
      </c>
      <c r="S8" s="72" t="s">
        <v>108</v>
      </c>
      <c r="T8" s="72" t="s">
        <v>121</v>
      </c>
      <c r="U8" s="72" t="s">
        <v>122</v>
      </c>
      <c r="V8" s="72" t="s">
        <v>123</v>
      </c>
      <c r="W8" s="72" t="s">
        <v>124</v>
      </c>
      <c r="X8" s="72" t="s">
        <v>125</v>
      </c>
      <c r="Y8" s="69"/>
      <c r="Z8" s="16"/>
    </row>
    <row r="9" spans="1:26" ht="62.4" x14ac:dyDescent="0.3">
      <c r="A9" s="15" t="s">
        <v>126</v>
      </c>
      <c r="B9" s="18">
        <v>0.05</v>
      </c>
      <c r="C9" s="26">
        <v>4</v>
      </c>
      <c r="D9" s="26">
        <v>4</v>
      </c>
      <c r="E9" s="26"/>
      <c r="F9" s="26"/>
      <c r="G9" s="26"/>
      <c r="H9" s="26"/>
      <c r="I9" s="26"/>
      <c r="J9" s="26"/>
      <c r="K9" s="26"/>
      <c r="L9" s="26"/>
      <c r="M9" s="26"/>
      <c r="N9" s="26"/>
      <c r="O9" s="26"/>
      <c r="P9" s="26"/>
      <c r="Q9" s="26"/>
      <c r="R9" s="68">
        <f t="shared" ref="R9:R11" si="2">AVERAGE(C9:Q9)</f>
        <v>4</v>
      </c>
      <c r="S9" s="72" t="s">
        <v>127</v>
      </c>
      <c r="T9" s="72" t="s">
        <v>128</v>
      </c>
      <c r="U9" s="72"/>
      <c r="V9" s="72" t="s">
        <v>129</v>
      </c>
      <c r="W9" s="72"/>
      <c r="X9" s="72" t="s">
        <v>130</v>
      </c>
      <c r="Y9" s="69"/>
      <c r="Z9" s="16"/>
    </row>
    <row r="10" spans="1:26" ht="93.6" x14ac:dyDescent="0.3">
      <c r="A10" s="15" t="s">
        <v>131</v>
      </c>
      <c r="B10" s="18">
        <v>0.1</v>
      </c>
      <c r="C10" s="26">
        <v>4</v>
      </c>
      <c r="D10" s="26">
        <v>4</v>
      </c>
      <c r="E10" s="26"/>
      <c r="F10" s="26"/>
      <c r="G10" s="26"/>
      <c r="H10" s="26"/>
      <c r="I10" s="26"/>
      <c r="J10" s="26"/>
      <c r="K10" s="26"/>
      <c r="L10" s="26"/>
      <c r="M10" s="26"/>
      <c r="N10" s="26"/>
      <c r="O10" s="26"/>
      <c r="P10" s="26"/>
      <c r="Q10" s="26"/>
      <c r="R10" s="68">
        <f t="shared" si="2"/>
        <v>4</v>
      </c>
      <c r="S10" s="72" t="s">
        <v>127</v>
      </c>
      <c r="T10" s="72" t="s">
        <v>132</v>
      </c>
      <c r="U10" s="72" t="s">
        <v>133</v>
      </c>
      <c r="V10" s="72" t="s">
        <v>134</v>
      </c>
      <c r="W10" s="72" t="s">
        <v>135</v>
      </c>
      <c r="X10" s="72" t="s">
        <v>136</v>
      </c>
      <c r="Y10" s="69"/>
      <c r="Z10" s="16"/>
    </row>
    <row r="11" spans="1:26" ht="31.2" x14ac:dyDescent="0.3">
      <c r="A11" s="15" t="s">
        <v>137</v>
      </c>
      <c r="B11" s="18">
        <v>0.1</v>
      </c>
      <c r="C11" s="26">
        <v>4</v>
      </c>
      <c r="D11" s="26">
        <v>4</v>
      </c>
      <c r="E11" s="26"/>
      <c r="F11" s="26"/>
      <c r="G11" s="26"/>
      <c r="H11" s="26"/>
      <c r="I11" s="26"/>
      <c r="J11" s="26"/>
      <c r="K11" s="26"/>
      <c r="L11" s="26"/>
      <c r="M11" s="26"/>
      <c r="N11" s="26"/>
      <c r="O11" s="26"/>
      <c r="P11" s="26"/>
      <c r="Q11" s="26"/>
      <c r="R11" s="68">
        <f t="shared" si="2"/>
        <v>4</v>
      </c>
      <c r="S11" s="72" t="s">
        <v>127</v>
      </c>
      <c r="T11" s="72" t="s">
        <v>138</v>
      </c>
      <c r="U11" s="72" t="s">
        <v>139</v>
      </c>
      <c r="V11" s="72" t="s">
        <v>140</v>
      </c>
      <c r="W11" s="72" t="s">
        <v>141</v>
      </c>
      <c r="X11" s="72" t="s">
        <v>142</v>
      </c>
      <c r="Y11" s="69"/>
      <c r="Z11" s="16"/>
    </row>
    <row r="12" spans="1:26" ht="31.2" x14ac:dyDescent="0.3">
      <c r="A12" s="15" t="s">
        <v>143</v>
      </c>
      <c r="B12" s="18">
        <v>0.1</v>
      </c>
      <c r="C12" s="26">
        <v>4</v>
      </c>
      <c r="D12" s="26">
        <v>4</v>
      </c>
      <c r="E12" s="26"/>
      <c r="F12" s="26"/>
      <c r="G12" s="26"/>
      <c r="H12" s="26"/>
      <c r="I12" s="26"/>
      <c r="J12" s="26"/>
      <c r="K12" s="26"/>
      <c r="L12" s="26"/>
      <c r="M12" s="26"/>
      <c r="N12" s="26"/>
      <c r="O12" s="26"/>
      <c r="P12" s="26"/>
      <c r="Q12" s="26"/>
      <c r="R12" s="68">
        <f t="shared" si="1"/>
        <v>4</v>
      </c>
      <c r="S12" s="72" t="s">
        <v>127</v>
      </c>
      <c r="T12" s="72" t="s">
        <v>138</v>
      </c>
      <c r="U12" s="72" t="s">
        <v>139</v>
      </c>
      <c r="V12" s="72" t="s">
        <v>140</v>
      </c>
      <c r="W12" s="72" t="s">
        <v>141</v>
      </c>
      <c r="X12" s="72" t="s">
        <v>142</v>
      </c>
      <c r="Y12" s="69"/>
      <c r="Z12" s="16"/>
    </row>
    <row r="13" spans="1:26" ht="46.8" x14ac:dyDescent="0.3">
      <c r="A13" s="15" t="s">
        <v>144</v>
      </c>
      <c r="B13" s="18">
        <v>0.1</v>
      </c>
      <c r="C13" s="26">
        <v>4</v>
      </c>
      <c r="D13" s="26">
        <v>4</v>
      </c>
      <c r="E13" s="26"/>
      <c r="F13" s="26"/>
      <c r="G13" s="26"/>
      <c r="H13" s="26"/>
      <c r="I13" s="26"/>
      <c r="J13" s="26"/>
      <c r="K13" s="26"/>
      <c r="L13" s="26"/>
      <c r="M13" s="26"/>
      <c r="N13" s="26"/>
      <c r="O13" s="26"/>
      <c r="P13" s="26"/>
      <c r="Q13" s="26"/>
      <c r="R13" s="68">
        <f t="shared" ref="R13:R14" si="3">AVERAGE(C13:Q13)</f>
        <v>4</v>
      </c>
      <c r="S13" s="72" t="s">
        <v>145</v>
      </c>
      <c r="T13" s="72" t="s">
        <v>146</v>
      </c>
      <c r="U13" s="72" t="s">
        <v>147</v>
      </c>
      <c r="V13" s="72" t="s">
        <v>148</v>
      </c>
      <c r="W13" s="72" t="s">
        <v>149</v>
      </c>
      <c r="X13" s="72" t="s">
        <v>150</v>
      </c>
      <c r="Y13" s="69"/>
      <c r="Z13" s="16"/>
    </row>
    <row r="14" spans="1:26" ht="31.2" x14ac:dyDescent="0.3">
      <c r="A14" s="15" t="s">
        <v>151</v>
      </c>
      <c r="B14" s="18">
        <v>0.15</v>
      </c>
      <c r="C14" s="26">
        <v>4</v>
      </c>
      <c r="D14" s="26">
        <v>4</v>
      </c>
      <c r="E14" s="26"/>
      <c r="F14" s="26"/>
      <c r="G14" s="26"/>
      <c r="H14" s="26"/>
      <c r="I14" s="26"/>
      <c r="J14" s="26"/>
      <c r="K14" s="26"/>
      <c r="L14" s="26"/>
      <c r="M14" s="26"/>
      <c r="N14" s="26"/>
      <c r="O14" s="26"/>
      <c r="P14" s="26"/>
      <c r="Q14" s="26"/>
      <c r="R14" s="68">
        <f t="shared" si="3"/>
        <v>4</v>
      </c>
      <c r="S14" s="72" t="s">
        <v>127</v>
      </c>
      <c r="T14" s="72" t="s">
        <v>138</v>
      </c>
      <c r="U14" s="72" t="s">
        <v>139</v>
      </c>
      <c r="V14" s="72" t="s">
        <v>140</v>
      </c>
      <c r="W14" s="72" t="s">
        <v>141</v>
      </c>
      <c r="X14" s="72" t="s">
        <v>142</v>
      </c>
      <c r="Y14" s="69"/>
      <c r="Z14" s="16"/>
    </row>
    <row r="15" spans="1:26" x14ac:dyDescent="0.3">
      <c r="A15" s="15" t="s">
        <v>59</v>
      </c>
      <c r="B15" s="19">
        <f>SUM(B4:B14)</f>
        <v>1</v>
      </c>
      <c r="C15" s="7">
        <f t="shared" ref="C15:Q15" si="4">SUMPRODUCT(C8:C14,$B$8:$B$14)</f>
        <v>2.7</v>
      </c>
      <c r="D15" s="7">
        <f t="shared" si="4"/>
        <v>2.7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8"/>
      <c r="S15" s="34"/>
      <c r="T15" s="34"/>
      <c r="U15" s="34"/>
      <c r="V15" s="34"/>
      <c r="W15" s="34"/>
      <c r="X15" s="34"/>
      <c r="Y15" s="7"/>
      <c r="Z15" s="16"/>
    </row>
    <row r="16" spans="1:26" x14ac:dyDescent="0.3">
      <c r="A16" s="23" t="s">
        <v>91</v>
      </c>
      <c r="B16" s="24"/>
      <c r="C16" s="24">
        <f>C15/5*20</f>
        <v>10.8</v>
      </c>
      <c r="D16" s="24">
        <f t="shared" ref="D16:Q16" si="5">D15/5*20</f>
        <v>10.8</v>
      </c>
      <c r="E16" s="24">
        <f t="shared" si="5"/>
        <v>0</v>
      </c>
      <c r="F16" s="24">
        <f t="shared" si="5"/>
        <v>0</v>
      </c>
      <c r="G16" s="24">
        <f t="shared" si="5"/>
        <v>0</v>
      </c>
      <c r="H16" s="24">
        <f t="shared" si="5"/>
        <v>0</v>
      </c>
      <c r="I16" s="24">
        <f t="shared" si="5"/>
        <v>0</v>
      </c>
      <c r="J16" s="24">
        <f t="shared" si="5"/>
        <v>0</v>
      </c>
      <c r="K16" s="24">
        <f t="shared" si="5"/>
        <v>0</v>
      </c>
      <c r="L16" s="24">
        <f t="shared" si="5"/>
        <v>0</v>
      </c>
      <c r="M16" s="24">
        <f t="shared" si="5"/>
        <v>0</v>
      </c>
      <c r="N16" s="24">
        <f t="shared" si="5"/>
        <v>0</v>
      </c>
      <c r="O16" s="24">
        <f t="shared" si="5"/>
        <v>0</v>
      </c>
      <c r="P16" s="24">
        <f t="shared" si="5"/>
        <v>0</v>
      </c>
      <c r="Q16" s="24">
        <f t="shared" si="5"/>
        <v>0</v>
      </c>
      <c r="R16" s="29"/>
      <c r="S16" s="24"/>
      <c r="T16" s="24"/>
      <c r="U16" s="24"/>
      <c r="V16" s="24"/>
      <c r="W16" s="24"/>
      <c r="X16" s="24"/>
      <c r="Y16" s="24"/>
      <c r="Z16" s="17"/>
    </row>
    <row r="17" spans="1:16" x14ac:dyDescent="0.3">
      <c r="A17" s="5" t="s">
        <v>92</v>
      </c>
    </row>
    <row r="30" spans="1:16" x14ac:dyDescent="0.3">
      <c r="O30" s="75"/>
      <c r="P30" s="75"/>
    </row>
  </sheetData>
  <dataValidations count="1">
    <dataValidation type="list" allowBlank="1" showInputMessage="1" showErrorMessage="1" sqref="C4:Q14" xr:uid="{D3D36BB4-8C88-7846-9CA6-EC1FF5BDCD69}">
      <formula1>$S$3:$X$3</formula1>
    </dataValidation>
  </dataValidations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127868-43C4-0643-A881-5DEA4AEE417A}">
  <dimension ref="H22"/>
  <sheetViews>
    <sheetView tabSelected="1" topLeftCell="A10" workbookViewId="0">
      <selection activeCell="H22" sqref="H22"/>
    </sheetView>
  </sheetViews>
  <sheetFormatPr defaultColWidth="11" defaultRowHeight="15.6" x14ac:dyDescent="0.3"/>
  <sheetData>
    <row r="22" spans="8:8" x14ac:dyDescent="0.3">
      <c r="H22" s="86"/>
    </row>
  </sheetData>
  <pageMargins left="0.7" right="0.7" top="0.75" bottom="0.75" header="0.3" footer="0.3"/>
  <pageSetup paperSize="9"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9CA1CEFC-B112-44A5-8B0C-097F64092DA8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www.w3.org/XML/1998/namespace"/>
    <ds:schemaRef ds:uri="http://schemas.microsoft.com/office/2006/documentManagement/types"/>
    <ds:schemaRef ds:uri="a1e3ca88-8ae5-4fd0-ba37-40ce669fcbb0"/>
    <ds:schemaRef ds:uri="http://purl.org/dc/terms/"/>
    <ds:schemaRef ds:uri="http://schemas.openxmlformats.org/package/2006/metadata/core-properties"/>
    <ds:schemaRef ds:uri="http://schemas.microsoft.com/office/2006/metadata/properties"/>
    <ds:schemaRef ds:uri="http://schemas.microsoft.com/office/infopath/2007/PartnerControls"/>
    <ds:schemaRef ds:uri="http://purl.org/dc/dcmitype/"/>
    <ds:schemaRef ds:uri="http://purl.org/dc/elements/1.1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6</vt:i4>
      </vt:variant>
    </vt:vector>
  </HeadingPairs>
  <TitlesOfParts>
    <vt:vector size="6" baseType="lpstr">
      <vt:lpstr>Group and Self Assessment</vt:lpstr>
      <vt:lpstr>User Stories</vt:lpstr>
      <vt:lpstr>Code Quality</vt:lpstr>
      <vt:lpstr>Project Development</vt:lpstr>
      <vt:lpstr>Project Management</vt:lpstr>
      <vt:lpstr>Physics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João Martins</cp:lastModifiedBy>
  <cp:revision/>
  <dcterms:created xsi:type="dcterms:W3CDTF">2021-10-23T17:18:59Z</dcterms:created>
  <dcterms:modified xsi:type="dcterms:W3CDTF">2022-01-23T14:48:29Z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