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myisepipp-my.sharepoint.com/personal/ifp_isep_ipp_pt/Documents/2024_2025_PREPD_Nuno_Marmeleiro_(1190922)/"/>
    </mc:Choice>
  </mc:AlternateContent>
  <xr:revisionPtr revIDLastSave="514" documentId="8_{C17AEE4C-9F47-498E-89BD-C95A3646F64E}" xr6:coauthVersionLast="47" xr6:coauthVersionMax="47" xr10:uidLastSave="{B0AF2082-F358-4CBE-BFA5-48A17208CBAA}"/>
  <bookViews>
    <workbookView xWindow="-120" yWindow="-120" windowWidth="38640" windowHeight="21120" activeTab="2" xr2:uid="{00000000-000D-0000-FFFF-FFFF00000000}"/>
  </bookViews>
  <sheets>
    <sheet name="Performance" sheetId="1" r:id="rId1"/>
    <sheet name="Maintainability" sheetId="2" r:id="rId2"/>
    <sheet name="Energy Effici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F12" i="3"/>
  <c r="E12" i="3"/>
  <c r="D12" i="3"/>
  <c r="C12" i="3"/>
  <c r="F31" i="3"/>
  <c r="E31" i="3"/>
  <c r="D31" i="3"/>
  <c r="C31" i="3"/>
  <c r="N39" i="3"/>
  <c r="M39" i="3"/>
  <c r="K39" i="3"/>
  <c r="J39" i="3"/>
  <c r="M20" i="3"/>
  <c r="N20" i="3"/>
  <c r="K20" i="3"/>
  <c r="J20" i="3"/>
  <c r="C30" i="3"/>
  <c r="C11" i="3"/>
  <c r="E11" i="3" s="1"/>
  <c r="O7" i="3"/>
  <c r="D11" i="3" s="1"/>
  <c r="F11" i="3" s="1"/>
  <c r="C29" i="3"/>
  <c r="C10" i="3"/>
  <c r="D30" i="3" l="1"/>
  <c r="F30" i="3" s="1"/>
  <c r="F10" i="3"/>
  <c r="D29" i="3"/>
  <c r="F29" i="3" s="1"/>
  <c r="E10" i="3"/>
  <c r="E30" i="3" l="1"/>
  <c r="E29" i="3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<sst xmlns="http://schemas.openxmlformats.org/spreadsheetml/2006/main" count="113" uniqueCount="46">
  <si>
    <t>Architectural Design</t>
  </si>
  <si>
    <t>Non-modular Monolithic</t>
  </si>
  <si>
    <t>Modular Monolithic</t>
  </si>
  <si>
    <t>Microservices</t>
  </si>
  <si>
    <t>Average Response Time (ms)</t>
  </si>
  <si>
    <t>Max (ms)</t>
  </si>
  <si>
    <t>Median (ms)</t>
  </si>
  <si>
    <t>Min (ms)</t>
  </si>
  <si>
    <t>Throughput (req/s)</t>
  </si>
  <si>
    <t>90% Line (ms)</t>
  </si>
  <si>
    <t>95% Line (ms)</t>
  </si>
  <si>
    <t>10 Users</t>
  </si>
  <si>
    <t>100 Users</t>
  </si>
  <si>
    <t>Energy Consumed (J)</t>
  </si>
  <si>
    <t>CPU Cycles</t>
  </si>
  <si>
    <t>Energy per CPU cycle</t>
  </si>
  <si>
    <t>CPU cyle per joule</t>
  </si>
  <si>
    <t>GHz</t>
  </si>
  <si>
    <t>CPU cycles per joule</t>
  </si>
  <si>
    <t>CPU cycles</t>
  </si>
  <si>
    <t>Energy per CPU cycle (J)</t>
  </si>
  <si>
    <t>Hz</t>
  </si>
  <si>
    <t>Load Test</t>
  </si>
  <si>
    <t>api-gateway</t>
  </si>
  <si>
    <t>config-server</t>
  </si>
  <si>
    <t>visit-service</t>
  </si>
  <si>
    <t>nonmod</t>
  </si>
  <si>
    <t>mod</t>
  </si>
  <si>
    <t>discovery-service</t>
  </si>
  <si>
    <t>vets-service</t>
  </si>
  <si>
    <t>pets-service</t>
  </si>
  <si>
    <t>kafka-server</t>
  </si>
  <si>
    <t>owners-service</t>
  </si>
  <si>
    <t>microservices</t>
  </si>
  <si>
    <t>Average Complexity</t>
  </si>
  <si>
    <t>Maintainability Level</t>
  </si>
  <si>
    <t>Average Component Dependency</t>
  </si>
  <si>
    <t>Cumulative Component Dependency</t>
  </si>
  <si>
    <t>Normalised Cumulative Component Dependency</t>
  </si>
  <si>
    <t>Propagation Cost</t>
  </si>
  <si>
    <t>Delete</t>
  </si>
  <si>
    <t>Post</t>
  </si>
  <si>
    <t>Before (Energy Consumption)</t>
  </si>
  <si>
    <t>After (Energy Consumption)</t>
  </si>
  <si>
    <t>Before CPU Time (ms)</t>
  </si>
  <si>
    <t>After 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</si>
</sst>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13" xfId="0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14" xfId="0" applyBorder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15" xfId="0" applyBorder="1"/>
    <xf numFmtId="0" fontId="0" fillId="0" borderId="16" xfId="0" applyBorder="1"/>
    <xf numFmtId="2" fontId="0" fillId="0" borderId="3" xfId="0" applyNumberFormat="1" applyBorder="1"/>
    <xf numFmtId="11" fontId="0" fillId="0" borderId="10" xfId="0" applyNumberFormat="1" applyBorder="1"/>
    <xf numFmtId="2" fontId="0" fillId="0" borderId="5" xfId="0" applyNumberFormat="1" applyBorder="1"/>
    <xf numFmtId="2" fontId="0" fillId="0" borderId="16" xfId="0" applyNumberFormat="1" applyBorder="1"/>
    <xf numFmtId="11" fontId="0" fillId="0" borderId="1" xfId="0" applyNumberFormat="1" applyBorder="1"/>
    <xf numFmtId="11" fontId="0" fillId="0" borderId="8" xfId="0" applyNumberFormat="1" applyBorder="1"/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23/09/relationships/Python" Target="pytho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topLeftCell="A14" zoomScaleNormal="100" workbookViewId="0">
      <selection activeCell="P35" sqref="P35"/>
    </sheetView>
  </sheetViews>
  <sheetFormatPr defaultRowHeight="15"/>
  <cols>
    <col min="2" max="2" width="13.85546875" customWidth="1"/>
    <col min="3" max="3" width="10.28515625" customWidth="1"/>
    <col min="4" max="4" width="7.140625" customWidth="1"/>
    <col min="5" max="6" width="7.85546875" customWidth="1"/>
    <col min="7" max="7" width="7.7109375" customWidth="1"/>
    <col min="8" max="8" width="7.85546875" customWidth="1"/>
    <col min="9" max="9" width="11.7109375" customWidth="1"/>
  </cols>
  <sheetData>
    <row r="1" spans="2:10">
      <c r="B1" s="15"/>
    </row>
    <row r="3" spans="2:10">
      <c r="B3" t="s">
        <v>22</v>
      </c>
      <c r="C3" t="s">
        <v>40</v>
      </c>
      <c r="J3" s="15"/>
    </row>
    <row r="5" spans="2:10">
      <c r="B5" t="s">
        <v>11</v>
      </c>
    </row>
    <row r="6" spans="2:10" ht="15.75" thickBot="1"/>
    <row r="7" spans="2:10" ht="45.75" thickBot="1">
      <c r="B7" s="12" t="s">
        <v>0</v>
      </c>
      <c r="C7" s="12" t="s">
        <v>4</v>
      </c>
      <c r="D7" s="12" t="s">
        <v>7</v>
      </c>
      <c r="E7" s="12" t="s">
        <v>6</v>
      </c>
      <c r="F7" s="12" t="s">
        <v>5</v>
      </c>
      <c r="G7" s="12" t="s">
        <v>9</v>
      </c>
      <c r="H7" s="12" t="s">
        <v>10</v>
      </c>
      <c r="I7" s="12" t="s">
        <v>8</v>
      </c>
    </row>
    <row r="8" spans="2:10" ht="30.75" thickBot="1">
      <c r="B8" s="11" t="s">
        <v>1</v>
      </c>
      <c r="C8" s="2">
        <v>12.99</v>
      </c>
      <c r="D8" s="7">
        <v>0.5</v>
      </c>
      <c r="E8" s="7">
        <v>2.1</v>
      </c>
      <c r="F8" s="7">
        <v>171.17</v>
      </c>
      <c r="G8" s="1">
        <v>83.03</v>
      </c>
      <c r="H8" s="1">
        <v>87.74</v>
      </c>
      <c r="I8" s="8">
        <v>5.99</v>
      </c>
    </row>
    <row r="9" spans="2:10" ht="30.75" thickBot="1">
      <c r="B9" s="11" t="s">
        <v>2</v>
      </c>
      <c r="C9" s="13">
        <v>7.99</v>
      </c>
      <c r="D9" s="3">
        <v>0.5</v>
      </c>
      <c r="E9" s="3">
        <v>1.57</v>
      </c>
      <c r="F9" s="3">
        <v>96.36</v>
      </c>
      <c r="G9" s="9">
        <v>4.1500000000000004</v>
      </c>
      <c r="H9" s="9">
        <v>82.71</v>
      </c>
      <c r="I9" s="4">
        <v>8.84</v>
      </c>
    </row>
    <row r="10" spans="2:10" ht="15.75" thickBot="1">
      <c r="B10" s="11" t="s">
        <v>3</v>
      </c>
      <c r="C10" s="14">
        <v>4.18</v>
      </c>
      <c r="D10" s="5">
        <v>0.5</v>
      </c>
      <c r="E10" s="5">
        <v>1.7</v>
      </c>
      <c r="F10" s="5">
        <v>165.68</v>
      </c>
      <c r="G10" s="10">
        <v>2.86</v>
      </c>
      <c r="H10" s="10">
        <v>6.1</v>
      </c>
      <c r="I10" s="6">
        <v>26.07</v>
      </c>
    </row>
    <row r="13" spans="2:10">
      <c r="B13" s="16" t="s">
        <v>12</v>
      </c>
    </row>
    <row r="14" spans="2:10" ht="15.75" thickBot="1"/>
    <row r="15" spans="2:10" ht="45.75" thickBot="1">
      <c r="B15" s="12" t="s">
        <v>0</v>
      </c>
      <c r="C15" s="12" t="s">
        <v>4</v>
      </c>
      <c r="D15" s="12" t="s">
        <v>7</v>
      </c>
      <c r="E15" s="12" t="s">
        <v>6</v>
      </c>
      <c r="F15" s="12" t="s">
        <v>5</v>
      </c>
      <c r="G15" s="12" t="s">
        <v>9</v>
      </c>
      <c r="H15" s="12" t="s">
        <v>10</v>
      </c>
      <c r="I15" s="12" t="s">
        <v>8</v>
      </c>
    </row>
    <row r="16" spans="2:10" ht="30.75" thickBot="1">
      <c r="B16" s="11" t="s">
        <v>1</v>
      </c>
      <c r="C16" s="2">
        <v>76.25</v>
      </c>
      <c r="D16" s="7">
        <v>0.52</v>
      </c>
      <c r="E16" s="7">
        <v>92.97</v>
      </c>
      <c r="F16" s="7">
        <v>599.1</v>
      </c>
      <c r="G16" s="1">
        <v>187.09</v>
      </c>
      <c r="H16" s="1">
        <v>193.65</v>
      </c>
      <c r="I16" s="8">
        <v>0.92</v>
      </c>
    </row>
    <row r="17" spans="2:9" ht="30.75" thickBot="1">
      <c r="B17" s="11" t="s">
        <v>2</v>
      </c>
      <c r="C17" s="13">
        <v>51.41</v>
      </c>
      <c r="D17" s="3">
        <v>0.5</v>
      </c>
      <c r="E17" s="3">
        <v>14.17</v>
      </c>
      <c r="F17" s="3">
        <v>325.54000000000002</v>
      </c>
      <c r="G17" s="9">
        <v>101.3</v>
      </c>
      <c r="H17" s="9">
        <v>105.89</v>
      </c>
      <c r="I17" s="4">
        <v>1.25</v>
      </c>
    </row>
    <row r="18" spans="2:9" ht="15.75" thickBot="1">
      <c r="B18" s="11" t="s">
        <v>3</v>
      </c>
      <c r="C18" s="14">
        <v>40.380000000000003</v>
      </c>
      <c r="D18" s="5">
        <v>0.5</v>
      </c>
      <c r="E18" s="5">
        <v>14.89</v>
      </c>
      <c r="F18" s="5">
        <v>248.96</v>
      </c>
      <c r="G18" s="10">
        <v>92.64</v>
      </c>
      <c r="H18" s="10">
        <v>97.45</v>
      </c>
      <c r="I18" s="6">
        <v>2.5</v>
      </c>
    </row>
    <row r="21" spans="2:9">
      <c r="B21" t="s">
        <v>22</v>
      </c>
      <c r="C21" t="s">
        <v>41</v>
      </c>
    </row>
    <row r="23" spans="2:9">
      <c r="B23" t="s">
        <v>11</v>
      </c>
    </row>
    <row r="24" spans="2:9" ht="15.75" thickBot="1"/>
    <row r="25" spans="2:9" ht="45.75" thickBot="1">
      <c r="B25" s="12" t="s">
        <v>0</v>
      </c>
      <c r="C25" s="12" t="s">
        <v>4</v>
      </c>
      <c r="D25" s="12" t="s">
        <v>7</v>
      </c>
      <c r="E25" s="12" t="s">
        <v>6</v>
      </c>
      <c r="F25" s="12" t="s">
        <v>5</v>
      </c>
      <c r="G25" s="12" t="s">
        <v>9</v>
      </c>
      <c r="H25" s="12" t="s">
        <v>10</v>
      </c>
      <c r="I25" s="12" t="s">
        <v>8</v>
      </c>
    </row>
    <row r="26" spans="2:9" ht="30.75" thickBot="1">
      <c r="B26" s="11" t="s">
        <v>1</v>
      </c>
      <c r="C26" s="2">
        <v>9.7899999999999991</v>
      </c>
      <c r="D26" s="7">
        <v>0.5</v>
      </c>
      <c r="E26" s="7">
        <v>1.58</v>
      </c>
      <c r="F26" s="7">
        <v>170.66</v>
      </c>
      <c r="G26" s="1">
        <v>9.08</v>
      </c>
      <c r="H26" s="1">
        <v>84.22</v>
      </c>
      <c r="I26" s="8">
        <v>5.99</v>
      </c>
    </row>
    <row r="27" spans="2:9" ht="30.75" thickBot="1">
      <c r="B27" s="11" t="s">
        <v>2</v>
      </c>
      <c r="C27" s="13">
        <v>6.66</v>
      </c>
      <c r="D27" s="3">
        <v>0.5</v>
      </c>
      <c r="E27" s="3">
        <v>1.07</v>
      </c>
      <c r="F27" s="3">
        <v>94.4</v>
      </c>
      <c r="G27" s="9">
        <v>3.1</v>
      </c>
      <c r="H27" s="9">
        <v>81.760000000000005</v>
      </c>
      <c r="I27" s="4">
        <v>8.84</v>
      </c>
    </row>
    <row r="28" spans="2:9" ht="15.75" thickBot="1">
      <c r="B28" s="11" t="s">
        <v>3</v>
      </c>
      <c r="C28" s="14">
        <v>4.22</v>
      </c>
      <c r="D28" s="5">
        <v>0.5</v>
      </c>
      <c r="E28" s="5">
        <v>1.89</v>
      </c>
      <c r="F28" s="5">
        <v>165.65</v>
      </c>
      <c r="G28" s="10">
        <v>3.13</v>
      </c>
      <c r="H28" s="10">
        <v>6.26</v>
      </c>
      <c r="I28" s="6">
        <v>26.07</v>
      </c>
    </row>
    <row r="31" spans="2:9">
      <c r="B31" s="16" t="s">
        <v>12</v>
      </c>
    </row>
    <row r="32" spans="2:9" ht="15.75" thickBot="1"/>
    <row r="33" spans="2:9" ht="45.75" thickBot="1">
      <c r="B33" s="12" t="s">
        <v>0</v>
      </c>
      <c r="C33" s="12" t="s">
        <v>4</v>
      </c>
      <c r="D33" s="12" t="s">
        <v>7</v>
      </c>
      <c r="E33" s="12" t="s">
        <v>6</v>
      </c>
      <c r="F33" s="12" t="s">
        <v>5</v>
      </c>
      <c r="G33" s="12" t="s">
        <v>9</v>
      </c>
      <c r="H33" s="12" t="s">
        <v>10</v>
      </c>
      <c r="I33" s="12" t="s">
        <v>8</v>
      </c>
    </row>
    <row r="34" spans="2:9" ht="30.75" thickBot="1">
      <c r="B34" s="11" t="s">
        <v>1</v>
      </c>
      <c r="C34" s="2">
        <v>64.459999999999994</v>
      </c>
      <c r="D34" s="7">
        <v>0.5</v>
      </c>
      <c r="E34" s="7">
        <v>90.46</v>
      </c>
      <c r="F34" s="7">
        <v>584.29</v>
      </c>
      <c r="G34" s="1">
        <v>106.44</v>
      </c>
      <c r="H34" s="1">
        <v>189</v>
      </c>
      <c r="I34" s="8">
        <v>0.92</v>
      </c>
    </row>
    <row r="35" spans="2:9" ht="30.75" thickBot="1">
      <c r="B35" s="11" t="s">
        <v>2</v>
      </c>
      <c r="C35" s="13">
        <v>48.62</v>
      </c>
      <c r="D35" s="3">
        <v>0.5</v>
      </c>
      <c r="E35" s="3">
        <v>10.97</v>
      </c>
      <c r="F35" s="3">
        <v>295.44</v>
      </c>
      <c r="G35" s="9">
        <v>99.97</v>
      </c>
      <c r="H35" s="9">
        <v>104.84</v>
      </c>
      <c r="I35" s="4">
        <v>1.25</v>
      </c>
    </row>
    <row r="36" spans="2:9" ht="15.75" thickBot="1">
      <c r="B36" s="11" t="s">
        <v>3</v>
      </c>
      <c r="C36" s="14">
        <v>46.02</v>
      </c>
      <c r="D36" s="5">
        <v>0.51</v>
      </c>
      <c r="E36" s="5">
        <v>18.57</v>
      </c>
      <c r="F36" s="5">
        <v>320.35000000000002</v>
      </c>
      <c r="G36" s="10">
        <v>94.75</v>
      </c>
      <c r="H36" s="10">
        <v>99.14</v>
      </c>
      <c r="I36" s="6">
        <v>2.5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C1A34-9E21-4AC9-89AE-2FAF84597B8B}">
  <dimension ref="C5:I9"/>
  <sheetViews>
    <sheetView workbookViewId="0">
      <selection activeCell="G12" sqref="G12"/>
    </sheetView>
  </sheetViews>
  <sheetFormatPr defaultRowHeight="15"/>
  <cols>
    <col min="3" max="3" width="13.42578125" bestFit="1" customWidth="1"/>
    <col min="4" max="4" width="11.85546875" customWidth="1"/>
    <col min="5" max="5" width="16.140625" customWidth="1"/>
    <col min="6" max="6" width="13.28515625" customWidth="1"/>
    <col min="7" max="7" width="14.28515625" customWidth="1"/>
    <col min="8" max="8" width="16.140625" customWidth="1"/>
    <col min="9" max="9" width="11.42578125" customWidth="1"/>
  </cols>
  <sheetData>
    <row r="5" spans="3:9" ht="21.75" customHeight="1" thickBot="1"/>
    <row r="6" spans="3:9" ht="65.25" customHeight="1" thickBot="1">
      <c r="C6" s="12" t="s">
        <v>0</v>
      </c>
      <c r="D6" s="12" t="s">
        <v>34</v>
      </c>
      <c r="E6" s="12" t="s">
        <v>35</v>
      </c>
      <c r="F6" s="12" t="s">
        <v>36</v>
      </c>
      <c r="G6" s="12" t="s">
        <v>37</v>
      </c>
      <c r="H6" s="12" t="s">
        <v>38</v>
      </c>
      <c r="I6" s="12" t="s">
        <v>39</v>
      </c>
    </row>
    <row r="7" spans="3:9" ht="30.75" thickBot="1">
      <c r="C7" s="11" t="s">
        <v>1</v>
      </c>
      <c r="D7" s="2">
        <v>2.62</v>
      </c>
      <c r="E7" s="7">
        <v>94.61</v>
      </c>
      <c r="F7" s="7">
        <v>4.92</v>
      </c>
      <c r="G7" s="1">
        <v>118</v>
      </c>
      <c r="H7" s="1">
        <v>1.28</v>
      </c>
      <c r="I7" s="17">
        <v>20.49</v>
      </c>
    </row>
    <row r="8" spans="3:9" ht="30.75" thickBot="1">
      <c r="C8" s="11" t="s">
        <v>2</v>
      </c>
      <c r="D8" s="13">
        <v>2.34</v>
      </c>
      <c r="E8" s="3">
        <v>94.03</v>
      </c>
      <c r="F8" s="7">
        <v>3.97</v>
      </c>
      <c r="G8" s="1">
        <v>127</v>
      </c>
      <c r="H8" s="1">
        <v>0.94</v>
      </c>
      <c r="I8" s="8">
        <v>12.4</v>
      </c>
    </row>
    <row r="9" spans="3:9" ht="15.75" thickBot="1">
      <c r="C9" s="11" t="s">
        <v>3</v>
      </c>
      <c r="D9" s="21">
        <v>1.17</v>
      </c>
      <c r="E9" s="5">
        <v>95.93</v>
      </c>
      <c r="F9" s="5">
        <v>2.14</v>
      </c>
      <c r="G9" s="10">
        <v>79</v>
      </c>
      <c r="H9" s="10">
        <v>0.49</v>
      </c>
      <c r="I9" s="6">
        <v>5.77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6A9F1-2D32-4F3F-8714-0AEBF21978FD}">
  <dimension ref="B3:P39"/>
  <sheetViews>
    <sheetView tabSelected="1" workbookViewId="0">
      <selection activeCell="P15" sqref="P15"/>
    </sheetView>
  </sheetViews>
  <sheetFormatPr defaultRowHeight="15"/>
  <cols>
    <col min="2" max="2" width="19.140625" customWidth="1"/>
    <col min="3" max="3" width="19.85546875" customWidth="1"/>
    <col min="4" max="4" width="12.28515625" customWidth="1"/>
    <col min="5" max="5" width="13.28515625" customWidth="1"/>
    <col min="6" max="6" width="10.140625" customWidth="1"/>
    <col min="9" max="9" width="18.85546875" customWidth="1"/>
    <col min="10" max="10" width="27.7109375" bestFit="1" customWidth="1"/>
    <col min="11" max="11" width="26.28515625" bestFit="1" customWidth="1"/>
    <col min="13" max="13" width="21.7109375" customWidth="1"/>
    <col min="14" max="14" width="35.42578125" customWidth="1"/>
    <col min="15" max="15" width="11" bestFit="1" customWidth="1"/>
  </cols>
  <sheetData>
    <row r="3" spans="2:16">
      <c r="B3" s="15"/>
    </row>
    <row r="5" spans="2:16">
      <c r="B5" t="s">
        <v>22</v>
      </c>
    </row>
    <row r="6" spans="2:16">
      <c r="O6">
        <v>3.8</v>
      </c>
      <c r="P6" t="s">
        <v>17</v>
      </c>
    </row>
    <row r="7" spans="2:16">
      <c r="B7" t="s">
        <v>11</v>
      </c>
      <c r="O7">
        <f>O6* 1000 * 1000 * 1000</f>
        <v>3800000000</v>
      </c>
      <c r="P7" t="s">
        <v>21</v>
      </c>
    </row>
    <row r="8" spans="2:16" ht="15.75" thickBot="1"/>
    <row r="9" spans="2:16" ht="37.5" customHeight="1" thickBot="1">
      <c r="B9" s="12" t="s">
        <v>0</v>
      </c>
      <c r="C9" s="12" t="s">
        <v>13</v>
      </c>
      <c r="D9" s="12" t="s">
        <v>19</v>
      </c>
      <c r="E9" s="12" t="s">
        <v>20</v>
      </c>
      <c r="F9" s="12" t="s">
        <v>18</v>
      </c>
      <c r="J9" t="s">
        <v>42</v>
      </c>
      <c r="K9" t="s">
        <v>43</v>
      </c>
      <c r="M9" t="s">
        <v>44</v>
      </c>
      <c r="N9" t="s">
        <v>45</v>
      </c>
    </row>
    <row r="10" spans="2:16" ht="30.75" thickBot="1">
      <c r="B10" s="11" t="s">
        <v>1</v>
      </c>
      <c r="C10" s="22">
        <f>K10-J10</f>
        <v>979.74900000000002</v>
      </c>
      <c r="D10" s="23">
        <f>((N10-M10)/1000) * O7</f>
        <v>414891600000</v>
      </c>
      <c r="E10" s="23">
        <f>C10/D10</f>
        <v>2.3614577880101696E-9</v>
      </c>
      <c r="F10" s="17">
        <f>D10/C10</f>
        <v>423467234.9754886</v>
      </c>
      <c r="I10" t="s">
        <v>26</v>
      </c>
      <c r="J10" s="19">
        <v>203.613</v>
      </c>
      <c r="K10" s="19">
        <v>1183.3620000000001</v>
      </c>
      <c r="M10">
        <v>23647</v>
      </c>
      <c r="N10" s="19">
        <v>132829</v>
      </c>
    </row>
    <row r="11" spans="2:16" ht="15.75" thickBot="1">
      <c r="B11" s="11" t="s">
        <v>2</v>
      </c>
      <c r="C11" s="24">
        <f>K11-J11</f>
        <v>1044.873</v>
      </c>
      <c r="D11" s="26">
        <f>((N11-M11)/1000) * O7</f>
        <v>419846800000</v>
      </c>
      <c r="E11" s="23">
        <f>C11/D11</f>
        <v>2.4887006403288058E-9</v>
      </c>
      <c r="F11" s="8">
        <f>D11/C11</f>
        <v>401816105.88081038</v>
      </c>
      <c r="I11" t="s">
        <v>27</v>
      </c>
      <c r="J11" s="18">
        <v>201.14699999999999</v>
      </c>
      <c r="K11" s="18">
        <v>1246.02</v>
      </c>
      <c r="M11" s="18">
        <v>24464</v>
      </c>
      <c r="N11" s="18">
        <v>134950</v>
      </c>
    </row>
    <row r="12" spans="2:16" ht="15.75" thickBot="1">
      <c r="B12" s="11" t="s">
        <v>3</v>
      </c>
      <c r="C12" s="25">
        <f>K20-J20</f>
        <v>4872.4139999999989</v>
      </c>
      <c r="D12" s="27">
        <f>((N20-M20)/1000) * O7</f>
        <v>1479739000000</v>
      </c>
      <c r="E12" s="27">
        <f>C12/D12</f>
        <v>3.2927523029399096E-9</v>
      </c>
      <c r="F12" s="6">
        <f>D12/C12</f>
        <v>303697304.86777198</v>
      </c>
      <c r="I12" t="s">
        <v>24</v>
      </c>
      <c r="J12" s="18">
        <v>215.43600000000001</v>
      </c>
      <c r="K12" s="18">
        <v>218.892</v>
      </c>
      <c r="M12" s="18">
        <v>34982</v>
      </c>
      <c r="N12" s="18">
        <v>35255</v>
      </c>
    </row>
    <row r="13" spans="2:16">
      <c r="I13" t="s">
        <v>25</v>
      </c>
      <c r="J13" s="18">
        <v>358.08</v>
      </c>
      <c r="K13" s="18">
        <v>1713.279</v>
      </c>
      <c r="M13" s="18">
        <v>68261</v>
      </c>
      <c r="N13" s="18">
        <v>176641</v>
      </c>
    </row>
    <row r="14" spans="2:16">
      <c r="I14" t="s">
        <v>23</v>
      </c>
      <c r="J14" s="18">
        <v>442.26299999999998</v>
      </c>
      <c r="K14" s="18">
        <v>1470.864</v>
      </c>
      <c r="M14" s="18">
        <v>50484</v>
      </c>
      <c r="N14" s="18">
        <v>132563</v>
      </c>
    </row>
    <row r="15" spans="2:16">
      <c r="I15" t="s">
        <v>28</v>
      </c>
      <c r="J15" s="18">
        <v>209.88</v>
      </c>
      <c r="K15" s="18">
        <v>214.86600000000001</v>
      </c>
      <c r="M15" s="18">
        <v>42914</v>
      </c>
      <c r="N15" s="18">
        <v>43315</v>
      </c>
    </row>
    <row r="16" spans="2:16">
      <c r="I16" t="s">
        <v>29</v>
      </c>
      <c r="J16" s="18">
        <v>245.44200000000001</v>
      </c>
      <c r="K16" s="18">
        <v>249.114</v>
      </c>
      <c r="M16" s="18">
        <v>32874</v>
      </c>
      <c r="N16" s="18">
        <v>33167</v>
      </c>
    </row>
    <row r="17" spans="2:14">
      <c r="I17" t="s">
        <v>30</v>
      </c>
      <c r="J17" s="18">
        <v>391.38900000000001</v>
      </c>
      <c r="K17" s="18">
        <v>1680.876</v>
      </c>
      <c r="M17" s="18">
        <v>69590</v>
      </c>
      <c r="N17" s="18">
        <v>172603</v>
      </c>
    </row>
    <row r="18" spans="2:14">
      <c r="I18" t="s">
        <v>31</v>
      </c>
      <c r="J18" s="18">
        <v>1049.271</v>
      </c>
      <c r="K18" s="18">
        <v>1466.9549999999999</v>
      </c>
      <c r="M18" s="18">
        <v>254206</v>
      </c>
      <c r="N18" s="18">
        <v>287627</v>
      </c>
    </row>
    <row r="19" spans="2:14">
      <c r="I19" t="s">
        <v>32</v>
      </c>
      <c r="J19" s="18">
        <v>281.214</v>
      </c>
      <c r="K19" s="18">
        <v>1050.5429999999999</v>
      </c>
      <c r="M19" s="18">
        <v>34367</v>
      </c>
      <c r="N19" s="18">
        <v>95912</v>
      </c>
    </row>
    <row r="20" spans="2:14">
      <c r="I20" t="s">
        <v>33</v>
      </c>
      <c r="J20">
        <f>SUM(J12:J19)</f>
        <v>3192.9750000000004</v>
      </c>
      <c r="K20">
        <f>SUM(K12:K19)</f>
        <v>8065.3889999999992</v>
      </c>
      <c r="M20">
        <f t="shared" ref="M20:N20" si="0">SUM(M12:M19)</f>
        <v>587678</v>
      </c>
      <c r="N20">
        <f t="shared" si="0"/>
        <v>977083</v>
      </c>
    </row>
    <row r="26" spans="2:14">
      <c r="B26" s="16" t="s">
        <v>12</v>
      </c>
    </row>
    <row r="27" spans="2:14" ht="15.75" thickBot="1"/>
    <row r="28" spans="2:14" ht="30.75" thickBot="1">
      <c r="B28" s="12" t="s">
        <v>0</v>
      </c>
      <c r="C28" s="12" t="s">
        <v>13</v>
      </c>
      <c r="D28" s="12" t="s">
        <v>14</v>
      </c>
      <c r="E28" s="12" t="s">
        <v>15</v>
      </c>
      <c r="F28" s="12" t="s">
        <v>16</v>
      </c>
      <c r="J28" t="s">
        <v>42</v>
      </c>
      <c r="K28" t="s">
        <v>43</v>
      </c>
      <c r="M28" t="s">
        <v>44</v>
      </c>
      <c r="N28" t="s">
        <v>45</v>
      </c>
    </row>
    <row r="29" spans="2:14" ht="30.75" thickBot="1">
      <c r="B29" s="11" t="s">
        <v>1</v>
      </c>
      <c r="C29" s="22">
        <f>K29-J29</f>
        <v>808.82100000000014</v>
      </c>
      <c r="D29" s="23">
        <f>((N29-M29) / 1000) * O7</f>
        <v>318603400000</v>
      </c>
      <c r="E29" s="23">
        <f>C29/D29</f>
        <v>2.5386452247527808E-9</v>
      </c>
      <c r="F29" s="17">
        <f>D29/C29</f>
        <v>393910890.04860157</v>
      </c>
      <c r="I29" t="s">
        <v>26</v>
      </c>
      <c r="J29" s="19">
        <v>1201.9739999999999</v>
      </c>
      <c r="K29" s="19">
        <v>2010.7950000000001</v>
      </c>
      <c r="M29" s="19">
        <v>135655</v>
      </c>
      <c r="N29" s="19">
        <v>219498</v>
      </c>
    </row>
    <row r="30" spans="2:14" ht="15.75" thickBot="1">
      <c r="B30" s="11" t="s">
        <v>2</v>
      </c>
      <c r="C30" s="22">
        <f>K30-J30</f>
        <v>945.64800000000014</v>
      </c>
      <c r="D30" s="23">
        <f>((N30-M30) / 1000) * O7</f>
        <v>372274600000</v>
      </c>
      <c r="E30" s="23">
        <f>C30/D30</f>
        <v>2.5401894193157421E-9</v>
      </c>
      <c r="F30" s="4">
        <f>D30/C30</f>
        <v>393671429.53826368</v>
      </c>
      <c r="I30" t="s">
        <v>27</v>
      </c>
      <c r="J30" s="18">
        <v>1250.73</v>
      </c>
      <c r="K30" s="18">
        <v>2196.3780000000002</v>
      </c>
      <c r="M30" s="18">
        <v>135561</v>
      </c>
      <c r="N30" s="18">
        <v>233528</v>
      </c>
    </row>
    <row r="31" spans="2:14" ht="15.75" thickBot="1">
      <c r="B31" s="11" t="s">
        <v>3</v>
      </c>
      <c r="C31" s="28">
        <f>K39-J39</f>
        <v>5370.7770000000019</v>
      </c>
      <c r="D31" s="27">
        <f>((N39-M39) / 1000) * O7</f>
        <v>1594396400000</v>
      </c>
      <c r="E31" s="27">
        <f>C31/D31</f>
        <v>3.3685330699442133E-9</v>
      </c>
      <c r="F31" s="20">
        <f>D31/C31</f>
        <v>296865127.70870948</v>
      </c>
      <c r="I31" t="s">
        <v>24</v>
      </c>
      <c r="J31" s="18">
        <v>222.51599999999999</v>
      </c>
      <c r="K31" s="18">
        <v>225.61799999999999</v>
      </c>
      <c r="M31" s="18">
        <v>35904</v>
      </c>
      <c r="N31" s="18">
        <v>36143</v>
      </c>
    </row>
    <row r="32" spans="2:14">
      <c r="I32" t="s">
        <v>25</v>
      </c>
      <c r="J32" s="18">
        <v>1728.711</v>
      </c>
      <c r="K32" s="18">
        <v>3183.087</v>
      </c>
      <c r="M32" s="18">
        <v>179401</v>
      </c>
      <c r="N32" s="18">
        <v>293054</v>
      </c>
    </row>
    <row r="33" spans="9:14">
      <c r="I33" t="s">
        <v>23</v>
      </c>
      <c r="J33" s="18">
        <v>1477.4939999999999</v>
      </c>
      <c r="K33" s="18">
        <v>2935.038</v>
      </c>
      <c r="M33" s="18">
        <v>133372</v>
      </c>
      <c r="N33" s="18">
        <v>247283</v>
      </c>
    </row>
    <row r="34" spans="9:14">
      <c r="I34" t="s">
        <v>28</v>
      </c>
      <c r="J34" s="18">
        <v>219.88200000000001</v>
      </c>
      <c r="K34" s="18">
        <v>224.40299999999999</v>
      </c>
      <c r="M34" s="18">
        <v>44236</v>
      </c>
      <c r="N34" s="18">
        <v>44588</v>
      </c>
    </row>
    <row r="35" spans="9:14">
      <c r="I35" t="s">
        <v>29</v>
      </c>
      <c r="J35" s="18">
        <v>252.23099999999999</v>
      </c>
      <c r="K35" s="18">
        <v>255.66</v>
      </c>
      <c r="M35" s="18">
        <v>33896</v>
      </c>
      <c r="N35" s="18">
        <v>34161</v>
      </c>
    </row>
    <row r="36" spans="9:14">
      <c r="I36" t="s">
        <v>30</v>
      </c>
      <c r="J36" s="18">
        <v>1698.828</v>
      </c>
      <c r="K36" s="18">
        <v>3014.1419999999998</v>
      </c>
      <c r="M36" s="18">
        <v>175663</v>
      </c>
      <c r="N36" s="18">
        <v>278371</v>
      </c>
    </row>
    <row r="37" spans="9:14">
      <c r="I37" t="s">
        <v>31</v>
      </c>
      <c r="J37" s="18">
        <v>1527.1469999999999</v>
      </c>
      <c r="K37" s="18">
        <v>1878.3689999999999</v>
      </c>
      <c r="M37" s="18">
        <v>298035</v>
      </c>
      <c r="N37" s="18">
        <v>325546</v>
      </c>
    </row>
    <row r="38" spans="9:14">
      <c r="I38" t="s">
        <v>32</v>
      </c>
      <c r="J38" s="18">
        <v>1055.2439999999999</v>
      </c>
      <c r="K38" s="18">
        <v>1836.5129999999999</v>
      </c>
      <c r="M38" s="18">
        <v>96619</v>
      </c>
      <c r="N38" s="18">
        <v>157558</v>
      </c>
    </row>
    <row r="39" spans="9:14">
      <c r="I39" t="s">
        <v>33</v>
      </c>
      <c r="J39">
        <f>SUM(J31:J38)</f>
        <v>8182.0529999999999</v>
      </c>
      <c r="K39">
        <f t="shared" ref="K39:N39" si="1">SUM(K31:K38)</f>
        <v>13552.830000000002</v>
      </c>
      <c r="M39">
        <f t="shared" si="1"/>
        <v>997126</v>
      </c>
      <c r="N39">
        <f t="shared" si="1"/>
        <v>1416704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K + Q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F i v k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5 B a K I p H u A 4 A A A A R A A A A E w A c A E Z v c m 1 1 b G F z L 1 N l Y 3 R p b 2 4 x L m 0 g o h g A K K A U A A A A A A A A A A A A A A A A A A A A A A A A A A A A K 0 5 N L s n M z 1 M I h t C G 1 g B Q S w E C L Q A U A A I A C A B Y r 5 B a l / 4 e 9 6 U A A A D 2 A A A A E g A A A A A A A A A A A A A A A A A A A A A A Q 2 9 u Z m l n L 1 B h Y 2 t h Z 2 U u e G 1 s U E s B A i 0 A F A A C A A g A W K + Q W g / K 6 a u k A A A A 6 Q A A A B M A A A A A A A A A A A A A A A A A 8 Q A A A F t D b 2 5 0 Z W 5 0 X 1 R 5 c G V z X S 5 4 b W x Q S w E C L Q A U A A I A C A B Y r 5 B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b s i L 7 + v l k C J N e 7 9 l g 3 O B w A A A A A C A A A A A A A Q Z g A A A A E A A C A A A A A k f p t 1 x 5 + o P L G X 2 J c G n 0 Q z k O a w a + E D 4 8 W x o a t u L z u 2 k w A A A A A O g A A A A A I A A C A A A A C G k 2 d / A 5 r X 6 h 3 Q b 0 4 i N s 9 I r U 8 7 j i v P U J N I 0 n 6 J 7 + P P R l A A A A B q M c 6 2 a F W o M l V 7 7 q 5 H R m S 5 x P v G 3 i l Y u Y n H 6 o y t U h W n z M d W 8 E w y I s i 7 X 5 c Q / + f r L c c l N p V Z q 6 E Q s k I d s i T Y K l C P S j Q P M o G o w X a f B K c Q R s W h 1 k A A A A D y p m O g V 6 o C 3 m N 4 5 9 q d U U S o F 3 2 B 2 K H V D n c U C S 2 k d r M c N 1 h b X + + K 2 k u i 5 6 m r 9 6 D a 4 b D A A N E 5 X d G R k F D 8 a 2 a r x p Q 5 < / D a t a M a s h u p > 
</file>

<file path=customXml/itemProps1.xml><?xml version="1.0" encoding="utf-8"?>
<ds:datastoreItem xmlns:ds="http://schemas.openxmlformats.org/officeDocument/2006/customXml" ds:itemID="{3FE8DA47-6876-4B85-8291-7581048166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Performance</vt:lpstr>
      <vt:lpstr>Maintainability</vt:lpstr>
      <vt:lpstr>Energy 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Marm</dc:creator>
  <cp:lastModifiedBy>Nuno Marmeleiro (1190922)</cp:lastModifiedBy>
  <dcterms:created xsi:type="dcterms:W3CDTF">2015-06-05T18:17:20Z</dcterms:created>
  <dcterms:modified xsi:type="dcterms:W3CDTF">2025-06-01T15:35:10Z</dcterms:modified>
</cp:coreProperties>
</file>