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t. Ads B" sheetId="1" r:id="rId1"/>
    <sheet name="Divisione in classi diam" sheetId="2" r:id="rId2"/>
    <sheet name="Parametri dendrometrici" sheetId="3" r:id="rId3"/>
    <sheet name="Calcoli altezze" sheetId="4" r:id="rId4"/>
    <sheet name="Curva ipsometrica" sheetId="5" r:id="rId5"/>
  </sheets>
  <calcPr calcId="152511"/>
</workbook>
</file>

<file path=xl/calcChain.xml><?xml version="1.0" encoding="utf-8"?>
<calcChain xmlns="http://schemas.openxmlformats.org/spreadsheetml/2006/main">
  <c r="S34" i="1" l="1"/>
  <c r="E38" i="4" l="1"/>
  <c r="D28" i="4"/>
  <c r="D33" i="4" s="1"/>
  <c r="B38" i="4"/>
  <c r="D34" i="4" l="1"/>
  <c r="D36" i="4"/>
  <c r="D35" i="4"/>
  <c r="D32" i="4"/>
  <c r="E22" i="4"/>
  <c r="B22" i="4" l="1"/>
  <c r="A3" i="4" s="1"/>
  <c r="D3" i="4" s="1"/>
  <c r="E75" i="3"/>
  <c r="B85" i="3" s="1"/>
  <c r="B75" i="3"/>
  <c r="B84" i="3" s="1"/>
  <c r="I2" i="3"/>
  <c r="J2" i="3" s="1"/>
  <c r="D81" i="1"/>
  <c r="C81" i="1"/>
  <c r="F20" i="3" l="1"/>
  <c r="F13" i="3"/>
  <c r="F9" i="3"/>
  <c r="F5" i="3"/>
  <c r="C73" i="3"/>
  <c r="C68" i="3"/>
  <c r="C58" i="3"/>
  <c r="D58" i="3" s="1"/>
  <c r="C54" i="3"/>
  <c r="C48" i="3"/>
  <c r="C43" i="3"/>
  <c r="C39" i="3"/>
  <c r="D39" i="3" s="1"/>
  <c r="C31" i="3"/>
  <c r="C24" i="3"/>
  <c r="C19" i="3"/>
  <c r="F19" i="3"/>
  <c r="F12" i="3"/>
  <c r="F8" i="3"/>
  <c r="F4" i="3"/>
  <c r="C72" i="3"/>
  <c r="D72" i="3" s="1"/>
  <c r="C63" i="3"/>
  <c r="C57" i="3"/>
  <c r="C53" i="3"/>
  <c r="C47" i="3"/>
  <c r="D47" i="3" s="1"/>
  <c r="C42" i="3"/>
  <c r="C38" i="3"/>
  <c r="C30" i="3"/>
  <c r="C23" i="3"/>
  <c r="D23" i="3" s="1"/>
  <c r="C18" i="3"/>
  <c r="F24" i="3"/>
  <c r="F17" i="3"/>
  <c r="F11" i="3"/>
  <c r="G11" i="3" s="1"/>
  <c r="F7" i="3"/>
  <c r="F3" i="3"/>
  <c r="C71" i="3"/>
  <c r="C61" i="3"/>
  <c r="D61" i="3" s="1"/>
  <c r="C56" i="3"/>
  <c r="C51" i="3"/>
  <c r="C45" i="3"/>
  <c r="C41" i="3"/>
  <c r="D41" i="3" s="1"/>
  <c r="C33" i="3"/>
  <c r="C28" i="3"/>
  <c r="C22" i="3"/>
  <c r="C16" i="3"/>
  <c r="D16" i="3" s="1"/>
  <c r="F21" i="3"/>
  <c r="F16" i="3"/>
  <c r="F10" i="3"/>
  <c r="F6" i="3"/>
  <c r="G6" i="3" s="1"/>
  <c r="F2" i="3"/>
  <c r="C70" i="3"/>
  <c r="C59" i="3"/>
  <c r="C55" i="3"/>
  <c r="D55" i="3" s="1"/>
  <c r="C50" i="3"/>
  <c r="C44" i="3"/>
  <c r="C40" i="3"/>
  <c r="C32" i="3"/>
  <c r="C27" i="3"/>
  <c r="C20" i="3"/>
  <c r="C14" i="3"/>
  <c r="D20" i="4"/>
  <c r="D18" i="4"/>
  <c r="D10" i="4"/>
  <c r="D14" i="4"/>
  <c r="D11" i="4"/>
  <c r="D17" i="4"/>
  <c r="D15" i="4"/>
  <c r="D19" i="4"/>
  <c r="D8" i="4"/>
  <c r="D12" i="4"/>
  <c r="D16" i="4"/>
  <c r="D9" i="4"/>
  <c r="D13" i="4"/>
  <c r="D33" i="3"/>
  <c r="D73" i="3"/>
  <c r="G13" i="3"/>
  <c r="G9" i="3"/>
  <c r="G16" i="3"/>
  <c r="D40" i="3"/>
  <c r="G4" i="3"/>
  <c r="G12" i="3"/>
  <c r="G8" i="3"/>
  <c r="G21" i="3"/>
  <c r="D53" i="3"/>
  <c r="D63" i="3"/>
  <c r="G3" i="3"/>
  <c r="G7" i="3"/>
  <c r="G20" i="3"/>
  <c r="D24" i="3"/>
  <c r="D70" i="3"/>
  <c r="G10" i="3"/>
  <c r="G24" i="3"/>
  <c r="D18" i="3"/>
  <c r="D30" i="3"/>
  <c r="D44" i="3"/>
  <c r="G5" i="3"/>
  <c r="G19" i="3"/>
  <c r="D51" i="3"/>
  <c r="D59" i="3"/>
  <c r="D14" i="3"/>
  <c r="D28" i="3"/>
  <c r="D38" i="3"/>
  <c r="D42" i="3"/>
  <c r="D71" i="3"/>
  <c r="D68" i="3"/>
  <c r="D56" i="3"/>
  <c r="D54" i="3"/>
  <c r="D50" i="3"/>
  <c r="D48" i="3"/>
  <c r="D45" i="3"/>
  <c r="D43" i="3"/>
  <c r="D32" i="3"/>
  <c r="D31" i="3"/>
  <c r="D27" i="3"/>
  <c r="D22" i="3"/>
  <c r="D20" i="3"/>
  <c r="D19" i="3"/>
  <c r="G17" i="3"/>
  <c r="D57" i="3"/>
  <c r="C77" i="3" l="1"/>
  <c r="F77" i="3"/>
  <c r="G2" i="3"/>
  <c r="G77" i="3" l="1"/>
  <c r="C85" i="3" s="1"/>
  <c r="F79" i="3"/>
  <c r="E85" i="3" s="1"/>
  <c r="G58" i="5" s="1"/>
  <c r="F85" i="3" s="1"/>
  <c r="C79" i="3"/>
  <c r="E84" i="3" s="1"/>
  <c r="G18" i="5" s="1"/>
  <c r="F84" i="3" s="1"/>
  <c r="D77" i="3"/>
  <c r="C84" i="3" s="1"/>
  <c r="C87" i="3" l="1"/>
  <c r="D84" i="3" s="1"/>
  <c r="D85" i="3" l="1"/>
</calcChain>
</file>

<file path=xl/sharedStrings.xml><?xml version="1.0" encoding="utf-8"?>
<sst xmlns="http://schemas.openxmlformats.org/spreadsheetml/2006/main" count="67" uniqueCount="40">
  <si>
    <t>Piedilista di cavallettamento</t>
  </si>
  <si>
    <t>Ø</t>
  </si>
  <si>
    <t>douglasia</t>
  </si>
  <si>
    <t>Tot piante</t>
  </si>
  <si>
    <t>faggio</t>
  </si>
  <si>
    <t>Rilevatori: Giulia Rinaldini, Ilaria Zorzi, Damiano Cilio,  Ginevra Manzo</t>
  </si>
  <si>
    <t>TOTALE 131 PIANTE</t>
  </si>
  <si>
    <t>classe diam.</t>
  </si>
  <si>
    <t>Diam a 1,30 [cm]</t>
  </si>
  <si>
    <r>
      <t>Area basimetrica            [cm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] </t>
    </r>
  </si>
  <si>
    <r>
      <t>Area basimetrica             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</si>
  <si>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π</t>
  </si>
  <si>
    <t>π/4</t>
  </si>
  <si>
    <t>Tot</t>
  </si>
  <si>
    <t>G=</t>
  </si>
  <si>
    <t>dg=</t>
  </si>
  <si>
    <t>n° piante</t>
  </si>
  <si>
    <r>
      <t>G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</si>
  <si>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% di G</t>
  </si>
  <si>
    <t>dg [cm]</t>
  </si>
  <si>
    <t>hg [m]</t>
  </si>
  <si>
    <t>Douglasia</t>
  </si>
  <si>
    <t xml:space="preserve">tot piante </t>
  </si>
  <si>
    <t>n°campione altezze</t>
  </si>
  <si>
    <t>%</t>
  </si>
  <si>
    <t>CL DIAM</t>
  </si>
  <si>
    <t>n°piante</t>
  </si>
  <si>
    <t>campione altezze</t>
  </si>
  <si>
    <t>n° piante da misurare per altezze approssimato</t>
  </si>
  <si>
    <t>tot</t>
  </si>
  <si>
    <t>DIMENSIONI AREA: 50x50</t>
  </si>
  <si>
    <t>Data: 14-07-2017</t>
  </si>
  <si>
    <t>cl diam</t>
  </si>
  <si>
    <t>diam</t>
  </si>
  <si>
    <t>h</t>
  </si>
  <si>
    <t>Altezza media=</t>
  </si>
  <si>
    <t>Faggio</t>
  </si>
  <si>
    <t>FAGGIO</t>
  </si>
  <si>
    <t>DOUGLASIA</t>
  </si>
  <si>
    <t>Particella n°.382  /Ads B   Località Vallombrosa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</si>
</sst>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Istogramma di frequenza</a:t>
            </a:r>
            <a:endParaRPr lang="it-I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'Divisione in classi diam'!$B$1</c:f>
              <c:strCache>
                <c:ptCount val="1"/>
                <c:pt idx="0">
                  <c:v>douglasia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'Divisione in classi diam'!$A$2:$A$16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cat>
          <c:val>
            <c:numRef>
              <c:f>'Divisione in classi diam'!$B$2:$B$16</c:f>
              <c:numCache>
                <c:formatCode>General</c:formatCode>
                <c:ptCount val="15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</c:ser>
        <c:ser>
          <c:idx val="3"/>
          <c:order val="1"/>
          <c:tx>
            <c:strRef>
              <c:f>'Divisione in classi diam'!$C$1</c:f>
              <c:strCache>
                <c:ptCount val="1"/>
                <c:pt idx="0">
                  <c:v>faggio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'Divisione in classi diam'!$A$2:$A$16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cat>
          <c:val>
            <c:numRef>
              <c:f>'Divisione in classi diam'!$C$2:$C$16</c:f>
              <c:numCache>
                <c:formatCode>General</c:formatCode>
                <c:ptCount val="15"/>
                <c:pt idx="0">
                  <c:v>17</c:v>
                </c:pt>
                <c:pt idx="1">
                  <c:v>37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6409504"/>
        <c:axId val="-816414944"/>
      </c:barChart>
      <c:catAx>
        <c:axId val="-81640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Classi di diametro</a:t>
                </a:r>
                <a:endParaRPr lang="it-IT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16414944"/>
        <c:crosses val="autoZero"/>
        <c:auto val="1"/>
        <c:lblAlgn val="ctr"/>
        <c:lblOffset val="100"/>
        <c:noMultiLvlLbl val="0"/>
      </c:catAx>
      <c:valAx>
        <c:axId val="-8164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Frequenza</a:t>
                </a:r>
                <a:endParaRPr lang="it-IT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164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curva</a:t>
            </a:r>
            <a:r>
              <a:rPr lang="it-IT" baseline="0"/>
              <a:t> ipsometrica</a:t>
            </a:r>
          </a:p>
          <a:p>
            <a:pPr>
              <a:defRPr/>
            </a:pP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'Curva ipsometrica'!$D$3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3405205599300087"/>
                  <c:y val="-8.33333333333333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'Curva ipsometrica'!$C$4:$C$30</c:f>
              <c:numCache>
                <c:formatCode>General</c:formatCode>
                <c:ptCount val="27"/>
                <c:pt idx="0">
                  <c:v>21</c:v>
                </c:pt>
                <c:pt idx="2">
                  <c:v>27</c:v>
                </c:pt>
                <c:pt idx="4">
                  <c:v>31</c:v>
                </c:pt>
                <c:pt idx="6">
                  <c:v>36</c:v>
                </c:pt>
                <c:pt idx="8">
                  <c:v>41</c:v>
                </c:pt>
                <c:pt idx="10">
                  <c:v>45</c:v>
                </c:pt>
                <c:pt idx="12">
                  <c:v>48</c:v>
                </c:pt>
                <c:pt idx="13">
                  <c:v>48</c:v>
                </c:pt>
                <c:pt idx="15">
                  <c:v>54</c:v>
                </c:pt>
                <c:pt idx="17">
                  <c:v>61</c:v>
                </c:pt>
                <c:pt idx="18">
                  <c:v>62</c:v>
                </c:pt>
                <c:pt idx="20">
                  <c:v>66</c:v>
                </c:pt>
                <c:pt idx="22">
                  <c:v>72</c:v>
                </c:pt>
                <c:pt idx="24">
                  <c:v>76</c:v>
                </c:pt>
                <c:pt idx="26">
                  <c:v>82</c:v>
                </c:pt>
              </c:numCache>
            </c:numRef>
          </c:xVal>
          <c:yVal>
            <c:numRef>
              <c:f>'Curva ipsometrica'!$D$4:$D$30</c:f>
              <c:numCache>
                <c:formatCode>General</c:formatCode>
                <c:ptCount val="27"/>
                <c:pt idx="0">
                  <c:v>22.2</c:v>
                </c:pt>
                <c:pt idx="2">
                  <c:v>24.5</c:v>
                </c:pt>
                <c:pt idx="4">
                  <c:v>34</c:v>
                </c:pt>
                <c:pt idx="6">
                  <c:v>36.6</c:v>
                </c:pt>
                <c:pt idx="8">
                  <c:v>36.799999999999997</c:v>
                </c:pt>
                <c:pt idx="10">
                  <c:v>34.5</c:v>
                </c:pt>
                <c:pt idx="12">
                  <c:v>37.799999999999997</c:v>
                </c:pt>
                <c:pt idx="13">
                  <c:v>32.6</c:v>
                </c:pt>
                <c:pt idx="15">
                  <c:v>41.7</c:v>
                </c:pt>
                <c:pt idx="17">
                  <c:v>43.6</c:v>
                </c:pt>
                <c:pt idx="18">
                  <c:v>43.7</c:v>
                </c:pt>
                <c:pt idx="20">
                  <c:v>44.4</c:v>
                </c:pt>
                <c:pt idx="22">
                  <c:v>45.1</c:v>
                </c:pt>
                <c:pt idx="24" formatCode="0.0">
                  <c:v>46</c:v>
                </c:pt>
                <c:pt idx="26">
                  <c:v>44.5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5350992"/>
        <c:axId val="-635347184"/>
      </c:scatterChart>
      <c:valAx>
        <c:axId val="-6353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35347184"/>
        <c:crosses val="autoZero"/>
        <c:crossBetween val="midCat"/>
      </c:valAx>
      <c:valAx>
        <c:axId val="-6353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353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curva ipsometrica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'Curva ipsometrica'!$D$40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0548272090988624"/>
                  <c:y val="-1.1417322834645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'Curva ipsometrica'!$C$41:$C$58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2">
                  <c:v>19</c:v>
                </c:pt>
                <c:pt idx="13">
                  <c:v>20</c:v>
                </c:pt>
                <c:pt idx="15">
                  <c:v>23</c:v>
                </c:pt>
                <c:pt idx="17">
                  <c:v>29</c:v>
                </c:pt>
              </c:numCache>
            </c:numRef>
          </c:xVal>
          <c:yVal>
            <c:numRef>
              <c:f>'Curva ipsometrica'!$D$41:$D$58</c:f>
              <c:numCache>
                <c:formatCode>0.0</c:formatCode>
                <c:ptCount val="18"/>
                <c:pt idx="0">
                  <c:v>18.7</c:v>
                </c:pt>
                <c:pt idx="1">
                  <c:v>17.100000000000001</c:v>
                </c:pt>
                <c:pt idx="2">
                  <c:v>17</c:v>
                </c:pt>
                <c:pt idx="4">
                  <c:v>20.100000000000001</c:v>
                </c:pt>
                <c:pt idx="5">
                  <c:v>23.7</c:v>
                </c:pt>
                <c:pt idx="6">
                  <c:v>21</c:v>
                </c:pt>
                <c:pt idx="7">
                  <c:v>22.5</c:v>
                </c:pt>
                <c:pt idx="8">
                  <c:v>21.8</c:v>
                </c:pt>
                <c:pt idx="9">
                  <c:v>22.3</c:v>
                </c:pt>
                <c:pt idx="10">
                  <c:v>22.8</c:v>
                </c:pt>
                <c:pt idx="12">
                  <c:v>26.1</c:v>
                </c:pt>
                <c:pt idx="13">
                  <c:v>25.4</c:v>
                </c:pt>
                <c:pt idx="15">
                  <c:v>27</c:v>
                </c:pt>
                <c:pt idx="17">
                  <c:v>28.3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5346096"/>
        <c:axId val="-635353712"/>
      </c:scatterChart>
      <c:valAx>
        <c:axId val="-6353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35353712"/>
        <c:crosses val="autoZero"/>
        <c:crossBetween val="midCat"/>
      </c:valAx>
      <c:valAx>
        <c:axId val="-6353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353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104775</xdr:rowOff>
    </xdr:from>
    <xdr:to>
      <xdr:col>12</xdr:col>
      <xdr:colOff>590549</xdr:colOff>
      <xdr:row>16</xdr:row>
      <xdr:rowOff>4762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4762</xdr:rowOff>
    </xdr:from>
    <xdr:to>
      <xdr:col>10</xdr:col>
      <xdr:colOff>304800</xdr:colOff>
      <xdr:row>14</xdr:row>
      <xdr:rowOff>80962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40</xdr:row>
      <xdr:rowOff>100012</xdr:rowOff>
    </xdr:from>
    <xdr:to>
      <xdr:col>8</xdr:col>
      <xdr:colOff>2286000</xdr:colOff>
      <xdr:row>54</xdr:row>
      <xdr:rowOff>176212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workbookViewId="0">
      <selection activeCell="F6" sqref="F6"/>
    </sheetView>
  </sheetViews>
  <sheetFormatPr defaultRowHeight="15" x14ac:dyDescent="0.25"/>
  <cols>
    <col min="1" max="2" width="9.140625" style="1"/>
    <col min="3" max="3" width="12.7109375" style="1" customWidth="1"/>
    <col min="4" max="4" width="29.28515625" style="1" customWidth="1"/>
    <col min="5" max="7" width="12.7109375" style="1" customWidth="1"/>
    <col min="8" max="16384" width="9.140625" style="1"/>
  </cols>
  <sheetData>
    <row r="1" spans="1:4" x14ac:dyDescent="0.25">
      <c r="A1" s="29" t="s">
        <v>0</v>
      </c>
      <c r="B1" s="29"/>
      <c r="C1" s="29"/>
      <c r="D1" s="29"/>
    </row>
    <row r="2" spans="1:4" ht="15.75" x14ac:dyDescent="0.25">
      <c r="A2" s="30" t="s">
        <v>39</v>
      </c>
      <c r="B2" s="30"/>
      <c r="C2" s="30"/>
      <c r="D2" s="30"/>
    </row>
    <row r="3" spans="1:4" x14ac:dyDescent="0.25">
      <c r="A3" s="25" t="s">
        <v>30</v>
      </c>
      <c r="B3" s="25"/>
      <c r="C3" s="25"/>
      <c r="D3" s="25"/>
    </row>
    <row r="4" spans="1:4" x14ac:dyDescent="0.25">
      <c r="A4" s="31" t="s">
        <v>5</v>
      </c>
      <c r="B4" s="31"/>
      <c r="C4" s="31"/>
      <c r="D4" s="31"/>
    </row>
    <row r="5" spans="1:4" x14ac:dyDescent="0.25">
      <c r="A5" s="25" t="s">
        <v>31</v>
      </c>
      <c r="B5" s="25"/>
      <c r="C5" s="25"/>
      <c r="D5" s="25"/>
    </row>
    <row r="6" spans="1:4" x14ac:dyDescent="0.25">
      <c r="A6" s="28" t="s">
        <v>6</v>
      </c>
      <c r="B6" s="28"/>
      <c r="C6" s="28"/>
      <c r="D6" s="28"/>
    </row>
    <row r="7" spans="1:4" x14ac:dyDescent="0.25">
      <c r="A7" s="27" t="s">
        <v>1</v>
      </c>
      <c r="B7" s="27"/>
      <c r="C7" s="3" t="s">
        <v>2</v>
      </c>
      <c r="D7" s="3" t="s">
        <v>4</v>
      </c>
    </row>
    <row r="8" spans="1:4" x14ac:dyDescent="0.25">
      <c r="A8" s="26">
        <v>9</v>
      </c>
      <c r="B8" s="26"/>
      <c r="C8" s="5"/>
      <c r="D8" s="5">
        <v>1</v>
      </c>
    </row>
    <row r="9" spans="1:4" x14ac:dyDescent="0.25">
      <c r="A9" s="26">
        <v>10</v>
      </c>
      <c r="B9" s="26"/>
      <c r="C9" s="5"/>
      <c r="D9" s="5">
        <v>4</v>
      </c>
    </row>
    <row r="10" spans="1:4" x14ac:dyDescent="0.25">
      <c r="A10" s="26">
        <v>11</v>
      </c>
      <c r="B10" s="26"/>
      <c r="C10" s="5"/>
      <c r="D10" s="5">
        <v>7</v>
      </c>
    </row>
    <row r="11" spans="1:4" x14ac:dyDescent="0.25">
      <c r="A11" s="26">
        <v>12</v>
      </c>
      <c r="B11" s="26"/>
      <c r="C11" s="5"/>
      <c r="D11" s="5">
        <v>5</v>
      </c>
    </row>
    <row r="12" spans="1:4" x14ac:dyDescent="0.25">
      <c r="A12" s="26">
        <v>13</v>
      </c>
      <c r="B12" s="26"/>
      <c r="C12" s="5"/>
      <c r="D12" s="5">
        <v>11</v>
      </c>
    </row>
    <row r="13" spans="1:4" x14ac:dyDescent="0.25">
      <c r="A13" s="26">
        <v>14</v>
      </c>
      <c r="B13" s="26"/>
      <c r="C13" s="5"/>
      <c r="D13" s="5">
        <v>3</v>
      </c>
    </row>
    <row r="14" spans="1:4" x14ac:dyDescent="0.25">
      <c r="A14" s="26">
        <v>15</v>
      </c>
      <c r="B14" s="26"/>
      <c r="C14" s="5"/>
      <c r="D14" s="5">
        <v>6</v>
      </c>
    </row>
    <row r="15" spans="1:4" x14ac:dyDescent="0.25">
      <c r="A15" s="26">
        <v>16</v>
      </c>
      <c r="B15" s="26"/>
      <c r="C15" s="5"/>
      <c r="D15" s="5">
        <v>10</v>
      </c>
    </row>
    <row r="16" spans="1:4" x14ac:dyDescent="0.25">
      <c r="A16" s="26">
        <v>17</v>
      </c>
      <c r="B16" s="26"/>
      <c r="D16" s="5">
        <v>7</v>
      </c>
    </row>
    <row r="17" spans="1:4" x14ac:dyDescent="0.25">
      <c r="A17" s="26">
        <v>18</v>
      </c>
      <c r="B17" s="26"/>
      <c r="C17" s="5">
        <v>1</v>
      </c>
      <c r="D17" s="5">
        <v>3</v>
      </c>
    </row>
    <row r="18" spans="1:4" x14ac:dyDescent="0.25">
      <c r="A18" s="26">
        <v>19</v>
      </c>
      <c r="B18" s="26"/>
      <c r="C18" s="5"/>
      <c r="D18" s="5">
        <v>3</v>
      </c>
    </row>
    <row r="19" spans="1:4" x14ac:dyDescent="0.25">
      <c r="A19" s="26">
        <v>20</v>
      </c>
      <c r="B19" s="26"/>
      <c r="C19" s="5"/>
      <c r="D19" s="5">
        <v>4</v>
      </c>
    </row>
    <row r="20" spans="1:4" x14ac:dyDescent="0.25">
      <c r="A20" s="26">
        <v>21</v>
      </c>
      <c r="B20" s="26"/>
      <c r="C20" s="5">
        <v>1</v>
      </c>
      <c r="D20" s="5"/>
    </row>
    <row r="21" spans="1:4" x14ac:dyDescent="0.25">
      <c r="A21" s="26">
        <v>22</v>
      </c>
      <c r="B21" s="26"/>
      <c r="C21" s="5"/>
      <c r="D21" s="5"/>
    </row>
    <row r="22" spans="1:4" x14ac:dyDescent="0.25">
      <c r="A22" s="26">
        <v>23</v>
      </c>
      <c r="B22" s="26"/>
      <c r="C22" s="5">
        <v>1</v>
      </c>
      <c r="D22" s="5">
        <v>2</v>
      </c>
    </row>
    <row r="23" spans="1:4" x14ac:dyDescent="0.25">
      <c r="A23" s="26">
        <v>24</v>
      </c>
      <c r="B23" s="26"/>
      <c r="C23" s="5"/>
      <c r="D23" s="5">
        <v>3</v>
      </c>
    </row>
    <row r="24" spans="1:4" x14ac:dyDescent="0.25">
      <c r="A24" s="26">
        <v>25</v>
      </c>
      <c r="B24" s="26"/>
      <c r="C24" s="5">
        <v>1</v>
      </c>
      <c r="D24" s="5"/>
    </row>
    <row r="25" spans="1:4" x14ac:dyDescent="0.25">
      <c r="A25" s="26">
        <v>26</v>
      </c>
      <c r="B25" s="26"/>
      <c r="C25" s="5">
        <v>1</v>
      </c>
      <c r="D25" s="5">
        <v>1</v>
      </c>
    </row>
    <row r="26" spans="1:4" x14ac:dyDescent="0.25">
      <c r="A26" s="26">
        <v>27</v>
      </c>
      <c r="B26" s="26"/>
      <c r="C26" s="5">
        <v>1</v>
      </c>
      <c r="D26" s="5">
        <v>3</v>
      </c>
    </row>
    <row r="27" spans="1:4" x14ac:dyDescent="0.25">
      <c r="A27" s="26">
        <v>28</v>
      </c>
      <c r="B27" s="26"/>
      <c r="C27" s="5"/>
      <c r="D27" s="5">
        <v>1</v>
      </c>
    </row>
    <row r="28" spans="1:4" x14ac:dyDescent="0.25">
      <c r="A28" s="26">
        <v>29</v>
      </c>
      <c r="B28" s="26"/>
      <c r="C28" s="5">
        <v>1</v>
      </c>
      <c r="D28" s="5"/>
    </row>
    <row r="29" spans="1:4" x14ac:dyDescent="0.25">
      <c r="A29" s="26">
        <v>30</v>
      </c>
      <c r="B29" s="26"/>
      <c r="C29" s="5">
        <v>1</v>
      </c>
      <c r="D29" s="5"/>
    </row>
    <row r="30" spans="1:4" x14ac:dyDescent="0.25">
      <c r="A30" s="26">
        <v>31</v>
      </c>
      <c r="B30" s="26"/>
      <c r="C30" s="5">
        <v>1</v>
      </c>
      <c r="D30" s="5">
        <v>1</v>
      </c>
    </row>
    <row r="31" spans="1:4" x14ac:dyDescent="0.25">
      <c r="A31" s="26">
        <v>32</v>
      </c>
      <c r="B31" s="26"/>
      <c r="C31" s="5"/>
      <c r="D31" s="5"/>
    </row>
    <row r="32" spans="1:4" x14ac:dyDescent="0.25">
      <c r="A32" s="26">
        <v>33</v>
      </c>
      <c r="B32" s="26"/>
      <c r="C32" s="5"/>
      <c r="D32" s="5"/>
    </row>
    <row r="33" spans="1:19" x14ac:dyDescent="0.25">
      <c r="A33" s="26">
        <v>34</v>
      </c>
      <c r="B33" s="26"/>
      <c r="C33" s="5">
        <v>3</v>
      </c>
      <c r="D33" s="5"/>
    </row>
    <row r="34" spans="1:19" x14ac:dyDescent="0.25">
      <c r="A34" s="26">
        <v>35</v>
      </c>
      <c r="B34" s="26"/>
      <c r="C34" s="5">
        <v>1</v>
      </c>
      <c r="D34" s="5"/>
      <c r="S34" s="1" t="e">
        <f>+S14:T34A2S26:S34S3:V34A2S26:S34</f>
        <v>#NAME?</v>
      </c>
    </row>
    <row r="35" spans="1:19" x14ac:dyDescent="0.25">
      <c r="A35" s="26">
        <v>36</v>
      </c>
      <c r="B35" s="26"/>
      <c r="C35" s="5"/>
      <c r="D35" s="5"/>
    </row>
    <row r="36" spans="1:19" x14ac:dyDescent="0.25">
      <c r="A36" s="26">
        <v>37</v>
      </c>
      <c r="B36" s="26"/>
      <c r="C36" s="5">
        <v>1</v>
      </c>
      <c r="D36" s="5"/>
    </row>
    <row r="37" spans="1:19" x14ac:dyDescent="0.25">
      <c r="A37" s="26">
        <v>38</v>
      </c>
      <c r="B37" s="26"/>
      <c r="C37" s="5">
        <v>2</v>
      </c>
      <c r="D37" s="5"/>
    </row>
    <row r="38" spans="1:19" x14ac:dyDescent="0.25">
      <c r="A38" s="26">
        <v>39</v>
      </c>
      <c r="B38" s="26"/>
      <c r="C38" s="5">
        <v>1</v>
      </c>
      <c r="D38" s="5"/>
    </row>
    <row r="39" spans="1:19" x14ac:dyDescent="0.25">
      <c r="A39" s="26">
        <v>40</v>
      </c>
      <c r="B39" s="26"/>
      <c r="C39" s="5">
        <v>2</v>
      </c>
      <c r="D39" s="5"/>
    </row>
    <row r="40" spans="1:19" x14ac:dyDescent="0.25">
      <c r="A40" s="26">
        <v>41</v>
      </c>
      <c r="B40" s="26"/>
      <c r="C40" s="5"/>
      <c r="D40" s="5"/>
    </row>
    <row r="41" spans="1:19" x14ac:dyDescent="0.25">
      <c r="A41" s="26">
        <v>42</v>
      </c>
      <c r="B41" s="26"/>
      <c r="C41" s="5"/>
      <c r="D41" s="5"/>
    </row>
    <row r="42" spans="1:19" x14ac:dyDescent="0.25">
      <c r="A42" s="26">
        <v>43</v>
      </c>
      <c r="B42" s="26"/>
      <c r="C42" s="5"/>
      <c r="D42" s="5"/>
    </row>
    <row r="43" spans="1:19" x14ac:dyDescent="0.25">
      <c r="A43" s="26">
        <v>44</v>
      </c>
      <c r="B43" s="26"/>
      <c r="C43" s="5"/>
      <c r="D43" s="5"/>
    </row>
    <row r="44" spans="1:19" x14ac:dyDescent="0.25">
      <c r="A44" s="26">
        <v>45</v>
      </c>
      <c r="B44" s="26"/>
      <c r="C44" s="5">
        <v>2</v>
      </c>
      <c r="D44" s="5"/>
    </row>
    <row r="45" spans="1:19" x14ac:dyDescent="0.25">
      <c r="A45" s="26">
        <v>46</v>
      </c>
      <c r="B45" s="26"/>
      <c r="C45" s="5">
        <v>2</v>
      </c>
      <c r="D45" s="5"/>
    </row>
    <row r="46" spans="1:19" x14ac:dyDescent="0.25">
      <c r="A46" s="26">
        <v>47</v>
      </c>
      <c r="B46" s="26"/>
      <c r="C46" s="5">
        <v>1</v>
      </c>
      <c r="D46" s="5"/>
    </row>
    <row r="47" spans="1:19" x14ac:dyDescent="0.25">
      <c r="A47" s="26">
        <v>48</v>
      </c>
      <c r="B47" s="26"/>
      <c r="C47" s="5">
        <v>3</v>
      </c>
      <c r="D47" s="5"/>
    </row>
    <row r="48" spans="1:19" x14ac:dyDescent="0.25">
      <c r="A48" s="26">
        <v>49</v>
      </c>
      <c r="B48" s="26"/>
      <c r="C48" s="5">
        <v>2</v>
      </c>
      <c r="D48" s="5"/>
    </row>
    <row r="49" spans="1:4" x14ac:dyDescent="0.25">
      <c r="A49" s="26">
        <v>50</v>
      </c>
      <c r="B49" s="26"/>
      <c r="C49" s="5">
        <v>1</v>
      </c>
      <c r="D49" s="5"/>
    </row>
    <row r="50" spans="1:4" x14ac:dyDescent="0.25">
      <c r="A50" s="26">
        <v>51</v>
      </c>
      <c r="B50" s="26"/>
      <c r="C50" s="5">
        <v>1</v>
      </c>
      <c r="D50" s="5"/>
    </row>
    <row r="51" spans="1:4" x14ac:dyDescent="0.25">
      <c r="A51" s="26">
        <v>52</v>
      </c>
      <c r="B51" s="26"/>
      <c r="C51" s="5">
        <v>1</v>
      </c>
      <c r="D51" s="5"/>
    </row>
    <row r="52" spans="1:4" x14ac:dyDescent="0.25">
      <c r="A52" s="26">
        <v>53</v>
      </c>
      <c r="B52" s="26"/>
      <c r="C52" s="5"/>
      <c r="D52" s="5"/>
    </row>
    <row r="53" spans="1:4" x14ac:dyDescent="0.25">
      <c r="A53" s="26">
        <v>54</v>
      </c>
      <c r="B53" s="26"/>
      <c r="C53" s="5">
        <v>1</v>
      </c>
      <c r="D53" s="5"/>
    </row>
    <row r="54" spans="1:4" x14ac:dyDescent="0.25">
      <c r="A54" s="26">
        <v>55</v>
      </c>
      <c r="B54" s="26"/>
      <c r="C54" s="5">
        <v>1</v>
      </c>
      <c r="D54" s="5"/>
    </row>
    <row r="55" spans="1:4" x14ac:dyDescent="0.25">
      <c r="A55" s="26">
        <v>56</v>
      </c>
      <c r="B55" s="26"/>
      <c r="C55" s="5"/>
      <c r="D55" s="5"/>
    </row>
    <row r="56" spans="1:4" x14ac:dyDescent="0.25">
      <c r="A56" s="26">
        <v>57</v>
      </c>
      <c r="B56" s="26"/>
      <c r="C56" s="5">
        <v>1</v>
      </c>
      <c r="D56" s="5"/>
    </row>
    <row r="57" spans="1:4" x14ac:dyDescent="0.25">
      <c r="A57" s="26">
        <v>58</v>
      </c>
      <c r="B57" s="26"/>
      <c r="C57" s="5">
        <v>1</v>
      </c>
      <c r="D57" s="5"/>
    </row>
    <row r="58" spans="1:4" x14ac:dyDescent="0.25">
      <c r="A58" s="26">
        <v>59</v>
      </c>
      <c r="B58" s="26"/>
      <c r="C58" s="5"/>
      <c r="D58" s="5"/>
    </row>
    <row r="59" spans="1:4" x14ac:dyDescent="0.25">
      <c r="A59" s="26">
        <v>60</v>
      </c>
      <c r="B59" s="26"/>
      <c r="C59" s="5">
        <v>1</v>
      </c>
      <c r="D59" s="5"/>
    </row>
    <row r="60" spans="1:4" x14ac:dyDescent="0.25">
      <c r="A60" s="26">
        <v>61</v>
      </c>
      <c r="B60" s="26"/>
      <c r="C60" s="5">
        <v>2</v>
      </c>
      <c r="D60" s="5"/>
    </row>
    <row r="61" spans="1:4" x14ac:dyDescent="0.25">
      <c r="A61" s="26">
        <v>62</v>
      </c>
      <c r="B61" s="26"/>
      <c r="C61" s="5">
        <v>2</v>
      </c>
      <c r="D61" s="5"/>
    </row>
    <row r="62" spans="1:4" x14ac:dyDescent="0.25">
      <c r="A62" s="26">
        <v>63</v>
      </c>
      <c r="B62" s="26"/>
      <c r="C62" s="5">
        <v>1</v>
      </c>
      <c r="D62" s="5"/>
    </row>
    <row r="63" spans="1:4" x14ac:dyDescent="0.25">
      <c r="A63" s="26">
        <v>64</v>
      </c>
      <c r="B63" s="26"/>
      <c r="C63" s="5">
        <v>1</v>
      </c>
      <c r="D63" s="5"/>
    </row>
    <row r="64" spans="1:4" x14ac:dyDescent="0.25">
      <c r="A64" s="26">
        <v>65</v>
      </c>
      <c r="B64" s="26"/>
      <c r="C64" s="5">
        <v>2</v>
      </c>
      <c r="D64" s="5"/>
    </row>
    <row r="65" spans="1:4" x14ac:dyDescent="0.25">
      <c r="A65" s="26">
        <v>66</v>
      </c>
      <c r="B65" s="26"/>
      <c r="C65" s="5">
        <v>1</v>
      </c>
      <c r="D65" s="5"/>
    </row>
    <row r="66" spans="1:4" x14ac:dyDescent="0.25">
      <c r="A66" s="26">
        <v>67</v>
      </c>
      <c r="B66" s="26"/>
      <c r="C66" s="5"/>
      <c r="D66" s="5"/>
    </row>
    <row r="67" spans="1:4" x14ac:dyDescent="0.25">
      <c r="A67" s="26">
        <v>68</v>
      </c>
      <c r="B67" s="26"/>
      <c r="C67" s="5">
        <v>2</v>
      </c>
      <c r="D67" s="5"/>
    </row>
    <row r="68" spans="1:4" x14ac:dyDescent="0.25">
      <c r="A68" s="26">
        <v>69</v>
      </c>
      <c r="B68" s="26"/>
      <c r="C68" s="5"/>
      <c r="D68" s="5"/>
    </row>
    <row r="69" spans="1:4" x14ac:dyDescent="0.25">
      <c r="A69" s="26">
        <v>70</v>
      </c>
      <c r="B69" s="26"/>
      <c r="C69" s="5">
        <v>2</v>
      </c>
      <c r="D69" s="5"/>
    </row>
    <row r="70" spans="1:4" x14ac:dyDescent="0.25">
      <c r="A70" s="26">
        <v>71</v>
      </c>
      <c r="B70" s="26"/>
      <c r="C70" s="5"/>
      <c r="D70" s="5"/>
    </row>
    <row r="71" spans="1:4" x14ac:dyDescent="0.25">
      <c r="A71" s="26">
        <v>72</v>
      </c>
      <c r="B71" s="26"/>
      <c r="C71" s="5"/>
      <c r="D71" s="5"/>
    </row>
    <row r="72" spans="1:4" x14ac:dyDescent="0.25">
      <c r="A72" s="26">
        <v>73</v>
      </c>
      <c r="B72" s="26"/>
      <c r="C72" s="5"/>
      <c r="D72" s="5"/>
    </row>
    <row r="73" spans="1:4" x14ac:dyDescent="0.25">
      <c r="A73" s="26">
        <v>74</v>
      </c>
      <c r="B73" s="26"/>
      <c r="C73" s="5"/>
      <c r="D73" s="5"/>
    </row>
    <row r="74" spans="1:4" x14ac:dyDescent="0.25">
      <c r="A74" s="26">
        <v>75</v>
      </c>
      <c r="B74" s="26"/>
      <c r="C74" s="5">
        <v>1</v>
      </c>
      <c r="D74" s="5"/>
    </row>
    <row r="75" spans="1:4" x14ac:dyDescent="0.25">
      <c r="A75" s="26">
        <v>76</v>
      </c>
      <c r="B75" s="26"/>
      <c r="C75" s="5"/>
      <c r="D75" s="5"/>
    </row>
    <row r="76" spans="1:4" x14ac:dyDescent="0.25">
      <c r="A76" s="26">
        <v>77</v>
      </c>
      <c r="B76" s="26"/>
      <c r="C76" s="5">
        <v>1</v>
      </c>
      <c r="D76" s="5"/>
    </row>
    <row r="77" spans="1:4" x14ac:dyDescent="0.25">
      <c r="A77" s="26">
        <v>78</v>
      </c>
      <c r="B77" s="26"/>
      <c r="C77" s="5">
        <v>1</v>
      </c>
      <c r="D77" s="5"/>
    </row>
    <row r="78" spans="1:4" x14ac:dyDescent="0.25">
      <c r="A78" s="26">
        <v>79</v>
      </c>
      <c r="B78" s="26"/>
      <c r="C78" s="5">
        <v>2</v>
      </c>
      <c r="D78" s="5"/>
    </row>
    <row r="79" spans="1:4" x14ac:dyDescent="0.25">
      <c r="A79" s="26">
        <v>80</v>
      </c>
      <c r="B79" s="26"/>
      <c r="C79" s="5">
        <v>1</v>
      </c>
      <c r="D79" s="5"/>
    </row>
    <row r="81" spans="1:4" x14ac:dyDescent="0.25">
      <c r="A81" s="25" t="s">
        <v>3</v>
      </c>
      <c r="B81" s="25"/>
      <c r="C81" s="1">
        <f>SUM(C8:C79)</f>
        <v>56</v>
      </c>
      <c r="D81" s="1">
        <f>SUM(D8:D79)</f>
        <v>75</v>
      </c>
    </row>
  </sheetData>
  <mergeCells count="80">
    <mergeCell ref="A6:D6"/>
    <mergeCell ref="A1:D1"/>
    <mergeCell ref="A2:D2"/>
    <mergeCell ref="A3:D3"/>
    <mergeCell ref="A4:D4"/>
    <mergeCell ref="A5:D5"/>
    <mergeCell ref="A28:B28"/>
    <mergeCell ref="A7:B7"/>
    <mergeCell ref="A18:B18"/>
    <mergeCell ref="A19:B19"/>
    <mergeCell ref="A20:B20"/>
    <mergeCell ref="A21:B21"/>
    <mergeCell ref="A22:B22"/>
    <mergeCell ref="A15:B15"/>
    <mergeCell ref="A16:B16"/>
    <mergeCell ref="A17:B17"/>
    <mergeCell ref="A23:B23"/>
    <mergeCell ref="A24:B24"/>
    <mergeCell ref="A25:B25"/>
    <mergeCell ref="A26:B26"/>
    <mergeCell ref="A27:B27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52:B52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64:B64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76:B76"/>
    <mergeCell ref="A65:B65"/>
    <mergeCell ref="A66:B66"/>
    <mergeCell ref="A67:B67"/>
    <mergeCell ref="A68:B68"/>
    <mergeCell ref="A69:B69"/>
    <mergeCell ref="A70:B70"/>
    <mergeCell ref="A81:B81"/>
    <mergeCell ref="A8:B8"/>
    <mergeCell ref="A9:B9"/>
    <mergeCell ref="A10:B10"/>
    <mergeCell ref="A11:B11"/>
    <mergeCell ref="A12:B12"/>
    <mergeCell ref="A13:B13"/>
    <mergeCell ref="A14:B14"/>
    <mergeCell ref="A77:B77"/>
    <mergeCell ref="A78:B78"/>
    <mergeCell ref="A79:B79"/>
    <mergeCell ref="A71:B71"/>
    <mergeCell ref="A72:B72"/>
    <mergeCell ref="A73:B73"/>
    <mergeCell ref="A74:B74"/>
    <mergeCell ref="A75:B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21" sqref="D21"/>
    </sheetView>
  </sheetViews>
  <sheetFormatPr defaultRowHeight="15" x14ac:dyDescent="0.25"/>
  <cols>
    <col min="1" max="1" width="11.7109375" bestFit="1" customWidth="1"/>
    <col min="2" max="2" width="9.42578125" bestFit="1" customWidth="1"/>
  </cols>
  <sheetData>
    <row r="1" spans="1:3" x14ac:dyDescent="0.25">
      <c r="A1" s="3" t="s">
        <v>7</v>
      </c>
      <c r="B1" s="3" t="s">
        <v>2</v>
      </c>
      <c r="C1" s="3" t="s">
        <v>4</v>
      </c>
    </row>
    <row r="2" spans="1:3" x14ac:dyDescent="0.25">
      <c r="A2" s="4">
        <v>10</v>
      </c>
      <c r="B2" s="3"/>
      <c r="C2" s="5">
        <v>17</v>
      </c>
    </row>
    <row r="3" spans="1:3" x14ac:dyDescent="0.25">
      <c r="A3" s="4">
        <v>15</v>
      </c>
      <c r="B3" s="5"/>
      <c r="C3" s="5">
        <v>37</v>
      </c>
    </row>
    <row r="4" spans="1:3" x14ac:dyDescent="0.25">
      <c r="A4" s="4">
        <v>20</v>
      </c>
      <c r="B4" s="4">
        <v>2</v>
      </c>
      <c r="C4" s="4">
        <v>10</v>
      </c>
    </row>
    <row r="5" spans="1:3" x14ac:dyDescent="0.25">
      <c r="A5" s="4">
        <v>25</v>
      </c>
      <c r="B5" s="4">
        <v>4</v>
      </c>
      <c r="C5" s="4">
        <v>6</v>
      </c>
    </row>
    <row r="6" spans="1:3" x14ac:dyDescent="0.25">
      <c r="A6" s="4">
        <v>30</v>
      </c>
      <c r="B6" s="4">
        <v>3</v>
      </c>
      <c r="C6" s="4">
        <v>5</v>
      </c>
    </row>
    <row r="7" spans="1:3" x14ac:dyDescent="0.25">
      <c r="A7" s="4">
        <v>35</v>
      </c>
      <c r="B7" s="4">
        <v>5</v>
      </c>
      <c r="C7" s="4"/>
    </row>
    <row r="8" spans="1:3" x14ac:dyDescent="0.25">
      <c r="A8" s="4">
        <v>40</v>
      </c>
      <c r="B8" s="4">
        <v>5</v>
      </c>
      <c r="C8" s="4"/>
    </row>
    <row r="9" spans="1:3" x14ac:dyDescent="0.25">
      <c r="A9" s="4">
        <v>45</v>
      </c>
      <c r="B9" s="4">
        <v>5</v>
      </c>
      <c r="C9" s="4"/>
    </row>
    <row r="10" spans="1:3" x14ac:dyDescent="0.25">
      <c r="A10" s="4">
        <v>50</v>
      </c>
      <c r="B10" s="4">
        <v>8</v>
      </c>
      <c r="C10" s="4"/>
    </row>
    <row r="11" spans="1:3" x14ac:dyDescent="0.25">
      <c r="A11" s="4">
        <v>55</v>
      </c>
      <c r="B11" s="4">
        <v>3</v>
      </c>
      <c r="C11" s="4"/>
    </row>
    <row r="12" spans="1:3" x14ac:dyDescent="0.25">
      <c r="A12" s="4">
        <v>60</v>
      </c>
      <c r="B12" s="4">
        <v>6</v>
      </c>
      <c r="C12" s="4"/>
    </row>
    <row r="13" spans="1:3" x14ac:dyDescent="0.25">
      <c r="A13" s="4">
        <v>65</v>
      </c>
      <c r="B13" s="4">
        <v>5</v>
      </c>
      <c r="C13" s="4"/>
    </row>
    <row r="14" spans="1:3" x14ac:dyDescent="0.25">
      <c r="A14" s="4">
        <v>70</v>
      </c>
      <c r="B14" s="4">
        <v>4</v>
      </c>
      <c r="C14" s="4"/>
    </row>
    <row r="15" spans="1:3" x14ac:dyDescent="0.25">
      <c r="A15" s="4">
        <v>75</v>
      </c>
      <c r="B15" s="4">
        <v>2</v>
      </c>
      <c r="C15" s="6"/>
    </row>
    <row r="16" spans="1:3" x14ac:dyDescent="0.25">
      <c r="A16" s="4">
        <v>80</v>
      </c>
      <c r="B16" s="4">
        <v>4</v>
      </c>
      <c r="C1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>
      <selection activeCell="G83" sqref="G83:G87"/>
    </sheetView>
  </sheetViews>
  <sheetFormatPr defaultRowHeight="15" x14ac:dyDescent="0.25"/>
  <cols>
    <col min="1" max="2" width="14.7109375" customWidth="1"/>
    <col min="3" max="4" width="20.7109375" customWidth="1"/>
    <col min="5" max="5" width="14.7109375" customWidth="1"/>
    <col min="6" max="7" width="20.7109375" customWidth="1"/>
  </cols>
  <sheetData>
    <row r="1" spans="1:10" ht="32.25" x14ac:dyDescent="0.25">
      <c r="A1" s="7" t="s">
        <v>8</v>
      </c>
      <c r="B1" s="3" t="s">
        <v>2</v>
      </c>
      <c r="C1" s="7" t="s">
        <v>9</v>
      </c>
      <c r="D1" s="7" t="s">
        <v>10</v>
      </c>
      <c r="E1" s="3" t="s">
        <v>4</v>
      </c>
      <c r="F1" s="7" t="s">
        <v>9</v>
      </c>
      <c r="G1" s="7" t="s">
        <v>10</v>
      </c>
      <c r="I1" s="1" t="s">
        <v>11</v>
      </c>
      <c r="J1" s="1" t="s">
        <v>12</v>
      </c>
    </row>
    <row r="2" spans="1:10" x14ac:dyDescent="0.25">
      <c r="A2" s="4">
        <v>9</v>
      </c>
      <c r="B2" s="3"/>
      <c r="C2" s="7"/>
      <c r="D2" s="7"/>
      <c r="E2" s="5">
        <v>1</v>
      </c>
      <c r="F2" s="8">
        <f>$J$2*(A2)^2*E2</f>
        <v>63.617251235193308</v>
      </c>
      <c r="G2" s="8">
        <f t="shared" ref="G2:G12" si="0">F2/10000</f>
        <v>6.3617251235193305E-3</v>
      </c>
      <c r="I2" s="1">
        <f>PI()</f>
        <v>3.1415926535897931</v>
      </c>
      <c r="J2" s="1">
        <f>I2/4</f>
        <v>0.78539816339744828</v>
      </c>
    </row>
    <row r="3" spans="1:10" x14ac:dyDescent="0.25">
      <c r="A3" s="4">
        <v>10</v>
      </c>
      <c r="B3" s="3"/>
      <c r="C3" s="7"/>
      <c r="D3" s="7"/>
      <c r="E3" s="5">
        <v>4</v>
      </c>
      <c r="F3" s="8">
        <f t="shared" ref="F3:F13" si="1">$J$2*(A3)^2*E3</f>
        <v>314.15926535897933</v>
      </c>
      <c r="G3" s="8">
        <f t="shared" si="0"/>
        <v>3.1415926535897934E-2</v>
      </c>
      <c r="I3" s="1"/>
      <c r="J3" s="1"/>
    </row>
    <row r="4" spans="1:10" x14ac:dyDescent="0.25">
      <c r="A4" s="4">
        <v>11</v>
      </c>
      <c r="B4" s="3"/>
      <c r="C4" s="7"/>
      <c r="D4" s="7"/>
      <c r="E4" s="5">
        <v>7</v>
      </c>
      <c r="F4" s="8">
        <f t="shared" si="1"/>
        <v>665.23224439763874</v>
      </c>
      <c r="G4" s="8">
        <f t="shared" si="0"/>
        <v>6.652322443976387E-2</v>
      </c>
      <c r="I4" s="1"/>
      <c r="J4" s="1"/>
    </row>
    <row r="5" spans="1:10" x14ac:dyDescent="0.25">
      <c r="A5" s="4">
        <v>12</v>
      </c>
      <c r="B5" s="3"/>
      <c r="C5" s="7"/>
      <c r="D5" s="7"/>
      <c r="E5" s="5">
        <v>5</v>
      </c>
      <c r="F5" s="8">
        <f t="shared" si="1"/>
        <v>565.48667764616278</v>
      </c>
      <c r="G5" s="8">
        <f>F5/10000</f>
        <v>5.6548667764616277E-2</v>
      </c>
      <c r="I5" s="1"/>
      <c r="J5" s="1"/>
    </row>
    <row r="6" spans="1:10" x14ac:dyDescent="0.25">
      <c r="A6" s="4">
        <v>13</v>
      </c>
      <c r="B6" s="3"/>
      <c r="C6" s="7"/>
      <c r="D6" s="7"/>
      <c r="E6" s="5">
        <v>11</v>
      </c>
      <c r="F6" s="8">
        <f t="shared" si="1"/>
        <v>1460.0551857558564</v>
      </c>
      <c r="G6" s="8">
        <f t="shared" si="0"/>
        <v>0.14600551857558564</v>
      </c>
      <c r="I6" s="1"/>
      <c r="J6" s="1"/>
    </row>
    <row r="7" spans="1:10" x14ac:dyDescent="0.25">
      <c r="A7" s="4">
        <v>14</v>
      </c>
      <c r="B7" s="3"/>
      <c r="C7" s="7"/>
      <c r="D7" s="7"/>
      <c r="E7" s="5">
        <v>3</v>
      </c>
      <c r="F7" s="8">
        <f t="shared" si="1"/>
        <v>461.81412007769956</v>
      </c>
      <c r="G7" s="8">
        <f t="shared" si="0"/>
        <v>4.6181412007769956E-2</v>
      </c>
      <c r="I7" s="1"/>
      <c r="J7" s="1"/>
    </row>
    <row r="8" spans="1:10" x14ac:dyDescent="0.25">
      <c r="A8" s="4">
        <v>15</v>
      </c>
      <c r="B8" s="3"/>
      <c r="C8" s="7"/>
      <c r="D8" s="7"/>
      <c r="E8" s="5">
        <v>6</v>
      </c>
      <c r="F8" s="8">
        <f t="shared" si="1"/>
        <v>1060.2875205865553</v>
      </c>
      <c r="G8" s="8">
        <f t="shared" si="0"/>
        <v>0.10602875205865553</v>
      </c>
      <c r="I8" s="1"/>
      <c r="J8" s="1"/>
    </row>
    <row r="9" spans="1:10" x14ac:dyDescent="0.25">
      <c r="A9" s="4">
        <v>16</v>
      </c>
      <c r="B9" s="3"/>
      <c r="C9" s="7"/>
      <c r="D9" s="7"/>
      <c r="E9" s="5">
        <v>10</v>
      </c>
      <c r="F9" s="8">
        <f t="shared" si="1"/>
        <v>2010.6192982974676</v>
      </c>
      <c r="G9" s="8">
        <f>F9/10000</f>
        <v>0.20106192982974677</v>
      </c>
      <c r="I9" s="1"/>
      <c r="J9" s="1"/>
    </row>
    <row r="10" spans="1:10" x14ac:dyDescent="0.25">
      <c r="A10" s="4">
        <v>17</v>
      </c>
      <c r="B10" s="5"/>
      <c r="C10" s="9"/>
      <c r="D10" s="9"/>
      <c r="E10" s="5">
        <v>7</v>
      </c>
      <c r="F10" s="8">
        <f t="shared" si="1"/>
        <v>1588.8604845530378</v>
      </c>
      <c r="G10" s="8">
        <f t="shared" si="0"/>
        <v>0.1588860484553038</v>
      </c>
      <c r="I10" s="1"/>
      <c r="J10" s="1"/>
    </row>
    <row r="11" spans="1:10" x14ac:dyDescent="0.25">
      <c r="A11" s="4">
        <v>18</v>
      </c>
      <c r="B11" s="5"/>
      <c r="C11" s="9"/>
      <c r="D11" s="9"/>
      <c r="E11" s="5">
        <v>3</v>
      </c>
      <c r="F11" s="8">
        <f t="shared" si="1"/>
        <v>763.40701482231975</v>
      </c>
      <c r="G11" s="8">
        <f t="shared" si="0"/>
        <v>7.6340701482231973E-2</v>
      </c>
      <c r="I11" s="1"/>
      <c r="J11" s="1"/>
    </row>
    <row r="12" spans="1:10" x14ac:dyDescent="0.25">
      <c r="A12" s="4">
        <v>19</v>
      </c>
      <c r="B12" s="5"/>
      <c r="C12" s="9"/>
      <c r="D12" s="9"/>
      <c r="E12" s="5">
        <v>3</v>
      </c>
      <c r="F12" s="8">
        <f t="shared" si="1"/>
        <v>850.58621095943636</v>
      </c>
      <c r="G12" s="8">
        <f t="shared" si="0"/>
        <v>8.5058621095943629E-2</v>
      </c>
    </row>
    <row r="13" spans="1:10" x14ac:dyDescent="0.25">
      <c r="A13" s="4">
        <v>20</v>
      </c>
      <c r="B13" s="5"/>
      <c r="C13" s="9"/>
      <c r="D13" s="9"/>
      <c r="E13" s="5">
        <v>4</v>
      </c>
      <c r="F13" s="8">
        <f t="shared" si="1"/>
        <v>1256.6370614359173</v>
      </c>
      <c r="G13" s="8">
        <f>F13/10000</f>
        <v>0.12566370614359174</v>
      </c>
      <c r="I13" s="1"/>
      <c r="J13" s="1"/>
    </row>
    <row r="14" spans="1:10" x14ac:dyDescent="0.25">
      <c r="A14" s="4">
        <v>21</v>
      </c>
      <c r="B14" s="5">
        <v>2</v>
      </c>
      <c r="C14" s="9">
        <f>$J$2*(A14)^2*B14</f>
        <v>692.72118011654936</v>
      </c>
      <c r="D14" s="9">
        <f>C14/10000</f>
        <v>6.9272118011654935E-2</v>
      </c>
      <c r="E14" s="5"/>
      <c r="F14" s="8"/>
      <c r="G14" s="8"/>
      <c r="I14" s="1"/>
      <c r="J14" s="1"/>
    </row>
    <row r="15" spans="1:10" x14ac:dyDescent="0.25">
      <c r="A15" s="4">
        <v>22</v>
      </c>
      <c r="B15" s="5"/>
      <c r="C15" s="9"/>
      <c r="D15" s="9"/>
      <c r="E15" s="5"/>
      <c r="F15" s="8"/>
      <c r="G15" s="8"/>
      <c r="I15" s="1"/>
      <c r="J15" s="1"/>
    </row>
    <row r="16" spans="1:10" x14ac:dyDescent="0.25">
      <c r="A16" s="4">
        <v>23</v>
      </c>
      <c r="B16" s="5">
        <v>1</v>
      </c>
      <c r="C16" s="9">
        <f>$J$2*(A16)^2*B16</f>
        <v>415.47562843725012</v>
      </c>
      <c r="D16" s="9">
        <f>C16/10000</f>
        <v>4.154756284372501E-2</v>
      </c>
      <c r="E16" s="5">
        <v>2</v>
      </c>
      <c r="F16" s="8">
        <f t="shared" ref="F16:F17" si="2">$J$2*(A16)^2*E16</f>
        <v>830.95125687450025</v>
      </c>
      <c r="G16" s="8">
        <f>F16/10000</f>
        <v>8.3095125687450019E-2</v>
      </c>
      <c r="I16" s="1"/>
      <c r="J16" s="1"/>
    </row>
    <row r="17" spans="1:10" x14ac:dyDescent="0.25">
      <c r="A17" s="4">
        <v>24</v>
      </c>
      <c r="B17" s="5"/>
      <c r="C17" s="9"/>
      <c r="D17" s="9"/>
      <c r="E17" s="5">
        <v>3</v>
      </c>
      <c r="F17" s="8">
        <f t="shared" si="2"/>
        <v>1357.1680263507906</v>
      </c>
      <c r="G17" s="8">
        <f>F17/10000</f>
        <v>0.13571680263507907</v>
      </c>
      <c r="I17" s="1"/>
      <c r="J17" s="1"/>
    </row>
    <row r="18" spans="1:10" x14ac:dyDescent="0.25">
      <c r="A18" s="4">
        <v>25</v>
      </c>
      <c r="B18" s="5">
        <v>1</v>
      </c>
      <c r="C18" s="9">
        <f t="shared" ref="C18:C20" si="3">$J$2*(A18)^2*B18</f>
        <v>490.87385212340519</v>
      </c>
      <c r="D18" s="9">
        <f>C18/10000</f>
        <v>4.9087385212340517E-2</v>
      </c>
      <c r="E18" s="5"/>
      <c r="F18" s="8"/>
      <c r="G18" s="8"/>
      <c r="I18" s="1"/>
      <c r="J18" s="1"/>
    </row>
    <row r="19" spans="1:10" x14ac:dyDescent="0.25">
      <c r="A19" s="4">
        <v>26</v>
      </c>
      <c r="B19" s="5">
        <v>1</v>
      </c>
      <c r="C19" s="9">
        <f t="shared" si="3"/>
        <v>530.92915845667505</v>
      </c>
      <c r="D19" s="9">
        <f>C19/10000</f>
        <v>5.3092915845667506E-2</v>
      </c>
      <c r="E19" s="5">
        <v>1</v>
      </c>
      <c r="F19" s="8">
        <f t="shared" ref="F19:F21" si="4">$J$2*(A19)^2*E19</f>
        <v>530.92915845667505</v>
      </c>
      <c r="G19" s="8">
        <f>F19/10000</f>
        <v>5.3092915845667506E-2</v>
      </c>
      <c r="I19" s="1"/>
      <c r="J19" s="1"/>
    </row>
    <row r="20" spans="1:10" x14ac:dyDescent="0.25">
      <c r="A20" s="4">
        <v>27</v>
      </c>
      <c r="B20" s="5">
        <v>1</v>
      </c>
      <c r="C20" s="9">
        <f t="shared" si="3"/>
        <v>572.55526111673976</v>
      </c>
      <c r="D20" s="9">
        <f>C20/10000</f>
        <v>5.7255526111673977E-2</v>
      </c>
      <c r="E20" s="5">
        <v>3</v>
      </c>
      <c r="F20" s="8">
        <f t="shared" si="4"/>
        <v>1717.6657833502193</v>
      </c>
      <c r="G20" s="8">
        <f>F20/10000</f>
        <v>0.17176657833502193</v>
      </c>
      <c r="I20" s="1"/>
      <c r="J20" s="1"/>
    </row>
    <row r="21" spans="1:10" x14ac:dyDescent="0.25">
      <c r="A21" s="4">
        <v>28</v>
      </c>
      <c r="B21" s="5"/>
      <c r="C21" s="9"/>
      <c r="D21" s="9"/>
      <c r="E21" s="5">
        <v>1</v>
      </c>
      <c r="F21" s="8">
        <f t="shared" si="4"/>
        <v>615.75216010359941</v>
      </c>
      <c r="G21" s="8">
        <f>F21/10000</f>
        <v>6.1575216010359944E-2</v>
      </c>
    </row>
    <row r="22" spans="1:10" x14ac:dyDescent="0.25">
      <c r="A22" s="4">
        <v>29</v>
      </c>
      <c r="B22" s="5">
        <v>1</v>
      </c>
      <c r="C22" s="9">
        <f t="shared" ref="C22:C24" si="5">$J$2*(A22)^2*B22</f>
        <v>660.51985541725401</v>
      </c>
      <c r="D22" s="9">
        <f>C22/10000</f>
        <v>6.6051985541725394E-2</v>
      </c>
      <c r="E22" s="5"/>
      <c r="F22" s="8"/>
      <c r="G22" s="8"/>
      <c r="H22" s="1"/>
      <c r="I22" s="1"/>
      <c r="J22" s="1"/>
    </row>
    <row r="23" spans="1:10" x14ac:dyDescent="0.25">
      <c r="A23" s="4">
        <v>30</v>
      </c>
      <c r="B23" s="5">
        <v>1</v>
      </c>
      <c r="C23" s="9">
        <f t="shared" si="5"/>
        <v>706.85834705770344</v>
      </c>
      <c r="D23" s="9">
        <f>C23/10000</f>
        <v>7.0685834705770348E-2</v>
      </c>
      <c r="E23" s="5"/>
      <c r="F23" s="8"/>
      <c r="G23" s="8"/>
      <c r="H23" s="1"/>
      <c r="I23" s="1"/>
      <c r="J23" s="1"/>
    </row>
    <row r="24" spans="1:10" x14ac:dyDescent="0.25">
      <c r="A24" s="4">
        <v>31</v>
      </c>
      <c r="B24" s="5">
        <v>1</v>
      </c>
      <c r="C24" s="9">
        <f t="shared" si="5"/>
        <v>754.76763502494782</v>
      </c>
      <c r="D24" s="9">
        <f>C24/10000</f>
        <v>7.5476763502494784E-2</v>
      </c>
      <c r="E24" s="5">
        <v>1</v>
      </c>
      <c r="F24" s="8">
        <f>$J$2*(A24)^2*E24</f>
        <v>754.76763502494782</v>
      </c>
      <c r="G24" s="8">
        <f>F24/10000</f>
        <v>7.5476763502494784E-2</v>
      </c>
      <c r="H24" s="1"/>
      <c r="I24" s="1"/>
      <c r="J24" s="1"/>
    </row>
    <row r="25" spans="1:10" x14ac:dyDescent="0.25">
      <c r="A25" s="4">
        <v>32</v>
      </c>
      <c r="B25" s="5"/>
      <c r="C25" s="9"/>
      <c r="D25" s="9"/>
      <c r="E25" s="6"/>
      <c r="F25" s="6"/>
      <c r="G25" s="6"/>
      <c r="H25" s="1"/>
      <c r="I25" s="1"/>
      <c r="J25" s="1"/>
    </row>
    <row r="26" spans="1:10" x14ac:dyDescent="0.25">
      <c r="A26" s="4">
        <v>33</v>
      </c>
      <c r="B26" s="5"/>
      <c r="C26" s="9"/>
      <c r="D26" s="9"/>
      <c r="E26" s="6"/>
      <c r="F26" s="6"/>
      <c r="G26" s="6"/>
      <c r="H26" s="1"/>
      <c r="I26" s="1"/>
      <c r="J26" s="1"/>
    </row>
    <row r="27" spans="1:10" x14ac:dyDescent="0.25">
      <c r="A27" s="4">
        <v>34</v>
      </c>
      <c r="B27" s="5">
        <v>3</v>
      </c>
      <c r="C27" s="9">
        <f t="shared" ref="C27:C28" si="6">$J$2*(A27)^2*B27</f>
        <v>2723.7608306623506</v>
      </c>
      <c r="D27" s="9">
        <f>C27/10000</f>
        <v>0.27237608306623506</v>
      </c>
      <c r="E27" s="6"/>
      <c r="F27" s="6"/>
      <c r="G27" s="6"/>
      <c r="H27" s="1"/>
      <c r="I27" s="1"/>
      <c r="J27" s="1"/>
    </row>
    <row r="28" spans="1:10" x14ac:dyDescent="0.25">
      <c r="A28" s="4">
        <v>35</v>
      </c>
      <c r="B28" s="5">
        <v>1</v>
      </c>
      <c r="C28" s="9">
        <f t="shared" si="6"/>
        <v>962.11275016187415</v>
      </c>
      <c r="D28" s="9">
        <f>C28/10000</f>
        <v>9.6211275016187411E-2</v>
      </c>
      <c r="E28" s="6"/>
      <c r="F28" s="6"/>
      <c r="G28" s="6"/>
      <c r="H28" s="1"/>
      <c r="I28" s="1"/>
      <c r="J28" s="1"/>
    </row>
    <row r="29" spans="1:10" x14ac:dyDescent="0.25">
      <c r="A29" s="4">
        <v>36</v>
      </c>
      <c r="B29" s="5"/>
      <c r="C29" s="9"/>
      <c r="D29" s="9"/>
      <c r="E29" s="6"/>
      <c r="F29" s="6"/>
      <c r="G29" s="6"/>
      <c r="H29" s="1"/>
      <c r="I29" s="1"/>
      <c r="J29" s="1"/>
    </row>
    <row r="30" spans="1:10" x14ac:dyDescent="0.25">
      <c r="A30" s="4">
        <v>37</v>
      </c>
      <c r="B30" s="5">
        <v>1</v>
      </c>
      <c r="C30" s="9">
        <f t="shared" ref="C30:C33" si="7">$J$2*(A30)^2*B30</f>
        <v>1075.2100856911068</v>
      </c>
      <c r="D30" s="9">
        <f>C30/10000</f>
        <v>0.10752100856911068</v>
      </c>
      <c r="E30" s="6"/>
      <c r="F30" s="6"/>
      <c r="G30" s="6"/>
      <c r="H30" s="1"/>
      <c r="I30" s="1"/>
      <c r="J30" s="1"/>
    </row>
    <row r="31" spans="1:10" x14ac:dyDescent="0.25">
      <c r="A31" s="4">
        <v>38</v>
      </c>
      <c r="B31" s="5">
        <v>2</v>
      </c>
      <c r="C31" s="9">
        <f t="shared" si="7"/>
        <v>2268.2298958918304</v>
      </c>
      <c r="D31" s="9">
        <f>C31/10000</f>
        <v>0.22682298958918304</v>
      </c>
      <c r="E31" s="6"/>
      <c r="F31" s="6"/>
      <c r="G31" s="6"/>
      <c r="H31" s="1"/>
      <c r="I31" s="1"/>
      <c r="J31" s="1"/>
    </row>
    <row r="32" spans="1:10" x14ac:dyDescent="0.25">
      <c r="A32" s="4">
        <v>39</v>
      </c>
      <c r="B32" s="5">
        <v>1</v>
      </c>
      <c r="C32" s="9">
        <f t="shared" si="7"/>
        <v>1194.5906065275187</v>
      </c>
      <c r="D32" s="9">
        <f>C32/10000</f>
        <v>0.11945906065275187</v>
      </c>
      <c r="E32" s="6"/>
      <c r="F32" s="6"/>
      <c r="G32" s="6"/>
      <c r="H32" s="1"/>
      <c r="I32" s="1"/>
      <c r="J32" s="1"/>
    </row>
    <row r="33" spans="1:10" x14ac:dyDescent="0.25">
      <c r="A33" s="4">
        <v>40</v>
      </c>
      <c r="B33" s="5">
        <v>2</v>
      </c>
      <c r="C33" s="9">
        <f t="shared" si="7"/>
        <v>2513.2741228718346</v>
      </c>
      <c r="D33" s="9">
        <f>C33/10000</f>
        <v>0.25132741228718347</v>
      </c>
      <c r="E33" s="6"/>
      <c r="F33" s="6"/>
      <c r="G33" s="6"/>
      <c r="H33" s="1"/>
      <c r="I33" s="1"/>
      <c r="J33" s="1"/>
    </row>
    <row r="34" spans="1:10" x14ac:dyDescent="0.25">
      <c r="A34" s="4">
        <v>41</v>
      </c>
      <c r="B34" s="5"/>
      <c r="C34" s="9"/>
      <c r="D34" s="9"/>
      <c r="E34" s="6"/>
      <c r="F34" s="6"/>
      <c r="G34" s="6"/>
      <c r="H34" s="1"/>
      <c r="I34" s="1"/>
      <c r="J34" s="1"/>
    </row>
    <row r="35" spans="1:10" x14ac:dyDescent="0.25">
      <c r="A35" s="4">
        <v>42</v>
      </c>
      <c r="B35" s="5"/>
      <c r="C35" s="9"/>
      <c r="D35" s="9"/>
      <c r="E35" s="5"/>
      <c r="F35" s="8"/>
      <c r="G35" s="8"/>
      <c r="H35" s="1"/>
      <c r="I35" s="1"/>
      <c r="J35" s="1"/>
    </row>
    <row r="36" spans="1:10" x14ac:dyDescent="0.25">
      <c r="A36" s="4">
        <v>43</v>
      </c>
      <c r="B36" s="5"/>
      <c r="C36" s="9"/>
      <c r="D36" s="9"/>
      <c r="E36" s="5"/>
      <c r="F36" s="8"/>
      <c r="G36" s="8"/>
      <c r="H36" s="1"/>
      <c r="I36" s="1"/>
      <c r="J36" s="1"/>
    </row>
    <row r="37" spans="1:10" x14ac:dyDescent="0.25">
      <c r="A37" s="4">
        <v>44</v>
      </c>
      <c r="B37" s="5"/>
      <c r="C37" s="9"/>
      <c r="D37" s="9"/>
      <c r="E37" s="5"/>
      <c r="F37" s="8"/>
      <c r="G37" s="8"/>
      <c r="H37" s="1"/>
      <c r="I37" s="1"/>
      <c r="J37" s="1"/>
    </row>
    <row r="38" spans="1:10" x14ac:dyDescent="0.25">
      <c r="A38" s="4">
        <v>45</v>
      </c>
      <c r="B38" s="5">
        <v>2</v>
      </c>
      <c r="C38" s="9">
        <f t="shared" ref="C38:C45" si="8">$J$2*(A38)^2*B38</f>
        <v>3180.8625617596654</v>
      </c>
      <c r="D38" s="9">
        <f t="shared" ref="D38:D45" si="9">C38/10000</f>
        <v>0.31808625617596653</v>
      </c>
      <c r="E38" s="5"/>
      <c r="F38" s="8"/>
      <c r="G38" s="8"/>
      <c r="H38" s="1"/>
      <c r="I38" s="1"/>
      <c r="J38" s="1"/>
    </row>
    <row r="39" spans="1:10" x14ac:dyDescent="0.25">
      <c r="A39" s="4">
        <v>46</v>
      </c>
      <c r="B39" s="5">
        <v>2</v>
      </c>
      <c r="C39" s="9">
        <f t="shared" si="8"/>
        <v>3323.805027498001</v>
      </c>
      <c r="D39" s="9">
        <f t="shared" si="9"/>
        <v>0.33238050274980008</v>
      </c>
      <c r="E39" s="5"/>
      <c r="F39" s="8"/>
      <c r="G39" s="8"/>
      <c r="H39" s="1"/>
      <c r="I39" s="1"/>
      <c r="J39" s="1"/>
    </row>
    <row r="40" spans="1:10" x14ac:dyDescent="0.25">
      <c r="A40" s="4">
        <v>47</v>
      </c>
      <c r="B40" s="5">
        <v>1</v>
      </c>
      <c r="C40" s="9">
        <f t="shared" si="8"/>
        <v>1734.9445429449634</v>
      </c>
      <c r="D40" s="9">
        <f t="shared" si="9"/>
        <v>0.17349445429449634</v>
      </c>
      <c r="E40" s="5"/>
      <c r="F40" s="8"/>
      <c r="G40" s="8"/>
      <c r="H40" s="1"/>
      <c r="I40" s="1"/>
      <c r="J40" s="1"/>
    </row>
    <row r="41" spans="1:10" x14ac:dyDescent="0.25">
      <c r="A41" s="4">
        <v>48</v>
      </c>
      <c r="B41" s="5">
        <v>3</v>
      </c>
      <c r="C41" s="9">
        <f t="shared" si="8"/>
        <v>5428.6721054031623</v>
      </c>
      <c r="D41" s="9">
        <f t="shared" si="9"/>
        <v>0.54286721054031628</v>
      </c>
      <c r="E41" s="5"/>
      <c r="F41" s="8"/>
      <c r="G41" s="8"/>
      <c r="H41" s="1"/>
      <c r="I41" s="1"/>
      <c r="J41" s="1"/>
    </row>
    <row r="42" spans="1:10" x14ac:dyDescent="0.25">
      <c r="A42" s="4">
        <v>49</v>
      </c>
      <c r="B42" s="5">
        <v>2</v>
      </c>
      <c r="C42" s="9">
        <f t="shared" si="8"/>
        <v>3771.4819806345467</v>
      </c>
      <c r="D42" s="9">
        <f t="shared" si="9"/>
        <v>0.37714819806345468</v>
      </c>
      <c r="E42" s="5"/>
      <c r="F42" s="8"/>
      <c r="G42" s="8"/>
      <c r="H42" s="1"/>
      <c r="I42" s="1"/>
      <c r="J42" s="1"/>
    </row>
    <row r="43" spans="1:10" x14ac:dyDescent="0.25">
      <c r="A43" s="4">
        <v>50</v>
      </c>
      <c r="B43" s="5">
        <v>1</v>
      </c>
      <c r="C43" s="9">
        <f t="shared" si="8"/>
        <v>1963.4954084936207</v>
      </c>
      <c r="D43" s="9">
        <f t="shared" si="9"/>
        <v>0.19634954084936207</v>
      </c>
      <c r="E43" s="5"/>
      <c r="F43" s="8"/>
      <c r="G43" s="8"/>
      <c r="H43" s="1"/>
      <c r="I43" s="1"/>
      <c r="J43" s="1"/>
    </row>
    <row r="44" spans="1:10" x14ac:dyDescent="0.25">
      <c r="A44" s="4">
        <v>51</v>
      </c>
      <c r="B44" s="5">
        <v>1</v>
      </c>
      <c r="C44" s="9">
        <f t="shared" si="8"/>
        <v>2042.8206229967629</v>
      </c>
      <c r="D44" s="9">
        <f t="shared" si="9"/>
        <v>0.2042820622996763</v>
      </c>
      <c r="E44" s="5"/>
      <c r="F44" s="8"/>
      <c r="G44" s="8"/>
      <c r="H44" s="1"/>
      <c r="I44" s="1"/>
      <c r="J44" s="1"/>
    </row>
    <row r="45" spans="1:10" x14ac:dyDescent="0.25">
      <c r="A45" s="4">
        <v>52</v>
      </c>
      <c r="B45" s="5">
        <v>1</v>
      </c>
      <c r="C45" s="9">
        <f t="shared" si="8"/>
        <v>2123.7166338267002</v>
      </c>
      <c r="D45" s="9">
        <f t="shared" si="9"/>
        <v>0.21237166338267002</v>
      </c>
      <c r="E45" s="5"/>
      <c r="F45" s="8"/>
      <c r="G45" s="8"/>
      <c r="H45" s="1"/>
      <c r="I45" s="1"/>
      <c r="J45" s="1"/>
    </row>
    <row r="46" spans="1:10" x14ac:dyDescent="0.25">
      <c r="A46" s="4">
        <v>53</v>
      </c>
      <c r="B46" s="5"/>
      <c r="C46" s="9"/>
      <c r="D46" s="9"/>
      <c r="E46" s="5"/>
      <c r="F46" s="8"/>
      <c r="G46" s="8"/>
      <c r="H46" s="1"/>
      <c r="I46" s="1"/>
      <c r="J46" s="1"/>
    </row>
    <row r="47" spans="1:10" x14ac:dyDescent="0.25">
      <c r="A47" s="4">
        <v>54</v>
      </c>
      <c r="B47" s="5">
        <v>1</v>
      </c>
      <c r="C47" s="9">
        <f t="shared" ref="C47:C48" si="10">$J$2*(A47)^2*B47</f>
        <v>2290.221044466959</v>
      </c>
      <c r="D47" s="9">
        <f>C47/10000</f>
        <v>0.22902210444669591</v>
      </c>
      <c r="E47" s="5"/>
      <c r="F47" s="8"/>
      <c r="G47" s="8"/>
      <c r="H47" s="1"/>
      <c r="I47" s="1"/>
      <c r="J47" s="1"/>
    </row>
    <row r="48" spans="1:10" x14ac:dyDescent="0.25">
      <c r="A48" s="4">
        <v>55</v>
      </c>
      <c r="B48" s="5">
        <v>1</v>
      </c>
      <c r="C48" s="9">
        <f t="shared" si="10"/>
        <v>2375.8294442772813</v>
      </c>
      <c r="D48" s="9">
        <f>C48/10000</f>
        <v>0.23758294442772812</v>
      </c>
      <c r="E48" s="5"/>
      <c r="F48" s="8"/>
      <c r="G48" s="8"/>
      <c r="H48" s="1"/>
      <c r="I48" s="1"/>
      <c r="J48" s="1"/>
    </row>
    <row r="49" spans="1:10" x14ac:dyDescent="0.25">
      <c r="A49" s="4">
        <v>56</v>
      </c>
      <c r="B49" s="5"/>
      <c r="C49" s="9"/>
      <c r="D49" s="9"/>
      <c r="E49" s="5"/>
      <c r="F49" s="8"/>
      <c r="G49" s="8"/>
      <c r="H49" s="1"/>
      <c r="I49" s="1"/>
      <c r="J49" s="1"/>
    </row>
    <row r="50" spans="1:10" x14ac:dyDescent="0.25">
      <c r="A50" s="4">
        <v>57</v>
      </c>
      <c r="B50" s="5">
        <v>1</v>
      </c>
      <c r="C50" s="9">
        <f t="shared" ref="C50:C58" si="11">$J$2*(A50)^2*B50</f>
        <v>2551.7586328783095</v>
      </c>
      <c r="D50" s="9">
        <f>C50/10000</f>
        <v>0.25517586328783093</v>
      </c>
      <c r="E50" s="5"/>
      <c r="F50" s="8"/>
      <c r="G50" s="8"/>
      <c r="H50" s="1"/>
      <c r="I50" s="1"/>
      <c r="J50" s="1"/>
    </row>
    <row r="51" spans="1:10" x14ac:dyDescent="0.25">
      <c r="A51" s="4">
        <v>58</v>
      </c>
      <c r="B51" s="5">
        <v>1</v>
      </c>
      <c r="C51" s="9">
        <f t="shared" si="11"/>
        <v>2642.079421669016</v>
      </c>
      <c r="D51" s="9">
        <f>C51/10000</f>
        <v>0.26420794216690158</v>
      </c>
      <c r="E51" s="5"/>
      <c r="F51" s="8"/>
      <c r="G51" s="8"/>
      <c r="H51" s="1"/>
      <c r="I51" s="1"/>
      <c r="J51" s="1"/>
    </row>
    <row r="52" spans="1:10" x14ac:dyDescent="0.25">
      <c r="A52" s="4">
        <v>59</v>
      </c>
      <c r="B52" s="5"/>
      <c r="C52" s="9"/>
      <c r="D52" s="9"/>
      <c r="E52" s="5"/>
      <c r="F52" s="8"/>
      <c r="G52" s="8"/>
      <c r="H52" s="1"/>
      <c r="I52" s="1"/>
      <c r="J52" s="1"/>
    </row>
    <row r="53" spans="1:10" x14ac:dyDescent="0.25">
      <c r="A53" s="4">
        <v>60</v>
      </c>
      <c r="B53" s="5">
        <v>1</v>
      </c>
      <c r="C53" s="9">
        <f t="shared" si="11"/>
        <v>2827.4333882308138</v>
      </c>
      <c r="D53" s="9">
        <f t="shared" ref="D53:D59" si="12">C53/10000</f>
        <v>0.28274333882308139</v>
      </c>
      <c r="E53" s="5"/>
      <c r="F53" s="8"/>
      <c r="G53" s="8"/>
      <c r="H53" s="1"/>
      <c r="I53" s="1"/>
      <c r="J53" s="1"/>
    </row>
    <row r="54" spans="1:10" x14ac:dyDescent="0.25">
      <c r="A54" s="4">
        <v>61</v>
      </c>
      <c r="B54" s="5">
        <v>2</v>
      </c>
      <c r="C54" s="9">
        <f t="shared" si="11"/>
        <v>5844.93313200381</v>
      </c>
      <c r="D54" s="9">
        <f t="shared" si="12"/>
        <v>0.584493313200381</v>
      </c>
      <c r="E54" s="5"/>
      <c r="F54" s="8"/>
      <c r="G54" s="8"/>
      <c r="H54" s="1"/>
      <c r="I54" s="1"/>
      <c r="J54" s="1"/>
    </row>
    <row r="55" spans="1:10" x14ac:dyDescent="0.25">
      <c r="A55" s="4">
        <v>62</v>
      </c>
      <c r="B55" s="5">
        <v>2</v>
      </c>
      <c r="C55" s="9">
        <f t="shared" si="11"/>
        <v>6038.1410801995826</v>
      </c>
      <c r="D55" s="9">
        <f t="shared" si="12"/>
        <v>0.60381410801995827</v>
      </c>
      <c r="E55" s="5"/>
      <c r="F55" s="8"/>
      <c r="G55" s="8"/>
      <c r="H55" s="1"/>
      <c r="I55" s="1"/>
      <c r="J55" s="1"/>
    </row>
    <row r="56" spans="1:10" x14ac:dyDescent="0.25">
      <c r="A56" s="4">
        <v>63</v>
      </c>
      <c r="B56" s="5">
        <v>1</v>
      </c>
      <c r="C56" s="9">
        <f t="shared" si="11"/>
        <v>3117.2453105244722</v>
      </c>
      <c r="D56" s="9">
        <f t="shared" si="12"/>
        <v>0.31172453105244724</v>
      </c>
      <c r="E56" s="5"/>
      <c r="F56" s="8"/>
      <c r="G56" s="8"/>
      <c r="H56" s="1"/>
      <c r="I56" s="1"/>
      <c r="J56" s="1"/>
    </row>
    <row r="57" spans="1:10" x14ac:dyDescent="0.25">
      <c r="A57" s="4">
        <v>64</v>
      </c>
      <c r="B57" s="5">
        <v>1</v>
      </c>
      <c r="C57" s="9">
        <f t="shared" si="11"/>
        <v>3216.9908772759482</v>
      </c>
      <c r="D57" s="9">
        <f t="shared" si="12"/>
        <v>0.32169908772759481</v>
      </c>
      <c r="E57" s="5"/>
      <c r="F57" s="8"/>
      <c r="G57" s="8"/>
      <c r="H57" s="1"/>
      <c r="I57" s="1"/>
      <c r="J57" s="1"/>
    </row>
    <row r="58" spans="1:10" x14ac:dyDescent="0.25">
      <c r="A58" s="4">
        <v>65</v>
      </c>
      <c r="B58" s="5">
        <v>2</v>
      </c>
      <c r="C58" s="9">
        <f t="shared" si="11"/>
        <v>6636.6144807084384</v>
      </c>
      <c r="D58" s="9">
        <f t="shared" si="12"/>
        <v>0.66366144807084382</v>
      </c>
      <c r="E58" s="5"/>
      <c r="F58" s="8"/>
      <c r="G58" s="8"/>
      <c r="H58" s="1"/>
      <c r="I58" s="1"/>
      <c r="J58" s="1"/>
    </row>
    <row r="59" spans="1:10" x14ac:dyDescent="0.25">
      <c r="A59" s="4">
        <v>66</v>
      </c>
      <c r="B59" s="5">
        <v>1</v>
      </c>
      <c r="C59" s="9">
        <f>$J$2*(A59)^2*B59</f>
        <v>3421.1943997592848</v>
      </c>
      <c r="D59" s="9">
        <f t="shared" si="12"/>
        <v>0.34211943997592847</v>
      </c>
      <c r="E59" s="5"/>
      <c r="F59" s="8"/>
      <c r="G59" s="8"/>
      <c r="H59" s="1"/>
      <c r="I59" s="1"/>
      <c r="J59" s="1"/>
    </row>
    <row r="60" spans="1:10" x14ac:dyDescent="0.25">
      <c r="A60" s="4">
        <v>67</v>
      </c>
      <c r="B60" s="5"/>
      <c r="C60" s="9"/>
      <c r="D60" s="9"/>
      <c r="E60" s="5"/>
      <c r="F60" s="8"/>
      <c r="G60" s="8"/>
      <c r="H60" s="1"/>
      <c r="I60" s="1"/>
      <c r="J60" s="1"/>
    </row>
    <row r="61" spans="1:10" x14ac:dyDescent="0.25">
      <c r="A61" s="4">
        <v>68</v>
      </c>
      <c r="B61" s="5">
        <v>2</v>
      </c>
      <c r="C61" s="9">
        <f>$J$2*(A61)^2*B61</f>
        <v>7263.3622150996016</v>
      </c>
      <c r="D61" s="9">
        <f>C61/10000</f>
        <v>0.72633622150996013</v>
      </c>
      <c r="E61" s="5"/>
      <c r="F61" s="8"/>
      <c r="G61" s="8"/>
      <c r="H61" s="1"/>
      <c r="I61" s="1"/>
      <c r="J61" s="1"/>
    </row>
    <row r="62" spans="1:10" x14ac:dyDescent="0.25">
      <c r="A62" s="4">
        <v>69</v>
      </c>
      <c r="B62" s="5"/>
      <c r="C62" s="9"/>
      <c r="D62" s="9"/>
      <c r="E62" s="5"/>
      <c r="F62" s="8"/>
      <c r="G62" s="8"/>
      <c r="H62" s="1"/>
      <c r="I62" s="1"/>
      <c r="J62" s="1"/>
    </row>
    <row r="63" spans="1:10" x14ac:dyDescent="0.25">
      <c r="A63" s="4">
        <v>70</v>
      </c>
      <c r="B63" s="5">
        <v>2</v>
      </c>
      <c r="C63" s="9">
        <f>$J$2*(A63)^2*B63</f>
        <v>7696.9020012949932</v>
      </c>
      <c r="D63" s="9">
        <f>C63/10000</f>
        <v>0.76969020012949929</v>
      </c>
      <c r="E63" s="5"/>
      <c r="F63" s="8"/>
      <c r="G63" s="8"/>
      <c r="H63" s="1"/>
      <c r="I63" s="1"/>
      <c r="J63" s="1"/>
    </row>
    <row r="64" spans="1:10" x14ac:dyDescent="0.25">
      <c r="A64" s="4">
        <v>71</v>
      </c>
      <c r="B64" s="5"/>
      <c r="C64" s="9"/>
      <c r="D64" s="9"/>
      <c r="E64" s="5"/>
      <c r="F64" s="8"/>
      <c r="G64" s="8"/>
      <c r="H64" s="1"/>
      <c r="I64" s="1"/>
      <c r="J64" s="1"/>
    </row>
    <row r="65" spans="1:10" x14ac:dyDescent="0.25">
      <c r="A65" s="4">
        <v>72</v>
      </c>
      <c r="B65" s="5"/>
      <c r="C65" s="9"/>
      <c r="D65" s="9"/>
      <c r="E65" s="5"/>
      <c r="F65" s="8"/>
      <c r="G65" s="8"/>
      <c r="H65" s="1"/>
      <c r="I65" s="1"/>
      <c r="J65" s="1"/>
    </row>
    <row r="66" spans="1:10" x14ac:dyDescent="0.25">
      <c r="A66" s="4">
        <v>73</v>
      </c>
      <c r="B66" s="5"/>
      <c r="C66" s="9"/>
      <c r="D66" s="9"/>
      <c r="E66" s="5"/>
      <c r="F66" s="8"/>
      <c r="G66" s="8"/>
      <c r="H66" s="1"/>
      <c r="I66" s="1"/>
      <c r="J66" s="1"/>
    </row>
    <row r="67" spans="1:10" x14ac:dyDescent="0.25">
      <c r="A67" s="4">
        <v>74</v>
      </c>
      <c r="B67" s="5"/>
      <c r="C67" s="9"/>
      <c r="D67" s="9"/>
      <c r="E67" s="5"/>
      <c r="F67" s="8"/>
      <c r="G67" s="8"/>
      <c r="H67" s="1"/>
      <c r="I67" s="1"/>
      <c r="J67" s="1"/>
    </row>
    <row r="68" spans="1:10" x14ac:dyDescent="0.25">
      <c r="A68" s="4">
        <v>75</v>
      </c>
      <c r="B68" s="5">
        <v>1</v>
      </c>
      <c r="C68" s="9">
        <f>$J$2*(A68)^2*B68</f>
        <v>4417.8646691106469</v>
      </c>
      <c r="D68" s="9">
        <f>C68/10000</f>
        <v>0.44178646691106471</v>
      </c>
      <c r="E68" s="5"/>
      <c r="F68" s="8"/>
      <c r="G68" s="8"/>
      <c r="H68" s="1"/>
      <c r="I68" s="1"/>
      <c r="J68" s="1"/>
    </row>
    <row r="69" spans="1:10" x14ac:dyDescent="0.25">
      <c r="A69" s="4">
        <v>76</v>
      </c>
      <c r="B69" s="5"/>
      <c r="C69" s="9"/>
      <c r="D69" s="9"/>
      <c r="E69" s="5"/>
      <c r="F69" s="8"/>
      <c r="G69" s="8"/>
      <c r="H69" s="1"/>
      <c r="I69" s="1"/>
      <c r="J69" s="1"/>
    </row>
    <row r="70" spans="1:10" x14ac:dyDescent="0.25">
      <c r="A70" s="4">
        <v>77</v>
      </c>
      <c r="B70" s="5">
        <v>1</v>
      </c>
      <c r="C70" s="9">
        <f t="shared" ref="C70:C73" si="13">$J$2*(A70)^2*B70</f>
        <v>4656.6257107834708</v>
      </c>
      <c r="D70" s="9">
        <f>C70/10000</f>
        <v>0.46566257107834708</v>
      </c>
      <c r="E70" s="5"/>
      <c r="F70" s="8"/>
      <c r="G70" s="8"/>
      <c r="H70" s="1"/>
      <c r="I70" s="1"/>
      <c r="J70" s="1"/>
    </row>
    <row r="71" spans="1:10" x14ac:dyDescent="0.25">
      <c r="A71" s="4">
        <v>78</v>
      </c>
      <c r="B71" s="5">
        <v>1</v>
      </c>
      <c r="C71" s="9">
        <f t="shared" si="13"/>
        <v>4778.3624261100749</v>
      </c>
      <c r="D71" s="9">
        <f>C71/10000</f>
        <v>0.47783624261100749</v>
      </c>
      <c r="E71" s="5"/>
      <c r="F71" s="8"/>
      <c r="G71" s="8"/>
      <c r="H71" s="1"/>
      <c r="I71" s="1"/>
      <c r="J71" s="1"/>
    </row>
    <row r="72" spans="1:10" x14ac:dyDescent="0.25">
      <c r="A72" s="4">
        <v>79</v>
      </c>
      <c r="B72" s="5">
        <v>2</v>
      </c>
      <c r="C72" s="9">
        <f t="shared" si="13"/>
        <v>9803.33987552695</v>
      </c>
      <c r="D72" s="9">
        <f>C72/10000</f>
        <v>0.98033398755269496</v>
      </c>
      <c r="E72" s="5"/>
      <c r="F72" s="8"/>
      <c r="G72" s="8"/>
      <c r="H72" s="1"/>
      <c r="I72" s="1"/>
      <c r="J72" s="1"/>
    </row>
    <row r="73" spans="1:10" x14ac:dyDescent="0.25">
      <c r="A73" s="4">
        <v>80</v>
      </c>
      <c r="B73" s="5">
        <v>1</v>
      </c>
      <c r="C73" s="9">
        <f t="shared" si="13"/>
        <v>5026.5482457436692</v>
      </c>
      <c r="D73" s="9">
        <f>C73/10000</f>
        <v>0.50265482457436694</v>
      </c>
      <c r="E73" s="5"/>
      <c r="F73" s="8"/>
      <c r="G73" s="8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 t="s">
        <v>13</v>
      </c>
      <c r="B75" s="1">
        <f>SUM(B2:B73)</f>
        <v>56</v>
      </c>
      <c r="C75" s="1"/>
      <c r="D75" s="1"/>
      <c r="E75" s="1">
        <f>SUM(E2:E73)</f>
        <v>75</v>
      </c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 t="s">
        <v>14</v>
      </c>
      <c r="C77" s="10">
        <f>SUM(C2:C73)</f>
        <v>123737.12444877777</v>
      </c>
      <c r="D77" s="10">
        <f>C77/10000</f>
        <v>12.373712444877777</v>
      </c>
      <c r="E77" s="1" t="s">
        <v>14</v>
      </c>
      <c r="F77" s="10">
        <f>SUM(F2:F73)</f>
        <v>16867.996355286992</v>
      </c>
      <c r="G77" s="10">
        <f>F77/10000</f>
        <v>1.6867996355286992</v>
      </c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 t="s">
        <v>15</v>
      </c>
      <c r="C79" s="11">
        <f>SQRT((C77/B75)*(4/I2))</f>
        <v>53.040920860353523</v>
      </c>
      <c r="D79" s="1"/>
      <c r="E79" s="1" t="s">
        <v>15</v>
      </c>
      <c r="F79" s="11">
        <f>SQRT((F77/E75)*(4/I2))</f>
        <v>16.922174801130023</v>
      </c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7.25" x14ac:dyDescent="0.25">
      <c r="B83" s="3" t="s">
        <v>16</v>
      </c>
      <c r="C83" s="3" t="s">
        <v>17</v>
      </c>
      <c r="D83" s="3" t="s">
        <v>18</v>
      </c>
      <c r="E83" s="3" t="s">
        <v>19</v>
      </c>
      <c r="F83" s="3" t="s">
        <v>20</v>
      </c>
      <c r="G83" s="1"/>
      <c r="H83" s="1"/>
      <c r="I83" s="1"/>
    </row>
    <row r="84" spans="1:10" x14ac:dyDescent="0.25">
      <c r="A84" s="3" t="s">
        <v>2</v>
      </c>
      <c r="B84" s="4">
        <f>B75</f>
        <v>56</v>
      </c>
      <c r="C84" s="9">
        <f>D77</f>
        <v>12.373712444877777</v>
      </c>
      <c r="D84" s="12">
        <f>C84/C87*100</f>
        <v>88.003284475824472</v>
      </c>
      <c r="E84" s="13">
        <f>C79</f>
        <v>53.040920860353523</v>
      </c>
      <c r="F84" s="23">
        <f>'Curva ipsometrica'!G18</f>
        <v>39.631032756920142</v>
      </c>
      <c r="G84" s="1"/>
      <c r="H84" s="1"/>
      <c r="I84" s="1"/>
    </row>
    <row r="85" spans="1:10" x14ac:dyDescent="0.25">
      <c r="A85" s="3" t="s">
        <v>4</v>
      </c>
      <c r="B85" s="4">
        <f>E75</f>
        <v>75</v>
      </c>
      <c r="C85" s="9">
        <f>G77</f>
        <v>1.6867996355286992</v>
      </c>
      <c r="D85" s="12">
        <f>C85/C87*100</f>
        <v>11.99671552417553</v>
      </c>
      <c r="E85" s="13">
        <f>F79</f>
        <v>16.922174801130023</v>
      </c>
      <c r="F85" s="23">
        <f>'Curva ipsometrica'!G58</f>
        <v>23.330559746124521</v>
      </c>
    </row>
    <row r="87" spans="1:10" x14ac:dyDescent="0.25">
      <c r="C87" s="10">
        <f>C84+C85</f>
        <v>14.060512080406475</v>
      </c>
    </row>
    <row r="88" spans="1:10" x14ac:dyDescent="0.25">
      <c r="A88" s="14"/>
      <c r="G88" s="15"/>
    </row>
    <row r="90" spans="1:10" x14ac:dyDescent="0.25">
      <c r="A90" s="1"/>
      <c r="B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22" sqref="B22"/>
    </sheetView>
  </sheetViews>
  <sheetFormatPr defaultRowHeight="15" x14ac:dyDescent="0.25"/>
  <cols>
    <col min="1" max="1" width="10.140625" bestFit="1" customWidth="1"/>
    <col min="2" max="2" width="18.5703125" bestFit="1" customWidth="1"/>
    <col min="4" max="4" width="16.5703125" bestFit="1" customWidth="1"/>
    <col min="5" max="5" width="43.5703125" bestFit="1" customWidth="1"/>
  </cols>
  <sheetData>
    <row r="1" spans="1:5" x14ac:dyDescent="0.25">
      <c r="A1" s="32" t="s">
        <v>21</v>
      </c>
      <c r="B1" s="32"/>
      <c r="C1" s="32"/>
      <c r="D1" s="32"/>
      <c r="E1" s="32"/>
    </row>
    <row r="2" spans="1:5" x14ac:dyDescent="0.25">
      <c r="A2" s="1" t="s">
        <v>22</v>
      </c>
      <c r="B2" s="1" t="s">
        <v>23</v>
      </c>
      <c r="C2" s="1"/>
      <c r="D2" s="1" t="s">
        <v>24</v>
      </c>
      <c r="E2" s="1"/>
    </row>
    <row r="3" spans="1:5" x14ac:dyDescent="0.25">
      <c r="A3" s="1">
        <f>B22</f>
        <v>56</v>
      </c>
      <c r="B3" s="1">
        <v>15</v>
      </c>
      <c r="C3" s="1"/>
      <c r="D3" s="16">
        <f>(B3/A3)*100</f>
        <v>26.785714285714285</v>
      </c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34" t="s">
        <v>38</v>
      </c>
      <c r="B6" s="34"/>
      <c r="C6" s="2"/>
      <c r="D6" s="2"/>
      <c r="E6" s="2"/>
    </row>
    <row r="7" spans="1:5" x14ac:dyDescent="0.25">
      <c r="A7" s="1" t="s">
        <v>25</v>
      </c>
      <c r="B7" s="1" t="s">
        <v>26</v>
      </c>
      <c r="C7" s="1"/>
      <c r="D7" s="1" t="s">
        <v>27</v>
      </c>
      <c r="E7" s="1" t="s">
        <v>28</v>
      </c>
    </row>
    <row r="8" spans="1:5" x14ac:dyDescent="0.25">
      <c r="A8" s="4">
        <v>20</v>
      </c>
      <c r="B8" s="4">
        <v>2</v>
      </c>
      <c r="C8" s="1"/>
      <c r="D8" s="16">
        <f t="shared" ref="D8:D20" si="0">B8*($D$3/100)</f>
        <v>0.5357142857142857</v>
      </c>
      <c r="E8" s="1">
        <v>1</v>
      </c>
    </row>
    <row r="9" spans="1:5" x14ac:dyDescent="0.25">
      <c r="A9" s="4">
        <v>25</v>
      </c>
      <c r="B9" s="4">
        <v>4</v>
      </c>
      <c r="C9" s="1"/>
      <c r="D9" s="16">
        <f t="shared" si="0"/>
        <v>1.0714285714285714</v>
      </c>
      <c r="E9" s="1">
        <v>1</v>
      </c>
    </row>
    <row r="10" spans="1:5" x14ac:dyDescent="0.25">
      <c r="A10" s="4">
        <v>30</v>
      </c>
      <c r="B10" s="4">
        <v>3</v>
      </c>
      <c r="C10" s="1"/>
      <c r="D10" s="16">
        <f t="shared" si="0"/>
        <v>0.8035714285714286</v>
      </c>
      <c r="E10" s="1">
        <v>1</v>
      </c>
    </row>
    <row r="11" spans="1:5" x14ac:dyDescent="0.25">
      <c r="A11" s="4">
        <v>35</v>
      </c>
      <c r="B11" s="4">
        <v>5</v>
      </c>
      <c r="C11" s="1"/>
      <c r="D11" s="16">
        <f t="shared" si="0"/>
        <v>1.3392857142857142</v>
      </c>
      <c r="E11" s="1">
        <v>1</v>
      </c>
    </row>
    <row r="12" spans="1:5" x14ac:dyDescent="0.25">
      <c r="A12" s="4">
        <v>40</v>
      </c>
      <c r="B12" s="4">
        <v>5</v>
      </c>
      <c r="C12" s="1"/>
      <c r="D12" s="16">
        <f t="shared" si="0"/>
        <v>1.3392857142857142</v>
      </c>
      <c r="E12" s="1">
        <v>1</v>
      </c>
    </row>
    <row r="13" spans="1:5" x14ac:dyDescent="0.25">
      <c r="A13" s="4">
        <v>45</v>
      </c>
      <c r="B13" s="4">
        <v>5</v>
      </c>
      <c r="C13" s="1"/>
      <c r="D13" s="16">
        <f t="shared" si="0"/>
        <v>1.3392857142857142</v>
      </c>
      <c r="E13" s="1">
        <v>1</v>
      </c>
    </row>
    <row r="14" spans="1:5" x14ac:dyDescent="0.25">
      <c r="A14" s="4">
        <v>50</v>
      </c>
      <c r="B14" s="4">
        <v>8</v>
      </c>
      <c r="C14" s="1"/>
      <c r="D14" s="16">
        <f t="shared" si="0"/>
        <v>2.1428571428571428</v>
      </c>
      <c r="E14" s="1">
        <v>2</v>
      </c>
    </row>
    <row r="15" spans="1:5" x14ac:dyDescent="0.25">
      <c r="A15" s="4">
        <v>55</v>
      </c>
      <c r="B15" s="4">
        <v>3</v>
      </c>
      <c r="C15" s="1"/>
      <c r="D15" s="16">
        <f t="shared" si="0"/>
        <v>0.8035714285714286</v>
      </c>
      <c r="E15" s="1">
        <v>1</v>
      </c>
    </row>
    <row r="16" spans="1:5" x14ac:dyDescent="0.25">
      <c r="A16" s="4">
        <v>60</v>
      </c>
      <c r="B16" s="4">
        <v>6</v>
      </c>
      <c r="C16" s="1"/>
      <c r="D16" s="16">
        <f t="shared" si="0"/>
        <v>1.6071428571428572</v>
      </c>
      <c r="E16" s="1">
        <v>2</v>
      </c>
    </row>
    <row r="17" spans="1:5" x14ac:dyDescent="0.25">
      <c r="A17" s="4">
        <v>65</v>
      </c>
      <c r="B17" s="4">
        <v>5</v>
      </c>
      <c r="C17" s="1"/>
      <c r="D17" s="16">
        <f t="shared" si="0"/>
        <v>1.3392857142857142</v>
      </c>
      <c r="E17" s="1">
        <v>1</v>
      </c>
    </row>
    <row r="18" spans="1:5" x14ac:dyDescent="0.25">
      <c r="A18" s="4">
        <v>70</v>
      </c>
      <c r="B18" s="4">
        <v>4</v>
      </c>
      <c r="C18" s="1"/>
      <c r="D18" s="16">
        <f t="shared" si="0"/>
        <v>1.0714285714285714</v>
      </c>
      <c r="E18" s="1">
        <v>1</v>
      </c>
    </row>
    <row r="19" spans="1:5" x14ac:dyDescent="0.25">
      <c r="A19" s="4">
        <v>75</v>
      </c>
      <c r="B19" s="4">
        <v>2</v>
      </c>
      <c r="C19" s="1"/>
      <c r="D19" s="16">
        <f t="shared" si="0"/>
        <v>0.5357142857142857</v>
      </c>
      <c r="E19" s="1">
        <v>1</v>
      </c>
    </row>
    <row r="20" spans="1:5" x14ac:dyDescent="0.25">
      <c r="A20" s="4">
        <v>80</v>
      </c>
      <c r="B20" s="4">
        <v>4</v>
      </c>
      <c r="D20" s="16">
        <f t="shared" si="0"/>
        <v>1.0714285714285714</v>
      </c>
      <c r="E20" s="2">
        <v>1</v>
      </c>
    </row>
    <row r="21" spans="1:5" x14ac:dyDescent="0.25">
      <c r="A21" s="17"/>
      <c r="B21" s="17"/>
    </row>
    <row r="22" spans="1:5" x14ac:dyDescent="0.25">
      <c r="A22" s="1" t="s">
        <v>29</v>
      </c>
      <c r="B22" s="1">
        <f>SUM(B8:B20)</f>
        <v>56</v>
      </c>
      <c r="D22" s="1" t="s">
        <v>29</v>
      </c>
      <c r="E22" s="1">
        <f>SUM(E8:E20)</f>
        <v>15</v>
      </c>
    </row>
    <row r="24" spans="1:5" x14ac:dyDescent="0.25">
      <c r="C24" s="1"/>
    </row>
    <row r="27" spans="1:5" x14ac:dyDescent="0.25">
      <c r="A27" s="2" t="s">
        <v>22</v>
      </c>
      <c r="B27" s="2" t="s">
        <v>23</v>
      </c>
      <c r="D27" s="2" t="s">
        <v>24</v>
      </c>
    </row>
    <row r="28" spans="1:5" x14ac:dyDescent="0.25">
      <c r="A28" s="2">
        <v>75</v>
      </c>
      <c r="B28" s="2">
        <v>15</v>
      </c>
      <c r="D28" s="16">
        <f>(B28/A28)*100</f>
        <v>20</v>
      </c>
    </row>
    <row r="29" spans="1:5" x14ac:dyDescent="0.25">
      <c r="C29" s="2"/>
    </row>
    <row r="30" spans="1:5" x14ac:dyDescent="0.25">
      <c r="A30" s="33" t="s">
        <v>37</v>
      </c>
      <c r="B30" s="33"/>
      <c r="C30" s="2"/>
    </row>
    <row r="31" spans="1:5" x14ac:dyDescent="0.25">
      <c r="A31" s="2" t="s">
        <v>25</v>
      </c>
      <c r="B31" s="2" t="s">
        <v>26</v>
      </c>
      <c r="D31" s="2" t="s">
        <v>27</v>
      </c>
      <c r="E31" s="2" t="s">
        <v>28</v>
      </c>
    </row>
    <row r="32" spans="1:5" x14ac:dyDescent="0.25">
      <c r="A32" s="4">
        <v>10</v>
      </c>
      <c r="B32" s="5">
        <v>17</v>
      </c>
      <c r="D32" s="2">
        <f>B32*($D$28/100)</f>
        <v>3.4000000000000004</v>
      </c>
      <c r="E32" s="2">
        <v>3</v>
      </c>
    </row>
    <row r="33" spans="1:5" x14ac:dyDescent="0.25">
      <c r="A33" s="4">
        <v>15</v>
      </c>
      <c r="B33" s="5">
        <v>37</v>
      </c>
      <c r="D33" s="2">
        <f t="shared" ref="D33:D36" si="1">B33*($D$28/100)</f>
        <v>7.4</v>
      </c>
      <c r="E33" s="2">
        <v>7</v>
      </c>
    </row>
    <row r="34" spans="1:5" x14ac:dyDescent="0.25">
      <c r="A34" s="4">
        <v>20</v>
      </c>
      <c r="B34" s="4">
        <v>10</v>
      </c>
      <c r="D34" s="2">
        <f t="shared" si="1"/>
        <v>2</v>
      </c>
      <c r="E34" s="2">
        <v>2</v>
      </c>
    </row>
    <row r="35" spans="1:5" x14ac:dyDescent="0.25">
      <c r="A35" s="4">
        <v>25</v>
      </c>
      <c r="B35" s="4">
        <v>6</v>
      </c>
      <c r="D35" s="2">
        <f t="shared" si="1"/>
        <v>1.2000000000000002</v>
      </c>
      <c r="E35" s="2">
        <v>1</v>
      </c>
    </row>
    <row r="36" spans="1:5" x14ac:dyDescent="0.25">
      <c r="A36" s="4">
        <v>30</v>
      </c>
      <c r="B36" s="4">
        <v>5</v>
      </c>
      <c r="D36" s="2">
        <f t="shared" si="1"/>
        <v>1</v>
      </c>
      <c r="E36" s="2">
        <v>1</v>
      </c>
    </row>
    <row r="38" spans="1:5" x14ac:dyDescent="0.25">
      <c r="A38" s="2" t="s">
        <v>29</v>
      </c>
      <c r="B38" s="2">
        <f>SUM(B32:B36)</f>
        <v>75</v>
      </c>
      <c r="D38" s="2" t="s">
        <v>29</v>
      </c>
      <c r="E38" s="2">
        <f>SUM(E32:E36)</f>
        <v>14</v>
      </c>
    </row>
  </sheetData>
  <mergeCells count="3">
    <mergeCell ref="A1:E1"/>
    <mergeCell ref="A30:B30"/>
    <mergeCell ref="A6:B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G59" sqref="G59"/>
    </sheetView>
  </sheetViews>
  <sheetFormatPr defaultRowHeight="15" x14ac:dyDescent="0.25"/>
  <cols>
    <col min="1" max="1" width="43.5703125" style="2" bestFit="1" customWidth="1"/>
    <col min="2" max="5" width="9.140625" style="2"/>
    <col min="6" max="6" width="14.5703125" style="2" bestFit="1" customWidth="1"/>
    <col min="7" max="8" width="9.140625" style="2"/>
    <col min="9" max="9" width="43.5703125" style="2" bestFit="1" customWidth="1"/>
    <col min="10" max="16384" width="9.140625" style="2"/>
  </cols>
  <sheetData>
    <row r="1" spans="1:7" x14ac:dyDescent="0.25">
      <c r="A1" s="36" t="s">
        <v>21</v>
      </c>
      <c r="B1" s="36"/>
      <c r="C1" s="36"/>
      <c r="D1" s="36"/>
    </row>
    <row r="2" spans="1:7" x14ac:dyDescent="0.25">
      <c r="A2" s="19"/>
      <c r="B2" s="19"/>
      <c r="C2" s="19"/>
      <c r="D2" s="19"/>
    </row>
    <row r="3" spans="1:7" x14ac:dyDescent="0.25">
      <c r="A3" s="3" t="s">
        <v>28</v>
      </c>
      <c r="B3" s="3" t="s">
        <v>32</v>
      </c>
      <c r="C3" s="3" t="s">
        <v>33</v>
      </c>
      <c r="D3" s="3" t="s">
        <v>34</v>
      </c>
    </row>
    <row r="4" spans="1:7" x14ac:dyDescent="0.25">
      <c r="A4" s="20">
        <v>1</v>
      </c>
      <c r="B4" s="4">
        <v>20</v>
      </c>
      <c r="C4" s="4">
        <v>21</v>
      </c>
      <c r="D4" s="4">
        <v>22.2</v>
      </c>
    </row>
    <row r="5" spans="1:7" x14ac:dyDescent="0.25">
      <c r="A5" s="17"/>
      <c r="B5" s="17"/>
      <c r="C5" s="17"/>
      <c r="D5" s="17"/>
    </row>
    <row r="6" spans="1:7" x14ac:dyDescent="0.25">
      <c r="A6" s="20">
        <v>1</v>
      </c>
      <c r="B6" s="4">
        <v>25</v>
      </c>
      <c r="C6" s="4">
        <v>27</v>
      </c>
      <c r="D6" s="4">
        <v>24.5</v>
      </c>
    </row>
    <row r="7" spans="1:7" x14ac:dyDescent="0.25">
      <c r="A7" s="17"/>
      <c r="B7" s="17"/>
      <c r="C7" s="17"/>
      <c r="D7" s="17"/>
    </row>
    <row r="8" spans="1:7" x14ac:dyDescent="0.25">
      <c r="A8" s="22">
        <v>1</v>
      </c>
      <c r="B8" s="4">
        <v>30</v>
      </c>
      <c r="C8" s="4">
        <v>31</v>
      </c>
      <c r="D8" s="4">
        <v>34</v>
      </c>
    </row>
    <row r="9" spans="1:7" x14ac:dyDescent="0.25">
      <c r="A9" s="21"/>
      <c r="B9" s="17"/>
      <c r="C9" s="17"/>
      <c r="D9" s="17"/>
    </row>
    <row r="10" spans="1:7" x14ac:dyDescent="0.25">
      <c r="A10" s="20">
        <v>1</v>
      </c>
      <c r="B10" s="4">
        <v>35</v>
      </c>
      <c r="C10" s="4">
        <v>36</v>
      </c>
      <c r="D10" s="4">
        <v>36.6</v>
      </c>
    </row>
    <row r="11" spans="1:7" x14ac:dyDescent="0.25">
      <c r="C11" s="17"/>
      <c r="D11" s="17"/>
      <c r="G11" s="17"/>
    </row>
    <row r="12" spans="1:7" x14ac:dyDescent="0.25">
      <c r="A12" s="20">
        <v>1</v>
      </c>
      <c r="B12" s="4">
        <v>40</v>
      </c>
      <c r="C12" s="4">
        <v>41</v>
      </c>
      <c r="D12" s="4">
        <v>36.799999999999997</v>
      </c>
      <c r="G12" s="17"/>
    </row>
    <row r="13" spans="1:7" x14ac:dyDescent="0.25">
      <c r="A13" s="17"/>
      <c r="B13" s="17"/>
      <c r="C13" s="17"/>
      <c r="D13" s="17"/>
    </row>
    <row r="14" spans="1:7" x14ac:dyDescent="0.25">
      <c r="A14" s="20">
        <v>1</v>
      </c>
      <c r="B14" s="4">
        <v>45</v>
      </c>
      <c r="C14" s="4">
        <v>45</v>
      </c>
      <c r="D14" s="4">
        <v>34.5</v>
      </c>
    </row>
    <row r="15" spans="1:7" x14ac:dyDescent="0.25">
      <c r="G15" s="11"/>
    </row>
    <row r="16" spans="1:7" x14ac:dyDescent="0.25">
      <c r="A16" s="35">
        <v>2</v>
      </c>
      <c r="B16" s="26">
        <v>50</v>
      </c>
      <c r="C16" s="4">
        <v>48</v>
      </c>
      <c r="D16" s="4">
        <v>37.799999999999997</v>
      </c>
    </row>
    <row r="17" spans="1:12" x14ac:dyDescent="0.25">
      <c r="A17" s="35"/>
      <c r="B17" s="26"/>
      <c r="C17" s="4">
        <v>48</v>
      </c>
      <c r="D17" s="4">
        <v>32.6</v>
      </c>
    </row>
    <row r="18" spans="1:12" x14ac:dyDescent="0.25">
      <c r="F18" s="2" t="s">
        <v>35</v>
      </c>
      <c r="G18" s="16">
        <f>17.451*LN('Parametri dendrometrici'!E84)-29.668</f>
        <v>39.631032756920142</v>
      </c>
    </row>
    <row r="19" spans="1:12" x14ac:dyDescent="0.25">
      <c r="A19" s="20">
        <v>1</v>
      </c>
      <c r="B19" s="4">
        <v>55</v>
      </c>
      <c r="C19" s="4">
        <v>54</v>
      </c>
      <c r="D19" s="4">
        <v>41.7</v>
      </c>
    </row>
    <row r="20" spans="1:12" x14ac:dyDescent="0.25">
      <c r="L20" s="17"/>
    </row>
    <row r="21" spans="1:12" x14ac:dyDescent="0.25">
      <c r="A21" s="35">
        <v>2</v>
      </c>
      <c r="B21" s="26">
        <v>60</v>
      </c>
      <c r="C21" s="4">
        <v>61</v>
      </c>
      <c r="D21" s="4">
        <v>43.6</v>
      </c>
    </row>
    <row r="22" spans="1:12" x14ac:dyDescent="0.25">
      <c r="A22" s="35"/>
      <c r="B22" s="26"/>
      <c r="C22" s="4">
        <v>62</v>
      </c>
      <c r="D22" s="4">
        <v>43.7</v>
      </c>
    </row>
    <row r="24" spans="1:12" x14ac:dyDescent="0.25">
      <c r="A24" s="20">
        <v>1</v>
      </c>
      <c r="B24" s="4">
        <v>65</v>
      </c>
      <c r="C24" s="4">
        <v>66</v>
      </c>
      <c r="D24" s="4">
        <v>44.4</v>
      </c>
    </row>
    <row r="26" spans="1:12" x14ac:dyDescent="0.25">
      <c r="A26" s="20">
        <v>1</v>
      </c>
      <c r="B26" s="4">
        <v>70</v>
      </c>
      <c r="C26" s="4">
        <v>72</v>
      </c>
      <c r="D26" s="4">
        <v>45.1</v>
      </c>
    </row>
    <row r="28" spans="1:12" x14ac:dyDescent="0.25">
      <c r="A28" s="20">
        <v>1</v>
      </c>
      <c r="B28" s="4">
        <v>75</v>
      </c>
      <c r="C28" s="4">
        <v>76</v>
      </c>
      <c r="D28" s="13">
        <v>46</v>
      </c>
    </row>
    <row r="30" spans="1:12" x14ac:dyDescent="0.25">
      <c r="A30" s="20">
        <v>1</v>
      </c>
      <c r="B30" s="4">
        <v>80</v>
      </c>
      <c r="C30" s="4">
        <v>82</v>
      </c>
      <c r="D30" s="4">
        <v>44.5</v>
      </c>
    </row>
    <row r="38" spans="1:4" x14ac:dyDescent="0.25">
      <c r="A38" s="36" t="s">
        <v>36</v>
      </c>
      <c r="B38" s="36"/>
      <c r="C38" s="36"/>
      <c r="D38" s="36"/>
    </row>
    <row r="39" spans="1:4" x14ac:dyDescent="0.25">
      <c r="A39" s="19"/>
      <c r="B39" s="19"/>
      <c r="C39" s="19"/>
      <c r="D39" s="19"/>
    </row>
    <row r="40" spans="1:4" x14ac:dyDescent="0.25">
      <c r="A40" s="3" t="s">
        <v>28</v>
      </c>
      <c r="B40" s="3" t="s">
        <v>32</v>
      </c>
      <c r="C40" s="3" t="s">
        <v>33</v>
      </c>
      <c r="D40" s="3" t="s">
        <v>34</v>
      </c>
    </row>
    <row r="41" spans="1:4" x14ac:dyDescent="0.25">
      <c r="A41" s="35">
        <v>3</v>
      </c>
      <c r="B41" s="26">
        <v>10</v>
      </c>
      <c r="C41" s="4">
        <v>9</v>
      </c>
      <c r="D41" s="13">
        <v>18.7</v>
      </c>
    </row>
    <row r="42" spans="1:4" x14ac:dyDescent="0.25">
      <c r="A42" s="35"/>
      <c r="B42" s="26"/>
      <c r="C42" s="4">
        <v>10</v>
      </c>
      <c r="D42" s="13">
        <v>17.100000000000001</v>
      </c>
    </row>
    <row r="43" spans="1:4" x14ac:dyDescent="0.25">
      <c r="A43" s="35"/>
      <c r="B43" s="26"/>
      <c r="C43" s="4">
        <v>12</v>
      </c>
      <c r="D43" s="13">
        <v>17</v>
      </c>
    </row>
    <row r="44" spans="1:4" x14ac:dyDescent="0.25">
      <c r="D44" s="11"/>
    </row>
    <row r="45" spans="1:4" x14ac:dyDescent="0.25">
      <c r="A45" s="35">
        <v>7</v>
      </c>
      <c r="B45" s="37">
        <v>15</v>
      </c>
      <c r="C45" s="4">
        <v>14</v>
      </c>
      <c r="D45" s="13">
        <v>20.100000000000001</v>
      </c>
    </row>
    <row r="46" spans="1:4" x14ac:dyDescent="0.25">
      <c r="A46" s="35"/>
      <c r="B46" s="38"/>
      <c r="C46" s="4">
        <v>14</v>
      </c>
      <c r="D46" s="13">
        <v>23.7</v>
      </c>
    </row>
    <row r="47" spans="1:4" x14ac:dyDescent="0.25">
      <c r="A47" s="35"/>
      <c r="B47" s="38"/>
      <c r="C47" s="4">
        <v>15</v>
      </c>
      <c r="D47" s="13">
        <v>21</v>
      </c>
    </row>
    <row r="48" spans="1:4" x14ac:dyDescent="0.25">
      <c r="A48" s="35"/>
      <c r="B48" s="38"/>
      <c r="C48" s="4">
        <v>15</v>
      </c>
      <c r="D48" s="13">
        <v>22.5</v>
      </c>
    </row>
    <row r="49" spans="1:7" x14ac:dyDescent="0.25">
      <c r="A49" s="35"/>
      <c r="B49" s="38"/>
      <c r="C49" s="4">
        <v>15</v>
      </c>
      <c r="D49" s="13">
        <v>21.8</v>
      </c>
    </row>
    <row r="50" spans="1:7" x14ac:dyDescent="0.25">
      <c r="A50" s="35"/>
      <c r="B50" s="38"/>
      <c r="C50" s="4">
        <v>16</v>
      </c>
      <c r="D50" s="13">
        <v>22.3</v>
      </c>
    </row>
    <row r="51" spans="1:7" x14ac:dyDescent="0.25">
      <c r="A51" s="35"/>
      <c r="B51" s="39"/>
      <c r="C51" s="4">
        <v>16</v>
      </c>
      <c r="D51" s="13">
        <v>22.8</v>
      </c>
    </row>
    <row r="52" spans="1:7" x14ac:dyDescent="0.25">
      <c r="D52" s="11"/>
    </row>
    <row r="53" spans="1:7" x14ac:dyDescent="0.25">
      <c r="A53" s="35">
        <v>2</v>
      </c>
      <c r="B53" s="26">
        <v>20</v>
      </c>
      <c r="C53" s="4">
        <v>19</v>
      </c>
      <c r="D53" s="13">
        <v>26.1</v>
      </c>
    </row>
    <row r="54" spans="1:7" x14ac:dyDescent="0.25">
      <c r="A54" s="35"/>
      <c r="B54" s="26"/>
      <c r="C54" s="4">
        <v>20</v>
      </c>
      <c r="D54" s="13">
        <v>25.4</v>
      </c>
    </row>
    <row r="55" spans="1:7" x14ac:dyDescent="0.25">
      <c r="D55" s="11"/>
    </row>
    <row r="56" spans="1:7" x14ac:dyDescent="0.25">
      <c r="A56" s="22">
        <v>1</v>
      </c>
      <c r="B56" s="4">
        <v>25</v>
      </c>
      <c r="C56" s="4">
        <v>23</v>
      </c>
      <c r="D56" s="13">
        <v>27</v>
      </c>
    </row>
    <row r="57" spans="1:7" x14ac:dyDescent="0.25">
      <c r="A57" s="21"/>
      <c r="B57" s="17"/>
      <c r="C57" s="17"/>
      <c r="D57" s="24"/>
    </row>
    <row r="58" spans="1:7" x14ac:dyDescent="0.25">
      <c r="A58" s="20">
        <v>1</v>
      </c>
      <c r="B58" s="4">
        <v>30</v>
      </c>
      <c r="C58" s="4">
        <v>29</v>
      </c>
      <c r="D58" s="13">
        <v>28.3</v>
      </c>
      <c r="F58" s="18" t="s">
        <v>35</v>
      </c>
      <c r="G58" s="16">
        <f>10.472*LN('Parametri dendrometrici'!E85)-6.2908</f>
        <v>23.330559746124521</v>
      </c>
    </row>
  </sheetData>
  <mergeCells count="12">
    <mergeCell ref="A45:A51"/>
    <mergeCell ref="B45:B51"/>
    <mergeCell ref="A53:A54"/>
    <mergeCell ref="B53:B54"/>
    <mergeCell ref="A38:D38"/>
    <mergeCell ref="A41:A43"/>
    <mergeCell ref="B41:B43"/>
    <mergeCell ref="A16:A17"/>
    <mergeCell ref="B16:B17"/>
    <mergeCell ref="A21:A22"/>
    <mergeCell ref="B21:B22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Part. Ads B</vt:lpstr>
      <vt:lpstr>Divisione in classi diam</vt:lpstr>
      <vt:lpstr>Parametri dendrometrici</vt:lpstr>
      <vt:lpstr>Calcoli altezze</vt:lpstr>
      <vt:lpstr>Curva ipsometrica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2017-09-07T11:02:01Z</dcterms:modified>
</cp:coreProperties>
</file>