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0115" windowHeight="7755" tabRatio="655" firstSheet="17" activeTab="2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</sheets>
  <calcPr calcId="145621"/>
</workbook>
</file>

<file path=xl/calcChain.xml><?xml version="1.0" encoding="utf-8"?>
<calcChain xmlns="http://schemas.openxmlformats.org/spreadsheetml/2006/main">
  <c r="K4" i="25" l="1"/>
  <c r="K8" i="25" s="1"/>
  <c r="K13" i="25" s="1"/>
  <c r="L13" i="25" s="1"/>
  <c r="L4" i="25"/>
  <c r="M4" i="25"/>
  <c r="M8" i="25" s="1"/>
  <c r="L8" i="25"/>
  <c r="L14" i="24"/>
  <c r="K14" i="24"/>
  <c r="M9" i="24"/>
  <c r="L9" i="24"/>
  <c r="K9" i="24"/>
  <c r="M3" i="24"/>
  <c r="L3" i="24"/>
  <c r="K3" i="24"/>
  <c r="L12" i="23" l="1"/>
  <c r="K12" i="23"/>
  <c r="M8" i="23"/>
  <c r="L8" i="23"/>
  <c r="K8" i="23"/>
  <c r="M3" i="23"/>
  <c r="L3" i="23"/>
  <c r="K3" i="23"/>
  <c r="L12" i="22"/>
  <c r="K12" i="22"/>
  <c r="M8" i="22"/>
  <c r="L8" i="22"/>
  <c r="K8" i="22"/>
  <c r="M3" i="22"/>
  <c r="L3" i="22"/>
  <c r="K3" i="22"/>
  <c r="L12" i="21"/>
  <c r="K12" i="21"/>
  <c r="M8" i="21"/>
  <c r="L8" i="21"/>
  <c r="K8" i="21"/>
  <c r="M3" i="21"/>
  <c r="L3" i="21"/>
  <c r="K3" i="21"/>
  <c r="L12" i="20"/>
  <c r="K12" i="20"/>
  <c r="M8" i="20"/>
  <c r="L8" i="20"/>
  <c r="K8" i="20"/>
  <c r="M3" i="20"/>
  <c r="L3" i="20"/>
  <c r="K3" i="20"/>
  <c r="L12" i="19"/>
  <c r="K12" i="19"/>
  <c r="M8" i="19"/>
  <c r="L8" i="19"/>
  <c r="K8" i="19"/>
  <c r="M3" i="19"/>
  <c r="L3" i="19"/>
  <c r="K3" i="19"/>
  <c r="M18" i="18"/>
  <c r="L18" i="18"/>
  <c r="N12" i="18"/>
  <c r="M12" i="18"/>
  <c r="L12" i="18"/>
  <c r="N7" i="18"/>
  <c r="M7" i="18"/>
  <c r="L7" i="18"/>
  <c r="K16" i="17"/>
  <c r="J16" i="17"/>
  <c r="L11" i="17"/>
  <c r="K11" i="17"/>
  <c r="J11" i="17"/>
  <c r="L4" i="17"/>
  <c r="K4" i="17"/>
  <c r="J4" i="17"/>
  <c r="K16" i="16"/>
  <c r="J16" i="16"/>
  <c r="L11" i="16"/>
  <c r="K11" i="16"/>
  <c r="J11" i="16"/>
  <c r="L4" i="16"/>
  <c r="K4" i="16"/>
  <c r="J4" i="16"/>
  <c r="K15" i="15"/>
  <c r="J15" i="15"/>
  <c r="L10" i="15"/>
  <c r="K10" i="15"/>
  <c r="J10" i="15"/>
  <c r="L4" i="15"/>
  <c r="K4" i="15"/>
  <c r="J4" i="15"/>
  <c r="L13" i="14"/>
  <c r="K13" i="14"/>
  <c r="M9" i="14"/>
  <c r="L9" i="14"/>
  <c r="K9" i="14"/>
  <c r="M5" i="14"/>
  <c r="L5" i="14"/>
  <c r="K5" i="14"/>
  <c r="L14" i="13"/>
  <c r="K14" i="13"/>
  <c r="M10" i="13"/>
  <c r="L10" i="13"/>
  <c r="K10" i="13"/>
  <c r="M5" i="13"/>
  <c r="L5" i="13"/>
  <c r="K5" i="13"/>
  <c r="L17" i="12"/>
  <c r="K17" i="12"/>
  <c r="M12" i="12"/>
  <c r="L12" i="12"/>
  <c r="K12" i="12"/>
  <c r="M6" i="12"/>
  <c r="L6" i="12"/>
  <c r="K6" i="12"/>
  <c r="L13" i="11"/>
  <c r="K13" i="11"/>
  <c r="M8" i="11"/>
  <c r="L8" i="11"/>
  <c r="K8" i="11"/>
  <c r="M4" i="11"/>
  <c r="L4" i="11"/>
  <c r="K4" i="11"/>
  <c r="L15" i="10"/>
  <c r="K15" i="10"/>
  <c r="K10" i="10"/>
  <c r="M10" i="10"/>
  <c r="L10" i="10"/>
  <c r="M4" i="10"/>
  <c r="L4" i="10"/>
  <c r="K4" i="10"/>
  <c r="L16" i="9"/>
  <c r="K16" i="9"/>
  <c r="M11" i="9"/>
  <c r="L11" i="9"/>
  <c r="K11" i="9"/>
  <c r="M5" i="9"/>
  <c r="L5" i="9"/>
  <c r="K5" i="9"/>
  <c r="L18" i="8"/>
  <c r="K18" i="8"/>
  <c r="M12" i="8"/>
  <c r="L12" i="8"/>
  <c r="K12" i="8"/>
  <c r="M8" i="8"/>
  <c r="K8" i="8"/>
  <c r="L8" i="8"/>
  <c r="N4" i="2"/>
  <c r="M4" i="2"/>
  <c r="L4" i="2"/>
  <c r="K4" i="2"/>
  <c r="J4" i="2"/>
  <c r="H4" i="2"/>
</calcChain>
</file>

<file path=xl/sharedStrings.xml><?xml version="1.0" encoding="utf-8"?>
<sst xmlns="http://schemas.openxmlformats.org/spreadsheetml/2006/main" count="1220" uniqueCount="273">
  <si>
    <t>Data</t>
  </si>
  <si>
    <t>No</t>
  </si>
  <si>
    <t>Umur</t>
  </si>
  <si>
    <t xml:space="preserve">Tinggi Badan </t>
  </si>
  <si>
    <t>Berat Badan</t>
  </si>
  <si>
    <t>Jenis Kelamin</t>
  </si>
  <si>
    <t>Protein</t>
  </si>
  <si>
    <t>Lemak</t>
  </si>
  <si>
    <t>Karbohidrat</t>
  </si>
  <si>
    <t>Perempuan</t>
  </si>
  <si>
    <t>Ringan</t>
  </si>
  <si>
    <t>IMT = Index Massa Tubuh</t>
  </si>
  <si>
    <t>AMB</t>
  </si>
  <si>
    <t>AMB = Angka Metabolisme Basal</t>
  </si>
  <si>
    <t>Laki-Laki= 66 + (13,7xBB) + (5xTB) - (6,8xU)</t>
  </si>
  <si>
    <t>Perempuan=65,5 + (9,6xBB) + (1,8xBB) - (4,7xU)</t>
  </si>
  <si>
    <t>Keterangan :</t>
  </si>
  <si>
    <t>BB = Berat Badan (Kg)</t>
  </si>
  <si>
    <t>TB = Tinggi Badan (m)</t>
  </si>
  <si>
    <t>Kelompok Aktivitas</t>
  </si>
  <si>
    <t>Sedang</t>
  </si>
  <si>
    <t>Berat</t>
  </si>
  <si>
    <t>1,70</t>
  </si>
  <si>
    <t>1,76</t>
  </si>
  <si>
    <t>1,56</t>
  </si>
  <si>
    <t>1,55</t>
  </si>
  <si>
    <t>2,10</t>
  </si>
  <si>
    <t>2,00</t>
  </si>
  <si>
    <t>Laki - laki</t>
  </si>
  <si>
    <t>U = Umur (Tahun)</t>
  </si>
  <si>
    <t>TB = Tinggi Badan (cm)</t>
  </si>
  <si>
    <t>KE = Hasil AMB x JA</t>
  </si>
  <si>
    <t>Jenis Aktivitas</t>
  </si>
  <si>
    <t>KE = Kebutuhan Energi</t>
  </si>
  <si>
    <t>1. Rumus IMT</t>
  </si>
  <si>
    <t>2. Aktivitas Fisik</t>
  </si>
  <si>
    <t>3. Perhitungan AMB (Angka Metabolisme Basal)</t>
  </si>
  <si>
    <t>4. Perhitungan Kebutuhan Energi</t>
  </si>
  <si>
    <t>5. Perhitungan Karbohidrat</t>
  </si>
  <si>
    <t>6. Perhitungan Protein</t>
  </si>
  <si>
    <t>7. Perhitungan Lemak</t>
  </si>
  <si>
    <t>Hasil Index Massa Tubuh</t>
  </si>
  <si>
    <t>Kebutuhan Energi</t>
  </si>
  <si>
    <t xml:space="preserve"> Algoritma</t>
  </si>
  <si>
    <t>Menetukan Panjang Kromosom</t>
  </si>
  <si>
    <t>Menentuka Parameter Awal algoritma genetika</t>
  </si>
  <si>
    <t>1. Generasi = 1</t>
  </si>
  <si>
    <t>2. Ukuran Populasi (PopSize) = 10</t>
  </si>
  <si>
    <t>3. Crossover rate  (Cr) = 0.6</t>
  </si>
  <si>
    <t>4. Mutation rate (Mr) = 0.2</t>
  </si>
  <si>
    <t>Index</t>
  </si>
  <si>
    <t>Makan Pagi</t>
  </si>
  <si>
    <t>Makan Siang</t>
  </si>
  <si>
    <t>Makan Malam</t>
  </si>
  <si>
    <t>SP</t>
  </si>
  <si>
    <t>SH</t>
  </si>
  <si>
    <t>SN</t>
  </si>
  <si>
    <t>B</t>
  </si>
  <si>
    <t>S</t>
  </si>
  <si>
    <t>4. menetukan Crossover</t>
  </si>
  <si>
    <t>P0</t>
  </si>
  <si>
    <t>P5</t>
  </si>
  <si>
    <t>C1</t>
  </si>
  <si>
    <t>C2</t>
  </si>
  <si>
    <t>c1</t>
  </si>
  <si>
    <t>c2</t>
  </si>
  <si>
    <t>c3</t>
  </si>
  <si>
    <t>c4</t>
  </si>
  <si>
    <t>c5</t>
  </si>
  <si>
    <t>c6</t>
  </si>
  <si>
    <t>P3</t>
  </si>
  <si>
    <t>P8</t>
  </si>
  <si>
    <t>C3</t>
  </si>
  <si>
    <t>C4</t>
  </si>
  <si>
    <t>P4</t>
  </si>
  <si>
    <t>P9</t>
  </si>
  <si>
    <t>C5</t>
  </si>
  <si>
    <t>C6</t>
  </si>
  <si>
    <t>4. menentukan Mutasi</t>
  </si>
  <si>
    <t>P7</t>
  </si>
  <si>
    <t>C7</t>
  </si>
  <si>
    <t>C8</t>
  </si>
  <si>
    <t xml:space="preserve">C1 ditahap Mutasi, tapi C7 jika dijumlahkan seluruh anak (6 anak Crossover + 2 anak mutasi = 8 anak </t>
  </si>
  <si>
    <t xml:space="preserve">C2 ditahap Mutasi, tapi C8 jika dijumlahkan seluruh anak (6 anak Crossover + 2 anak mutasi = 8 anak </t>
  </si>
  <si>
    <t>6. Perhitungan pinalti dan fitness</t>
  </si>
  <si>
    <r>
      <t>Pinalti protein = [kebutuhan protein – total protein, total protein &lt;</t>
    </r>
    <r>
      <rPr>
        <sz val="11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kebutuhan protein atau total protein – kebutuhan protein,</t>
    </r>
    <r>
      <rPr>
        <sz val="11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total protein ≥ kebutuhan protein]</t>
    </r>
  </si>
  <si>
    <r>
      <t>Pinalti lemak = [kebutuhan lemak – total lemak, total lemak &lt;</t>
    </r>
    <r>
      <rPr>
        <sz val="11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kebutuhan lemak atau total lemak – kebutuhan lemak,</t>
    </r>
    <r>
      <rPr>
        <sz val="11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total lemak ≥ kebutuhan lemak]</t>
    </r>
  </si>
  <si>
    <r>
      <t xml:space="preserve">Perhitungan penalti ini yang nantinya akan digunakan dalam perhitungan </t>
    </r>
    <r>
      <rPr>
        <i/>
        <sz val="12"/>
        <color rgb="FF000000"/>
        <rFont val="Times New Roman"/>
        <family val="1"/>
      </rPr>
      <t>fitness, adapun perhitungan pinalti sebagai berikut :</t>
    </r>
  </si>
  <si>
    <t>a. Rumus Perhitungan Pinalti</t>
  </si>
  <si>
    <t>Pinalti karbohidrat = [kebutuhan karbohidrat – total karbohidrat, total karbohidrat &lt; kebutuhan karbohidrat atau total karbohidrat – kebutuhan karbohidrat, total karbohidrat ≥ kebutuhan karbohidrat]</t>
  </si>
  <si>
    <t>b. Rumus Fitness</t>
  </si>
  <si>
    <t>Pinalti = Total Pinalti Karbohidrat + Total Pinalti Protein + Total Pinalti Lemak</t>
  </si>
  <si>
    <t>3. pembangkitan kromosom</t>
  </si>
  <si>
    <t>Index 0</t>
  </si>
  <si>
    <t>Total Karbohidrat</t>
  </si>
  <si>
    <t>Total Protein</t>
  </si>
  <si>
    <t>Total Lemak</t>
  </si>
  <si>
    <t>Keb Lemak</t>
  </si>
  <si>
    <t>Nama Pangan</t>
  </si>
  <si>
    <t>URT</t>
  </si>
  <si>
    <t>Gr</t>
  </si>
  <si>
    <t>Havermout</t>
  </si>
  <si>
    <t>5 ½ Sendok Besar</t>
  </si>
  <si>
    <t>Kentang Hitam</t>
  </si>
  <si>
    <t>12 Biji</t>
  </si>
  <si>
    <t>Biskuit</t>
  </si>
  <si>
    <t>4 Buah Besar</t>
  </si>
  <si>
    <t>Ikan peda</t>
  </si>
  <si>
    <t>1 ekor kecil</t>
  </si>
  <si>
    <t>Pinalti Karbohidrat</t>
  </si>
  <si>
    <t>Pinalti Protein</t>
  </si>
  <si>
    <t>Pinalti Lemak</t>
  </si>
  <si>
    <t>Kerang</t>
  </si>
  <si>
    <t>½ gelas</t>
  </si>
  <si>
    <t>Gabus kering</t>
  </si>
  <si>
    <t>1 potong kecil</t>
  </si>
  <si>
    <t>Kacang Tolo</t>
  </si>
  <si>
    <t>2 Sendok Makan</t>
  </si>
  <si>
    <t>Kacang Merah</t>
  </si>
  <si>
    <t>Kacang Hijau</t>
  </si>
  <si>
    <t>Apel merah</t>
  </si>
  <si>
    <t>1 buah kecil</t>
  </si>
  <si>
    <t>Total Pinalti</t>
  </si>
  <si>
    <t>Total Fitness</t>
  </si>
  <si>
    <t>Jambu biji</t>
  </si>
  <si>
    <t>1 buah besar</t>
  </si>
  <si>
    <t>Jambu air</t>
  </si>
  <si>
    <t>2 buah sedang</t>
  </si>
  <si>
    <t>Bayam</t>
  </si>
  <si>
    <t>Kemangi</t>
  </si>
  <si>
    <t>Kembang kol</t>
  </si>
  <si>
    <t>SP = Sumber Pokok,     SH = Sumber hewani,      SN = Sumber Nabati,       B = Buah,      S = Sayur</t>
  </si>
  <si>
    <t>Kebutuhan Protein</t>
  </si>
  <si>
    <t>Kebutuhan Lemak</t>
  </si>
  <si>
    <t>Kebutuhan Karbohidrat</t>
  </si>
  <si>
    <t>Index 1</t>
  </si>
  <si>
    <t>index 1</t>
  </si>
  <si>
    <t>Jagung segar</t>
  </si>
  <si>
    <t>3 Buah Sedang</t>
  </si>
  <si>
    <t>Nasi Beras Giling Hitam</t>
  </si>
  <si>
    <t>¾ Gelas</t>
  </si>
  <si>
    <t>Bihun</t>
  </si>
  <si>
    <t>½ Gelas</t>
  </si>
  <si>
    <t>Daging ayam tanpa kulit</t>
  </si>
  <si>
    <t>1 potong sedang</t>
  </si>
  <si>
    <t>Ikan kakap</t>
  </si>
  <si>
    <t>1/3 ekor besar</t>
  </si>
  <si>
    <t>Kacang Mete</t>
  </si>
  <si>
    <t>1 ½ Sendok Makan</t>
  </si>
  <si>
    <t>Manggis</t>
  </si>
  <si>
    <t>Jeruk bali</t>
  </si>
  <si>
    <t>1 potong</t>
  </si>
  <si>
    <t>Pisang raja</t>
  </si>
  <si>
    <t>2 buah kecil</t>
  </si>
  <si>
    <t>Daun talas</t>
  </si>
  <si>
    <t>Tomat sayur</t>
  </si>
  <si>
    <t>Daun singkong</t>
  </si>
  <si>
    <t>Index 2</t>
  </si>
  <si>
    <t>Makaroni</t>
  </si>
  <si>
    <t>Kentang</t>
  </si>
  <si>
    <t>2 Buah Sedang</t>
  </si>
  <si>
    <t>Cumi-cumi</t>
  </si>
  <si>
    <t>Ikan pindang</t>
  </si>
  <si>
    <t>½ ekor sedang</t>
  </si>
  <si>
    <t>Kembang Tahu</t>
  </si>
  <si>
    <t>1 Lembar</t>
  </si>
  <si>
    <t>Tahu</t>
  </si>
  <si>
    <t xml:space="preserve">1 Biji Besar </t>
  </si>
  <si>
    <t>Alpokat</t>
  </si>
  <si>
    <t>1/2 buah besar</t>
  </si>
  <si>
    <t>Blewah</t>
  </si>
  <si>
    <t>Kapri muda</t>
  </si>
  <si>
    <t>Brokoli</t>
  </si>
  <si>
    <t>Index 3</t>
  </si>
  <si>
    <t>Singkong</t>
  </si>
  <si>
    <t>1 ½ Potong</t>
  </si>
  <si>
    <t>Babat</t>
  </si>
  <si>
    <t>Kacang Kedelai</t>
  </si>
  <si>
    <t>2 ½ Sendok Makan</t>
  </si>
  <si>
    <t>Anggur</t>
  </si>
  <si>
    <t>20 buah sedang</t>
  </si>
  <si>
    <t>Apel malang</t>
  </si>
  <si>
    <t>1 buah sedang</t>
  </si>
  <si>
    <t>Daun bawang</t>
  </si>
  <si>
    <t>Index 4</t>
  </si>
  <si>
    <t>index 4</t>
  </si>
  <si>
    <t>Tape Beras Ketan</t>
  </si>
  <si>
    <t>5 Sendok Makan</t>
  </si>
  <si>
    <t>Mie Kering</t>
  </si>
  <si>
    <t>1 Gelas</t>
  </si>
  <si>
    <t>Ikan kembung</t>
  </si>
  <si>
    <t>1/3 ekor sedang</t>
  </si>
  <si>
    <t>Keju Kacang Tanah</t>
  </si>
  <si>
    <t>1 Sendok Makan</t>
  </si>
  <si>
    <t>Duku</t>
  </si>
  <si>
    <t>16 buah sedang</t>
  </si>
  <si>
    <t>Bit</t>
  </si>
  <si>
    <t>Kol</t>
  </si>
  <si>
    <t>Index 5</t>
  </si>
  <si>
    <t>Nasi Beras Giling Putih</t>
  </si>
  <si>
    <t>Ikan asin kering</t>
  </si>
  <si>
    <t>Ikan mas</t>
  </si>
  <si>
    <t>Petai Segar</t>
  </si>
  <si>
    <t>1/2 Gelas</t>
  </si>
  <si>
    <t>Leci</t>
  </si>
  <si>
    <t>10 buah</t>
  </si>
  <si>
    <t>Belimbing</t>
  </si>
  <si>
    <t>Terong</t>
  </si>
  <si>
    <t>Index 6</t>
  </si>
  <si>
    <t>Mie Basah</t>
  </si>
  <si>
    <t>2 Gelas</t>
  </si>
  <si>
    <t>Labu waluh</t>
  </si>
  <si>
    <t>Index 7</t>
  </si>
  <si>
    <t>Rebon kering</t>
  </si>
  <si>
    <t>2 sendok makan</t>
  </si>
  <si>
    <t>Kacang Tanah Kupas</t>
  </si>
  <si>
    <t>Jambu boi</t>
  </si>
  <si>
    <t>Kedondong</t>
  </si>
  <si>
    <t>Index 8</t>
  </si>
  <si>
    <t>Roti Putih</t>
  </si>
  <si>
    <t>3 Iris</t>
  </si>
  <si>
    <t>Tepung Hungkwe</t>
  </si>
  <si>
    <t>10 Sendok Makan</t>
  </si>
  <si>
    <t>Kangkung</t>
  </si>
  <si>
    <t>Index 9</t>
  </si>
  <si>
    <t>Ikan mujair</t>
  </si>
  <si>
    <t>Ikan lele</t>
  </si>
  <si>
    <t>1/2 ekor sedang</t>
  </si>
  <si>
    <t>Pehitungan Pinalti dan Fitness semua induk (berdasarkan 10 kromosom awal) pada  Sheet 4. index 0 berdasarkan index pada rpresentasi kromosom pada sheet 4 dan untuk Index 2, 5,1 dan seterusnya berdasakan index sumber makanannya pada data makanan</t>
  </si>
  <si>
    <t>Pehitungan Pinalti dan Fitness semua anak (6 hasil dari crossover + 2 anak dari mutasi = 8 anak / 8 C, dimulai dengan C1 / anak 1) pada  Sheet 5 dan 6.  untuk Index 2, 5,10 dan seterusnya berdasakan index sumber makanannya pada data makanan.</t>
  </si>
  <si>
    <t>P = Parent</t>
  </si>
  <si>
    <t>C = Child</t>
  </si>
  <si>
    <t>c7</t>
  </si>
  <si>
    <t>Keb Karbo</t>
  </si>
  <si>
    <t>Keb Protein</t>
  </si>
  <si>
    <t xml:space="preserve">keterangan : </t>
  </si>
  <si>
    <t>tabel warna kuning merupakan anak dari hasil mutasi / gen yang ditukarkan pada saat mutasi</t>
  </si>
  <si>
    <t>c8</t>
  </si>
  <si>
    <t xml:space="preserve"> </t>
  </si>
  <si>
    <t>Individu</t>
  </si>
  <si>
    <t>P1</t>
  </si>
  <si>
    <t>P2</t>
  </si>
  <si>
    <t>P6</t>
  </si>
  <si>
    <t>7. seleksi</t>
  </si>
  <si>
    <r>
      <t xml:space="preserve">Total </t>
    </r>
    <r>
      <rPr>
        <i/>
        <sz val="12"/>
        <color rgb="FF000000"/>
        <rFont val="Times New Roman"/>
        <family val="1"/>
      </rPr>
      <t>Fitness</t>
    </r>
  </si>
  <si>
    <t xml:space="preserve">Representasi kromosom yang digunakan dalam penelitian ini adalah Representasi permutasi kromosom yang dibangkitkan secara acak dalam bentuk bilangan integer yang berisi nomor makanan yang direkomendasi untuk penderita obesitas. Pembangkitan kromosom / individu sesuai dengan banyaknya popsize diparameter awal
yang berjumlah 10 popsize dimana setiap kromosom memiliki 15 nilai random dari nomor menu makanan (yang terdiri dari 5 makan pagi, 5 makan siang, dan 5 makan malam, dan sumber makanan yang terdiri dari :  SP = Sumber pokok, SH = Sumber Hewani, SN = Sumber Nabati, B = Buah, dan S = sayur.
</t>
  </si>
  <si>
    <t>15 Gen = 5 Makan Pagi, 5 makan siang, dan 5 makan malam yang terdiri dari sumber pokok (SP), sumber hewani (SH), sumber nabati (SN), buah (B), dan sayuran (S)</t>
  </si>
  <si>
    <t>P5 = Index 5 pada sheet 4 dan menjadi parent 5 (P5)</t>
  </si>
  <si>
    <t>P0 = Index 0 pada sheet 4, dan menjadi parent 0 (P0)</t>
  </si>
  <si>
    <t>P3 = Index 3 pada sheet 4 dan menjadi parent 3 (P3)</t>
  </si>
  <si>
    <t>P4 = Index 4 pada sheet 4 dan menjadi parent 4 (P4)</t>
  </si>
  <si>
    <t>P9 = Index 9 pada sheet 4 dan menjadi parent 9 (P9)</t>
  </si>
  <si>
    <t>P8 = Index 8 pada sheet 4 dan menjadi parent 8 (P8)</t>
  </si>
  <si>
    <t>index 9</t>
  </si>
  <si>
    <t>P7 = Index 7 pada sheet 4, dan menjadi parent 7 (P7)</t>
  </si>
  <si>
    <r>
      <t xml:space="preserve">Adapun keseluruhan dari perhitungan pinalti dan </t>
    </r>
    <r>
      <rPr>
        <i/>
        <sz val="12"/>
        <color rgb="FF000000"/>
        <rFont val="Times New Roman"/>
        <family val="1"/>
      </rPr>
      <t>Fitness</t>
    </r>
    <r>
      <rPr>
        <sz val="12"/>
        <color rgb="FF000000"/>
        <rFont val="Times New Roman"/>
        <family val="1"/>
      </rPr>
      <t xml:space="preserve"> dari Generasi pertama, 10 </t>
    </r>
    <r>
      <rPr>
        <i/>
        <sz val="12"/>
        <color rgb="FF000000"/>
        <rFont val="Times New Roman"/>
        <family val="1"/>
      </rPr>
      <t>parent</t>
    </r>
    <r>
      <rPr>
        <sz val="12"/>
        <color rgb="FF000000"/>
        <rFont val="Times New Roman"/>
        <family val="1"/>
      </rPr>
      <t xml:space="preserve"> awal dan 8 </t>
    </r>
    <r>
      <rPr>
        <i/>
        <sz val="12"/>
        <color rgb="FF000000"/>
        <rFont val="Times New Roman"/>
        <family val="1"/>
      </rPr>
      <t>child</t>
    </r>
    <r>
      <rPr>
        <sz val="12"/>
        <color rgb="FF000000"/>
        <rFont val="Times New Roman"/>
        <family val="1"/>
      </rPr>
      <t xml:space="preserve"> total dari jumlah anak </t>
    </r>
    <r>
      <rPr>
        <i/>
        <sz val="12"/>
        <color rgb="FF000000"/>
        <rFont val="Times New Roman"/>
        <family val="1"/>
      </rPr>
      <t>crossover</t>
    </r>
    <r>
      <rPr>
        <sz val="12"/>
        <color rgb="FF000000"/>
        <rFont val="Times New Roman"/>
        <family val="1"/>
      </rPr>
      <t xml:space="preserve"> dan mutasi (sheet 8 sampai sheet 25), sebagai berikut </t>
    </r>
  </si>
  <si>
    <r>
      <t xml:space="preserve">Proses seleksi dilakukan dengan menggunakan metode </t>
    </r>
    <r>
      <rPr>
        <i/>
        <sz val="12"/>
        <color rgb="FF000000"/>
        <rFont val="Times New Roman"/>
        <family val="1"/>
      </rPr>
      <t>elitsm selection</t>
    </r>
    <r>
      <rPr>
        <sz val="12"/>
        <color rgb="FF000000"/>
        <rFont val="Times New Roman"/>
        <family val="1"/>
      </rPr>
      <t xml:space="preserve">, yaitu dengan menyaring semua individu hasil proses algoritma genetika dengan memilih individu yang memiliki nilai </t>
    </r>
    <r>
      <rPr>
        <i/>
        <sz val="12"/>
        <color rgb="FF000000"/>
        <rFont val="Times New Roman"/>
        <family val="1"/>
      </rPr>
      <t>fitness</t>
    </r>
    <r>
      <rPr>
        <sz val="12"/>
        <color rgb="FF000000"/>
        <rFont val="Times New Roman"/>
        <family val="1"/>
      </rPr>
      <t xml:space="preserve"> tertinggi sesuai dengan jumlah </t>
    </r>
    <r>
      <rPr>
        <i/>
        <sz val="12"/>
        <color rgb="FF000000"/>
        <rFont val="Times New Roman"/>
        <family val="1"/>
      </rPr>
      <t>popsize</t>
    </r>
    <r>
      <rPr>
        <sz val="12"/>
        <color rgb="FF000000"/>
        <rFont val="Times New Roman"/>
        <family val="1"/>
      </rPr>
      <t>(10) (berdasarkan sheet 26). Adapun hasil seleksi sebagai berikut :</t>
    </r>
  </si>
  <si>
    <t>s</t>
  </si>
  <si>
    <r>
      <t xml:space="preserve">menggunakan metode </t>
    </r>
    <r>
      <rPr>
        <i/>
        <sz val="12"/>
        <color rgb="FF000000"/>
        <rFont val="Times New Roman"/>
        <family val="1"/>
      </rPr>
      <t xml:space="preserve">Reciprocal Exchange Mutation </t>
    </r>
    <r>
      <rPr>
        <sz val="12"/>
        <color rgb="FF000000"/>
        <rFont val="Times New Roman"/>
        <family val="1"/>
      </rPr>
      <t>yaitu dengan memilih dua posisi (exchange point / XP) dalam gen secara random yang kemudian nilai nya akan ditukarkan. Untuk membangkitkan jumlah induk pada tahap mutasi dapat menggunakan rumus</t>
    </r>
    <r>
      <rPr>
        <i/>
        <sz val="12"/>
        <color rgb="FF000000"/>
        <rFont val="Times New Roman"/>
        <family val="1"/>
      </rPr>
      <t xml:space="preserve"> Mutation Rate (Mr) x PopSize , </t>
    </r>
    <r>
      <rPr>
        <sz val="12"/>
        <color rgb="FF000000"/>
        <rFont val="Times New Roman"/>
        <family val="1"/>
      </rPr>
      <t>yaitu 0.2 x 10 = 2, sehingga induk</t>
    </r>
    <r>
      <rPr>
        <i/>
        <sz val="12"/>
        <color rgb="FF000000"/>
        <rFont val="Times New Roman"/>
        <family val="1"/>
      </rPr>
      <t xml:space="preserve"> (parent) </t>
    </r>
    <r>
      <rPr>
        <sz val="12"/>
        <color rgb="FF000000"/>
        <rFont val="Times New Roman"/>
        <family val="1"/>
      </rPr>
      <t>dan anak</t>
    </r>
    <r>
      <rPr>
        <i/>
        <sz val="12"/>
        <color rgb="FF000000"/>
        <rFont val="Times New Roman"/>
        <family val="1"/>
      </rPr>
      <t xml:space="preserve"> (child) </t>
    </r>
    <r>
      <rPr>
        <sz val="12"/>
        <color rgb="FF000000"/>
        <rFont val="Times New Roman"/>
        <family val="1"/>
      </rPr>
      <t>yang akan terbentuk berjumlah 2. Setelah mendapatkan jumlah induk yang akan di lakukan mutasi,  akan dilakukan pemilihan satu parent secara acak, kemudian memilih dua titik secara acak dan menukar masing-masing titik, dan parent atau induk yang pertama dan kedua tidak bisa sama (index 7 dan 4 pada kromosom di sheet 4 yang akan menjadi P7 dan P4 dimutasi tidak boleh sama agar hasil perhitungan anaknya pun nanti berbeda)</t>
    </r>
  </si>
  <si>
    <t>untuk nilai crossover rate (cr) dan mutation rate (mr) didapatkan dari random range 0 -1</t>
  </si>
  <si>
    <t>JA = Jenis Aktivitas (Jenis Aktivitas Berdasarkan ringan, sedang, dan berat dan kelompok aktivitas perempuan dan laki-laki)</t>
  </si>
  <si>
    <t>Ringan - Perempuan</t>
  </si>
  <si>
    <t>Jadwal</t>
  </si>
  <si>
    <t>Inisial</t>
  </si>
  <si>
    <t>Bahan Makanan</t>
  </si>
  <si>
    <t>Hasil yang terpilih menurut Fitness tertinggi</t>
  </si>
  <si>
    <t>Nama Makanan</t>
  </si>
  <si>
    <t>Sumber Pokok</t>
  </si>
  <si>
    <t>Sumber Hewani</t>
  </si>
  <si>
    <t>Sumber Nabati</t>
  </si>
  <si>
    <t>Buah</t>
  </si>
  <si>
    <t>Sayur</t>
  </si>
  <si>
    <r>
      <t xml:space="preserve">Adapun jenis </t>
    </r>
    <r>
      <rPr>
        <i/>
        <sz val="12"/>
        <color rgb="FF000000"/>
        <rFont val="Times New Roman"/>
        <family val="1"/>
      </rPr>
      <t>Crossover</t>
    </r>
    <r>
      <rPr>
        <sz val="12"/>
        <color rgb="FF000000"/>
        <rFont val="Times New Roman"/>
        <family val="1"/>
      </rPr>
      <t xml:space="preserve"> yang digunakan </t>
    </r>
    <r>
      <rPr>
        <i/>
        <sz val="12"/>
        <color rgb="FF000000"/>
        <rFont val="Times New Roman"/>
        <family val="1"/>
      </rPr>
      <t>adalah one-cut point</t>
    </r>
    <r>
      <rPr>
        <sz val="12"/>
        <color rgb="FF000000"/>
        <rFont val="Times New Roman"/>
        <family val="1"/>
      </rPr>
      <t xml:space="preserve"> dimana dalam perhitungannya memilih induk secara acak sesuai</t>
    </r>
    <r>
      <rPr>
        <sz val="12"/>
        <color theme="1"/>
        <rFont val="Times New Roman"/>
        <family val="1"/>
      </rPr>
      <t xml:space="preserve"> </t>
    </r>
    <r>
      <rPr>
        <i/>
        <sz val="12"/>
        <color rgb="FF000000"/>
        <rFont val="Times New Roman"/>
        <family val="1"/>
      </rPr>
      <t xml:space="preserve">crossover Rate </t>
    </r>
    <r>
      <rPr>
        <sz val="12"/>
        <color rgb="FF000000"/>
        <rFont val="Times New Roman"/>
        <family val="1"/>
      </rPr>
      <t xml:space="preserve">(Cr).  1. Untuk membangkitkan jumlah induk pada tahap crossover dapat menggunakan rumus Crossover Rate (Cr) x PopSize , yaitu 0.6 x 10 = 6, sehingga induk (parent) dan anak (child) yang akan terbentuk masing-masing berjumlah 6.    2. Setelah mendapatkan jumlah induk yang akan di lakukan Crossover, akan dilakukan pemilihan induk Crossover tersebut dengan memilih 2 parent secara acak dari individu / kromosom dari banyak nya kromosom (index pada sheet 4),     3. kemudian menentukan titik potong secara random, dan menukar gen-gen dalam kromosom (kromosom pada sheet 4) yang dibatasi titik potong, dengan  1 titik pemotongan (contohnya child (anak) pertama  mewari 8 gen dari parent kedua dan begitupun sebaliknya). 2 kromosom / 2 parent / 2 index yang saling ditukarkan tidak bisa sama agar hasil perhitungan child atau anaknya bisa berbeda.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</si>
</sst>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BookmanOldStyle"/>
    </font>
    <font>
      <sz val="12"/>
      <color rgb="FF000000"/>
      <name val="TimesNewRomanPSMT"/>
    </font>
    <font>
      <sz val="11"/>
      <color rgb="FF000000"/>
      <name val="BookmanOldStyle"/>
    </font>
    <font>
      <sz val="12"/>
      <name val="Times New Roman"/>
      <family val="1"/>
    </font>
    <font>
      <sz val="14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4" fillId="0" borderId="1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/>
    <xf numFmtId="0" fontId="4" fillId="0" borderId="1" xfId="0" applyFont="1" applyBorder="1" applyAlignment="1"/>
    <xf numFmtId="9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8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4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20" xfId="0" applyFont="1" applyBorder="1"/>
    <xf numFmtId="0" fontId="2" fillId="0" borderId="21" xfId="0" applyFont="1" applyBorder="1"/>
    <xf numFmtId="0" fontId="0" fillId="0" borderId="5" xfId="0" applyBorder="1"/>
    <xf numFmtId="0" fontId="2" fillId="0" borderId="5" xfId="0" applyFont="1" applyBorder="1"/>
    <xf numFmtId="0" fontId="2" fillId="0" borderId="7" xfId="0" applyFont="1" applyBorder="1"/>
    <xf numFmtId="0" fontId="3" fillId="9" borderId="6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2" fillId="0" borderId="0" xfId="0" applyFont="1"/>
    <xf numFmtId="0" fontId="0" fillId="0" borderId="0" xfId="0" applyFill="1"/>
    <xf numFmtId="0" fontId="2" fillId="7" borderId="1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" xfId="0" applyFont="1" applyBorder="1"/>
    <xf numFmtId="0" fontId="0" fillId="0" borderId="0" xfId="0"/>
    <xf numFmtId="0" fontId="3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0" fillId="0" borderId="0" xfId="0"/>
    <xf numFmtId="0" fontId="3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7" xfId="0" quotePrefix="1" applyFont="1" applyBorder="1" applyAlignment="1">
      <alignment horizontal="center" vertical="center" wrapText="1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0" xfId="0" applyFont="1" applyFill="1" applyBorder="1" applyAlignment="1"/>
    <xf numFmtId="0" fontId="3" fillId="12" borderId="6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3</xdr:col>
      <xdr:colOff>114300</xdr:colOff>
      <xdr:row>5</xdr:row>
      <xdr:rowOff>9525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11334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</xdr:row>
      <xdr:rowOff>0</xdr:rowOff>
    </xdr:from>
    <xdr:to>
      <xdr:col>6</xdr:col>
      <xdr:colOff>295275</xdr:colOff>
      <xdr:row>18</xdr:row>
      <xdr:rowOff>171450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52800"/>
          <a:ext cx="21145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17</xdr:row>
      <xdr:rowOff>0</xdr:rowOff>
    </xdr:from>
    <xdr:to>
      <xdr:col>8</xdr:col>
      <xdr:colOff>371475</xdr:colOff>
      <xdr:row>18</xdr:row>
      <xdr:rowOff>171450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3352800"/>
          <a:ext cx="16954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904875</xdr:colOff>
      <xdr:row>18</xdr:row>
      <xdr:rowOff>171450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3352800"/>
          <a:ext cx="1685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14</xdr:row>
      <xdr:rowOff>1</xdr:rowOff>
    </xdr:from>
    <xdr:to>
      <xdr:col>12</xdr:col>
      <xdr:colOff>524411</xdr:colOff>
      <xdr:row>17</xdr:row>
      <xdr:rowOff>27490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0254" y="3542445"/>
          <a:ext cx="2354494" cy="60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K24"/>
  <sheetViews>
    <sheetView zoomScale="77" zoomScaleNormal="77" workbookViewId="0">
      <selection activeCell="E25" sqref="E25"/>
    </sheetView>
  </sheetViews>
  <sheetFormatPr defaultRowHeight="15"/>
  <cols>
    <col min="1" max="3" width="9.140625" style="10"/>
    <col min="4" max="4" width="15.28515625" style="10" customWidth="1"/>
    <col min="5" max="5" width="9.140625" style="10"/>
    <col min="6" max="6" width="27.28515625" style="10" customWidth="1"/>
    <col min="7" max="7" width="18.140625" style="10" customWidth="1"/>
    <col min="8" max="8" width="22.85546875" style="10" customWidth="1"/>
    <col min="9" max="9" width="24.5703125" style="10" customWidth="1"/>
    <col min="10" max="10" width="11.7109375" style="10" customWidth="1"/>
    <col min="11" max="11" width="14" style="10" customWidth="1"/>
    <col min="12" max="12" width="13" style="10" customWidth="1"/>
    <col min="13" max="13" width="16.85546875" style="10" customWidth="1"/>
    <col min="14" max="16384" width="9.140625" style="10"/>
  </cols>
  <sheetData>
    <row r="2" spans="2:11" ht="18.75" customHeight="1">
      <c r="B2" s="263" t="s">
        <v>34</v>
      </c>
      <c r="C2" s="263"/>
      <c r="F2" s="15" t="s">
        <v>35</v>
      </c>
      <c r="I2" s="265" t="s">
        <v>36</v>
      </c>
      <c r="J2" s="265"/>
      <c r="K2" s="265"/>
    </row>
    <row r="4" spans="2:11" ht="15.75">
      <c r="F4" s="20" t="s">
        <v>19</v>
      </c>
      <c r="G4" s="20" t="s">
        <v>32</v>
      </c>
      <c r="I4" s="264" t="s">
        <v>14</v>
      </c>
      <c r="J4" s="264"/>
      <c r="K4" s="264"/>
    </row>
    <row r="5" spans="2:11" ht="15.75">
      <c r="F5" s="269" t="s">
        <v>10</v>
      </c>
      <c r="G5" s="270"/>
      <c r="I5" s="264" t="s">
        <v>15</v>
      </c>
      <c r="J5" s="264"/>
      <c r="K5" s="264"/>
    </row>
    <row r="6" spans="2:11" ht="15.75">
      <c r="F6" s="14" t="s">
        <v>28</v>
      </c>
      <c r="G6" s="14" t="s">
        <v>24</v>
      </c>
    </row>
    <row r="7" spans="2:11">
      <c r="B7" s="266" t="s">
        <v>16</v>
      </c>
      <c r="C7" s="267"/>
      <c r="D7" s="268"/>
      <c r="F7" s="13" t="s">
        <v>9</v>
      </c>
      <c r="G7" s="13" t="s">
        <v>25</v>
      </c>
      <c r="I7" s="12" t="s">
        <v>16</v>
      </c>
      <c r="J7" s="18"/>
      <c r="K7" s="18"/>
    </row>
    <row r="8" spans="2:11">
      <c r="B8" s="16" t="s">
        <v>11</v>
      </c>
      <c r="C8" s="16"/>
      <c r="D8" s="16"/>
      <c r="F8" s="269" t="s">
        <v>20</v>
      </c>
      <c r="G8" s="270"/>
      <c r="I8" s="16" t="s">
        <v>29</v>
      </c>
      <c r="J8" s="19"/>
      <c r="K8" s="19"/>
    </row>
    <row r="9" spans="2:11" ht="15.75">
      <c r="B9" s="16" t="s">
        <v>17</v>
      </c>
      <c r="C9" s="16"/>
      <c r="D9" s="16"/>
      <c r="F9" s="14" t="s">
        <v>28</v>
      </c>
      <c r="G9" s="14" t="s">
        <v>23</v>
      </c>
      <c r="I9" s="16" t="s">
        <v>17</v>
      </c>
      <c r="J9" s="19"/>
      <c r="K9" s="19"/>
    </row>
    <row r="10" spans="2:11">
      <c r="B10" s="16" t="s">
        <v>18</v>
      </c>
      <c r="C10" s="16"/>
      <c r="D10" s="16"/>
      <c r="F10" s="13" t="s">
        <v>9</v>
      </c>
      <c r="G10" s="13" t="s">
        <v>22</v>
      </c>
      <c r="I10" s="16" t="s">
        <v>30</v>
      </c>
      <c r="J10" s="19"/>
      <c r="K10" s="19"/>
    </row>
    <row r="11" spans="2:11">
      <c r="F11" s="269" t="s">
        <v>21</v>
      </c>
      <c r="G11" s="271"/>
    </row>
    <row r="12" spans="2:11" ht="15.75">
      <c r="F12" s="14" t="s">
        <v>28</v>
      </c>
      <c r="G12" s="14" t="s">
        <v>26</v>
      </c>
    </row>
    <row r="13" spans="2:11">
      <c r="F13" s="13" t="s">
        <v>9</v>
      </c>
      <c r="G13" s="13" t="s">
        <v>27</v>
      </c>
    </row>
    <row r="16" spans="2:11" ht="15.75">
      <c r="C16" s="6"/>
    </row>
    <row r="17" spans="2:11" ht="15.75">
      <c r="B17" s="277" t="s">
        <v>37</v>
      </c>
      <c r="C17" s="277"/>
      <c r="D17" s="277"/>
      <c r="F17" s="15" t="s">
        <v>38</v>
      </c>
      <c r="H17" s="17" t="s">
        <v>39</v>
      </c>
      <c r="J17" s="17" t="s">
        <v>40</v>
      </c>
    </row>
    <row r="18" spans="2:11" ht="15.75">
      <c r="B18" s="264" t="s">
        <v>31</v>
      </c>
      <c r="C18" s="264"/>
      <c r="D18" s="264"/>
      <c r="F18"/>
      <c r="H18"/>
      <c r="J18"/>
    </row>
    <row r="19" spans="2:11" ht="15.75">
      <c r="C19" s="7"/>
    </row>
    <row r="20" spans="2:11">
      <c r="B20" s="266" t="s">
        <v>16</v>
      </c>
      <c r="C20" s="267"/>
      <c r="D20" s="268"/>
    </row>
    <row r="21" spans="2:11">
      <c r="B21" s="16" t="s">
        <v>33</v>
      </c>
      <c r="C21" s="16"/>
      <c r="D21" s="16"/>
      <c r="F21" s="23" t="s">
        <v>16</v>
      </c>
      <c r="G21" s="22"/>
      <c r="H21" s="23" t="s">
        <v>16</v>
      </c>
      <c r="J21" s="276" t="s">
        <v>16</v>
      </c>
      <c r="K21" s="276"/>
    </row>
    <row r="22" spans="2:11">
      <c r="B22" s="16" t="s">
        <v>13</v>
      </c>
      <c r="C22" s="16"/>
      <c r="D22" s="16"/>
      <c r="F22" s="16" t="s">
        <v>33</v>
      </c>
      <c r="G22" s="19"/>
      <c r="H22" s="16" t="s">
        <v>33</v>
      </c>
      <c r="J22" s="276" t="s">
        <v>33</v>
      </c>
      <c r="K22" s="276"/>
    </row>
    <row r="23" spans="2:11" ht="48" customHeight="1">
      <c r="B23" s="272" t="s">
        <v>260</v>
      </c>
      <c r="C23" s="273"/>
      <c r="D23" s="274"/>
      <c r="E23" s="21"/>
      <c r="F23" s="19"/>
      <c r="G23" s="19"/>
      <c r="H23" s="19"/>
    </row>
    <row r="24" spans="2:11">
      <c r="B24" s="21"/>
      <c r="C24" s="21"/>
      <c r="D24" s="21"/>
      <c r="E24" s="21"/>
      <c r="F24" s="275"/>
      <c r="G24" s="275"/>
      <c r="H24" s="275"/>
    </row>
  </sheetData>
  <mergeCells count="15">
    <mergeCell ref="B23:D23"/>
    <mergeCell ref="F24:H24"/>
    <mergeCell ref="J21:K21"/>
    <mergeCell ref="J22:K22"/>
    <mergeCell ref="B17:D17"/>
    <mergeCell ref="B2:C2"/>
    <mergeCell ref="I4:K4"/>
    <mergeCell ref="I5:K5"/>
    <mergeCell ref="I2:K2"/>
    <mergeCell ref="B20:D20"/>
    <mergeCell ref="B7:D7"/>
    <mergeCell ref="F5:G5"/>
    <mergeCell ref="F8:G8"/>
    <mergeCell ref="F11:G11"/>
    <mergeCell ref="B18:D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Q18"/>
  <sheetViews>
    <sheetView workbookViewId="0">
      <selection activeCell="L15" sqref="L15"/>
    </sheetView>
  </sheetViews>
  <sheetFormatPr defaultRowHeight="15"/>
  <cols>
    <col min="2" max="2" width="7.85546875" customWidth="1"/>
    <col min="3" max="3" width="7.5703125" customWidth="1"/>
    <col min="4" max="4" width="15.85546875" customWidth="1"/>
    <col min="5" max="5" width="16.5703125" customWidth="1"/>
    <col min="6" max="6" width="7.140625" customWidth="1"/>
    <col min="7" max="7" width="13.7109375" customWidth="1"/>
    <col min="11" max="11" width="18.28515625" customWidth="1"/>
    <col min="12" max="12" width="14.7109375" customWidth="1"/>
    <col min="13" max="13" width="14.140625" customWidth="1"/>
    <col min="15" max="15" width="21.28515625" customWidth="1"/>
    <col min="16" max="16" width="17.140625" customWidth="1"/>
    <col min="17" max="17" width="17.28515625" customWidth="1"/>
  </cols>
  <sheetData>
    <row r="2" spans="2:17" ht="15.75">
      <c r="B2" s="89" t="s">
        <v>157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2:17" ht="15.75">
      <c r="B3" s="85"/>
      <c r="C3" s="87" t="s">
        <v>50</v>
      </c>
      <c r="D3" s="87" t="s">
        <v>98</v>
      </c>
      <c r="E3" s="87" t="s">
        <v>99</v>
      </c>
      <c r="F3" s="87" t="s">
        <v>100</v>
      </c>
      <c r="G3" s="87" t="s">
        <v>8</v>
      </c>
      <c r="H3" s="87" t="s">
        <v>6</v>
      </c>
      <c r="I3" s="87" t="s">
        <v>7</v>
      </c>
      <c r="J3" s="85"/>
      <c r="K3" s="86" t="s">
        <v>94</v>
      </c>
      <c r="L3" s="86" t="s">
        <v>95</v>
      </c>
      <c r="M3" s="86" t="s">
        <v>96</v>
      </c>
      <c r="N3" s="85"/>
      <c r="O3" s="86" t="s">
        <v>134</v>
      </c>
      <c r="P3" s="86" t="s">
        <v>132</v>
      </c>
      <c r="Q3" s="86" t="s">
        <v>133</v>
      </c>
    </row>
    <row r="4" spans="2:17" ht="15.75">
      <c r="B4" s="89" t="s">
        <v>54</v>
      </c>
      <c r="C4" s="86">
        <v>7</v>
      </c>
      <c r="D4" s="86" t="s">
        <v>158</v>
      </c>
      <c r="E4" s="86" t="s">
        <v>142</v>
      </c>
      <c r="F4" s="86">
        <v>50</v>
      </c>
      <c r="G4" s="97">
        <v>39.35</v>
      </c>
      <c r="H4" s="97">
        <v>4.3499999999999996</v>
      </c>
      <c r="I4" s="97">
        <v>0.2</v>
      </c>
      <c r="J4" s="85"/>
      <c r="K4" s="86">
        <f>SUM(G4:G18)</f>
        <v>197.31999999999996</v>
      </c>
      <c r="L4" s="86">
        <f>SUM(H4:H18)</f>
        <v>72.149999999999991</v>
      </c>
      <c r="M4" s="86">
        <f>SUM(I4:I18)</f>
        <v>15.790000000000003</v>
      </c>
      <c r="N4" s="85"/>
      <c r="O4" s="86">
        <v>196.67175</v>
      </c>
      <c r="P4" s="86">
        <v>42.612124999999999</v>
      </c>
      <c r="Q4" s="86">
        <v>21.852416666700002</v>
      </c>
    </row>
    <row r="5" spans="2:17" ht="15.75">
      <c r="B5" s="85"/>
      <c r="C5" s="86">
        <v>7</v>
      </c>
      <c r="D5" s="86" t="s">
        <v>158</v>
      </c>
      <c r="E5" s="86" t="s">
        <v>142</v>
      </c>
      <c r="F5" s="86">
        <v>50</v>
      </c>
      <c r="G5" s="97">
        <v>39.35</v>
      </c>
      <c r="H5" s="97">
        <v>4.3499999999999996</v>
      </c>
      <c r="I5" s="97">
        <v>0.2</v>
      </c>
      <c r="J5" s="85"/>
      <c r="K5" s="85"/>
      <c r="L5" s="85"/>
      <c r="M5" s="85"/>
      <c r="N5" s="85"/>
      <c r="O5" s="85"/>
      <c r="P5" s="85"/>
      <c r="Q5" s="85"/>
    </row>
    <row r="6" spans="2:17" ht="16.5" thickBot="1">
      <c r="B6" s="85"/>
      <c r="C6" s="91">
        <v>4</v>
      </c>
      <c r="D6" s="91" t="s">
        <v>159</v>
      </c>
      <c r="E6" s="100" t="s">
        <v>160</v>
      </c>
      <c r="F6" s="91">
        <v>210</v>
      </c>
      <c r="G6" s="101">
        <v>40.11</v>
      </c>
      <c r="H6" s="101">
        <v>4.2</v>
      </c>
      <c r="I6" s="101">
        <v>0.21</v>
      </c>
      <c r="J6" s="85"/>
      <c r="K6" s="85"/>
      <c r="L6" s="85"/>
      <c r="M6" s="85"/>
      <c r="N6" s="85"/>
      <c r="O6" s="85"/>
      <c r="P6" s="85"/>
      <c r="Q6" s="85"/>
    </row>
    <row r="7" spans="2:17" ht="18.75" customHeight="1">
      <c r="B7" s="89" t="s">
        <v>55</v>
      </c>
      <c r="C7" s="86">
        <v>5</v>
      </c>
      <c r="D7" s="98" t="s">
        <v>145</v>
      </c>
      <c r="E7" s="98" t="s">
        <v>146</v>
      </c>
      <c r="F7" s="99">
        <v>35</v>
      </c>
      <c r="G7" s="99">
        <v>0</v>
      </c>
      <c r="H7" s="99">
        <v>7</v>
      </c>
      <c r="I7" s="99">
        <v>0.245</v>
      </c>
      <c r="J7" s="85"/>
      <c r="K7" s="85"/>
      <c r="L7" s="85"/>
      <c r="M7" s="85"/>
      <c r="N7" s="85"/>
      <c r="O7" s="85"/>
      <c r="P7" s="85"/>
      <c r="Q7" s="85"/>
    </row>
    <row r="8" spans="2:17" ht="17.25" customHeight="1">
      <c r="B8" s="85"/>
      <c r="C8" s="86">
        <v>1</v>
      </c>
      <c r="D8" s="98" t="s">
        <v>161</v>
      </c>
      <c r="E8" s="98" t="s">
        <v>108</v>
      </c>
      <c r="F8" s="99">
        <v>45</v>
      </c>
      <c r="G8" s="97">
        <v>4.4999999999999998E-2</v>
      </c>
      <c r="H8" s="97">
        <v>7.2450000000000001</v>
      </c>
      <c r="I8" s="97">
        <v>0.315</v>
      </c>
      <c r="J8" s="85"/>
      <c r="K8" s="85"/>
      <c r="L8" s="85"/>
      <c r="M8" s="85"/>
      <c r="N8" s="85"/>
      <c r="O8" s="85"/>
      <c r="P8" s="85"/>
      <c r="Q8" s="85"/>
    </row>
    <row r="9" spans="2:17" ht="19.5" customHeight="1" thickBot="1">
      <c r="B9" s="85"/>
      <c r="C9" s="91">
        <v>11</v>
      </c>
      <c r="D9" s="106" t="s">
        <v>162</v>
      </c>
      <c r="E9" s="106" t="s">
        <v>163</v>
      </c>
      <c r="F9" s="102">
        <v>25</v>
      </c>
      <c r="G9" s="102">
        <v>0</v>
      </c>
      <c r="H9" s="102">
        <v>7</v>
      </c>
      <c r="I9" s="102">
        <v>1.05</v>
      </c>
      <c r="J9" s="85"/>
      <c r="K9" s="86" t="s">
        <v>109</v>
      </c>
      <c r="L9" s="86" t="s">
        <v>110</v>
      </c>
      <c r="M9" s="86" t="s">
        <v>111</v>
      </c>
      <c r="N9" s="85"/>
      <c r="O9" s="85"/>
      <c r="P9" s="85"/>
      <c r="Q9" s="85"/>
    </row>
    <row r="10" spans="2:17" ht="15.75">
      <c r="B10" s="89" t="s">
        <v>56</v>
      </c>
      <c r="C10" s="86">
        <v>0</v>
      </c>
      <c r="D10" s="86" t="s">
        <v>119</v>
      </c>
      <c r="E10" s="93" t="s">
        <v>117</v>
      </c>
      <c r="F10" s="93">
        <v>20</v>
      </c>
      <c r="G10" s="94">
        <v>3.66</v>
      </c>
      <c r="H10" s="94">
        <v>1.74</v>
      </c>
      <c r="I10" s="94">
        <v>0.1</v>
      </c>
      <c r="J10" s="85"/>
      <c r="K10" s="86">
        <f>K4-O4</f>
        <v>0.6482499999999618</v>
      </c>
      <c r="L10" s="86">
        <f>L4-P4</f>
        <v>29.537874999999993</v>
      </c>
      <c r="M10" s="86">
        <f>Q4-M4</f>
        <v>6.062416666699999</v>
      </c>
      <c r="N10" s="85"/>
      <c r="O10" s="85"/>
      <c r="P10" s="85"/>
      <c r="Q10" s="85"/>
    </row>
    <row r="11" spans="2:17" ht="19.5" customHeight="1">
      <c r="B11" s="85"/>
      <c r="C11" s="86">
        <v>7</v>
      </c>
      <c r="D11" s="88" t="s">
        <v>164</v>
      </c>
      <c r="E11" s="98" t="s">
        <v>165</v>
      </c>
      <c r="F11" s="86">
        <v>20</v>
      </c>
      <c r="G11" s="97">
        <v>4.66</v>
      </c>
      <c r="H11" s="97">
        <v>9.7799999999999994</v>
      </c>
      <c r="I11" s="97">
        <v>2.76</v>
      </c>
      <c r="J11" s="85"/>
      <c r="K11" s="85"/>
      <c r="L11" s="85"/>
      <c r="M11" s="85"/>
      <c r="N11" s="85"/>
      <c r="O11" s="85"/>
      <c r="P11" s="85"/>
      <c r="Q11" s="85"/>
    </row>
    <row r="12" spans="2:17" ht="20.25" customHeight="1" thickBot="1">
      <c r="B12" s="85"/>
      <c r="C12" s="91">
        <v>9</v>
      </c>
      <c r="D12" s="92" t="s">
        <v>166</v>
      </c>
      <c r="E12" s="106" t="s">
        <v>167</v>
      </c>
      <c r="F12" s="91">
        <v>110</v>
      </c>
      <c r="G12" s="95">
        <v>1.76</v>
      </c>
      <c r="H12" s="95">
        <v>8.58</v>
      </c>
      <c r="I12" s="95">
        <v>5.0599999999999996</v>
      </c>
      <c r="J12" s="85"/>
      <c r="K12" s="85"/>
      <c r="L12" s="85"/>
      <c r="M12" s="85"/>
      <c r="N12" s="85"/>
      <c r="O12" s="85"/>
      <c r="P12" s="85"/>
      <c r="Q12" s="85"/>
    </row>
    <row r="13" spans="2:17" ht="21" customHeight="1">
      <c r="B13" s="89" t="s">
        <v>57</v>
      </c>
      <c r="C13" s="90">
        <v>2</v>
      </c>
      <c r="D13" s="103" t="s">
        <v>120</v>
      </c>
      <c r="E13" s="103" t="s">
        <v>121</v>
      </c>
      <c r="F13" s="103">
        <v>85</v>
      </c>
      <c r="G13" s="104">
        <v>12.664999999999999</v>
      </c>
      <c r="H13" s="104">
        <v>0.255</v>
      </c>
      <c r="I13" s="104">
        <v>0.34</v>
      </c>
      <c r="J13" s="85"/>
      <c r="K13" s="85"/>
      <c r="L13" s="85"/>
      <c r="M13" s="85"/>
      <c r="N13" s="85"/>
      <c r="O13" s="85"/>
      <c r="P13" s="85"/>
      <c r="Q13" s="85"/>
    </row>
    <row r="14" spans="2:17" ht="18" customHeight="1">
      <c r="B14" s="85"/>
      <c r="C14" s="86">
        <v>0</v>
      </c>
      <c r="D14" s="105" t="s">
        <v>168</v>
      </c>
      <c r="E14" s="105" t="s">
        <v>169</v>
      </c>
      <c r="F14" s="105">
        <v>60</v>
      </c>
      <c r="G14" s="97">
        <v>4.62</v>
      </c>
      <c r="H14" s="97">
        <v>0.54</v>
      </c>
      <c r="I14" s="97">
        <v>3.9</v>
      </c>
      <c r="J14" s="85"/>
      <c r="K14" s="86" t="s">
        <v>122</v>
      </c>
      <c r="L14" s="86" t="s">
        <v>123</v>
      </c>
      <c r="M14" s="85"/>
      <c r="N14" s="85"/>
      <c r="O14" s="85"/>
      <c r="P14" s="85"/>
      <c r="Q14" s="85"/>
    </row>
    <row r="15" spans="2:17" ht="20.25" customHeight="1" thickBot="1">
      <c r="B15" s="85"/>
      <c r="C15" s="91">
        <v>5</v>
      </c>
      <c r="D15" s="96" t="s">
        <v>170</v>
      </c>
      <c r="E15" s="96" t="s">
        <v>144</v>
      </c>
      <c r="F15" s="96">
        <v>70</v>
      </c>
      <c r="G15" s="95">
        <v>9.1</v>
      </c>
      <c r="H15" s="95">
        <v>0.91</v>
      </c>
      <c r="I15" s="95">
        <v>0.21</v>
      </c>
      <c r="J15" s="85"/>
      <c r="K15" s="86">
        <f>SUM(K10:M10)</f>
        <v>36.24854166669995</v>
      </c>
      <c r="L15" s="86">
        <f>1/(1+K15)</f>
        <v>2.6846688628725458E-2</v>
      </c>
      <c r="M15" s="85"/>
      <c r="N15" s="85"/>
      <c r="O15" s="85"/>
      <c r="P15" s="85"/>
      <c r="Q15" s="85"/>
    </row>
    <row r="16" spans="2:17" ht="17.25" customHeight="1">
      <c r="B16" s="89" t="s">
        <v>58</v>
      </c>
      <c r="C16" s="86">
        <v>3</v>
      </c>
      <c r="D16" s="98" t="s">
        <v>171</v>
      </c>
      <c r="E16" s="99"/>
      <c r="F16" s="97">
        <v>100</v>
      </c>
      <c r="G16" s="97">
        <v>17.7</v>
      </c>
      <c r="H16" s="97">
        <v>6.7</v>
      </c>
      <c r="I16" s="97">
        <v>0.4</v>
      </c>
    </row>
    <row r="17" spans="2:9" ht="18" customHeight="1">
      <c r="B17" s="85"/>
      <c r="C17" s="86">
        <v>3</v>
      </c>
      <c r="D17" s="98" t="s">
        <v>171</v>
      </c>
      <c r="E17" s="99"/>
      <c r="F17" s="97">
        <v>100</v>
      </c>
      <c r="G17" s="97">
        <v>17.7</v>
      </c>
      <c r="H17" s="97">
        <v>6.7</v>
      </c>
      <c r="I17" s="97">
        <v>0.4</v>
      </c>
    </row>
    <row r="18" spans="2:9" ht="15.75">
      <c r="B18" s="85"/>
      <c r="C18" s="86">
        <v>4</v>
      </c>
      <c r="D18" s="98" t="s">
        <v>172</v>
      </c>
      <c r="E18" s="99"/>
      <c r="F18" s="97">
        <v>100</v>
      </c>
      <c r="G18" s="97">
        <v>6.6</v>
      </c>
      <c r="H18" s="97">
        <v>2.8</v>
      </c>
      <c r="I18" s="97">
        <v>0.4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Q19"/>
  <sheetViews>
    <sheetView workbookViewId="0">
      <selection activeCell="L14" sqref="L14"/>
    </sheetView>
  </sheetViews>
  <sheetFormatPr defaultRowHeight="15"/>
  <cols>
    <col min="3" max="3" width="7.85546875" customWidth="1"/>
    <col min="4" max="4" width="16.42578125" customWidth="1"/>
    <col min="5" max="5" width="19.28515625" customWidth="1"/>
    <col min="6" max="6" width="7.28515625" customWidth="1"/>
    <col min="7" max="7" width="13.7109375" customWidth="1"/>
    <col min="11" max="11" width="19.42578125" customWidth="1"/>
    <col min="12" max="12" width="13.42578125" customWidth="1"/>
    <col min="13" max="13" width="14.85546875" customWidth="1"/>
    <col min="15" max="15" width="23" customWidth="1"/>
    <col min="16" max="16" width="18.140625" customWidth="1"/>
    <col min="17" max="17" width="15.85546875" customWidth="1"/>
  </cols>
  <sheetData>
    <row r="2" spans="2:17" ht="15.75">
      <c r="B2" s="111" t="s">
        <v>173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</row>
    <row r="3" spans="2:17" ht="15.75">
      <c r="B3" s="107"/>
      <c r="C3" s="109" t="s">
        <v>50</v>
      </c>
      <c r="D3" s="109" t="s">
        <v>98</v>
      </c>
      <c r="E3" s="109" t="s">
        <v>99</v>
      </c>
      <c r="F3" s="109" t="s">
        <v>100</v>
      </c>
      <c r="G3" s="109" t="s">
        <v>8</v>
      </c>
      <c r="H3" s="109" t="s">
        <v>6</v>
      </c>
      <c r="I3" s="109" t="s">
        <v>7</v>
      </c>
      <c r="J3" s="107"/>
      <c r="K3" s="108" t="s">
        <v>94</v>
      </c>
      <c r="L3" s="108" t="s">
        <v>95</v>
      </c>
      <c r="M3" s="108" t="s">
        <v>96</v>
      </c>
      <c r="N3" s="107"/>
      <c r="O3" s="108" t="s">
        <v>134</v>
      </c>
      <c r="P3" s="108" t="s">
        <v>132</v>
      </c>
      <c r="Q3" s="108" t="s">
        <v>97</v>
      </c>
    </row>
    <row r="4" spans="2:17" ht="15.75">
      <c r="B4" s="111" t="s">
        <v>54</v>
      </c>
      <c r="C4" s="108">
        <v>2</v>
      </c>
      <c r="D4" s="108" t="s">
        <v>101</v>
      </c>
      <c r="E4" s="112" t="s">
        <v>102</v>
      </c>
      <c r="F4" s="108">
        <v>45</v>
      </c>
      <c r="G4" s="112">
        <v>38.79</v>
      </c>
      <c r="H4" s="112">
        <v>6.39</v>
      </c>
      <c r="I4" s="112">
        <v>3.33</v>
      </c>
      <c r="J4" s="107"/>
      <c r="K4" s="108">
        <f>SUM(G4:G18)</f>
        <v>159.10499999999996</v>
      </c>
      <c r="L4" s="108">
        <f>SUM(H4:H18)</f>
        <v>63.209999999999994</v>
      </c>
      <c r="M4" s="108">
        <f>SUM(I4:I18)</f>
        <v>28.149999999999995</v>
      </c>
      <c r="N4" s="107"/>
      <c r="O4" s="108">
        <v>196.67175</v>
      </c>
      <c r="P4" s="108">
        <v>42.612124999999999</v>
      </c>
      <c r="Q4" s="108">
        <v>21.852416666700002</v>
      </c>
    </row>
    <row r="5" spans="2:17" ht="18" customHeight="1">
      <c r="B5" s="107"/>
      <c r="C5" s="108">
        <v>17</v>
      </c>
      <c r="D5" s="108" t="s">
        <v>174</v>
      </c>
      <c r="E5" s="110" t="s">
        <v>175</v>
      </c>
      <c r="F5" s="108">
        <v>120</v>
      </c>
      <c r="G5" s="110">
        <v>6.72</v>
      </c>
      <c r="H5" s="110">
        <v>0.24</v>
      </c>
      <c r="I5" s="110">
        <v>4.32</v>
      </c>
      <c r="J5" s="107"/>
      <c r="K5" s="107"/>
      <c r="L5" s="107"/>
      <c r="M5" s="107"/>
      <c r="N5" s="107"/>
      <c r="O5" s="107"/>
      <c r="P5" s="107"/>
      <c r="Q5" s="107"/>
    </row>
    <row r="6" spans="2:17" ht="20.25" customHeight="1">
      <c r="B6" s="107"/>
      <c r="C6" s="108">
        <v>1</v>
      </c>
      <c r="D6" s="108" t="s">
        <v>105</v>
      </c>
      <c r="E6" s="110" t="s">
        <v>106</v>
      </c>
      <c r="F6" s="108">
        <v>40</v>
      </c>
      <c r="G6" s="110">
        <v>30.04</v>
      </c>
      <c r="H6" s="110">
        <v>2.76</v>
      </c>
      <c r="I6" s="110">
        <v>5.76</v>
      </c>
      <c r="J6" s="107"/>
      <c r="K6" s="107"/>
      <c r="L6" s="107"/>
      <c r="M6" s="107"/>
      <c r="N6" s="107"/>
      <c r="O6" s="107"/>
      <c r="P6" s="107"/>
      <c r="Q6" s="107"/>
    </row>
    <row r="7" spans="2:17" ht="20.25" customHeight="1">
      <c r="B7" s="111" t="s">
        <v>55</v>
      </c>
      <c r="C7" s="108">
        <v>0</v>
      </c>
      <c r="D7" s="110" t="s">
        <v>176</v>
      </c>
      <c r="E7" s="110" t="s">
        <v>144</v>
      </c>
      <c r="F7" s="108">
        <v>40</v>
      </c>
      <c r="G7" s="108">
        <v>0</v>
      </c>
      <c r="H7" s="110">
        <v>7.04</v>
      </c>
      <c r="I7" s="110">
        <v>1.68</v>
      </c>
      <c r="J7" s="107"/>
      <c r="K7" s="108" t="s">
        <v>109</v>
      </c>
      <c r="L7" s="108" t="s">
        <v>110</v>
      </c>
      <c r="M7" s="108" t="s">
        <v>111</v>
      </c>
      <c r="N7" s="107"/>
      <c r="O7" s="107"/>
      <c r="P7" s="107"/>
      <c r="Q7" s="107"/>
    </row>
    <row r="8" spans="2:17" ht="21.75" customHeight="1">
      <c r="B8" s="107"/>
      <c r="C8" s="108">
        <v>14</v>
      </c>
      <c r="D8" s="110" t="s">
        <v>112</v>
      </c>
      <c r="E8" s="110" t="s">
        <v>113</v>
      </c>
      <c r="F8" s="108">
        <v>90</v>
      </c>
      <c r="G8" s="110">
        <v>3.24</v>
      </c>
      <c r="H8" s="110">
        <v>7.2</v>
      </c>
      <c r="I8" s="110">
        <v>0.99</v>
      </c>
      <c r="J8" s="107"/>
      <c r="K8" s="108">
        <f>O4-K4</f>
        <v>37.566750000000042</v>
      </c>
      <c r="L8" s="108">
        <f>L4-P4</f>
        <v>20.597874999999995</v>
      </c>
      <c r="M8" s="108">
        <f>M4-Q4</f>
        <v>6.2975833332999933</v>
      </c>
      <c r="N8" s="107"/>
      <c r="O8" s="107"/>
      <c r="P8" s="107"/>
      <c r="Q8" s="107"/>
    </row>
    <row r="9" spans="2:17" ht="18.75" customHeight="1">
      <c r="B9" s="107"/>
      <c r="C9" s="108">
        <v>5</v>
      </c>
      <c r="D9" s="110" t="s">
        <v>145</v>
      </c>
      <c r="E9" s="110" t="s">
        <v>146</v>
      </c>
      <c r="F9" s="108">
        <v>35</v>
      </c>
      <c r="G9" s="108">
        <v>0</v>
      </c>
      <c r="H9" s="108">
        <v>7</v>
      </c>
      <c r="I9" s="108">
        <v>0.245</v>
      </c>
      <c r="J9" s="107"/>
      <c r="K9" s="107"/>
      <c r="L9" s="107"/>
      <c r="M9" s="107"/>
      <c r="N9" s="107"/>
      <c r="O9" s="107"/>
      <c r="P9" s="107"/>
      <c r="Q9" s="107"/>
    </row>
    <row r="10" spans="2:17" ht="21" customHeight="1">
      <c r="B10" s="111" t="s">
        <v>56</v>
      </c>
      <c r="C10" s="108">
        <v>1</v>
      </c>
      <c r="D10" s="112" t="s">
        <v>177</v>
      </c>
      <c r="E10" s="112" t="s">
        <v>178</v>
      </c>
      <c r="F10" s="112">
        <v>25</v>
      </c>
      <c r="G10" s="112">
        <v>6.2249999999999996</v>
      </c>
      <c r="H10" s="112">
        <v>10</v>
      </c>
      <c r="I10" s="112">
        <v>4.1749999999999998</v>
      </c>
      <c r="J10" s="107"/>
      <c r="K10" s="107"/>
      <c r="L10" s="107"/>
      <c r="M10" s="107"/>
      <c r="N10" s="107"/>
      <c r="O10" s="107"/>
      <c r="P10" s="107"/>
      <c r="Q10" s="107"/>
    </row>
    <row r="11" spans="2:17" ht="19.5" customHeight="1">
      <c r="B11" s="107"/>
      <c r="C11" s="108">
        <v>9</v>
      </c>
      <c r="D11" s="110" t="s">
        <v>166</v>
      </c>
      <c r="E11" s="110" t="s">
        <v>167</v>
      </c>
      <c r="F11" s="108">
        <v>110</v>
      </c>
      <c r="G11" s="110">
        <v>1.76</v>
      </c>
      <c r="H11" s="110">
        <v>8.58</v>
      </c>
      <c r="I11" s="110">
        <v>5.0599999999999996</v>
      </c>
      <c r="J11" s="107"/>
      <c r="K11" s="107"/>
      <c r="L11" s="107"/>
      <c r="M11" s="107"/>
      <c r="N11" s="107"/>
      <c r="O11" s="107"/>
      <c r="P11" s="107"/>
      <c r="Q11" s="107"/>
    </row>
    <row r="12" spans="2:17" ht="17.25" customHeight="1">
      <c r="B12" s="107"/>
      <c r="C12" s="108">
        <v>0</v>
      </c>
      <c r="D12" s="108" t="s">
        <v>119</v>
      </c>
      <c r="E12" s="110" t="s">
        <v>117</v>
      </c>
      <c r="F12" s="110">
        <v>20</v>
      </c>
      <c r="G12" s="110">
        <v>3.66</v>
      </c>
      <c r="H12" s="110">
        <v>1.74</v>
      </c>
      <c r="I12" s="110">
        <v>0.1</v>
      </c>
      <c r="J12" s="107"/>
      <c r="K12" s="108" t="s">
        <v>122</v>
      </c>
      <c r="L12" s="108" t="s">
        <v>123</v>
      </c>
      <c r="M12" s="107"/>
      <c r="N12" s="107"/>
      <c r="O12" s="107"/>
      <c r="P12" s="107"/>
      <c r="Q12" s="107"/>
    </row>
    <row r="13" spans="2:17" ht="18.75" customHeight="1">
      <c r="B13" s="111" t="s">
        <v>57</v>
      </c>
      <c r="C13" s="108">
        <v>5</v>
      </c>
      <c r="D13" s="110" t="s">
        <v>170</v>
      </c>
      <c r="E13" s="110" t="s">
        <v>144</v>
      </c>
      <c r="F13" s="110">
        <v>70</v>
      </c>
      <c r="G13" s="110">
        <v>9.1</v>
      </c>
      <c r="H13" s="110">
        <v>0.91</v>
      </c>
      <c r="I13" s="110">
        <v>0.21</v>
      </c>
      <c r="J13" s="107"/>
      <c r="K13" s="108">
        <f>SUM(K8:M8)</f>
        <v>64.462208333300026</v>
      </c>
      <c r="L13" s="108">
        <f>1/(1+K13)</f>
        <v>1.527598939083314E-2</v>
      </c>
      <c r="M13" s="107"/>
      <c r="N13" s="107"/>
      <c r="O13" s="107"/>
      <c r="P13" s="107"/>
      <c r="Q13" s="107"/>
    </row>
    <row r="14" spans="2:17" ht="19.5" customHeight="1">
      <c r="B14" s="107"/>
      <c r="C14" s="108">
        <v>1</v>
      </c>
      <c r="D14" s="110" t="s">
        <v>179</v>
      </c>
      <c r="E14" s="110" t="s">
        <v>180</v>
      </c>
      <c r="F14" s="110">
        <v>165</v>
      </c>
      <c r="G14" s="110">
        <v>21.12</v>
      </c>
      <c r="H14" s="110">
        <v>0.82499999999999996</v>
      </c>
      <c r="I14" s="110">
        <v>0.33</v>
      </c>
      <c r="J14" s="107"/>
      <c r="K14" s="107"/>
      <c r="L14" s="107"/>
      <c r="M14" s="107"/>
      <c r="N14" s="107"/>
      <c r="O14" s="107"/>
      <c r="P14" s="107"/>
      <c r="Q14" s="107"/>
    </row>
    <row r="15" spans="2:17" ht="21" customHeight="1">
      <c r="B15" s="107"/>
      <c r="C15" s="108">
        <v>3</v>
      </c>
      <c r="D15" s="110" t="s">
        <v>181</v>
      </c>
      <c r="E15" s="110" t="s">
        <v>182</v>
      </c>
      <c r="F15" s="110">
        <v>75</v>
      </c>
      <c r="G15" s="110">
        <v>10.35</v>
      </c>
      <c r="H15" s="110">
        <v>0.22500000000000001</v>
      </c>
      <c r="I15" s="110">
        <v>0.15</v>
      </c>
      <c r="J15" s="107"/>
      <c r="K15" s="107"/>
      <c r="L15" s="107"/>
      <c r="M15" s="107"/>
      <c r="N15" s="107"/>
      <c r="O15" s="107"/>
      <c r="P15" s="107"/>
      <c r="Q15" s="107"/>
    </row>
    <row r="16" spans="2:17" ht="21" customHeight="1">
      <c r="B16" s="111" t="s">
        <v>58</v>
      </c>
      <c r="C16" s="108">
        <v>1</v>
      </c>
      <c r="D16" s="110" t="s">
        <v>183</v>
      </c>
      <c r="E16" s="108"/>
      <c r="F16" s="110">
        <v>100</v>
      </c>
      <c r="G16" s="110">
        <v>5.2</v>
      </c>
      <c r="H16" s="110">
        <v>1.8</v>
      </c>
      <c r="I16" s="110">
        <v>0.7</v>
      </c>
      <c r="J16" s="107"/>
      <c r="K16" s="107"/>
      <c r="L16" s="107"/>
      <c r="M16" s="107"/>
      <c r="N16" s="107"/>
      <c r="O16" s="107"/>
      <c r="P16" s="107"/>
      <c r="Q16" s="107"/>
    </row>
    <row r="17" spans="3:11" ht="18" customHeight="1">
      <c r="C17" s="108">
        <v>1</v>
      </c>
      <c r="D17" s="110" t="s">
        <v>183</v>
      </c>
      <c r="E17" s="108"/>
      <c r="F17" s="110">
        <v>100</v>
      </c>
      <c r="G17" s="110">
        <v>5.2</v>
      </c>
      <c r="H17" s="110">
        <v>1.8</v>
      </c>
      <c r="I17" s="110">
        <v>0.7</v>
      </c>
      <c r="J17" s="107"/>
      <c r="K17" s="111"/>
    </row>
    <row r="18" spans="3:11" ht="21.75" customHeight="1">
      <c r="C18" s="108">
        <v>3</v>
      </c>
      <c r="D18" s="110" t="s">
        <v>171</v>
      </c>
      <c r="E18" s="108"/>
      <c r="F18" s="110">
        <v>100</v>
      </c>
      <c r="G18" s="110">
        <v>17.7</v>
      </c>
      <c r="H18" s="110">
        <v>6.7</v>
      </c>
      <c r="I18" s="110">
        <v>0.4</v>
      </c>
      <c r="J18" s="107"/>
      <c r="K18" s="107"/>
    </row>
    <row r="19" spans="3:11" ht="15.75">
      <c r="C19" s="111"/>
      <c r="D19" s="111"/>
      <c r="E19" s="111"/>
      <c r="F19" s="111"/>
      <c r="G19" s="111"/>
      <c r="H19" s="111"/>
      <c r="I19" s="1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3:Q20"/>
  <sheetViews>
    <sheetView topLeftCell="A3" workbookViewId="0">
      <selection activeCell="O15" sqref="O15"/>
    </sheetView>
  </sheetViews>
  <sheetFormatPr defaultRowHeight="15"/>
  <cols>
    <col min="3" max="3" width="6.7109375" customWidth="1"/>
    <col min="4" max="4" width="23.7109375" customWidth="1"/>
    <col min="5" max="5" width="18.7109375" customWidth="1"/>
    <col min="6" max="6" width="7.140625" customWidth="1"/>
    <col min="7" max="7" width="15" customWidth="1"/>
    <col min="11" max="11" width="18" customWidth="1"/>
    <col min="12" max="12" width="14.5703125" customWidth="1"/>
    <col min="13" max="13" width="13.140625" customWidth="1"/>
    <col min="15" max="15" width="21.7109375" customWidth="1"/>
    <col min="16" max="16" width="19.28515625" customWidth="1"/>
    <col min="17" max="17" width="18.5703125" customWidth="1"/>
  </cols>
  <sheetData>
    <row r="3" spans="2:17" ht="15.75">
      <c r="B3" s="120" t="s">
        <v>184</v>
      </c>
      <c r="C3" s="115"/>
      <c r="D3" s="115"/>
      <c r="E3" s="115"/>
      <c r="F3" s="115"/>
      <c r="G3" s="115"/>
      <c r="H3" s="115"/>
      <c r="I3" s="115"/>
      <c r="J3" s="115"/>
      <c r="K3" s="115"/>
      <c r="L3" s="120" t="s">
        <v>185</v>
      </c>
      <c r="M3" s="115"/>
      <c r="N3" s="115"/>
      <c r="O3" s="115"/>
      <c r="P3" s="115"/>
      <c r="Q3" s="115"/>
    </row>
    <row r="5" spans="2:17" ht="15.75">
      <c r="B5" s="115"/>
      <c r="C5" s="117" t="s">
        <v>50</v>
      </c>
      <c r="D5" s="117" t="s">
        <v>98</v>
      </c>
      <c r="E5" s="117" t="s">
        <v>99</v>
      </c>
      <c r="F5" s="117" t="s">
        <v>100</v>
      </c>
      <c r="G5" s="117" t="s">
        <v>8</v>
      </c>
      <c r="H5" s="117" t="s">
        <v>6</v>
      </c>
      <c r="I5" s="117" t="s">
        <v>7</v>
      </c>
      <c r="J5" s="115"/>
      <c r="K5" s="116" t="s">
        <v>94</v>
      </c>
      <c r="L5" s="116" t="s">
        <v>95</v>
      </c>
      <c r="M5" s="116" t="s">
        <v>96</v>
      </c>
      <c r="N5" s="115"/>
      <c r="O5" s="116" t="s">
        <v>134</v>
      </c>
      <c r="P5" s="116" t="s">
        <v>132</v>
      </c>
      <c r="Q5" s="116" t="s">
        <v>133</v>
      </c>
    </row>
    <row r="6" spans="2:17" ht="15.75">
      <c r="B6" s="120" t="s">
        <v>54</v>
      </c>
      <c r="C6" s="116">
        <v>20</v>
      </c>
      <c r="D6" s="116" t="s">
        <v>186</v>
      </c>
      <c r="E6" s="121" t="s">
        <v>187</v>
      </c>
      <c r="F6" s="116">
        <v>100</v>
      </c>
      <c r="G6" s="121">
        <v>34.4</v>
      </c>
      <c r="H6" s="121">
        <v>2.8</v>
      </c>
      <c r="I6" s="121">
        <v>1</v>
      </c>
      <c r="J6" s="115"/>
      <c r="K6" s="116">
        <f>SUM(G6:G20)</f>
        <v>161.21499999999997</v>
      </c>
      <c r="L6" s="116">
        <f>SUM(H6:H20)</f>
        <v>60.398999999999994</v>
      </c>
      <c r="M6" s="116">
        <f>SUM(I6:I20)</f>
        <v>27.816000000000003</v>
      </c>
      <c r="N6" s="115"/>
      <c r="O6" s="116">
        <v>196.67175</v>
      </c>
      <c r="P6" s="116">
        <v>42.612124999999999</v>
      </c>
      <c r="Q6" s="116">
        <v>21.852416666700002</v>
      </c>
    </row>
    <row r="7" spans="2:17" ht="15.75">
      <c r="B7" s="115"/>
      <c r="C7" s="116">
        <v>4</v>
      </c>
      <c r="D7" s="116" t="s">
        <v>159</v>
      </c>
      <c r="E7" s="121" t="s">
        <v>160</v>
      </c>
      <c r="F7" s="116">
        <v>210</v>
      </c>
      <c r="G7" s="121">
        <v>40.11</v>
      </c>
      <c r="H7" s="121">
        <v>4.2</v>
      </c>
      <c r="I7" s="121">
        <v>0.21</v>
      </c>
      <c r="J7" s="115"/>
      <c r="K7" s="115"/>
      <c r="L7" s="115"/>
      <c r="M7" s="115"/>
      <c r="N7" s="115"/>
      <c r="O7" s="115"/>
      <c r="P7" s="115"/>
      <c r="Q7" s="115"/>
    </row>
    <row r="8" spans="2:17" ht="15.75">
      <c r="B8" s="115"/>
      <c r="C8" s="116">
        <v>9</v>
      </c>
      <c r="D8" s="116" t="s">
        <v>188</v>
      </c>
      <c r="E8" s="116" t="s">
        <v>189</v>
      </c>
      <c r="F8" s="116">
        <v>50</v>
      </c>
      <c r="G8" s="116">
        <v>25</v>
      </c>
      <c r="H8" s="118">
        <v>3.95</v>
      </c>
      <c r="I8" s="118">
        <v>5.9</v>
      </c>
      <c r="J8" s="115"/>
      <c r="K8" s="115"/>
      <c r="L8" s="115"/>
      <c r="M8" s="115"/>
      <c r="N8" s="115"/>
      <c r="O8" s="115"/>
      <c r="P8" s="115"/>
      <c r="Q8" s="115"/>
    </row>
    <row r="9" spans="2:17" ht="17.25" customHeight="1">
      <c r="B9" s="120" t="s">
        <v>55</v>
      </c>
      <c r="C9" s="116">
        <v>1</v>
      </c>
      <c r="D9" s="118" t="s">
        <v>161</v>
      </c>
      <c r="E9" s="118" t="s">
        <v>108</v>
      </c>
      <c r="F9" s="116">
        <v>45</v>
      </c>
      <c r="G9" s="118">
        <v>4.4999999999999998E-2</v>
      </c>
      <c r="H9" s="118">
        <v>7.2450000000000001</v>
      </c>
      <c r="I9" s="118">
        <v>0.315</v>
      </c>
      <c r="J9" s="115"/>
      <c r="K9" s="115"/>
      <c r="L9" s="115"/>
      <c r="M9" s="115"/>
      <c r="N9" s="115"/>
      <c r="O9" s="115"/>
      <c r="P9" s="115"/>
      <c r="Q9" s="115"/>
    </row>
    <row r="10" spans="2:17" ht="19.5" customHeight="1">
      <c r="B10" s="115"/>
      <c r="C10" s="116">
        <v>6</v>
      </c>
      <c r="D10" s="118" t="s">
        <v>190</v>
      </c>
      <c r="E10" s="118" t="s">
        <v>191</v>
      </c>
      <c r="F10" s="116">
        <v>30</v>
      </c>
      <c r="G10" s="116">
        <v>0</v>
      </c>
      <c r="H10" s="116">
        <v>6.6</v>
      </c>
      <c r="I10" s="116">
        <v>0.3</v>
      </c>
      <c r="J10" s="115"/>
      <c r="K10" s="115"/>
      <c r="L10" s="115"/>
      <c r="M10" s="115"/>
      <c r="N10" s="115"/>
      <c r="O10" s="115"/>
      <c r="P10" s="115"/>
      <c r="Q10" s="115"/>
    </row>
    <row r="11" spans="2:17" ht="19.5" customHeight="1">
      <c r="B11" s="115"/>
      <c r="C11" s="116">
        <v>2</v>
      </c>
      <c r="D11" s="121" t="s">
        <v>143</v>
      </c>
      <c r="E11" s="118" t="s">
        <v>144</v>
      </c>
      <c r="F11" s="116">
        <v>40</v>
      </c>
      <c r="G11" s="116">
        <v>0</v>
      </c>
      <c r="H11" s="118">
        <v>12.304</v>
      </c>
      <c r="I11" s="118">
        <v>1.4159999999999999</v>
      </c>
      <c r="J11" s="115"/>
      <c r="K11" s="116" t="s">
        <v>109</v>
      </c>
      <c r="L11" s="116" t="s">
        <v>110</v>
      </c>
      <c r="M11" s="116" t="s">
        <v>111</v>
      </c>
      <c r="N11" s="115"/>
      <c r="O11" s="115"/>
      <c r="P11" s="115"/>
      <c r="Q11" s="115"/>
    </row>
    <row r="12" spans="2:17" ht="22.5" customHeight="1">
      <c r="B12" s="120" t="s">
        <v>56</v>
      </c>
      <c r="C12" s="116">
        <v>6</v>
      </c>
      <c r="D12" s="118" t="s">
        <v>192</v>
      </c>
      <c r="E12" s="118" t="s">
        <v>193</v>
      </c>
      <c r="F12" s="116">
        <v>15</v>
      </c>
      <c r="G12" s="118">
        <v>3.1349999999999998</v>
      </c>
      <c r="H12" s="118">
        <v>4.05</v>
      </c>
      <c r="I12" s="118">
        <v>7.35</v>
      </c>
      <c r="J12" s="115"/>
      <c r="K12" s="116">
        <f>O6-K6</f>
        <v>35.456750000000028</v>
      </c>
      <c r="L12" s="116">
        <f>L6-P6</f>
        <v>17.786874999999995</v>
      </c>
      <c r="M12" s="116">
        <f>M6-Q6</f>
        <v>5.9635833333000008</v>
      </c>
      <c r="N12" s="115"/>
      <c r="O12" s="115"/>
      <c r="P12" s="115"/>
      <c r="Q12" s="115"/>
    </row>
    <row r="13" spans="2:17" ht="20.25" customHeight="1">
      <c r="B13" s="115"/>
      <c r="C13" s="116">
        <v>2</v>
      </c>
      <c r="D13" s="119" t="s">
        <v>118</v>
      </c>
      <c r="E13" s="118" t="s">
        <v>117</v>
      </c>
      <c r="F13" s="118">
        <v>20</v>
      </c>
      <c r="G13" s="118">
        <v>5.6</v>
      </c>
      <c r="H13" s="118">
        <v>2.2000000000000002</v>
      </c>
      <c r="I13" s="118">
        <v>0.44</v>
      </c>
      <c r="J13" s="115"/>
      <c r="K13" s="115"/>
      <c r="L13" s="115"/>
      <c r="M13" s="115"/>
      <c r="N13" s="115"/>
      <c r="O13" s="115"/>
      <c r="P13" s="115"/>
      <c r="Q13" s="115"/>
    </row>
    <row r="14" spans="2:17" ht="20.25" customHeight="1">
      <c r="B14" s="115"/>
      <c r="C14" s="116">
        <v>1</v>
      </c>
      <c r="D14" s="118" t="s">
        <v>177</v>
      </c>
      <c r="E14" s="118" t="s">
        <v>178</v>
      </c>
      <c r="F14" s="118">
        <v>25</v>
      </c>
      <c r="G14" s="118">
        <v>6.2249999999999996</v>
      </c>
      <c r="H14" s="118">
        <v>10</v>
      </c>
      <c r="I14" s="118">
        <v>4.1749999999999998</v>
      </c>
      <c r="J14" s="115"/>
      <c r="K14" s="115"/>
      <c r="L14" s="115"/>
      <c r="M14" s="115"/>
      <c r="N14" s="115"/>
      <c r="O14" s="115"/>
      <c r="P14" s="115"/>
      <c r="Q14" s="115"/>
    </row>
    <row r="15" spans="2:17" ht="23.25" customHeight="1">
      <c r="B15" s="120" t="s">
        <v>57</v>
      </c>
      <c r="C15" s="116">
        <v>6</v>
      </c>
      <c r="D15" s="118" t="s">
        <v>194</v>
      </c>
      <c r="E15" s="118" t="s">
        <v>195</v>
      </c>
      <c r="F15" s="118">
        <v>80</v>
      </c>
      <c r="G15" s="118">
        <v>12.88</v>
      </c>
      <c r="H15" s="118">
        <v>0.8</v>
      </c>
      <c r="I15" s="118">
        <v>1.6</v>
      </c>
      <c r="J15" s="115"/>
      <c r="K15" s="115"/>
      <c r="L15" s="115"/>
      <c r="M15" s="115"/>
      <c r="N15" s="115"/>
      <c r="O15" s="115"/>
      <c r="P15" s="115"/>
      <c r="Q15" s="115"/>
    </row>
    <row r="16" spans="2:17" ht="24" customHeight="1">
      <c r="B16" s="115"/>
      <c r="C16" s="116">
        <v>5</v>
      </c>
      <c r="D16" s="118" t="s">
        <v>170</v>
      </c>
      <c r="E16" s="118" t="s">
        <v>144</v>
      </c>
      <c r="F16" s="118">
        <v>70</v>
      </c>
      <c r="G16" s="118">
        <v>9.1</v>
      </c>
      <c r="H16" s="118">
        <v>0.91</v>
      </c>
      <c r="I16" s="118">
        <v>0.21</v>
      </c>
      <c r="J16" s="115"/>
      <c r="K16" s="116" t="s">
        <v>122</v>
      </c>
      <c r="L16" s="116" t="s">
        <v>123</v>
      </c>
      <c r="M16" s="115"/>
      <c r="N16" s="115"/>
      <c r="O16" s="115"/>
      <c r="P16" s="115"/>
      <c r="Q16" s="115"/>
    </row>
    <row r="17" spans="2:17" ht="19.5" customHeight="1">
      <c r="B17" s="115"/>
      <c r="C17" s="116">
        <v>0</v>
      </c>
      <c r="D17" s="118" t="s">
        <v>168</v>
      </c>
      <c r="E17" s="118" t="s">
        <v>169</v>
      </c>
      <c r="F17" s="118">
        <v>60</v>
      </c>
      <c r="G17" s="118">
        <v>4.62</v>
      </c>
      <c r="H17" s="118">
        <v>0.54</v>
      </c>
      <c r="I17" s="118">
        <v>3.9</v>
      </c>
      <c r="J17" s="115"/>
      <c r="K17" s="116">
        <f>SUM(K12:M12)</f>
        <v>59.207208333300024</v>
      </c>
      <c r="L17" s="116">
        <f>1/(1+K17)</f>
        <v>1.6609306886712263E-2</v>
      </c>
      <c r="M17" s="120"/>
      <c r="N17" s="115"/>
      <c r="O17" s="115"/>
      <c r="P17" s="115"/>
      <c r="Q17" s="115"/>
    </row>
    <row r="18" spans="2:17" ht="20.25" customHeight="1">
      <c r="B18" s="120" t="s">
        <v>58</v>
      </c>
      <c r="C18" s="116">
        <v>8</v>
      </c>
      <c r="D18" s="118" t="s">
        <v>196</v>
      </c>
      <c r="E18" s="116"/>
      <c r="F18" s="118">
        <v>100</v>
      </c>
      <c r="G18" s="118">
        <v>9.6</v>
      </c>
      <c r="H18" s="118">
        <v>1.6</v>
      </c>
      <c r="I18" s="118">
        <v>0.1</v>
      </c>
    </row>
    <row r="19" spans="2:17" ht="19.5" customHeight="1">
      <c r="B19" s="115"/>
      <c r="C19" s="116">
        <v>9</v>
      </c>
      <c r="D19" s="118" t="s">
        <v>197</v>
      </c>
      <c r="E19" s="116"/>
      <c r="F19" s="118">
        <v>100</v>
      </c>
      <c r="G19" s="118">
        <v>5.3</v>
      </c>
      <c r="H19" s="118">
        <v>1.4</v>
      </c>
      <c r="I19" s="118">
        <v>0.2</v>
      </c>
    </row>
    <row r="20" spans="2:17" ht="20.25" customHeight="1">
      <c r="B20" s="115"/>
      <c r="C20" s="116">
        <v>1</v>
      </c>
      <c r="D20" s="118" t="s">
        <v>183</v>
      </c>
      <c r="E20" s="116"/>
      <c r="F20" s="118">
        <v>100</v>
      </c>
      <c r="G20" s="118">
        <v>5.2</v>
      </c>
      <c r="H20" s="118">
        <v>1.8</v>
      </c>
      <c r="I20" s="118">
        <v>0.7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Q19"/>
  <sheetViews>
    <sheetView topLeftCell="A2" workbookViewId="0">
      <selection activeCell="K21" sqref="K21"/>
    </sheetView>
  </sheetViews>
  <sheetFormatPr defaultRowHeight="15"/>
  <cols>
    <col min="3" max="3" width="7" customWidth="1"/>
    <col min="4" max="4" width="23.42578125" customWidth="1"/>
    <col min="5" max="5" width="18.28515625" customWidth="1"/>
    <col min="6" max="6" width="7.28515625" customWidth="1"/>
    <col min="7" max="7" width="15.140625" customWidth="1"/>
    <col min="11" max="11" width="22.85546875" customWidth="1"/>
    <col min="12" max="12" width="15.85546875" customWidth="1"/>
    <col min="13" max="13" width="15.28515625" customWidth="1"/>
    <col min="15" max="15" width="22.7109375" customWidth="1"/>
    <col min="16" max="16" width="18.28515625" customWidth="1"/>
    <col min="17" max="17" width="17.7109375" customWidth="1"/>
  </cols>
  <sheetData>
    <row r="2" spans="2:17" ht="15.75">
      <c r="B2" s="124" t="s">
        <v>198</v>
      </c>
      <c r="C2" s="124"/>
      <c r="D2" s="124"/>
      <c r="E2" s="124"/>
      <c r="F2" s="124"/>
      <c r="G2" s="124"/>
      <c r="H2" s="124"/>
      <c r="I2" s="124"/>
      <c r="J2" s="122"/>
      <c r="K2" s="122"/>
      <c r="L2" s="122"/>
      <c r="M2" s="122"/>
      <c r="N2" s="122"/>
      <c r="O2" s="122"/>
      <c r="P2" s="122"/>
      <c r="Q2" s="122"/>
    </row>
    <row r="3" spans="2:17" ht="15.75">
      <c r="B3" s="124"/>
      <c r="C3" s="124"/>
      <c r="D3" s="124"/>
      <c r="E3" s="124"/>
      <c r="F3" s="124"/>
      <c r="G3" s="124"/>
      <c r="H3" s="124"/>
      <c r="I3" s="124"/>
      <c r="J3" s="122"/>
      <c r="K3" s="122"/>
      <c r="L3" s="122"/>
      <c r="M3" s="122"/>
      <c r="N3" s="122"/>
      <c r="O3" s="122"/>
      <c r="P3" s="122"/>
      <c r="Q3" s="122"/>
    </row>
    <row r="4" spans="2:17" ht="15.75">
      <c r="B4" s="124"/>
      <c r="C4" s="113" t="s">
        <v>50</v>
      </c>
      <c r="D4" s="113" t="s">
        <v>98</v>
      </c>
      <c r="E4" s="113" t="s">
        <v>99</v>
      </c>
      <c r="F4" s="113" t="s">
        <v>100</v>
      </c>
      <c r="G4" s="113" t="s">
        <v>8</v>
      </c>
      <c r="H4" s="113" t="s">
        <v>6</v>
      </c>
      <c r="I4" s="113" t="s">
        <v>7</v>
      </c>
      <c r="J4" s="122"/>
      <c r="K4" s="4" t="s">
        <v>94</v>
      </c>
      <c r="L4" s="4" t="s">
        <v>95</v>
      </c>
      <c r="M4" s="4" t="s">
        <v>96</v>
      </c>
      <c r="N4" s="122"/>
      <c r="O4" s="123" t="s">
        <v>134</v>
      </c>
      <c r="P4" s="123" t="s">
        <v>132</v>
      </c>
      <c r="Q4" s="123" t="s">
        <v>133</v>
      </c>
    </row>
    <row r="5" spans="2:17" ht="19.5" customHeight="1">
      <c r="B5" s="124" t="s">
        <v>54</v>
      </c>
      <c r="C5" s="4">
        <v>4</v>
      </c>
      <c r="D5" s="4" t="s">
        <v>159</v>
      </c>
      <c r="E5" s="114" t="s">
        <v>160</v>
      </c>
      <c r="F5" s="4">
        <v>210</v>
      </c>
      <c r="G5" s="114">
        <v>40.11</v>
      </c>
      <c r="H5" s="114">
        <v>4.2</v>
      </c>
      <c r="I5" s="114">
        <v>0.21</v>
      </c>
      <c r="J5" s="122"/>
      <c r="K5" s="125">
        <f>SUM(G5:G19)</f>
        <v>188.60749999999996</v>
      </c>
      <c r="L5" s="125">
        <f>SUM(H5:H19)</f>
        <v>59.235000000000007</v>
      </c>
      <c r="M5" s="125">
        <f>SUM(I5:I19)</f>
        <v>16.445</v>
      </c>
      <c r="N5" s="122"/>
      <c r="O5" s="123">
        <v>196.67175</v>
      </c>
      <c r="P5" s="123">
        <v>42.612124999999999</v>
      </c>
      <c r="Q5" s="123">
        <v>21.852416666700002</v>
      </c>
    </row>
    <row r="6" spans="2:17" ht="18" customHeight="1">
      <c r="B6" s="124"/>
      <c r="C6" s="4">
        <v>2</v>
      </c>
      <c r="D6" s="4" t="s">
        <v>101</v>
      </c>
      <c r="E6" s="114" t="s">
        <v>102</v>
      </c>
      <c r="F6" s="4">
        <v>45</v>
      </c>
      <c r="G6" s="114">
        <v>38.79</v>
      </c>
      <c r="H6" s="114">
        <v>6.39</v>
      </c>
      <c r="I6" s="114">
        <v>3.33</v>
      </c>
      <c r="J6" s="122"/>
      <c r="K6" s="122"/>
      <c r="L6" s="122"/>
      <c r="M6" s="122"/>
      <c r="N6" s="122"/>
      <c r="O6" s="122"/>
      <c r="P6" s="122"/>
      <c r="Q6" s="122"/>
    </row>
    <row r="7" spans="2:17" ht="15.75">
      <c r="B7" s="124"/>
      <c r="C7" s="4">
        <v>10</v>
      </c>
      <c r="D7" s="4" t="s">
        <v>199</v>
      </c>
      <c r="E7" s="114" t="s">
        <v>140</v>
      </c>
      <c r="F7" s="4">
        <v>100</v>
      </c>
      <c r="G7" s="114">
        <v>40.6</v>
      </c>
      <c r="H7" s="114">
        <v>2.1</v>
      </c>
      <c r="I7" s="4">
        <v>0.1</v>
      </c>
      <c r="J7" s="122"/>
      <c r="K7" s="122"/>
      <c r="L7" s="122"/>
      <c r="M7" s="122"/>
      <c r="N7" s="122"/>
      <c r="O7" s="122"/>
      <c r="P7" s="122"/>
      <c r="Q7" s="122"/>
    </row>
    <row r="8" spans="2:17" ht="15.75" customHeight="1">
      <c r="B8" s="124" t="s">
        <v>55</v>
      </c>
      <c r="C8" s="4">
        <v>4</v>
      </c>
      <c r="D8" s="114" t="s">
        <v>200</v>
      </c>
      <c r="E8" s="114" t="s">
        <v>144</v>
      </c>
      <c r="F8" s="4">
        <v>15</v>
      </c>
      <c r="G8" s="4">
        <v>0</v>
      </c>
      <c r="H8" s="114">
        <v>6.3</v>
      </c>
      <c r="I8" s="114">
        <v>0.22500000000000001</v>
      </c>
      <c r="J8" s="122"/>
      <c r="K8" s="122"/>
      <c r="L8" s="122"/>
      <c r="M8" s="122"/>
      <c r="N8" s="122"/>
      <c r="O8" s="122"/>
      <c r="P8" s="122"/>
      <c r="Q8" s="122"/>
    </row>
    <row r="9" spans="2:17" ht="18.75" customHeight="1">
      <c r="B9" s="124"/>
      <c r="C9" s="4">
        <v>4</v>
      </c>
      <c r="D9" s="114" t="s">
        <v>200</v>
      </c>
      <c r="E9" s="114" t="s">
        <v>144</v>
      </c>
      <c r="F9" s="4">
        <v>15</v>
      </c>
      <c r="G9" s="4">
        <v>0</v>
      </c>
      <c r="H9" s="114">
        <v>6.3</v>
      </c>
      <c r="I9" s="114">
        <v>0.22500000000000001</v>
      </c>
      <c r="J9" s="122"/>
      <c r="K9" s="4" t="s">
        <v>109</v>
      </c>
      <c r="L9" s="4" t="s">
        <v>110</v>
      </c>
      <c r="M9" s="4" t="s">
        <v>111</v>
      </c>
      <c r="N9" s="122"/>
      <c r="O9" s="122"/>
      <c r="P9" s="122"/>
      <c r="Q9" s="122"/>
    </row>
    <row r="10" spans="2:17" ht="21" customHeight="1">
      <c r="B10" s="124"/>
      <c r="C10" s="4">
        <v>8</v>
      </c>
      <c r="D10" s="114" t="s">
        <v>201</v>
      </c>
      <c r="E10" s="114" t="s">
        <v>191</v>
      </c>
      <c r="F10" s="4">
        <v>45</v>
      </c>
      <c r="G10" s="4">
        <v>0</v>
      </c>
      <c r="H10" s="4">
        <v>7.2</v>
      </c>
      <c r="I10" s="4">
        <v>0.9</v>
      </c>
      <c r="J10" s="122"/>
      <c r="K10" s="125">
        <f>O5-K5</f>
        <v>8.0642500000000439</v>
      </c>
      <c r="L10" s="125">
        <f>L5-P5</f>
        <v>16.622875000000008</v>
      </c>
      <c r="M10" s="125">
        <f>Q5-M5</f>
        <v>5.4074166667000014</v>
      </c>
      <c r="N10" s="122"/>
      <c r="O10" s="122"/>
      <c r="P10" s="122"/>
      <c r="Q10" s="122"/>
    </row>
    <row r="11" spans="2:17" ht="21.75" customHeight="1">
      <c r="B11" s="124" t="s">
        <v>56</v>
      </c>
      <c r="C11" s="4">
        <v>8</v>
      </c>
      <c r="D11" s="114" t="s">
        <v>202</v>
      </c>
      <c r="E11" s="114" t="s">
        <v>203</v>
      </c>
      <c r="F11" s="4">
        <v>55</v>
      </c>
      <c r="G11" s="114">
        <v>12.1</v>
      </c>
      <c r="H11" s="114">
        <v>5.72</v>
      </c>
      <c r="I11" s="4">
        <v>5.0599999999999996</v>
      </c>
      <c r="J11" s="122"/>
      <c r="K11" s="122"/>
      <c r="L11" s="122"/>
      <c r="M11" s="122"/>
      <c r="N11" s="122"/>
      <c r="O11" s="122"/>
      <c r="P11" s="122"/>
      <c r="Q11" s="122"/>
    </row>
    <row r="12" spans="2:17" ht="18" customHeight="1">
      <c r="B12" s="124"/>
      <c r="C12" s="4">
        <v>5</v>
      </c>
      <c r="D12" s="114" t="s">
        <v>116</v>
      </c>
      <c r="E12" s="114" t="s">
        <v>117</v>
      </c>
      <c r="F12" s="4">
        <v>20</v>
      </c>
      <c r="G12" s="114">
        <v>11.32</v>
      </c>
      <c r="H12" s="114">
        <v>4.88</v>
      </c>
      <c r="I12" s="114">
        <v>0.38</v>
      </c>
      <c r="J12" s="122"/>
      <c r="K12" s="122"/>
      <c r="L12" s="122"/>
      <c r="M12" s="122"/>
      <c r="N12" s="122"/>
      <c r="O12" s="122"/>
      <c r="P12" s="122"/>
      <c r="Q12" s="122"/>
    </row>
    <row r="13" spans="2:17" ht="17.25" customHeight="1">
      <c r="B13" s="124"/>
      <c r="C13" s="4">
        <v>1</v>
      </c>
      <c r="D13" s="114" t="s">
        <v>177</v>
      </c>
      <c r="E13" s="114" t="s">
        <v>178</v>
      </c>
      <c r="F13" s="114">
        <v>25</v>
      </c>
      <c r="G13" s="114">
        <v>6.2249999999999996</v>
      </c>
      <c r="H13" s="114">
        <v>10</v>
      </c>
      <c r="I13" s="114">
        <v>4.1749999999999998</v>
      </c>
      <c r="J13" s="122"/>
      <c r="K13" s="123" t="s">
        <v>122</v>
      </c>
      <c r="L13" s="123" t="s">
        <v>123</v>
      </c>
      <c r="M13" s="122"/>
      <c r="N13" s="122"/>
      <c r="O13" s="122"/>
      <c r="P13" s="122"/>
      <c r="Q13" s="122"/>
    </row>
    <row r="14" spans="2:17" ht="20.25" customHeight="1">
      <c r="B14" s="124" t="s">
        <v>57</v>
      </c>
      <c r="C14" s="4">
        <v>3</v>
      </c>
      <c r="D14" s="114" t="s">
        <v>181</v>
      </c>
      <c r="E14" s="114" t="s">
        <v>182</v>
      </c>
      <c r="F14" s="114">
        <v>75</v>
      </c>
      <c r="G14" s="114">
        <v>10.35</v>
      </c>
      <c r="H14" s="114">
        <v>0.22500000000000001</v>
      </c>
      <c r="I14" s="114">
        <v>0.15</v>
      </c>
      <c r="J14" s="122"/>
      <c r="K14" s="125">
        <f>SUM(K10:M10)</f>
        <v>30.094541666700053</v>
      </c>
      <c r="L14" s="125">
        <f>1/(1+K14)</f>
        <v>3.2159985206372275E-2</v>
      </c>
      <c r="M14" s="122"/>
      <c r="N14" s="122"/>
      <c r="O14" s="122"/>
      <c r="P14" s="122"/>
      <c r="Q14" s="122"/>
    </row>
    <row r="15" spans="2:17" ht="21" customHeight="1">
      <c r="B15" s="124"/>
      <c r="C15" s="4">
        <v>18</v>
      </c>
      <c r="D15" s="114" t="s">
        <v>204</v>
      </c>
      <c r="E15" s="114" t="s">
        <v>205</v>
      </c>
      <c r="F15" s="114">
        <v>75</v>
      </c>
      <c r="G15" s="114">
        <v>1.1924999999999999</v>
      </c>
      <c r="H15" s="114">
        <v>0.06</v>
      </c>
      <c r="I15" s="114">
        <v>0.03</v>
      </c>
      <c r="J15" s="122"/>
      <c r="K15" s="122"/>
      <c r="L15" s="122"/>
      <c r="M15" s="122"/>
      <c r="N15" s="122"/>
      <c r="O15" s="122"/>
      <c r="P15" s="122"/>
      <c r="Q15" s="122"/>
    </row>
    <row r="16" spans="2:17" ht="21.75" customHeight="1">
      <c r="B16" s="124"/>
      <c r="C16" s="4">
        <v>4</v>
      </c>
      <c r="D16" s="114" t="s">
        <v>206</v>
      </c>
      <c r="E16" s="114" t="s">
        <v>125</v>
      </c>
      <c r="F16" s="4">
        <v>140</v>
      </c>
      <c r="G16" s="114">
        <v>12.32</v>
      </c>
      <c r="H16" s="114">
        <v>0.56000000000000005</v>
      </c>
      <c r="I16" s="114">
        <v>0.56000000000000005</v>
      </c>
      <c r="J16" s="122"/>
      <c r="K16" s="122"/>
      <c r="L16" s="122"/>
      <c r="M16" s="122"/>
      <c r="N16" s="122"/>
      <c r="O16" s="122"/>
      <c r="P16" s="122"/>
      <c r="Q16" s="122"/>
    </row>
    <row r="17" spans="2:9" ht="20.25" customHeight="1">
      <c r="B17" s="124" t="s">
        <v>58</v>
      </c>
      <c r="C17" s="4">
        <v>5</v>
      </c>
      <c r="D17" s="114" t="s">
        <v>130</v>
      </c>
      <c r="E17" s="4"/>
      <c r="F17" s="114">
        <v>100</v>
      </c>
      <c r="G17" s="114">
        <v>4.9000000000000004</v>
      </c>
      <c r="H17" s="114">
        <v>2.4</v>
      </c>
      <c r="I17" s="114">
        <v>0.2</v>
      </c>
    </row>
    <row r="18" spans="2:9" ht="18" customHeight="1">
      <c r="B18" s="124"/>
      <c r="C18" s="4">
        <v>1</v>
      </c>
      <c r="D18" s="114" t="s">
        <v>183</v>
      </c>
      <c r="E18" s="4"/>
      <c r="F18" s="114">
        <v>100</v>
      </c>
      <c r="G18" s="114">
        <v>5.2</v>
      </c>
      <c r="H18" s="114">
        <v>1.8</v>
      </c>
      <c r="I18" s="114">
        <v>0.7</v>
      </c>
    </row>
    <row r="19" spans="2:9" ht="19.5" customHeight="1">
      <c r="B19" s="124"/>
      <c r="C19" s="4">
        <v>13</v>
      </c>
      <c r="D19" s="114" t="s">
        <v>207</v>
      </c>
      <c r="E19" s="4"/>
      <c r="F19" s="114">
        <v>100</v>
      </c>
      <c r="G19" s="114">
        <v>5.5</v>
      </c>
      <c r="H19" s="114">
        <v>1.1000000000000001</v>
      </c>
      <c r="I19" s="114">
        <v>0.2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Q20"/>
  <sheetViews>
    <sheetView workbookViewId="0">
      <selection activeCell="O18" sqref="O18"/>
    </sheetView>
  </sheetViews>
  <sheetFormatPr defaultRowHeight="15"/>
  <cols>
    <col min="3" max="3" width="7.5703125" customWidth="1"/>
    <col min="4" max="4" width="18.85546875" customWidth="1"/>
    <col min="5" max="5" width="20.28515625" customWidth="1"/>
    <col min="6" max="6" width="7.7109375" customWidth="1"/>
    <col min="7" max="7" width="15.28515625" customWidth="1"/>
    <col min="11" max="11" width="20.42578125" customWidth="1"/>
    <col min="12" max="13" width="14.42578125" customWidth="1"/>
    <col min="15" max="15" width="23.42578125" customWidth="1"/>
    <col min="16" max="16" width="20" customWidth="1"/>
    <col min="17" max="17" width="19.5703125" customWidth="1"/>
  </cols>
  <sheetData>
    <row r="2" spans="2:17" ht="15.75">
      <c r="B2" s="131" t="s">
        <v>208</v>
      </c>
      <c r="C2" s="131"/>
      <c r="D2" s="131"/>
      <c r="E2" s="131"/>
      <c r="F2" s="131"/>
      <c r="G2" s="131"/>
      <c r="H2" s="131"/>
      <c r="I2" s="131"/>
      <c r="J2" s="126"/>
      <c r="K2" s="126"/>
      <c r="L2" s="126"/>
      <c r="M2" s="126"/>
      <c r="N2" s="126"/>
      <c r="O2" s="126"/>
      <c r="P2" s="126"/>
      <c r="Q2" s="126"/>
    </row>
    <row r="3" spans="2:17" ht="15.75">
      <c r="B3" s="131"/>
      <c r="C3" s="131"/>
      <c r="D3" s="131"/>
      <c r="E3" s="131"/>
      <c r="F3" s="131"/>
      <c r="G3" s="131"/>
      <c r="H3" s="131"/>
      <c r="I3" s="131"/>
      <c r="J3" s="126"/>
      <c r="K3" s="126"/>
      <c r="L3" s="126"/>
      <c r="M3" s="126"/>
      <c r="N3" s="126"/>
      <c r="O3" s="126"/>
      <c r="P3" s="126"/>
      <c r="Q3" s="126"/>
    </row>
    <row r="4" spans="2:17" ht="15.75">
      <c r="B4" s="131"/>
      <c r="C4" s="128" t="s">
        <v>50</v>
      </c>
      <c r="D4" s="128" t="s">
        <v>98</v>
      </c>
      <c r="E4" s="128" t="s">
        <v>99</v>
      </c>
      <c r="F4" s="128" t="s">
        <v>100</v>
      </c>
      <c r="G4" s="128" t="s">
        <v>8</v>
      </c>
      <c r="H4" s="128" t="s">
        <v>6</v>
      </c>
      <c r="I4" s="128" t="s">
        <v>7</v>
      </c>
      <c r="J4" s="126"/>
      <c r="K4" s="127" t="s">
        <v>94</v>
      </c>
      <c r="L4" s="127" t="s">
        <v>95</v>
      </c>
      <c r="M4" s="127" t="s">
        <v>96</v>
      </c>
      <c r="N4" s="126"/>
      <c r="O4" s="127" t="s">
        <v>134</v>
      </c>
      <c r="P4" s="127" t="s">
        <v>132</v>
      </c>
      <c r="Q4" s="127" t="s">
        <v>133</v>
      </c>
    </row>
    <row r="5" spans="2:17" ht="15.75">
      <c r="B5" s="131" t="s">
        <v>54</v>
      </c>
      <c r="C5" s="127">
        <v>8</v>
      </c>
      <c r="D5" s="127" t="s">
        <v>209</v>
      </c>
      <c r="E5" s="127" t="s">
        <v>210</v>
      </c>
      <c r="F5" s="127">
        <v>200</v>
      </c>
      <c r="G5" s="132">
        <v>28</v>
      </c>
      <c r="H5" s="132">
        <v>1.2</v>
      </c>
      <c r="I5" s="132">
        <v>6.6</v>
      </c>
      <c r="J5" s="126"/>
      <c r="K5" s="136">
        <f>SUM(G5:G19)</f>
        <v>181.54499999999999</v>
      </c>
      <c r="L5" s="136">
        <f>SUM(H5:H19)</f>
        <v>54.01</v>
      </c>
      <c r="M5" s="136">
        <f>SUM(I5:I19)</f>
        <v>23.985000000000003</v>
      </c>
      <c r="N5" s="126"/>
      <c r="O5" s="127">
        <v>196.67175</v>
      </c>
      <c r="P5" s="127">
        <v>42.612124999999999</v>
      </c>
      <c r="Q5" s="127">
        <v>21.852416666700002</v>
      </c>
    </row>
    <row r="6" spans="2:17" ht="15.75">
      <c r="B6" s="131"/>
      <c r="C6" s="127">
        <v>5</v>
      </c>
      <c r="D6" s="127" t="s">
        <v>103</v>
      </c>
      <c r="E6" s="127" t="s">
        <v>104</v>
      </c>
      <c r="F6" s="127">
        <v>125</v>
      </c>
      <c r="G6" s="132">
        <v>42.125</v>
      </c>
      <c r="H6" s="132">
        <v>1.125</v>
      </c>
      <c r="I6" s="132">
        <v>0.5</v>
      </c>
      <c r="J6" s="126"/>
      <c r="K6" s="126"/>
      <c r="L6" s="126"/>
      <c r="M6" s="126"/>
      <c r="N6" s="126"/>
      <c r="O6" s="126"/>
      <c r="P6" s="126"/>
      <c r="Q6" s="126"/>
    </row>
    <row r="7" spans="2:17" ht="18.75" customHeight="1">
      <c r="B7" s="131"/>
      <c r="C7" s="127">
        <v>3</v>
      </c>
      <c r="D7" s="127" t="s">
        <v>137</v>
      </c>
      <c r="E7" s="133" t="s">
        <v>138</v>
      </c>
      <c r="F7" s="127">
        <v>125</v>
      </c>
      <c r="G7" s="132">
        <v>41.375</v>
      </c>
      <c r="H7" s="132">
        <v>5.875</v>
      </c>
      <c r="I7" s="132">
        <v>1.625</v>
      </c>
      <c r="J7" s="126"/>
      <c r="K7" s="126"/>
      <c r="L7" s="126"/>
      <c r="M7" s="126"/>
      <c r="N7" s="126"/>
      <c r="O7" s="126"/>
      <c r="P7" s="126"/>
      <c r="Q7" s="126"/>
    </row>
    <row r="8" spans="2:17" ht="18" customHeight="1">
      <c r="B8" s="131" t="s">
        <v>55</v>
      </c>
      <c r="C8" s="127">
        <v>6</v>
      </c>
      <c r="D8" s="133" t="s">
        <v>190</v>
      </c>
      <c r="E8" s="133" t="s">
        <v>191</v>
      </c>
      <c r="F8" s="134">
        <v>30</v>
      </c>
      <c r="G8" s="134">
        <v>0</v>
      </c>
      <c r="H8" s="134">
        <v>6.6</v>
      </c>
      <c r="I8" s="134">
        <v>0.3</v>
      </c>
      <c r="J8" s="126"/>
      <c r="K8" s="127" t="s">
        <v>109</v>
      </c>
      <c r="L8" s="127" t="s">
        <v>110</v>
      </c>
      <c r="M8" s="127" t="s">
        <v>111</v>
      </c>
      <c r="N8" s="126"/>
      <c r="O8" s="126"/>
      <c r="P8" s="126"/>
      <c r="Q8" s="126"/>
    </row>
    <row r="9" spans="2:17" ht="18" customHeight="1">
      <c r="B9" s="131"/>
      <c r="C9" s="127">
        <v>8</v>
      </c>
      <c r="D9" s="133" t="s">
        <v>201</v>
      </c>
      <c r="E9" s="133" t="s">
        <v>191</v>
      </c>
      <c r="F9" s="134">
        <v>45</v>
      </c>
      <c r="G9" s="134">
        <v>0</v>
      </c>
      <c r="H9" s="134">
        <v>7.2</v>
      </c>
      <c r="I9" s="134">
        <v>0.9</v>
      </c>
      <c r="J9" s="126"/>
      <c r="K9" s="136">
        <f>O5-K5</f>
        <v>15.126750000000015</v>
      </c>
      <c r="L9" s="136">
        <f>L5-P5</f>
        <v>11.397874999999999</v>
      </c>
      <c r="M9" s="136">
        <f>M5-Q5</f>
        <v>2.1325833333000013</v>
      </c>
      <c r="N9" s="126"/>
      <c r="O9" s="126"/>
      <c r="P9" s="126"/>
      <c r="Q9" s="126"/>
    </row>
    <row r="10" spans="2:17" ht="19.5" customHeight="1">
      <c r="B10" s="131"/>
      <c r="C10" s="127">
        <v>3</v>
      </c>
      <c r="D10" s="133" t="s">
        <v>114</v>
      </c>
      <c r="E10" s="133" t="s">
        <v>115</v>
      </c>
      <c r="F10" s="134">
        <v>10</v>
      </c>
      <c r="G10" s="134">
        <v>0</v>
      </c>
      <c r="H10" s="134">
        <v>5.8</v>
      </c>
      <c r="I10" s="134">
        <v>0.4</v>
      </c>
      <c r="J10" s="126"/>
      <c r="K10" s="126"/>
      <c r="L10" s="126"/>
      <c r="M10" s="126"/>
      <c r="N10" s="126"/>
      <c r="O10" s="126"/>
      <c r="P10" s="126"/>
      <c r="Q10" s="126"/>
    </row>
    <row r="11" spans="2:17" ht="21" customHeight="1">
      <c r="B11" s="131" t="s">
        <v>56</v>
      </c>
      <c r="C11" s="127">
        <v>1</v>
      </c>
      <c r="D11" s="129" t="s">
        <v>177</v>
      </c>
      <c r="E11" s="133" t="s">
        <v>178</v>
      </c>
      <c r="F11" s="133">
        <v>25</v>
      </c>
      <c r="G11" s="132">
        <v>6.2249999999999996</v>
      </c>
      <c r="H11" s="132">
        <v>10</v>
      </c>
      <c r="I11" s="132">
        <v>4.1749999999999998</v>
      </c>
      <c r="J11" s="126"/>
      <c r="K11" s="126"/>
      <c r="L11" s="126"/>
      <c r="M11" s="126"/>
      <c r="N11" s="126"/>
      <c r="O11" s="126"/>
      <c r="P11" s="126"/>
      <c r="Q11" s="126"/>
    </row>
    <row r="12" spans="2:17" ht="18.75" customHeight="1">
      <c r="B12" s="131"/>
      <c r="C12" s="127">
        <v>2</v>
      </c>
      <c r="D12" s="130" t="s">
        <v>118</v>
      </c>
      <c r="E12" s="133" t="s">
        <v>117</v>
      </c>
      <c r="F12" s="133">
        <v>20</v>
      </c>
      <c r="G12" s="132">
        <v>5.6</v>
      </c>
      <c r="H12" s="132">
        <v>2.2000000000000002</v>
      </c>
      <c r="I12" s="132">
        <v>0.44</v>
      </c>
      <c r="J12" s="126"/>
      <c r="K12" s="127" t="s">
        <v>122</v>
      </c>
      <c r="L12" s="127" t="s">
        <v>123</v>
      </c>
      <c r="M12" s="126"/>
      <c r="N12" s="126"/>
      <c r="O12" s="126"/>
      <c r="P12" s="126"/>
      <c r="Q12" s="126"/>
    </row>
    <row r="13" spans="2:17" ht="18.75" customHeight="1">
      <c r="B13" s="131"/>
      <c r="C13" s="127">
        <v>3</v>
      </c>
      <c r="D13" s="129" t="s">
        <v>147</v>
      </c>
      <c r="E13" s="133" t="s">
        <v>148</v>
      </c>
      <c r="F13" s="127">
        <v>15</v>
      </c>
      <c r="G13" s="132">
        <v>5.2350000000000003</v>
      </c>
      <c r="H13" s="132">
        <v>2.9249999999999998</v>
      </c>
      <c r="I13" s="132">
        <v>7.0949999999999998</v>
      </c>
      <c r="J13" s="126"/>
      <c r="K13" s="134">
        <f>SUM(K9:M9)</f>
        <v>28.657208333300016</v>
      </c>
      <c r="L13" s="134">
        <f>1/(1+K13)</f>
        <v>3.3718615345098735E-2</v>
      </c>
      <c r="M13" s="126"/>
      <c r="N13" s="126"/>
      <c r="O13" s="126"/>
      <c r="P13" s="126"/>
      <c r="Q13" s="126"/>
    </row>
    <row r="14" spans="2:17" ht="19.5" customHeight="1">
      <c r="B14" s="131" t="s">
        <v>57</v>
      </c>
      <c r="C14" s="127">
        <v>9</v>
      </c>
      <c r="D14" s="135" t="s">
        <v>124</v>
      </c>
      <c r="E14" s="135" t="s">
        <v>125</v>
      </c>
      <c r="F14" s="135">
        <v>100</v>
      </c>
      <c r="G14" s="132">
        <v>12.2</v>
      </c>
      <c r="H14" s="132">
        <v>0.9</v>
      </c>
      <c r="I14" s="132">
        <v>0.3</v>
      </c>
      <c r="J14" s="126"/>
      <c r="M14" s="126"/>
      <c r="N14" s="126"/>
      <c r="O14" s="126"/>
      <c r="P14" s="126"/>
      <c r="Q14" s="126"/>
    </row>
    <row r="15" spans="2:17" ht="18.75" customHeight="1">
      <c r="B15" s="131"/>
      <c r="C15" s="127">
        <v>2</v>
      </c>
      <c r="D15" s="135" t="s">
        <v>120</v>
      </c>
      <c r="E15" s="135" t="s">
        <v>121</v>
      </c>
      <c r="F15" s="135">
        <v>85</v>
      </c>
      <c r="G15" s="132">
        <v>12.664999999999999</v>
      </c>
      <c r="H15" s="132">
        <v>0.255</v>
      </c>
      <c r="I15" s="132">
        <v>0.34</v>
      </c>
      <c r="J15" s="126"/>
      <c r="M15" s="126"/>
      <c r="N15" s="126"/>
      <c r="O15" s="126"/>
      <c r="P15" s="126"/>
      <c r="Q15" s="126"/>
    </row>
    <row r="16" spans="2:17" ht="21" customHeight="1">
      <c r="B16" s="131"/>
      <c r="C16" s="127">
        <v>11</v>
      </c>
      <c r="D16" s="135" t="s">
        <v>150</v>
      </c>
      <c r="E16" s="135" t="s">
        <v>151</v>
      </c>
      <c r="F16" s="135">
        <v>105</v>
      </c>
      <c r="G16" s="132">
        <v>13.02</v>
      </c>
      <c r="H16" s="132">
        <v>0.63</v>
      </c>
      <c r="I16" s="132">
        <v>0.21</v>
      </c>
      <c r="J16" s="126"/>
      <c r="K16" s="126"/>
      <c r="L16" s="126"/>
      <c r="M16" s="126"/>
      <c r="N16" s="126"/>
      <c r="O16" s="126"/>
      <c r="P16" s="126"/>
      <c r="Q16" s="126"/>
    </row>
    <row r="17" spans="2:9" ht="20.25" customHeight="1">
      <c r="B17" s="131" t="s">
        <v>58</v>
      </c>
      <c r="C17" s="127">
        <v>15</v>
      </c>
      <c r="D17" s="133" t="s">
        <v>211</v>
      </c>
      <c r="E17" s="136"/>
      <c r="F17" s="132">
        <v>100</v>
      </c>
      <c r="G17" s="132">
        <v>1.1000000000000001</v>
      </c>
      <c r="H17" s="132">
        <v>0.3</v>
      </c>
      <c r="I17" s="132">
        <v>0.3</v>
      </c>
    </row>
    <row r="18" spans="2:9" ht="21.75" customHeight="1">
      <c r="B18" s="131"/>
      <c r="C18" s="127">
        <v>2</v>
      </c>
      <c r="D18" s="133" t="s">
        <v>128</v>
      </c>
      <c r="E18" s="136"/>
      <c r="F18" s="132">
        <v>100</v>
      </c>
      <c r="G18" s="132">
        <v>6.5</v>
      </c>
      <c r="H18" s="132">
        <v>3.5</v>
      </c>
      <c r="I18" s="132">
        <v>0.5</v>
      </c>
    </row>
    <row r="19" spans="2:9" ht="18" customHeight="1">
      <c r="B19" s="131"/>
      <c r="C19" s="127">
        <v>6</v>
      </c>
      <c r="D19" s="133" t="s">
        <v>129</v>
      </c>
      <c r="E19" s="136"/>
      <c r="F19" s="132">
        <v>100</v>
      </c>
      <c r="G19" s="132">
        <v>7.5</v>
      </c>
      <c r="H19" s="132">
        <v>5.5</v>
      </c>
      <c r="I19" s="132">
        <v>0.3</v>
      </c>
    </row>
    <row r="20" spans="2:9">
      <c r="B20" s="126"/>
      <c r="C20" s="126"/>
      <c r="D20" s="126"/>
      <c r="E20" s="126"/>
      <c r="F20" s="126"/>
      <c r="G20" s="126"/>
      <c r="H20" s="126"/>
      <c r="I20" s="12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18"/>
  <sheetViews>
    <sheetView workbookViewId="0">
      <selection activeCell="F11" sqref="F11"/>
    </sheetView>
  </sheetViews>
  <sheetFormatPr defaultRowHeight="15"/>
  <cols>
    <col min="2" max="2" width="6.5703125" customWidth="1"/>
    <col min="3" max="3" width="20.42578125" customWidth="1"/>
    <col min="4" max="4" width="22.28515625" customWidth="1"/>
    <col min="5" max="5" width="8.42578125" customWidth="1"/>
    <col min="6" max="6" width="14.7109375" customWidth="1"/>
    <col min="10" max="10" width="19.5703125" customWidth="1"/>
    <col min="11" max="11" width="13.85546875" customWidth="1"/>
    <col min="12" max="12" width="13.42578125" customWidth="1"/>
    <col min="14" max="14" width="22.85546875" customWidth="1"/>
    <col min="15" max="15" width="19.42578125" customWidth="1"/>
    <col min="16" max="16" width="18.7109375" customWidth="1"/>
  </cols>
  <sheetData>
    <row r="1" spans="1:16" ht="15.75">
      <c r="A1" s="141" t="s">
        <v>212</v>
      </c>
      <c r="B1" s="141"/>
      <c r="C1" s="141"/>
      <c r="D1" s="141"/>
      <c r="E1" s="141"/>
      <c r="F1" s="141"/>
      <c r="G1" s="141"/>
      <c r="H1" s="141"/>
      <c r="I1" s="137"/>
      <c r="J1" s="137"/>
      <c r="K1" s="137"/>
      <c r="L1" s="137"/>
      <c r="M1" s="137"/>
      <c r="N1" s="137"/>
      <c r="O1" s="137"/>
      <c r="P1" s="137"/>
    </row>
    <row r="2" spans="1:16" ht="15.75">
      <c r="A2" s="141"/>
      <c r="B2" s="141"/>
      <c r="C2" s="141"/>
      <c r="D2" s="141"/>
      <c r="E2" s="141"/>
      <c r="F2" s="141"/>
      <c r="G2" s="141"/>
      <c r="H2" s="141"/>
      <c r="I2" s="137"/>
      <c r="J2" s="137"/>
      <c r="K2" s="137"/>
      <c r="L2" s="137"/>
      <c r="M2" s="137"/>
      <c r="N2" s="137"/>
      <c r="O2" s="137"/>
      <c r="P2" s="137"/>
    </row>
    <row r="3" spans="1:16" ht="15.75">
      <c r="A3" s="141"/>
      <c r="B3" s="139" t="s">
        <v>50</v>
      </c>
      <c r="C3" s="139" t="s">
        <v>98</v>
      </c>
      <c r="D3" s="139" t="s">
        <v>99</v>
      </c>
      <c r="E3" s="139" t="s">
        <v>100</v>
      </c>
      <c r="F3" s="139" t="s">
        <v>8</v>
      </c>
      <c r="G3" s="139" t="s">
        <v>6</v>
      </c>
      <c r="H3" s="139" t="s">
        <v>7</v>
      </c>
      <c r="I3" s="137"/>
      <c r="J3" s="138" t="s">
        <v>94</v>
      </c>
      <c r="K3" s="138" t="s">
        <v>95</v>
      </c>
      <c r="L3" s="138" t="s">
        <v>96</v>
      </c>
      <c r="M3" s="137"/>
      <c r="N3" s="138" t="s">
        <v>134</v>
      </c>
      <c r="O3" s="138" t="s">
        <v>132</v>
      </c>
      <c r="P3" s="138" t="s">
        <v>133</v>
      </c>
    </row>
    <row r="4" spans="1:16" ht="15.75">
      <c r="A4" s="141" t="s">
        <v>54</v>
      </c>
      <c r="B4" s="138">
        <v>9</v>
      </c>
      <c r="C4" s="138" t="s">
        <v>188</v>
      </c>
      <c r="D4" s="138" t="s">
        <v>189</v>
      </c>
      <c r="E4" s="138">
        <v>50</v>
      </c>
      <c r="F4" s="138">
        <v>25</v>
      </c>
      <c r="G4" s="140">
        <v>3.95</v>
      </c>
      <c r="H4" s="140">
        <v>5.9</v>
      </c>
      <c r="I4" s="137"/>
      <c r="J4" s="138">
        <f>SUM(F4:F18)</f>
        <v>137.285</v>
      </c>
      <c r="K4" s="138">
        <f>SUM(G4:G18)</f>
        <v>56.265000000000001</v>
      </c>
      <c r="L4" s="138">
        <f>SUM(H4:H18)</f>
        <v>27.990000000000002</v>
      </c>
      <c r="M4" s="137"/>
      <c r="N4" s="138">
        <v>196.67175</v>
      </c>
      <c r="O4" s="138">
        <v>42.612124999999999</v>
      </c>
      <c r="P4" s="138">
        <v>21.852416666700002</v>
      </c>
    </row>
    <row r="5" spans="1:16" ht="19.5" customHeight="1">
      <c r="A5" s="141"/>
      <c r="B5" s="138">
        <v>2</v>
      </c>
      <c r="C5" s="138" t="s">
        <v>101</v>
      </c>
      <c r="D5" s="140" t="s">
        <v>102</v>
      </c>
      <c r="E5" s="138">
        <v>45</v>
      </c>
      <c r="F5" s="140">
        <v>38.79</v>
      </c>
      <c r="G5" s="140">
        <v>6.39</v>
      </c>
      <c r="H5" s="140">
        <v>3.33</v>
      </c>
      <c r="I5" s="137"/>
      <c r="J5" s="137"/>
      <c r="K5" s="137"/>
      <c r="L5" s="137"/>
      <c r="M5" s="137"/>
      <c r="N5" s="137"/>
      <c r="O5" s="137"/>
      <c r="P5" s="137"/>
    </row>
    <row r="6" spans="1:16" ht="18" customHeight="1">
      <c r="A6" s="141"/>
      <c r="B6" s="138">
        <v>17</v>
      </c>
      <c r="C6" s="138" t="s">
        <v>174</v>
      </c>
      <c r="D6" s="140" t="s">
        <v>175</v>
      </c>
      <c r="E6" s="138">
        <v>120</v>
      </c>
      <c r="F6" s="140">
        <v>6.72</v>
      </c>
      <c r="G6" s="140">
        <v>0.24</v>
      </c>
      <c r="H6" s="140">
        <v>4.32</v>
      </c>
      <c r="I6" s="137"/>
      <c r="J6" s="137"/>
      <c r="K6" s="137"/>
      <c r="L6" s="137"/>
      <c r="M6" s="137"/>
      <c r="N6" s="137"/>
      <c r="O6" s="137"/>
      <c r="P6" s="137"/>
    </row>
    <row r="7" spans="1:16" ht="22.5" customHeight="1">
      <c r="A7" s="141" t="s">
        <v>55</v>
      </c>
      <c r="B7" s="138">
        <v>17</v>
      </c>
      <c r="C7" s="140" t="s">
        <v>213</v>
      </c>
      <c r="D7" s="140" t="s">
        <v>214</v>
      </c>
      <c r="E7" s="138">
        <v>10</v>
      </c>
      <c r="F7" s="140">
        <v>0.32</v>
      </c>
      <c r="G7" s="140">
        <v>5.94</v>
      </c>
      <c r="H7" s="140">
        <v>0.36</v>
      </c>
      <c r="I7" s="137"/>
      <c r="J7" s="137"/>
      <c r="K7" s="137"/>
      <c r="L7" s="137"/>
      <c r="M7" s="137"/>
      <c r="N7" s="137"/>
      <c r="O7" s="137"/>
      <c r="P7" s="137"/>
    </row>
    <row r="8" spans="1:16" ht="21" customHeight="1">
      <c r="A8" s="141"/>
      <c r="B8" s="138">
        <v>10</v>
      </c>
      <c r="C8" s="140" t="s">
        <v>107</v>
      </c>
      <c r="D8" s="140" t="s">
        <v>108</v>
      </c>
      <c r="E8" s="138">
        <v>35</v>
      </c>
      <c r="F8" s="140">
        <v>1.33</v>
      </c>
      <c r="G8" s="140">
        <v>3.99</v>
      </c>
      <c r="H8" s="140">
        <v>0.66500000000000004</v>
      </c>
      <c r="I8" s="137"/>
      <c r="J8" s="137"/>
      <c r="K8" s="137"/>
      <c r="L8" s="137"/>
      <c r="M8" s="137"/>
      <c r="N8" s="137"/>
      <c r="O8" s="137"/>
      <c r="P8" s="137"/>
    </row>
    <row r="9" spans="1:16" ht="21" customHeight="1">
      <c r="A9" s="141"/>
      <c r="B9" s="138">
        <v>5</v>
      </c>
      <c r="C9" s="140" t="s">
        <v>145</v>
      </c>
      <c r="D9" s="140" t="s">
        <v>146</v>
      </c>
      <c r="E9" s="138">
        <v>35</v>
      </c>
      <c r="F9" s="138">
        <v>0</v>
      </c>
      <c r="G9" s="138">
        <v>7</v>
      </c>
      <c r="H9" s="138">
        <v>0.245</v>
      </c>
      <c r="I9" s="137"/>
      <c r="J9" s="138" t="s">
        <v>109</v>
      </c>
      <c r="K9" s="138" t="s">
        <v>110</v>
      </c>
      <c r="L9" s="138" t="s">
        <v>111</v>
      </c>
      <c r="M9" s="137"/>
      <c r="N9" s="137"/>
      <c r="O9" s="137"/>
      <c r="P9" s="137"/>
    </row>
    <row r="10" spans="1:16" ht="19.5" customHeight="1">
      <c r="A10" s="141" t="s">
        <v>56</v>
      </c>
      <c r="B10" s="162">
        <v>9</v>
      </c>
      <c r="C10" s="144" t="s">
        <v>166</v>
      </c>
      <c r="D10" s="140" t="s">
        <v>167</v>
      </c>
      <c r="E10" s="138">
        <v>110</v>
      </c>
      <c r="F10" s="140">
        <v>1.76</v>
      </c>
      <c r="G10" s="140">
        <v>8.58</v>
      </c>
      <c r="H10" s="140">
        <v>5.0599999999999996</v>
      </c>
      <c r="I10" s="137"/>
      <c r="J10" s="138">
        <f>N4-J4</f>
        <v>59.386750000000006</v>
      </c>
      <c r="K10" s="138">
        <f>K4-O4</f>
        <v>13.652875000000002</v>
      </c>
      <c r="L10" s="138">
        <f>L4-P4</f>
        <v>6.1375833333000003</v>
      </c>
      <c r="M10" s="137"/>
      <c r="N10" s="137"/>
      <c r="O10" s="137"/>
      <c r="P10" s="137"/>
    </row>
    <row r="11" spans="1:16" ht="20.25" customHeight="1">
      <c r="A11" s="141"/>
      <c r="B11" s="162">
        <v>0</v>
      </c>
      <c r="C11" s="162" t="s">
        <v>119</v>
      </c>
      <c r="D11" s="140" t="s">
        <v>117</v>
      </c>
      <c r="E11" s="140">
        <v>20</v>
      </c>
      <c r="F11" s="140">
        <v>3.66</v>
      </c>
      <c r="G11" s="140">
        <v>1.74</v>
      </c>
      <c r="H11" s="140">
        <v>0.1</v>
      </c>
      <c r="I11" s="137"/>
      <c r="J11" s="137"/>
      <c r="K11" s="137"/>
      <c r="L11" s="137"/>
      <c r="M11" s="137"/>
      <c r="N11" s="137"/>
      <c r="O11" s="137"/>
      <c r="P11" s="137"/>
    </row>
    <row r="12" spans="1:16" ht="21.75" customHeight="1">
      <c r="A12" s="141"/>
      <c r="B12" s="138">
        <v>4</v>
      </c>
      <c r="C12" s="140" t="s">
        <v>215</v>
      </c>
      <c r="D12" s="140" t="s">
        <v>117</v>
      </c>
      <c r="E12" s="138">
        <v>15</v>
      </c>
      <c r="F12" s="140">
        <v>3.165</v>
      </c>
      <c r="G12" s="140">
        <v>3.7949999999999999</v>
      </c>
      <c r="H12" s="140">
        <v>6.42</v>
      </c>
      <c r="I12" s="137"/>
      <c r="J12" s="137"/>
      <c r="K12" s="137"/>
      <c r="L12" s="137"/>
      <c r="M12" s="137"/>
      <c r="N12" s="137"/>
      <c r="O12" s="137"/>
      <c r="P12" s="137"/>
    </row>
    <row r="13" spans="1:16" ht="21" customHeight="1">
      <c r="A13" s="141" t="s">
        <v>57</v>
      </c>
      <c r="B13" s="138">
        <v>10</v>
      </c>
      <c r="C13" s="140" t="s">
        <v>216</v>
      </c>
      <c r="D13" s="140" t="s">
        <v>121</v>
      </c>
      <c r="E13" s="140">
        <v>90</v>
      </c>
      <c r="F13" s="140">
        <v>12.78</v>
      </c>
      <c r="G13" s="140">
        <v>0.54</v>
      </c>
      <c r="H13" s="140">
        <v>0.27</v>
      </c>
      <c r="I13" s="137"/>
      <c r="J13" s="137"/>
      <c r="K13" s="137"/>
      <c r="L13" s="137"/>
      <c r="M13" s="137"/>
      <c r="N13" s="137"/>
      <c r="O13" s="137"/>
      <c r="P13" s="137"/>
    </row>
    <row r="14" spans="1:16" ht="18" customHeight="1">
      <c r="A14" s="141"/>
      <c r="B14" s="138">
        <v>9</v>
      </c>
      <c r="C14" s="140" t="s">
        <v>124</v>
      </c>
      <c r="D14" s="140" t="s">
        <v>125</v>
      </c>
      <c r="E14" s="140">
        <v>100</v>
      </c>
      <c r="F14" s="140">
        <v>12.2</v>
      </c>
      <c r="G14" s="140">
        <v>0.9</v>
      </c>
      <c r="H14" s="140">
        <v>0.3</v>
      </c>
      <c r="I14" s="137"/>
      <c r="J14" s="138" t="s">
        <v>122</v>
      </c>
      <c r="K14" s="138" t="s">
        <v>123</v>
      </c>
      <c r="L14" s="137"/>
      <c r="M14" s="137"/>
      <c r="N14" s="137"/>
      <c r="O14" s="137"/>
      <c r="P14" s="137"/>
    </row>
    <row r="15" spans="1:16" ht="19.5" customHeight="1">
      <c r="A15" s="141"/>
      <c r="B15" s="138">
        <v>15</v>
      </c>
      <c r="C15" s="140" t="s">
        <v>217</v>
      </c>
      <c r="D15" s="140" t="s">
        <v>127</v>
      </c>
      <c r="E15" s="143">
        <v>120</v>
      </c>
      <c r="F15" s="140">
        <v>12.36</v>
      </c>
      <c r="G15" s="140">
        <v>1.2</v>
      </c>
      <c r="H15" s="140">
        <v>0.12</v>
      </c>
      <c r="I15" s="137"/>
      <c r="J15" s="142">
        <f>SUM(J10:L10)</f>
        <v>79.177208333300001</v>
      </c>
      <c r="K15" s="142">
        <f>1/(1+J15)</f>
        <v>1.2472372395942725E-2</v>
      </c>
      <c r="L15" s="137"/>
      <c r="M15" s="137"/>
      <c r="N15" s="137"/>
      <c r="O15" s="137"/>
      <c r="P15" s="137"/>
    </row>
    <row r="16" spans="1:16" ht="19.5" customHeight="1">
      <c r="A16" s="141" t="s">
        <v>58</v>
      </c>
      <c r="B16" s="138">
        <v>6</v>
      </c>
      <c r="C16" s="140" t="s">
        <v>129</v>
      </c>
      <c r="D16" s="138"/>
      <c r="E16" s="140">
        <v>100</v>
      </c>
      <c r="F16" s="140">
        <v>7.5</v>
      </c>
      <c r="G16" s="140">
        <v>5.5</v>
      </c>
      <c r="H16" s="140">
        <v>0.3</v>
      </c>
      <c r="I16" s="137"/>
      <c r="J16" s="137"/>
      <c r="K16" s="137"/>
      <c r="L16" s="137"/>
      <c r="M16" s="137"/>
      <c r="N16" s="137"/>
      <c r="O16" s="137"/>
      <c r="P16" s="137"/>
    </row>
    <row r="17" spans="1:8" ht="16.5" customHeight="1">
      <c r="A17" s="141"/>
      <c r="B17" s="138">
        <v>6</v>
      </c>
      <c r="C17" s="140" t="s">
        <v>129</v>
      </c>
      <c r="D17" s="138"/>
      <c r="E17" s="140">
        <v>100</v>
      </c>
      <c r="F17" s="140">
        <v>7.5</v>
      </c>
      <c r="G17" s="140">
        <v>5.5</v>
      </c>
      <c r="H17" s="140">
        <v>0.3</v>
      </c>
    </row>
    <row r="18" spans="1:8" ht="17.25" customHeight="1">
      <c r="A18" s="141"/>
      <c r="B18" s="138">
        <v>0</v>
      </c>
      <c r="C18" s="140" t="s">
        <v>155</v>
      </c>
      <c r="D18" s="138"/>
      <c r="E18" s="140">
        <v>100</v>
      </c>
      <c r="F18" s="140">
        <v>4.2</v>
      </c>
      <c r="G18" s="140">
        <v>1</v>
      </c>
      <c r="H18" s="140">
        <v>0.3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P18"/>
  <sheetViews>
    <sheetView workbookViewId="0">
      <selection activeCell="L15" sqref="L15"/>
    </sheetView>
  </sheetViews>
  <sheetFormatPr defaultRowHeight="15"/>
  <cols>
    <col min="2" max="2" width="7.28515625" customWidth="1"/>
    <col min="3" max="3" width="24.42578125" customWidth="1"/>
    <col min="4" max="4" width="18.7109375" customWidth="1"/>
    <col min="5" max="5" width="7.140625" customWidth="1"/>
    <col min="6" max="6" width="16" customWidth="1"/>
    <col min="10" max="10" width="18.85546875" customWidth="1"/>
    <col min="11" max="11" width="17" customWidth="1"/>
    <col min="12" max="12" width="13.7109375" customWidth="1"/>
    <col min="14" max="14" width="25.7109375" customWidth="1"/>
    <col min="15" max="15" width="19" customWidth="1"/>
    <col min="16" max="16" width="18.5703125" customWidth="1"/>
  </cols>
  <sheetData>
    <row r="1" spans="1:16" ht="15.75">
      <c r="A1" s="150" t="s">
        <v>218</v>
      </c>
      <c r="B1" s="150"/>
      <c r="C1" s="150"/>
      <c r="D1" s="150"/>
      <c r="E1" s="150"/>
      <c r="F1" s="150"/>
      <c r="G1" s="150"/>
      <c r="H1" s="150"/>
      <c r="I1" s="145"/>
      <c r="J1" s="145"/>
      <c r="K1" s="145"/>
      <c r="L1" s="145"/>
      <c r="M1" s="145"/>
      <c r="N1" s="145"/>
      <c r="O1" s="145"/>
      <c r="P1" s="145"/>
    </row>
    <row r="2" spans="1:16" ht="15.75">
      <c r="A2" s="150"/>
      <c r="B2" s="150"/>
      <c r="C2" s="150"/>
      <c r="D2" s="150"/>
      <c r="E2" s="150"/>
      <c r="F2" s="150"/>
      <c r="G2" s="150"/>
      <c r="H2" s="150"/>
      <c r="I2" s="145"/>
      <c r="J2" s="145"/>
      <c r="K2" s="145"/>
      <c r="L2" s="145"/>
      <c r="M2" s="145"/>
      <c r="N2" s="145"/>
      <c r="O2" s="145"/>
      <c r="P2" s="145"/>
    </row>
    <row r="3" spans="1:16" ht="15.75">
      <c r="A3" s="150"/>
      <c r="B3" s="147" t="s">
        <v>50</v>
      </c>
      <c r="C3" s="147" t="s">
        <v>98</v>
      </c>
      <c r="D3" s="147" t="s">
        <v>99</v>
      </c>
      <c r="E3" s="147" t="s">
        <v>100</v>
      </c>
      <c r="F3" s="147" t="s">
        <v>8</v>
      </c>
      <c r="G3" s="147" t="s">
        <v>6</v>
      </c>
      <c r="H3" s="147" t="s">
        <v>7</v>
      </c>
      <c r="I3" s="145"/>
      <c r="J3" s="146" t="s">
        <v>94</v>
      </c>
      <c r="K3" s="146" t="s">
        <v>95</v>
      </c>
      <c r="L3" s="146" t="s">
        <v>96</v>
      </c>
      <c r="M3" s="145"/>
      <c r="N3" s="146" t="s">
        <v>134</v>
      </c>
      <c r="O3" s="146" t="s">
        <v>132</v>
      </c>
      <c r="P3" s="146" t="s">
        <v>133</v>
      </c>
    </row>
    <row r="4" spans="1:16" ht="15.75">
      <c r="A4" s="150" t="s">
        <v>54</v>
      </c>
      <c r="B4" s="146">
        <v>15</v>
      </c>
      <c r="C4" s="146" t="s">
        <v>219</v>
      </c>
      <c r="D4" s="146" t="s">
        <v>220</v>
      </c>
      <c r="E4" s="146">
        <v>70</v>
      </c>
      <c r="F4" s="151">
        <v>35</v>
      </c>
      <c r="G4" s="151">
        <v>5.6</v>
      </c>
      <c r="H4" s="151">
        <v>0.84</v>
      </c>
      <c r="I4" s="145"/>
      <c r="J4" s="153">
        <f>SUM(F4:F18)</f>
        <v>188.68999999999997</v>
      </c>
      <c r="K4" s="153">
        <f>SUM(G4:G18)</f>
        <v>57.574000000000005</v>
      </c>
      <c r="L4" s="153">
        <f>SUM(H4:H18)</f>
        <v>16.411000000000001</v>
      </c>
      <c r="M4" s="145"/>
      <c r="N4" s="146">
        <v>196.67175</v>
      </c>
      <c r="O4" s="146">
        <v>42.612124999999999</v>
      </c>
      <c r="P4" s="146">
        <v>21.852416666700002</v>
      </c>
    </row>
    <row r="5" spans="1:16" ht="19.5" customHeight="1">
      <c r="A5" s="150"/>
      <c r="B5" s="146">
        <v>24</v>
      </c>
      <c r="C5" s="146" t="s">
        <v>221</v>
      </c>
      <c r="D5" s="152" t="s">
        <v>222</v>
      </c>
      <c r="E5" s="146">
        <v>50</v>
      </c>
      <c r="F5" s="151">
        <v>41.75</v>
      </c>
      <c r="G5" s="151">
        <v>2.25</v>
      </c>
      <c r="H5" s="151">
        <v>0.5</v>
      </c>
      <c r="I5" s="145"/>
      <c r="J5" s="145"/>
      <c r="K5" s="145"/>
      <c r="L5" s="145"/>
      <c r="M5" s="145"/>
      <c r="N5" s="145"/>
      <c r="O5" s="145"/>
      <c r="P5" s="145"/>
    </row>
    <row r="6" spans="1:16" ht="20.25" customHeight="1">
      <c r="A6" s="150"/>
      <c r="B6" s="146">
        <v>2</v>
      </c>
      <c r="C6" s="146" t="s">
        <v>101</v>
      </c>
      <c r="D6" s="152" t="s">
        <v>102</v>
      </c>
      <c r="E6" s="146">
        <v>45</v>
      </c>
      <c r="F6" s="151">
        <v>38.79</v>
      </c>
      <c r="G6" s="151">
        <v>6.39</v>
      </c>
      <c r="H6" s="151">
        <v>3.33</v>
      </c>
      <c r="I6" s="145"/>
      <c r="J6" s="145"/>
      <c r="K6" s="145"/>
      <c r="L6" s="145"/>
      <c r="M6" s="145"/>
      <c r="N6" s="145"/>
      <c r="O6" s="145"/>
      <c r="P6" s="145"/>
    </row>
    <row r="7" spans="1:16" ht="21.75" customHeight="1">
      <c r="A7" s="150" t="s">
        <v>55</v>
      </c>
      <c r="B7" s="146">
        <v>5</v>
      </c>
      <c r="C7" s="152" t="s">
        <v>145</v>
      </c>
      <c r="D7" s="152" t="s">
        <v>146</v>
      </c>
      <c r="E7" s="153">
        <v>35</v>
      </c>
      <c r="F7" s="153">
        <v>0</v>
      </c>
      <c r="G7" s="153">
        <v>7</v>
      </c>
      <c r="H7" s="153">
        <v>0.245</v>
      </c>
      <c r="I7" s="145"/>
      <c r="J7" s="145"/>
      <c r="K7" s="145"/>
      <c r="L7" s="145"/>
      <c r="M7" s="145"/>
      <c r="N7" s="145"/>
      <c r="O7" s="145"/>
      <c r="P7" s="145"/>
    </row>
    <row r="8" spans="1:16" ht="18.75" customHeight="1">
      <c r="A8" s="150"/>
      <c r="B8" s="146">
        <v>1</v>
      </c>
      <c r="C8" s="152" t="s">
        <v>161</v>
      </c>
      <c r="D8" s="152" t="s">
        <v>108</v>
      </c>
      <c r="E8" s="153">
        <v>45</v>
      </c>
      <c r="F8" s="151">
        <v>4.4999999999999998E-2</v>
      </c>
      <c r="G8" s="151">
        <v>7.2450000000000001</v>
      </c>
      <c r="H8" s="151">
        <v>0.315</v>
      </c>
      <c r="I8" s="145"/>
      <c r="J8" s="145"/>
      <c r="K8" s="145"/>
      <c r="L8" s="145"/>
      <c r="M8" s="145"/>
      <c r="N8" s="145"/>
      <c r="O8" s="145"/>
      <c r="P8" s="145"/>
    </row>
    <row r="9" spans="1:16" ht="18.75" customHeight="1">
      <c r="A9" s="150"/>
      <c r="B9" s="146">
        <v>2</v>
      </c>
      <c r="C9" s="152" t="s">
        <v>143</v>
      </c>
      <c r="D9" s="152" t="s">
        <v>144</v>
      </c>
      <c r="E9" s="153">
        <v>40</v>
      </c>
      <c r="F9" s="153">
        <v>0</v>
      </c>
      <c r="G9" s="151">
        <v>12.304</v>
      </c>
      <c r="H9" s="151">
        <v>1.4159999999999999</v>
      </c>
      <c r="I9" s="145"/>
      <c r="J9" s="145"/>
      <c r="K9" s="145"/>
      <c r="L9" s="145"/>
      <c r="M9" s="145"/>
      <c r="N9" s="145"/>
      <c r="O9" s="145"/>
      <c r="P9" s="145"/>
    </row>
    <row r="10" spans="1:16" ht="18.75" customHeight="1">
      <c r="A10" s="150" t="s">
        <v>56</v>
      </c>
      <c r="B10" s="146">
        <v>3</v>
      </c>
      <c r="C10" s="148" t="s">
        <v>147</v>
      </c>
      <c r="D10" s="152" t="s">
        <v>148</v>
      </c>
      <c r="E10" s="146">
        <v>15</v>
      </c>
      <c r="F10" s="151">
        <v>5.2350000000000003</v>
      </c>
      <c r="G10" s="151">
        <v>2.9249999999999998</v>
      </c>
      <c r="H10" s="151">
        <v>7.0949999999999998</v>
      </c>
      <c r="I10" s="145"/>
      <c r="J10" s="146" t="s">
        <v>109</v>
      </c>
      <c r="K10" s="146" t="s">
        <v>110</v>
      </c>
      <c r="L10" s="146" t="s">
        <v>111</v>
      </c>
      <c r="M10" s="145"/>
      <c r="N10" s="145"/>
      <c r="O10" s="145"/>
      <c r="P10" s="145"/>
    </row>
    <row r="11" spans="1:16" ht="21" customHeight="1">
      <c r="A11" s="150"/>
      <c r="B11" s="146">
        <v>2</v>
      </c>
      <c r="C11" s="149" t="s">
        <v>118</v>
      </c>
      <c r="D11" s="152" t="s">
        <v>117</v>
      </c>
      <c r="E11" s="152">
        <v>20</v>
      </c>
      <c r="F11" s="151">
        <v>5.6</v>
      </c>
      <c r="G11" s="151">
        <v>2.2000000000000002</v>
      </c>
      <c r="H11" s="151">
        <v>0.44</v>
      </c>
      <c r="I11" s="145"/>
      <c r="J11" s="153">
        <f>N4-J4</f>
        <v>7.9817500000000337</v>
      </c>
      <c r="K11" s="153">
        <f>K4-O4</f>
        <v>14.961875000000006</v>
      </c>
      <c r="L11" s="153">
        <f>P4-L4</f>
        <v>5.4414166667000003</v>
      </c>
      <c r="M11" s="145"/>
      <c r="N11" s="145"/>
      <c r="O11" s="145"/>
      <c r="P11" s="145"/>
    </row>
    <row r="12" spans="1:16" ht="21" customHeight="1">
      <c r="A12" s="150"/>
      <c r="B12" s="146">
        <v>2</v>
      </c>
      <c r="C12" s="149" t="s">
        <v>118</v>
      </c>
      <c r="D12" s="152" t="s">
        <v>117</v>
      </c>
      <c r="E12" s="152">
        <v>20</v>
      </c>
      <c r="F12" s="151">
        <v>5.6</v>
      </c>
      <c r="G12" s="151">
        <v>2.2000000000000002</v>
      </c>
      <c r="H12" s="151">
        <v>0.44</v>
      </c>
      <c r="I12" s="145"/>
      <c r="J12" s="145"/>
      <c r="K12" s="145"/>
      <c r="L12" s="145"/>
      <c r="M12" s="145"/>
      <c r="N12" s="145"/>
      <c r="O12" s="145"/>
      <c r="P12" s="145"/>
    </row>
    <row r="13" spans="1:16" ht="18.75" customHeight="1">
      <c r="A13" s="150" t="s">
        <v>57</v>
      </c>
      <c r="B13" s="146">
        <v>3</v>
      </c>
      <c r="C13" s="154" t="s">
        <v>181</v>
      </c>
      <c r="D13" s="154" t="s">
        <v>182</v>
      </c>
      <c r="E13" s="154">
        <v>75</v>
      </c>
      <c r="F13" s="151">
        <v>10.35</v>
      </c>
      <c r="G13" s="151">
        <v>0.22500000000000001</v>
      </c>
      <c r="H13" s="151">
        <v>0.15</v>
      </c>
      <c r="I13" s="145"/>
      <c r="J13" s="145"/>
      <c r="K13" s="145"/>
      <c r="L13" s="145"/>
      <c r="M13" s="145"/>
      <c r="N13" s="145"/>
      <c r="O13" s="145"/>
      <c r="P13" s="145"/>
    </row>
    <row r="14" spans="1:16" ht="20.25" customHeight="1">
      <c r="A14" s="150"/>
      <c r="B14" s="146">
        <v>5</v>
      </c>
      <c r="C14" s="154" t="s">
        <v>170</v>
      </c>
      <c r="D14" s="154" t="s">
        <v>144</v>
      </c>
      <c r="E14" s="154">
        <v>70</v>
      </c>
      <c r="F14" s="151">
        <v>9.1</v>
      </c>
      <c r="G14" s="151">
        <v>0.91</v>
      </c>
      <c r="H14" s="151">
        <v>0.21</v>
      </c>
      <c r="I14" s="145"/>
      <c r="J14" s="145"/>
      <c r="K14" s="145"/>
      <c r="L14" s="145"/>
      <c r="M14" s="145"/>
      <c r="N14" s="145"/>
      <c r="O14" s="145"/>
      <c r="P14" s="145"/>
    </row>
    <row r="15" spans="1:16" ht="18.75" customHeight="1">
      <c r="A15" s="150"/>
      <c r="B15" s="146">
        <v>1</v>
      </c>
      <c r="C15" s="154" t="s">
        <v>179</v>
      </c>
      <c r="D15" s="154" t="s">
        <v>180</v>
      </c>
      <c r="E15" s="154">
        <v>165</v>
      </c>
      <c r="F15" s="151">
        <v>21.12</v>
      </c>
      <c r="G15" s="151">
        <v>0.82499999999999996</v>
      </c>
      <c r="H15" s="151">
        <v>0.33</v>
      </c>
      <c r="I15" s="145"/>
      <c r="J15" s="146" t="s">
        <v>122</v>
      </c>
      <c r="K15" s="146" t="s">
        <v>123</v>
      </c>
      <c r="L15" s="145"/>
      <c r="M15" s="145"/>
      <c r="N15" s="145"/>
      <c r="O15" s="145"/>
      <c r="P15" s="145"/>
    </row>
    <row r="16" spans="1:16" ht="18.75" customHeight="1">
      <c r="A16" s="150" t="s">
        <v>58</v>
      </c>
      <c r="B16" s="146">
        <v>0</v>
      </c>
      <c r="C16" s="152" t="s">
        <v>155</v>
      </c>
      <c r="D16" s="155"/>
      <c r="E16" s="151">
        <v>100</v>
      </c>
      <c r="F16" s="151">
        <v>4.2</v>
      </c>
      <c r="G16" s="151">
        <v>1</v>
      </c>
      <c r="H16" s="151">
        <v>0.3</v>
      </c>
      <c r="I16" s="145"/>
      <c r="J16" s="153">
        <f>SUM(J11:L11)</f>
        <v>28.38504166670004</v>
      </c>
      <c r="K16" s="153">
        <f>1/(1+J16)</f>
        <v>3.4030919926624714E-2</v>
      </c>
      <c r="L16" s="145"/>
      <c r="M16" s="145"/>
      <c r="N16" s="145"/>
      <c r="O16" s="145"/>
      <c r="P16" s="145"/>
    </row>
    <row r="17" spans="1:8" ht="18.75" customHeight="1">
      <c r="A17" s="150"/>
      <c r="B17" s="146">
        <v>7</v>
      </c>
      <c r="C17" s="152" t="s">
        <v>223</v>
      </c>
      <c r="D17" s="155"/>
      <c r="E17" s="151">
        <v>100</v>
      </c>
      <c r="F17" s="151">
        <v>5.4</v>
      </c>
      <c r="G17" s="151">
        <v>3</v>
      </c>
      <c r="H17" s="151">
        <v>0.3</v>
      </c>
    </row>
    <row r="18" spans="1:8" ht="18.75" customHeight="1">
      <c r="A18" s="150"/>
      <c r="B18" s="146">
        <v>2</v>
      </c>
      <c r="C18" s="152" t="s">
        <v>128</v>
      </c>
      <c r="D18" s="155"/>
      <c r="E18" s="151">
        <v>100</v>
      </c>
      <c r="F18" s="151">
        <v>6.5</v>
      </c>
      <c r="G18" s="151">
        <v>3.5</v>
      </c>
      <c r="H18" s="151">
        <v>0.5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18"/>
  <sheetViews>
    <sheetView workbookViewId="0">
      <selection activeCell="L11" sqref="L11"/>
    </sheetView>
  </sheetViews>
  <sheetFormatPr defaultRowHeight="15.75"/>
  <cols>
    <col min="1" max="1" width="9.140625" style="54"/>
    <col min="2" max="2" width="7" style="54" customWidth="1"/>
    <col min="3" max="3" width="20.5703125" style="54" customWidth="1"/>
    <col min="4" max="4" width="18.28515625" style="54" customWidth="1"/>
    <col min="5" max="5" width="7.140625" style="54" customWidth="1"/>
    <col min="6" max="6" width="14.28515625" style="54" customWidth="1"/>
    <col min="7" max="9" width="9.140625" style="54"/>
    <col min="10" max="10" width="20.140625" style="54" customWidth="1"/>
    <col min="11" max="11" width="13.42578125" style="54" customWidth="1"/>
    <col min="12" max="12" width="13.28515625" style="54" customWidth="1"/>
    <col min="13" max="13" width="9.140625" style="54"/>
    <col min="14" max="14" width="21.5703125" style="54" customWidth="1"/>
    <col min="15" max="16" width="17.85546875" style="54" customWidth="1"/>
    <col min="17" max="16384" width="9.140625" style="54"/>
  </cols>
  <sheetData>
    <row r="1" spans="1:16">
      <c r="A1" s="160" t="s">
        <v>224</v>
      </c>
      <c r="B1" s="160"/>
      <c r="C1" s="160"/>
      <c r="D1" s="160"/>
      <c r="E1" s="160"/>
      <c r="F1" s="160"/>
      <c r="G1" s="160"/>
      <c r="H1" s="160"/>
    </row>
    <row r="2" spans="1:16">
      <c r="A2" s="160"/>
      <c r="B2" s="160"/>
      <c r="C2" s="160"/>
      <c r="D2" s="160"/>
      <c r="E2" s="160"/>
      <c r="F2" s="160"/>
      <c r="G2" s="160"/>
      <c r="H2" s="160"/>
    </row>
    <row r="3" spans="1:16">
      <c r="A3" s="160"/>
      <c r="B3" s="157" t="s">
        <v>50</v>
      </c>
      <c r="C3" s="157" t="s">
        <v>98</v>
      </c>
      <c r="D3" s="157" t="s">
        <v>99</v>
      </c>
      <c r="E3" s="157" t="s">
        <v>100</v>
      </c>
      <c r="F3" s="157" t="s">
        <v>8</v>
      </c>
      <c r="G3" s="157" t="s">
        <v>6</v>
      </c>
      <c r="H3" s="157" t="s">
        <v>7</v>
      </c>
      <c r="J3" s="156" t="s">
        <v>94</v>
      </c>
      <c r="K3" s="156" t="s">
        <v>95</v>
      </c>
      <c r="L3" s="156" t="s">
        <v>96</v>
      </c>
      <c r="N3" s="156" t="s">
        <v>134</v>
      </c>
      <c r="O3" s="156" t="s">
        <v>132</v>
      </c>
      <c r="P3" s="156" t="s">
        <v>133</v>
      </c>
    </row>
    <row r="4" spans="1:16" ht="16.5" customHeight="1">
      <c r="A4" s="160" t="s">
        <v>54</v>
      </c>
      <c r="B4" s="156">
        <v>4</v>
      </c>
      <c r="C4" s="156" t="s">
        <v>159</v>
      </c>
      <c r="D4" s="158" t="s">
        <v>160</v>
      </c>
      <c r="E4" s="156">
        <v>210</v>
      </c>
      <c r="F4" s="158">
        <v>40.11</v>
      </c>
      <c r="G4" s="158">
        <v>4.2</v>
      </c>
      <c r="H4" s="158">
        <v>0.21</v>
      </c>
      <c r="J4" s="156">
        <f>SUM(F4:F18)</f>
        <v>189.14499999999995</v>
      </c>
      <c r="K4" s="156">
        <f>SUM(G4:G18)</f>
        <v>58.860000000000007</v>
      </c>
      <c r="L4" s="156">
        <f>SUM(H4:H18)</f>
        <v>38.664999999999992</v>
      </c>
      <c r="N4" s="156">
        <v>196.67175</v>
      </c>
      <c r="O4" s="156">
        <v>42.612124999999999</v>
      </c>
      <c r="P4" s="156">
        <v>21.852416666700002</v>
      </c>
    </row>
    <row r="5" spans="1:16" ht="18" customHeight="1">
      <c r="A5" s="160"/>
      <c r="B5" s="156">
        <v>1</v>
      </c>
      <c r="C5" s="156" t="s">
        <v>105</v>
      </c>
      <c r="D5" s="158" t="s">
        <v>106</v>
      </c>
      <c r="E5" s="156">
        <v>40</v>
      </c>
      <c r="F5" s="158">
        <v>30.04</v>
      </c>
      <c r="G5" s="158">
        <v>2.76</v>
      </c>
      <c r="H5" s="158">
        <v>5.76</v>
      </c>
    </row>
    <row r="6" spans="1:16" ht="20.25" customHeight="1">
      <c r="A6" s="160"/>
      <c r="B6" s="156">
        <v>7</v>
      </c>
      <c r="C6" s="156" t="s">
        <v>158</v>
      </c>
      <c r="D6" s="156" t="s">
        <v>142</v>
      </c>
      <c r="E6" s="156">
        <v>50</v>
      </c>
      <c r="F6" s="158">
        <v>39.35</v>
      </c>
      <c r="G6" s="158">
        <v>4.3499999999999996</v>
      </c>
      <c r="H6" s="158">
        <v>0.2</v>
      </c>
    </row>
    <row r="7" spans="1:16" ht="19.5" customHeight="1">
      <c r="A7" s="160" t="s">
        <v>55</v>
      </c>
      <c r="B7" s="156">
        <v>9</v>
      </c>
      <c r="C7" s="158" t="s">
        <v>225</v>
      </c>
      <c r="D7" s="158" t="s">
        <v>191</v>
      </c>
      <c r="E7" s="156">
        <v>30</v>
      </c>
      <c r="F7" s="156">
        <v>0</v>
      </c>
      <c r="G7" s="156">
        <v>5.61</v>
      </c>
      <c r="H7" s="156">
        <v>0.3</v>
      </c>
    </row>
    <row r="8" spans="1:16" ht="19.5" customHeight="1">
      <c r="A8" s="160"/>
      <c r="B8" s="156">
        <v>4</v>
      </c>
      <c r="C8" s="158" t="s">
        <v>200</v>
      </c>
      <c r="D8" s="158" t="s">
        <v>144</v>
      </c>
      <c r="E8" s="156">
        <v>15</v>
      </c>
      <c r="F8" s="156">
        <v>0</v>
      </c>
      <c r="G8" s="158">
        <v>6.3</v>
      </c>
      <c r="H8" s="158">
        <v>0.22500000000000001</v>
      </c>
    </row>
    <row r="9" spans="1:16" ht="18.75" customHeight="1">
      <c r="A9" s="160"/>
      <c r="B9" s="156">
        <v>7</v>
      </c>
      <c r="C9" s="158" t="s">
        <v>226</v>
      </c>
      <c r="D9" s="158" t="s">
        <v>227</v>
      </c>
      <c r="E9" s="156">
        <v>40</v>
      </c>
      <c r="F9" s="156">
        <v>1.4</v>
      </c>
      <c r="G9" s="158">
        <v>3.12</v>
      </c>
      <c r="H9" s="158">
        <v>14.52</v>
      </c>
    </row>
    <row r="10" spans="1:16" ht="18.75" customHeight="1">
      <c r="A10" s="160" t="s">
        <v>56</v>
      </c>
      <c r="B10" s="156">
        <v>2</v>
      </c>
      <c r="C10" s="159" t="s">
        <v>118</v>
      </c>
      <c r="D10" s="158" t="s">
        <v>117</v>
      </c>
      <c r="E10" s="158">
        <v>20</v>
      </c>
      <c r="F10" s="158">
        <v>5.6</v>
      </c>
      <c r="G10" s="158">
        <v>2.2000000000000002</v>
      </c>
      <c r="H10" s="158">
        <v>0.44</v>
      </c>
      <c r="J10" s="156" t="s">
        <v>109</v>
      </c>
      <c r="K10" s="156" t="s">
        <v>110</v>
      </c>
      <c r="L10" s="156" t="s">
        <v>111</v>
      </c>
    </row>
    <row r="11" spans="1:16" ht="18.75" customHeight="1">
      <c r="A11" s="160"/>
      <c r="B11" s="156">
        <v>3</v>
      </c>
      <c r="C11" s="158" t="s">
        <v>147</v>
      </c>
      <c r="D11" s="158" t="s">
        <v>148</v>
      </c>
      <c r="E11" s="156">
        <v>15</v>
      </c>
      <c r="F11" s="158">
        <v>5.2350000000000003</v>
      </c>
      <c r="G11" s="158">
        <v>2.9249999999999998</v>
      </c>
      <c r="H11" s="158">
        <v>7.0949999999999998</v>
      </c>
      <c r="J11" s="156">
        <f>N4-J4</f>
        <v>7.5267500000000496</v>
      </c>
      <c r="K11" s="156">
        <f>K4-O4</f>
        <v>16.247875000000008</v>
      </c>
      <c r="L11" s="156">
        <f>L4-P4</f>
        <v>16.81258333329999</v>
      </c>
    </row>
    <row r="12" spans="1:16" ht="20.25" customHeight="1">
      <c r="A12" s="160"/>
      <c r="B12" s="156">
        <v>1</v>
      </c>
      <c r="C12" s="158" t="s">
        <v>177</v>
      </c>
      <c r="D12" s="158" t="s">
        <v>178</v>
      </c>
      <c r="E12" s="158">
        <v>25</v>
      </c>
      <c r="F12" s="158">
        <v>6.2249999999999996</v>
      </c>
      <c r="G12" s="158">
        <v>10</v>
      </c>
      <c r="H12" s="158">
        <v>4.1749999999999998</v>
      </c>
    </row>
    <row r="13" spans="1:16" ht="20.25" customHeight="1">
      <c r="A13" s="160" t="s">
        <v>57</v>
      </c>
      <c r="B13" s="156">
        <v>0</v>
      </c>
      <c r="C13" s="158" t="s">
        <v>168</v>
      </c>
      <c r="D13" s="158" t="s">
        <v>169</v>
      </c>
      <c r="E13" s="158">
        <v>60</v>
      </c>
      <c r="F13" s="158">
        <v>4.62</v>
      </c>
      <c r="G13" s="158">
        <v>0.54</v>
      </c>
      <c r="H13" s="158">
        <v>3.9</v>
      </c>
    </row>
    <row r="14" spans="1:16" ht="18.75" customHeight="1">
      <c r="A14" s="160"/>
      <c r="B14" s="156">
        <v>2</v>
      </c>
      <c r="C14" s="158" t="s">
        <v>120</v>
      </c>
      <c r="D14" s="158" t="s">
        <v>121</v>
      </c>
      <c r="E14" s="158">
        <v>85</v>
      </c>
      <c r="F14" s="158">
        <v>12.664999999999999</v>
      </c>
      <c r="G14" s="158">
        <v>0.255</v>
      </c>
      <c r="H14" s="158">
        <v>0.34</v>
      </c>
    </row>
    <row r="15" spans="1:16" ht="18.75" customHeight="1">
      <c r="A15" s="160"/>
      <c r="B15" s="156">
        <v>9</v>
      </c>
      <c r="C15" s="158" t="s">
        <v>124</v>
      </c>
      <c r="D15" s="158" t="s">
        <v>125</v>
      </c>
      <c r="E15" s="158">
        <v>100</v>
      </c>
      <c r="F15" s="158">
        <v>12.2</v>
      </c>
      <c r="G15" s="158">
        <v>0.9</v>
      </c>
      <c r="H15" s="158">
        <v>0.3</v>
      </c>
      <c r="J15" s="156" t="s">
        <v>122</v>
      </c>
      <c r="K15" s="156" t="s">
        <v>123</v>
      </c>
    </row>
    <row r="16" spans="1:16">
      <c r="A16" s="160" t="s">
        <v>58</v>
      </c>
      <c r="B16" s="156">
        <v>2</v>
      </c>
      <c r="C16" s="158" t="s">
        <v>128</v>
      </c>
      <c r="D16" s="4"/>
      <c r="E16" s="158">
        <v>100</v>
      </c>
      <c r="F16" s="158">
        <v>6.5</v>
      </c>
      <c r="G16" s="158">
        <v>3.5</v>
      </c>
      <c r="H16" s="158">
        <v>0.5</v>
      </c>
      <c r="J16" s="156">
        <f>SUM(J11:L11)</f>
        <v>40.587208333300048</v>
      </c>
      <c r="K16" s="156">
        <f>1/(1+J16)</f>
        <v>2.4045855446355409E-2</v>
      </c>
    </row>
    <row r="17" spans="1:8" ht="19.5" customHeight="1">
      <c r="A17" s="160"/>
      <c r="B17" s="156">
        <v>3</v>
      </c>
      <c r="C17" s="158" t="s">
        <v>171</v>
      </c>
      <c r="D17" s="4"/>
      <c r="E17" s="158">
        <v>100</v>
      </c>
      <c r="F17" s="158">
        <v>17.7</v>
      </c>
      <c r="G17" s="158">
        <v>6.7</v>
      </c>
      <c r="H17" s="158">
        <v>0.4</v>
      </c>
    </row>
    <row r="18" spans="1:8" ht="21" customHeight="1">
      <c r="A18" s="160"/>
      <c r="B18" s="156">
        <v>6</v>
      </c>
      <c r="C18" s="158" t="s">
        <v>129</v>
      </c>
      <c r="D18" s="4"/>
      <c r="E18" s="158">
        <v>100</v>
      </c>
      <c r="F18" s="158">
        <v>7.5</v>
      </c>
      <c r="G18" s="158">
        <v>5.5</v>
      </c>
      <c r="H18" s="158">
        <v>0.3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R21"/>
  <sheetViews>
    <sheetView zoomScale="69" zoomScaleNormal="69" workbookViewId="0">
      <selection activeCell="R25" sqref="R25"/>
    </sheetView>
  </sheetViews>
  <sheetFormatPr defaultRowHeight="15"/>
  <cols>
    <col min="4" max="4" width="7.28515625" customWidth="1"/>
    <col min="5" max="5" width="22.7109375" customWidth="1"/>
    <col min="6" max="6" width="21.28515625" customWidth="1"/>
    <col min="7" max="7" width="6.85546875" customWidth="1"/>
    <col min="8" max="8" width="15" customWidth="1"/>
    <col min="12" max="12" width="19.85546875" customWidth="1"/>
    <col min="13" max="13" width="14.85546875" customWidth="1"/>
    <col min="14" max="14" width="12.85546875" customWidth="1"/>
    <col min="15" max="15" width="9.140625" customWidth="1"/>
    <col min="16" max="16" width="23.140625" customWidth="1"/>
    <col min="17" max="18" width="18.85546875" customWidth="1"/>
  </cols>
  <sheetData>
    <row r="2" spans="2:18" ht="37.5" customHeight="1">
      <c r="B2" s="312" t="s">
        <v>229</v>
      </c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</row>
    <row r="5" spans="2:18" ht="15.75">
      <c r="B5" s="163" t="s">
        <v>64</v>
      </c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</row>
    <row r="6" spans="2:18" ht="15.75">
      <c r="B6" s="163"/>
      <c r="C6" s="163" t="s">
        <v>54</v>
      </c>
      <c r="D6" s="169" t="s">
        <v>50</v>
      </c>
      <c r="E6" s="169" t="s">
        <v>98</v>
      </c>
      <c r="F6" s="169" t="s">
        <v>99</v>
      </c>
      <c r="G6" s="169" t="s">
        <v>100</v>
      </c>
      <c r="H6" s="169" t="s">
        <v>8</v>
      </c>
      <c r="I6" s="169" t="s">
        <v>6</v>
      </c>
      <c r="J6" s="169" t="s">
        <v>7</v>
      </c>
      <c r="K6" s="163"/>
      <c r="L6" s="168" t="s">
        <v>94</v>
      </c>
      <c r="M6" s="168" t="s">
        <v>95</v>
      </c>
      <c r="N6" s="168" t="s">
        <v>96</v>
      </c>
      <c r="O6" s="163"/>
      <c r="P6" s="168" t="s">
        <v>134</v>
      </c>
      <c r="Q6" s="168" t="s">
        <v>132</v>
      </c>
      <c r="R6" s="168" t="s">
        <v>133</v>
      </c>
    </row>
    <row r="7" spans="2:18" ht="21" customHeight="1">
      <c r="B7" s="163"/>
      <c r="C7" s="163"/>
      <c r="D7" s="168">
        <v>2</v>
      </c>
      <c r="E7" s="168" t="s">
        <v>101</v>
      </c>
      <c r="F7" s="170" t="s">
        <v>102</v>
      </c>
      <c r="G7" s="168">
        <v>45</v>
      </c>
      <c r="H7" s="170">
        <v>38.79</v>
      </c>
      <c r="I7" s="170">
        <v>6.39</v>
      </c>
      <c r="J7" s="170">
        <v>3.33</v>
      </c>
      <c r="K7" s="163"/>
      <c r="L7" s="168">
        <f>SUM(H7:H21)</f>
        <v>198.32749999999993</v>
      </c>
      <c r="M7" s="168">
        <f>SUM(I7:I21)</f>
        <v>55.040000000000006</v>
      </c>
      <c r="N7" s="168">
        <f>SUM(J7:J21)</f>
        <v>13.75</v>
      </c>
      <c r="O7" s="163"/>
      <c r="P7" s="168">
        <v>196.67175</v>
      </c>
      <c r="Q7" s="168">
        <v>42.612124999999999</v>
      </c>
      <c r="R7" s="168">
        <v>21.852416666700002</v>
      </c>
    </row>
    <row r="8" spans="2:18" ht="24" customHeight="1">
      <c r="B8" s="163"/>
      <c r="C8" s="163"/>
      <c r="D8" s="168">
        <v>5</v>
      </c>
      <c r="E8" s="168" t="s">
        <v>103</v>
      </c>
      <c r="F8" s="168" t="s">
        <v>104</v>
      </c>
      <c r="G8" s="168">
        <v>125</v>
      </c>
      <c r="H8" s="170">
        <v>42.125</v>
      </c>
      <c r="I8" s="170">
        <v>1.125</v>
      </c>
      <c r="J8" s="170">
        <v>0.5</v>
      </c>
      <c r="K8" s="163"/>
      <c r="L8" s="163"/>
      <c r="M8" s="163"/>
      <c r="N8" s="163"/>
      <c r="O8" s="163"/>
      <c r="P8" s="163"/>
      <c r="Q8" s="163"/>
      <c r="R8" s="163"/>
    </row>
    <row r="9" spans="2:18" ht="22.5" customHeight="1" thickBot="1">
      <c r="B9" s="163"/>
      <c r="C9" s="163"/>
      <c r="D9" s="168">
        <v>10</v>
      </c>
      <c r="E9" s="168" t="s">
        <v>199</v>
      </c>
      <c r="F9" s="170" t="s">
        <v>140</v>
      </c>
      <c r="G9" s="168">
        <v>100</v>
      </c>
      <c r="H9" s="170">
        <v>40.6</v>
      </c>
      <c r="I9" s="170">
        <v>2.1</v>
      </c>
      <c r="J9" s="168">
        <v>0.1</v>
      </c>
      <c r="K9" s="163"/>
      <c r="L9" s="163"/>
      <c r="M9" s="163"/>
      <c r="N9" s="163"/>
      <c r="O9" s="163"/>
      <c r="P9" s="163"/>
      <c r="Q9" s="163"/>
      <c r="R9" s="163"/>
    </row>
    <row r="10" spans="2:18" ht="19.5" customHeight="1">
      <c r="B10" s="163"/>
      <c r="C10" s="163" t="s">
        <v>55</v>
      </c>
      <c r="D10" s="165">
        <v>10</v>
      </c>
      <c r="E10" s="166" t="s">
        <v>107</v>
      </c>
      <c r="F10" s="166" t="s">
        <v>108</v>
      </c>
      <c r="G10" s="165">
        <v>12</v>
      </c>
      <c r="H10" s="166">
        <v>1.33</v>
      </c>
      <c r="I10" s="166">
        <v>3.99</v>
      </c>
      <c r="J10" s="166">
        <v>0.66500000000000004</v>
      </c>
      <c r="K10" s="163"/>
      <c r="L10" s="163"/>
      <c r="M10" s="163"/>
      <c r="N10" s="163"/>
      <c r="O10" s="163"/>
      <c r="P10" s="163"/>
      <c r="Q10" s="163"/>
      <c r="R10" s="163"/>
    </row>
    <row r="11" spans="2:18" ht="18" customHeight="1">
      <c r="B11" s="163"/>
      <c r="C11" s="163"/>
      <c r="D11" s="168">
        <v>14</v>
      </c>
      <c r="E11" s="170" t="s">
        <v>112</v>
      </c>
      <c r="F11" s="170" t="s">
        <v>113</v>
      </c>
      <c r="G11" s="168">
        <v>90</v>
      </c>
      <c r="H11" s="170">
        <v>3.24</v>
      </c>
      <c r="I11" s="170">
        <v>7.2</v>
      </c>
      <c r="J11" s="170">
        <v>0.99</v>
      </c>
      <c r="K11" s="163"/>
      <c r="L11" s="168" t="s">
        <v>109</v>
      </c>
      <c r="M11" s="168" t="s">
        <v>110</v>
      </c>
      <c r="N11" s="168" t="s">
        <v>111</v>
      </c>
      <c r="O11" s="163"/>
      <c r="P11" s="163"/>
      <c r="Q11" s="163"/>
      <c r="R11" s="163"/>
    </row>
    <row r="12" spans="2:18" ht="20.25" customHeight="1" thickBot="1">
      <c r="B12" s="163"/>
      <c r="C12" s="163"/>
      <c r="D12" s="167">
        <v>8</v>
      </c>
      <c r="E12" s="172" t="s">
        <v>201</v>
      </c>
      <c r="F12" s="172" t="s">
        <v>191</v>
      </c>
      <c r="G12" s="167">
        <v>45</v>
      </c>
      <c r="H12" s="167">
        <v>0</v>
      </c>
      <c r="I12" s="167">
        <v>7.2</v>
      </c>
      <c r="J12" s="167">
        <v>0.9</v>
      </c>
      <c r="K12" s="163"/>
      <c r="L12" s="168">
        <f>L7-P7</f>
        <v>1.6557499999999266</v>
      </c>
      <c r="M12" s="168">
        <f>M7-Q7</f>
        <v>12.427875000000007</v>
      </c>
      <c r="N12" s="168">
        <f>R7-N7</f>
        <v>8.1024166667000017</v>
      </c>
      <c r="O12" s="163"/>
      <c r="P12" s="163"/>
      <c r="Q12" s="163"/>
      <c r="R12" s="163"/>
    </row>
    <row r="13" spans="2:18" ht="19.5" customHeight="1">
      <c r="B13" s="163"/>
      <c r="C13" s="163" t="s">
        <v>56</v>
      </c>
      <c r="D13" s="164">
        <v>5</v>
      </c>
      <c r="E13" s="171" t="s">
        <v>116</v>
      </c>
      <c r="F13" s="171" t="s">
        <v>117</v>
      </c>
      <c r="G13" s="164">
        <v>20</v>
      </c>
      <c r="H13" s="171">
        <v>11.32</v>
      </c>
      <c r="I13" s="171">
        <v>4.88</v>
      </c>
      <c r="J13" s="171">
        <v>0.38</v>
      </c>
      <c r="K13" s="163"/>
      <c r="L13" s="163"/>
      <c r="M13" s="163"/>
      <c r="N13" s="163"/>
      <c r="O13" s="163"/>
      <c r="P13" s="163"/>
      <c r="Q13" s="163"/>
      <c r="R13" s="163"/>
    </row>
    <row r="14" spans="2:18" ht="21" customHeight="1">
      <c r="B14" s="163"/>
      <c r="C14" s="163"/>
      <c r="D14" s="168">
        <v>5</v>
      </c>
      <c r="E14" s="170" t="s">
        <v>116</v>
      </c>
      <c r="F14" s="170" t="s">
        <v>117</v>
      </c>
      <c r="G14" s="168">
        <v>20</v>
      </c>
      <c r="H14" s="170">
        <v>11.32</v>
      </c>
      <c r="I14" s="170">
        <v>4.88</v>
      </c>
      <c r="J14" s="170">
        <v>0.38</v>
      </c>
      <c r="K14" s="163"/>
      <c r="L14" s="163"/>
      <c r="M14" s="163"/>
      <c r="N14" s="163"/>
      <c r="O14" s="163"/>
      <c r="P14" s="163"/>
      <c r="Q14" s="163"/>
      <c r="R14" s="163"/>
    </row>
    <row r="15" spans="2:18" ht="18.75" customHeight="1" thickBot="1">
      <c r="B15" s="163"/>
      <c r="C15" s="163"/>
      <c r="D15" s="167">
        <v>1</v>
      </c>
      <c r="E15" s="172" t="s">
        <v>177</v>
      </c>
      <c r="F15" s="172" t="s">
        <v>178</v>
      </c>
      <c r="G15" s="172">
        <v>25</v>
      </c>
      <c r="H15" s="172">
        <v>6.2249999999999996</v>
      </c>
      <c r="I15" s="172">
        <v>10</v>
      </c>
      <c r="J15" s="172">
        <v>4.1749999999999998</v>
      </c>
      <c r="K15" s="163"/>
      <c r="L15" s="163"/>
      <c r="M15" s="163"/>
      <c r="N15" s="163"/>
      <c r="O15" s="163"/>
      <c r="P15" s="163"/>
      <c r="Q15" s="163"/>
      <c r="R15" s="163"/>
    </row>
    <row r="16" spans="2:18" ht="19.5" customHeight="1">
      <c r="B16" s="163"/>
      <c r="C16" s="163" t="s">
        <v>57</v>
      </c>
      <c r="D16" s="164">
        <v>2</v>
      </c>
      <c r="E16" s="171" t="s">
        <v>120</v>
      </c>
      <c r="F16" s="171" t="s">
        <v>121</v>
      </c>
      <c r="G16" s="171">
        <v>85</v>
      </c>
      <c r="H16" s="171">
        <v>12.664999999999999</v>
      </c>
      <c r="I16" s="171">
        <v>0.255</v>
      </c>
      <c r="J16" s="171">
        <v>0.34</v>
      </c>
      <c r="K16" s="163"/>
      <c r="L16" s="163"/>
      <c r="M16" s="163"/>
      <c r="N16" s="163"/>
      <c r="O16" s="163"/>
      <c r="P16" s="163"/>
      <c r="Q16" s="163"/>
      <c r="R16" s="163"/>
    </row>
    <row r="17" spans="2:18" ht="18" customHeight="1">
      <c r="B17" s="163"/>
      <c r="C17" s="163"/>
      <c r="D17" s="168">
        <v>18</v>
      </c>
      <c r="E17" s="170" t="s">
        <v>204</v>
      </c>
      <c r="F17" s="170" t="s">
        <v>205</v>
      </c>
      <c r="G17" s="170">
        <v>75</v>
      </c>
      <c r="H17" s="170">
        <v>1.1924999999999999</v>
      </c>
      <c r="I17" s="170">
        <v>0.06</v>
      </c>
      <c r="J17" s="170">
        <v>0.03</v>
      </c>
      <c r="K17" s="163"/>
      <c r="L17" s="168" t="s">
        <v>122</v>
      </c>
      <c r="M17" s="168" t="s">
        <v>123</v>
      </c>
      <c r="N17" s="163"/>
      <c r="O17" s="163"/>
      <c r="P17" s="163"/>
      <c r="Q17" s="163"/>
      <c r="R17" s="163"/>
    </row>
    <row r="18" spans="2:18" ht="21.75" customHeight="1" thickBot="1">
      <c r="B18" s="163"/>
      <c r="C18" s="163"/>
      <c r="D18" s="167">
        <v>4</v>
      </c>
      <c r="E18" s="172" t="s">
        <v>206</v>
      </c>
      <c r="F18" s="172" t="s">
        <v>125</v>
      </c>
      <c r="G18" s="167">
        <v>140</v>
      </c>
      <c r="H18" s="172">
        <v>12.32</v>
      </c>
      <c r="I18" s="172">
        <v>0.56000000000000005</v>
      </c>
      <c r="J18" s="172">
        <v>0.56000000000000005</v>
      </c>
      <c r="K18" s="163"/>
      <c r="L18" s="168">
        <f>SUM(L12:N12)</f>
        <v>22.186041666699936</v>
      </c>
      <c r="M18" s="168">
        <f>1/(1+L18)</f>
        <v>4.3129397176759655E-2</v>
      </c>
      <c r="N18" s="163"/>
      <c r="O18" s="163"/>
      <c r="P18" s="163"/>
      <c r="Q18" s="163"/>
      <c r="R18" s="163"/>
    </row>
    <row r="19" spans="2:18" ht="19.5" customHeight="1">
      <c r="B19" s="163"/>
      <c r="C19" s="163" t="s">
        <v>58</v>
      </c>
      <c r="D19" s="164">
        <v>2</v>
      </c>
      <c r="E19" s="171" t="s">
        <v>128</v>
      </c>
      <c r="F19" s="164"/>
      <c r="G19" s="171">
        <v>100</v>
      </c>
      <c r="H19" s="171">
        <v>6.5</v>
      </c>
      <c r="I19" s="171">
        <v>3.5</v>
      </c>
      <c r="J19" s="171">
        <v>0.5</v>
      </c>
      <c r="K19" s="163"/>
      <c r="L19" s="163"/>
      <c r="M19" s="163"/>
      <c r="N19" s="163"/>
      <c r="O19" s="163"/>
      <c r="P19" s="163"/>
      <c r="Q19" s="163"/>
      <c r="R19" s="163"/>
    </row>
    <row r="20" spans="2:18" ht="20.25" customHeight="1">
      <c r="B20" s="163"/>
      <c r="C20" s="163"/>
      <c r="D20" s="168">
        <v>1</v>
      </c>
      <c r="E20" s="170" t="s">
        <v>183</v>
      </c>
      <c r="F20" s="168"/>
      <c r="G20" s="170">
        <v>100</v>
      </c>
      <c r="H20" s="170">
        <v>5.2</v>
      </c>
      <c r="I20" s="170">
        <v>1.8</v>
      </c>
      <c r="J20" s="170">
        <v>0.7</v>
      </c>
      <c r="K20" s="163"/>
      <c r="L20" s="163"/>
      <c r="M20" s="163"/>
      <c r="N20" s="163"/>
      <c r="O20" s="163"/>
      <c r="P20" s="163"/>
      <c r="Q20" s="163"/>
      <c r="R20" s="163"/>
    </row>
    <row r="21" spans="2:18" ht="15.75">
      <c r="B21" s="163"/>
      <c r="C21" s="163"/>
      <c r="D21" s="168">
        <v>13</v>
      </c>
      <c r="E21" s="170" t="s">
        <v>207</v>
      </c>
      <c r="F21" s="168"/>
      <c r="G21" s="170">
        <v>100</v>
      </c>
      <c r="H21" s="170">
        <v>5.5</v>
      </c>
      <c r="I21" s="170">
        <v>1.1000000000000001</v>
      </c>
      <c r="J21" s="170">
        <v>0.2</v>
      </c>
      <c r="K21" s="163"/>
      <c r="L21" s="163"/>
      <c r="M21" s="163"/>
      <c r="N21" s="163"/>
      <c r="O21" s="163"/>
      <c r="P21" s="163"/>
      <c r="Q21" s="163"/>
      <c r="R21" s="163"/>
    </row>
  </sheetData>
  <mergeCells count="1">
    <mergeCell ref="B2:O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Q17"/>
  <sheetViews>
    <sheetView zoomScale="75" zoomScaleNormal="75" workbookViewId="0">
      <selection activeCell="L12" sqref="L12"/>
    </sheetView>
  </sheetViews>
  <sheetFormatPr defaultRowHeight="15"/>
  <cols>
    <col min="3" max="3" width="7" customWidth="1"/>
    <col min="4" max="4" width="22.5703125" customWidth="1"/>
    <col min="5" max="5" width="18.5703125" customWidth="1"/>
    <col min="6" max="6" width="6.7109375" customWidth="1"/>
    <col min="7" max="7" width="14.5703125" customWidth="1"/>
    <col min="11" max="11" width="21.28515625" customWidth="1"/>
    <col min="12" max="12" width="14.85546875" customWidth="1"/>
    <col min="13" max="13" width="14.140625" customWidth="1"/>
    <col min="15" max="15" width="21.28515625" customWidth="1"/>
    <col min="16" max="16" width="18.7109375" customWidth="1"/>
    <col min="17" max="17" width="19" customWidth="1"/>
  </cols>
  <sheetData>
    <row r="1" spans="1:17">
      <c r="A1" s="174" t="s">
        <v>65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</row>
    <row r="2" spans="1:17" ht="15.75">
      <c r="A2" s="174"/>
      <c r="B2" s="174"/>
      <c r="C2" s="180" t="s">
        <v>50</v>
      </c>
      <c r="D2" s="180" t="s">
        <v>98</v>
      </c>
      <c r="E2" s="180" t="s">
        <v>99</v>
      </c>
      <c r="F2" s="180" t="s">
        <v>100</v>
      </c>
      <c r="G2" s="180" t="s">
        <v>8</v>
      </c>
      <c r="H2" s="180" t="s">
        <v>6</v>
      </c>
      <c r="I2" s="180" t="s">
        <v>7</v>
      </c>
      <c r="J2" s="174"/>
      <c r="K2" s="179" t="s">
        <v>94</v>
      </c>
      <c r="L2" s="179" t="s">
        <v>95</v>
      </c>
      <c r="M2" s="179" t="s">
        <v>96</v>
      </c>
      <c r="N2" s="174"/>
      <c r="O2" s="179" t="s">
        <v>134</v>
      </c>
      <c r="P2" s="179" t="s">
        <v>132</v>
      </c>
      <c r="Q2" s="179" t="s">
        <v>133</v>
      </c>
    </row>
    <row r="3" spans="1:17" ht="22.5" customHeight="1">
      <c r="A3" s="174"/>
      <c r="B3" s="176" t="s">
        <v>54</v>
      </c>
      <c r="C3" s="179">
        <v>4</v>
      </c>
      <c r="D3" s="179" t="s">
        <v>101</v>
      </c>
      <c r="E3" s="181" t="s">
        <v>102</v>
      </c>
      <c r="F3" s="179">
        <v>45</v>
      </c>
      <c r="G3" s="181">
        <v>38.79</v>
      </c>
      <c r="H3" s="181">
        <v>6.39</v>
      </c>
      <c r="I3" s="181">
        <v>3.33</v>
      </c>
      <c r="J3" s="174"/>
      <c r="K3" s="179">
        <f>SUM(G3:G17)</f>
        <v>195.70499999999996</v>
      </c>
      <c r="L3" s="179">
        <f>SUM(H3:H17)</f>
        <v>49.76</v>
      </c>
      <c r="M3" s="179">
        <f>SUM(I3:I17)</f>
        <v>11.75</v>
      </c>
      <c r="N3" s="174"/>
      <c r="O3" s="179">
        <v>196.67175</v>
      </c>
      <c r="P3" s="179">
        <v>42.612124999999999</v>
      </c>
      <c r="Q3" s="179">
        <v>21.852416666700002</v>
      </c>
    </row>
    <row r="4" spans="1:17" ht="19.5" customHeight="1">
      <c r="A4" s="174"/>
      <c r="B4" s="174"/>
      <c r="C4" s="179">
        <v>2</v>
      </c>
      <c r="D4" s="179" t="s">
        <v>103</v>
      </c>
      <c r="E4" s="179" t="s">
        <v>104</v>
      </c>
      <c r="F4" s="179">
        <v>125</v>
      </c>
      <c r="G4" s="181">
        <v>42.125</v>
      </c>
      <c r="H4" s="181">
        <v>1.125</v>
      </c>
      <c r="I4" s="181">
        <v>0.5</v>
      </c>
      <c r="J4" s="174"/>
      <c r="K4" s="174"/>
      <c r="L4" s="174"/>
      <c r="M4" s="174"/>
      <c r="N4" s="174"/>
      <c r="O4" s="174"/>
      <c r="P4" s="174"/>
      <c r="Q4" s="174"/>
    </row>
    <row r="5" spans="1:17" ht="22.5" customHeight="1" thickBot="1">
      <c r="A5" s="174"/>
      <c r="B5" s="174"/>
      <c r="C5" s="178">
        <v>1</v>
      </c>
      <c r="D5" s="178" t="s">
        <v>199</v>
      </c>
      <c r="E5" s="183" t="s">
        <v>140</v>
      </c>
      <c r="F5" s="178">
        <v>100</v>
      </c>
      <c r="G5" s="183">
        <v>40.6</v>
      </c>
      <c r="H5" s="183">
        <v>2.1</v>
      </c>
      <c r="I5" s="178">
        <v>0.1</v>
      </c>
      <c r="J5" s="174"/>
      <c r="K5" s="174"/>
      <c r="L5" s="174"/>
      <c r="M5" s="174"/>
      <c r="N5" s="174"/>
      <c r="O5" s="174"/>
      <c r="P5" s="174"/>
      <c r="Q5" s="174"/>
    </row>
    <row r="6" spans="1:17" ht="20.25" customHeight="1">
      <c r="A6" s="174"/>
      <c r="B6" s="176" t="s">
        <v>55</v>
      </c>
      <c r="C6" s="184">
        <v>4</v>
      </c>
      <c r="D6" s="185" t="s">
        <v>200</v>
      </c>
      <c r="E6" s="185" t="s">
        <v>144</v>
      </c>
      <c r="F6" s="184">
        <v>15</v>
      </c>
      <c r="G6" s="184">
        <v>0</v>
      </c>
      <c r="H6" s="185">
        <v>6.3</v>
      </c>
      <c r="I6" s="185">
        <v>0.22500000000000001</v>
      </c>
      <c r="J6" s="174"/>
      <c r="K6" s="174"/>
      <c r="L6" s="174"/>
      <c r="M6" s="174"/>
      <c r="N6" s="174"/>
      <c r="O6" s="174"/>
      <c r="P6" s="174"/>
      <c r="Q6" s="174"/>
    </row>
    <row r="7" spans="1:17" ht="19.5" customHeight="1">
      <c r="A7" s="174"/>
      <c r="B7" s="174"/>
      <c r="C7" s="179">
        <v>4</v>
      </c>
      <c r="D7" s="181" t="s">
        <v>200</v>
      </c>
      <c r="E7" s="181" t="s">
        <v>144</v>
      </c>
      <c r="F7" s="179">
        <v>15</v>
      </c>
      <c r="G7" s="179">
        <v>0</v>
      </c>
      <c r="H7" s="181">
        <v>6.3</v>
      </c>
      <c r="I7" s="181">
        <v>0.22500000000000001</v>
      </c>
      <c r="J7" s="174"/>
      <c r="K7" s="179" t="s">
        <v>109</v>
      </c>
      <c r="L7" s="179" t="s">
        <v>110</v>
      </c>
      <c r="M7" s="179" t="s">
        <v>111</v>
      </c>
      <c r="N7" s="174"/>
      <c r="O7" s="174"/>
      <c r="P7" s="174"/>
      <c r="Q7" s="174"/>
    </row>
    <row r="8" spans="1:17" ht="19.5" customHeight="1" thickBot="1">
      <c r="A8" s="174"/>
      <c r="B8" s="174"/>
      <c r="C8" s="178">
        <v>3</v>
      </c>
      <c r="D8" s="183" t="s">
        <v>114</v>
      </c>
      <c r="E8" s="183" t="s">
        <v>115</v>
      </c>
      <c r="F8" s="178">
        <v>10</v>
      </c>
      <c r="G8" s="178">
        <v>0</v>
      </c>
      <c r="H8" s="178">
        <v>5.8</v>
      </c>
      <c r="I8" s="178">
        <v>0.4</v>
      </c>
      <c r="J8" s="174"/>
      <c r="K8" s="179">
        <f>O3-K3</f>
        <v>0.96675000000004729</v>
      </c>
      <c r="L8" s="179">
        <f>L3-P3</f>
        <v>7.1478749999999991</v>
      </c>
      <c r="M8" s="179">
        <f>Q3-M3</f>
        <v>10.102416666700002</v>
      </c>
      <c r="N8" s="174"/>
      <c r="O8" s="174"/>
      <c r="P8" s="174"/>
      <c r="Q8" s="174"/>
    </row>
    <row r="9" spans="1:17" ht="18.75" customHeight="1">
      <c r="A9" s="174"/>
      <c r="B9" s="176" t="s">
        <v>56</v>
      </c>
      <c r="C9" s="184">
        <v>8</v>
      </c>
      <c r="D9" s="185" t="s">
        <v>202</v>
      </c>
      <c r="E9" s="185" t="s">
        <v>203</v>
      </c>
      <c r="F9" s="184">
        <v>55</v>
      </c>
      <c r="G9" s="185">
        <v>12.1</v>
      </c>
      <c r="H9" s="185">
        <v>5.72</v>
      </c>
      <c r="I9" s="184">
        <v>5.0599999999999996</v>
      </c>
      <c r="J9" s="174"/>
      <c r="K9" s="174"/>
      <c r="L9" s="174"/>
      <c r="M9" s="174"/>
      <c r="N9" s="174"/>
      <c r="O9" s="174"/>
      <c r="P9" s="174"/>
      <c r="Q9" s="174"/>
    </row>
    <row r="10" spans="1:17" ht="18.75" customHeight="1">
      <c r="A10" s="174"/>
      <c r="B10" s="174"/>
      <c r="C10" s="179">
        <v>2</v>
      </c>
      <c r="D10" s="175" t="s">
        <v>118</v>
      </c>
      <c r="E10" s="181" t="s">
        <v>117</v>
      </c>
      <c r="F10" s="181">
        <v>20</v>
      </c>
      <c r="G10" s="181">
        <v>5.6</v>
      </c>
      <c r="H10" s="181">
        <v>2.2000000000000002</v>
      </c>
      <c r="I10" s="181">
        <v>0.44</v>
      </c>
      <c r="J10" s="174"/>
      <c r="K10" s="174"/>
      <c r="L10" s="174"/>
      <c r="M10" s="174"/>
      <c r="N10" s="174"/>
      <c r="O10" s="174"/>
      <c r="P10" s="174"/>
      <c r="Q10" s="174"/>
    </row>
    <row r="11" spans="1:17" ht="21.75" customHeight="1" thickBot="1">
      <c r="A11" s="174"/>
      <c r="B11" s="174"/>
      <c r="C11" s="178">
        <v>0</v>
      </c>
      <c r="D11" s="178" t="s">
        <v>119</v>
      </c>
      <c r="E11" s="183" t="s">
        <v>117</v>
      </c>
      <c r="F11" s="183">
        <v>20</v>
      </c>
      <c r="G11" s="183">
        <v>3.66</v>
      </c>
      <c r="H11" s="183">
        <v>1.74</v>
      </c>
      <c r="I11" s="183">
        <v>0.1</v>
      </c>
      <c r="J11" s="174"/>
      <c r="K11" s="179" t="s">
        <v>122</v>
      </c>
      <c r="L11" s="179" t="s">
        <v>123</v>
      </c>
      <c r="M11" s="174"/>
      <c r="N11" s="174"/>
      <c r="O11" s="174"/>
      <c r="P11" s="174"/>
      <c r="Q11" s="174"/>
    </row>
    <row r="12" spans="1:17" ht="20.25" customHeight="1">
      <c r="A12" s="174"/>
      <c r="B12" s="176" t="s">
        <v>57</v>
      </c>
      <c r="C12" s="184">
        <v>3</v>
      </c>
      <c r="D12" s="185" t="s">
        <v>181</v>
      </c>
      <c r="E12" s="185" t="s">
        <v>182</v>
      </c>
      <c r="F12" s="185">
        <v>75</v>
      </c>
      <c r="G12" s="185">
        <v>10.35</v>
      </c>
      <c r="H12" s="185">
        <v>0.22500000000000001</v>
      </c>
      <c r="I12" s="185">
        <v>0.15</v>
      </c>
      <c r="J12" s="174"/>
      <c r="K12" s="179">
        <f>SUM(K8:M8)</f>
        <v>18.217041666700048</v>
      </c>
      <c r="L12" s="179">
        <f>1/(1+K12)</f>
        <v>5.2037145849188352E-2</v>
      </c>
      <c r="M12" s="174"/>
      <c r="N12" s="174"/>
      <c r="O12" s="174"/>
      <c r="P12" s="174"/>
      <c r="Q12" s="174"/>
    </row>
    <row r="13" spans="1:17" ht="19.5" customHeight="1">
      <c r="A13" s="174"/>
      <c r="B13" s="174"/>
      <c r="C13" s="179">
        <v>9</v>
      </c>
      <c r="D13" s="181" t="s">
        <v>124</v>
      </c>
      <c r="E13" s="181" t="s">
        <v>125</v>
      </c>
      <c r="F13" s="181">
        <v>100</v>
      </c>
      <c r="G13" s="181">
        <v>12.2</v>
      </c>
      <c r="H13" s="181">
        <v>0.9</v>
      </c>
      <c r="I13" s="181">
        <v>0.3</v>
      </c>
      <c r="J13" s="174"/>
      <c r="K13" s="174"/>
      <c r="L13" s="174"/>
      <c r="M13" s="174"/>
      <c r="N13" s="174"/>
      <c r="O13" s="174"/>
      <c r="P13" s="174"/>
      <c r="Q13" s="174"/>
    </row>
    <row r="14" spans="1:17" ht="21.75" customHeight="1" thickBot="1">
      <c r="A14" s="174"/>
      <c r="B14" s="174"/>
      <c r="C14" s="178">
        <v>8</v>
      </c>
      <c r="D14" s="183" t="s">
        <v>126</v>
      </c>
      <c r="E14" s="183" t="s">
        <v>127</v>
      </c>
      <c r="F14" s="183">
        <v>110</v>
      </c>
      <c r="G14" s="183">
        <v>12.98</v>
      </c>
      <c r="H14" s="183">
        <v>0.66</v>
      </c>
      <c r="I14" s="183">
        <v>0.22</v>
      </c>
      <c r="J14" s="174"/>
      <c r="K14" s="174"/>
      <c r="L14" s="174"/>
      <c r="M14" s="174"/>
      <c r="N14" s="174"/>
      <c r="O14" s="174"/>
      <c r="P14" s="174"/>
      <c r="Q14" s="174"/>
    </row>
    <row r="15" spans="1:17" ht="22.5" customHeight="1">
      <c r="A15" s="174"/>
      <c r="B15" s="176" t="s">
        <v>58</v>
      </c>
      <c r="C15" s="177">
        <v>5</v>
      </c>
      <c r="D15" s="182" t="s">
        <v>130</v>
      </c>
      <c r="E15" s="177"/>
      <c r="F15" s="182">
        <v>100</v>
      </c>
      <c r="G15" s="182">
        <v>4.9000000000000004</v>
      </c>
      <c r="H15" s="182">
        <v>2.4</v>
      </c>
      <c r="I15" s="182">
        <v>0.2</v>
      </c>
      <c r="J15" s="174"/>
      <c r="K15" s="174"/>
      <c r="L15" s="174"/>
      <c r="M15" s="174"/>
      <c r="N15" s="174"/>
      <c r="O15" s="174"/>
      <c r="P15" s="174"/>
      <c r="Q15" s="174"/>
    </row>
    <row r="16" spans="1:17" ht="21" customHeight="1">
      <c r="A16" s="174"/>
      <c r="B16" s="174"/>
      <c r="C16" s="179">
        <v>6</v>
      </c>
      <c r="D16" s="181" t="s">
        <v>129</v>
      </c>
      <c r="E16" s="179"/>
      <c r="F16" s="181">
        <v>100</v>
      </c>
      <c r="G16" s="181">
        <v>7.5</v>
      </c>
      <c r="H16" s="181">
        <v>5.5</v>
      </c>
      <c r="I16" s="181">
        <v>0.3</v>
      </c>
      <c r="J16" s="174"/>
      <c r="K16" s="174"/>
      <c r="L16" s="174"/>
      <c r="M16" s="174"/>
      <c r="N16" s="174"/>
      <c r="O16" s="174"/>
      <c r="P16" s="174"/>
      <c r="Q16" s="174"/>
    </row>
    <row r="17" spans="1:17" ht="22.5" customHeight="1">
      <c r="A17" s="174"/>
      <c r="B17" s="174"/>
      <c r="C17" s="179">
        <v>5</v>
      </c>
      <c r="D17" s="181" t="s">
        <v>130</v>
      </c>
      <c r="E17" s="179"/>
      <c r="F17" s="181">
        <v>100</v>
      </c>
      <c r="G17" s="181">
        <v>4.9000000000000004</v>
      </c>
      <c r="H17" s="181">
        <v>2.4</v>
      </c>
      <c r="I17" s="181">
        <v>0.2</v>
      </c>
      <c r="J17" s="174"/>
      <c r="K17" s="174"/>
      <c r="L17" s="174"/>
      <c r="M17" s="174"/>
      <c r="N17" s="174"/>
      <c r="O17" s="174"/>
      <c r="P17" s="174"/>
      <c r="Q17" s="1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N11"/>
  <sheetViews>
    <sheetView zoomScale="78" zoomScaleNormal="78" workbookViewId="0">
      <selection activeCell="J4" sqref="J4"/>
    </sheetView>
  </sheetViews>
  <sheetFormatPr defaultRowHeight="15"/>
  <cols>
    <col min="3" max="3" width="6.42578125" customWidth="1"/>
    <col min="4" max="4" width="7" customWidth="1"/>
    <col min="5" max="5" width="13.28515625" customWidth="1"/>
    <col min="6" max="6" width="12.28515625" customWidth="1"/>
    <col min="7" max="7" width="13.42578125" customWidth="1"/>
    <col min="8" max="8" width="24.7109375" customWidth="1"/>
    <col min="9" max="9" width="21.5703125" customWidth="1"/>
    <col min="11" max="11" width="19.140625" customWidth="1"/>
    <col min="12" max="12" width="12.42578125" customWidth="1"/>
    <col min="13" max="13" width="14" customWidth="1"/>
    <col min="14" max="14" width="14.28515625" customWidth="1"/>
  </cols>
  <sheetData>
    <row r="2" spans="2:14">
      <c r="B2" t="s">
        <v>0</v>
      </c>
      <c r="E2" s="2">
        <v>149</v>
      </c>
      <c r="I2" t="s">
        <v>261</v>
      </c>
      <c r="L2" s="24">
        <v>0.6</v>
      </c>
      <c r="M2" s="24">
        <v>0.13</v>
      </c>
      <c r="N2" s="24">
        <v>0.15</v>
      </c>
    </row>
    <row r="3" spans="2:14" ht="15.75">
      <c r="B3" s="2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41</v>
      </c>
      <c r="I3" s="3" t="s">
        <v>32</v>
      </c>
      <c r="J3" s="25" t="s">
        <v>12</v>
      </c>
      <c r="K3" s="25" t="s">
        <v>42</v>
      </c>
      <c r="L3" s="25" t="s">
        <v>8</v>
      </c>
      <c r="M3" s="25" t="s">
        <v>6</v>
      </c>
      <c r="N3" s="25" t="s">
        <v>7</v>
      </c>
    </row>
    <row r="4" spans="2:14" ht="15.75">
      <c r="C4" s="3">
        <v>1</v>
      </c>
      <c r="D4" s="3">
        <v>34</v>
      </c>
      <c r="E4" s="3">
        <v>1.49</v>
      </c>
      <c r="F4" s="3">
        <v>70</v>
      </c>
      <c r="G4" s="4" t="s">
        <v>9</v>
      </c>
      <c r="H4" s="4">
        <f>F4/(E4*E4)</f>
        <v>31.530111256249718</v>
      </c>
      <c r="I4" s="4">
        <v>1.55</v>
      </c>
      <c r="J4" s="4">
        <f>65.5+(9.6*70)+(1.8*149)-(4.7*34)</f>
        <v>845.90000000000009</v>
      </c>
      <c r="K4" s="4">
        <f>J4*I4</f>
        <v>1311.1450000000002</v>
      </c>
      <c r="L4" s="4">
        <f>60%*(K4)/4</f>
        <v>196.67175000000003</v>
      </c>
      <c r="M4" s="4">
        <f>13%*K4/4</f>
        <v>42.612212500000005</v>
      </c>
      <c r="N4" s="4">
        <f>15%*K4/9</f>
        <v>21.85241666666667</v>
      </c>
    </row>
    <row r="10" spans="2:14" ht="15.75">
      <c r="C10" s="26"/>
      <c r="D10" s="26"/>
      <c r="E10" s="26"/>
    </row>
    <row r="11" spans="2:14" ht="15.75">
      <c r="C11" s="26"/>
      <c r="D11" s="26"/>
      <c r="E11" s="2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Q17"/>
  <sheetViews>
    <sheetView zoomScaleNormal="100" workbookViewId="0">
      <selection activeCell="O17" sqref="O17"/>
    </sheetView>
  </sheetViews>
  <sheetFormatPr defaultRowHeight="15"/>
  <cols>
    <col min="3" max="3" width="7.42578125" customWidth="1"/>
    <col min="4" max="4" width="23" customWidth="1"/>
    <col min="5" max="5" width="18.7109375" customWidth="1"/>
    <col min="6" max="6" width="7.28515625" customWidth="1"/>
    <col min="7" max="7" width="14.5703125" customWidth="1"/>
    <col min="11" max="11" width="16.85546875" customWidth="1"/>
    <col min="12" max="12" width="13.7109375" customWidth="1"/>
    <col min="13" max="13" width="13.28515625" customWidth="1"/>
    <col min="15" max="15" width="21.5703125" customWidth="1"/>
    <col min="16" max="16" width="18" customWidth="1"/>
    <col min="17" max="17" width="19.140625" customWidth="1"/>
  </cols>
  <sheetData>
    <row r="1" spans="1:17" ht="15.75">
      <c r="A1" s="191" t="s">
        <v>66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</row>
    <row r="2" spans="1:17" ht="15.75">
      <c r="A2" s="186"/>
      <c r="B2" s="186"/>
      <c r="C2" s="193" t="s">
        <v>50</v>
      </c>
      <c r="D2" s="193" t="s">
        <v>98</v>
      </c>
      <c r="E2" s="193" t="s">
        <v>99</v>
      </c>
      <c r="F2" s="193" t="s">
        <v>100</v>
      </c>
      <c r="G2" s="193" t="s">
        <v>8</v>
      </c>
      <c r="H2" s="193" t="s">
        <v>6</v>
      </c>
      <c r="I2" s="193" t="s">
        <v>7</v>
      </c>
      <c r="J2" s="188"/>
      <c r="K2" s="192" t="s">
        <v>94</v>
      </c>
      <c r="L2" s="192" t="s">
        <v>95</v>
      </c>
      <c r="M2" s="192" t="s">
        <v>96</v>
      </c>
      <c r="N2" s="188"/>
      <c r="O2" s="192" t="s">
        <v>134</v>
      </c>
      <c r="P2" s="192" t="s">
        <v>132</v>
      </c>
      <c r="Q2" s="192" t="s">
        <v>133</v>
      </c>
    </row>
    <row r="3" spans="1:17" ht="21" customHeight="1">
      <c r="A3" s="186"/>
      <c r="B3" s="188" t="s">
        <v>54</v>
      </c>
      <c r="C3" s="192">
        <v>2</v>
      </c>
      <c r="D3" s="192" t="s">
        <v>101</v>
      </c>
      <c r="E3" s="194" t="s">
        <v>102</v>
      </c>
      <c r="F3" s="192">
        <v>45</v>
      </c>
      <c r="G3" s="194">
        <v>38.79</v>
      </c>
      <c r="H3" s="194">
        <v>6.39</v>
      </c>
      <c r="I3" s="194">
        <v>3.33</v>
      </c>
      <c r="J3" s="188"/>
      <c r="K3" s="192">
        <f>SUM(G3:G17)</f>
        <v>161.58499999999998</v>
      </c>
      <c r="L3" s="192">
        <f>SUM(H3:H17)</f>
        <v>66.909000000000006</v>
      </c>
      <c r="M3" s="192">
        <f>SUM(I3:I17)</f>
        <v>21.571000000000002</v>
      </c>
      <c r="N3" s="188"/>
      <c r="O3" s="192">
        <v>196.67175</v>
      </c>
      <c r="P3" s="192">
        <v>42.612124999999999</v>
      </c>
      <c r="Q3" s="192">
        <v>21.852416666700002</v>
      </c>
    </row>
    <row r="4" spans="1:17" ht="21" customHeight="1">
      <c r="A4" s="186"/>
      <c r="B4" s="186"/>
      <c r="C4" s="192">
        <v>17</v>
      </c>
      <c r="D4" s="192" t="s">
        <v>174</v>
      </c>
      <c r="E4" s="194" t="s">
        <v>175</v>
      </c>
      <c r="F4" s="192">
        <v>120</v>
      </c>
      <c r="G4" s="194">
        <v>6.72</v>
      </c>
      <c r="H4" s="194">
        <v>0.24</v>
      </c>
      <c r="I4" s="194">
        <v>4.32</v>
      </c>
      <c r="J4" s="188"/>
      <c r="K4" s="188"/>
      <c r="L4" s="188"/>
      <c r="M4" s="188"/>
      <c r="N4" s="188"/>
      <c r="O4" s="188"/>
      <c r="P4" s="188"/>
      <c r="Q4" s="188"/>
    </row>
    <row r="5" spans="1:17" ht="23.25" customHeight="1" thickBot="1">
      <c r="A5" s="186"/>
      <c r="B5" s="186"/>
      <c r="C5" s="190">
        <v>2</v>
      </c>
      <c r="D5" s="190" t="s">
        <v>101</v>
      </c>
      <c r="E5" s="196" t="s">
        <v>102</v>
      </c>
      <c r="F5" s="190">
        <v>45</v>
      </c>
      <c r="G5" s="196">
        <v>38.79</v>
      </c>
      <c r="H5" s="196">
        <v>6.39</v>
      </c>
      <c r="I5" s="196">
        <v>3.33</v>
      </c>
      <c r="J5" s="188"/>
      <c r="K5" s="188"/>
      <c r="L5" s="188"/>
      <c r="M5" s="188"/>
      <c r="N5" s="188"/>
      <c r="O5" s="188"/>
      <c r="P5" s="188"/>
      <c r="Q5" s="188"/>
    </row>
    <row r="6" spans="1:17" ht="19.5" customHeight="1">
      <c r="A6" s="186"/>
      <c r="B6" s="188" t="s">
        <v>55</v>
      </c>
      <c r="C6" s="197">
        <v>0</v>
      </c>
      <c r="D6" s="198" t="s">
        <v>176</v>
      </c>
      <c r="E6" s="198" t="s">
        <v>144</v>
      </c>
      <c r="F6" s="197">
        <v>40</v>
      </c>
      <c r="G6" s="197">
        <v>0</v>
      </c>
      <c r="H6" s="198">
        <v>7.04</v>
      </c>
      <c r="I6" s="198">
        <v>1.68</v>
      </c>
      <c r="J6" s="188"/>
      <c r="K6" s="188"/>
      <c r="L6" s="188"/>
      <c r="M6" s="188"/>
      <c r="N6" s="188"/>
      <c r="O6" s="188"/>
      <c r="P6" s="188"/>
      <c r="Q6" s="188"/>
    </row>
    <row r="7" spans="1:17" ht="21.75" customHeight="1">
      <c r="A7" s="186"/>
      <c r="B7" s="186"/>
      <c r="C7" s="192">
        <v>14</v>
      </c>
      <c r="D7" s="194" t="s">
        <v>112</v>
      </c>
      <c r="E7" s="194" t="s">
        <v>113</v>
      </c>
      <c r="F7" s="192">
        <v>90</v>
      </c>
      <c r="G7" s="194">
        <v>3.24</v>
      </c>
      <c r="H7" s="194">
        <v>7.2</v>
      </c>
      <c r="I7" s="194">
        <v>0.99</v>
      </c>
      <c r="J7" s="188"/>
      <c r="K7" s="192" t="s">
        <v>109</v>
      </c>
      <c r="L7" s="192" t="s">
        <v>110</v>
      </c>
      <c r="M7" s="192" t="s">
        <v>111</v>
      </c>
      <c r="N7" s="188"/>
      <c r="O7" s="188"/>
      <c r="P7" s="188"/>
      <c r="Q7" s="188"/>
    </row>
    <row r="8" spans="1:17" ht="21" customHeight="1" thickBot="1">
      <c r="A8" s="186"/>
      <c r="B8" s="186"/>
      <c r="C8" s="190">
        <v>2</v>
      </c>
      <c r="D8" s="199" t="s">
        <v>143</v>
      </c>
      <c r="E8" s="196" t="s">
        <v>144</v>
      </c>
      <c r="F8" s="190">
        <v>40</v>
      </c>
      <c r="G8" s="190">
        <v>0</v>
      </c>
      <c r="H8" s="196">
        <v>12.304</v>
      </c>
      <c r="I8" s="196">
        <v>1.4159999999999999</v>
      </c>
      <c r="J8" s="188"/>
      <c r="K8" s="192">
        <f>O3-K3</f>
        <v>35.086750000000023</v>
      </c>
      <c r="L8" s="192">
        <f>L3-P3</f>
        <v>24.296875000000007</v>
      </c>
      <c r="M8" s="192">
        <f>Q3-M3</f>
        <v>0.28141666670000021</v>
      </c>
      <c r="N8" s="188"/>
      <c r="O8" s="188"/>
      <c r="P8" s="188"/>
      <c r="Q8" s="188"/>
    </row>
    <row r="9" spans="1:17" ht="23.25" customHeight="1">
      <c r="A9" s="186"/>
      <c r="B9" s="188" t="s">
        <v>56</v>
      </c>
      <c r="C9" s="197">
        <v>1</v>
      </c>
      <c r="D9" s="198" t="s">
        <v>177</v>
      </c>
      <c r="E9" s="198" t="s">
        <v>178</v>
      </c>
      <c r="F9" s="198">
        <v>25</v>
      </c>
      <c r="G9" s="198">
        <v>6.2249999999999996</v>
      </c>
      <c r="H9" s="198">
        <v>10</v>
      </c>
      <c r="I9" s="198">
        <v>4.1749999999999998</v>
      </c>
      <c r="J9" s="188"/>
      <c r="K9" s="188"/>
      <c r="L9" s="188"/>
      <c r="M9" s="188"/>
      <c r="N9" s="188"/>
      <c r="O9" s="188"/>
      <c r="P9" s="188"/>
      <c r="Q9" s="188"/>
    </row>
    <row r="10" spans="1:17" ht="20.25" customHeight="1">
      <c r="A10" s="186"/>
      <c r="B10" s="186"/>
      <c r="C10" s="192">
        <v>2</v>
      </c>
      <c r="D10" s="187" t="s">
        <v>118</v>
      </c>
      <c r="E10" s="194" t="s">
        <v>117</v>
      </c>
      <c r="F10" s="194">
        <v>20</v>
      </c>
      <c r="G10" s="194">
        <v>5.6</v>
      </c>
      <c r="H10" s="194">
        <v>2.2000000000000002</v>
      </c>
      <c r="I10" s="194">
        <v>0.44</v>
      </c>
      <c r="J10" s="188"/>
      <c r="K10" s="188"/>
      <c r="L10" s="188"/>
      <c r="M10" s="188"/>
      <c r="N10" s="188"/>
      <c r="O10" s="188"/>
      <c r="P10" s="188"/>
      <c r="Q10" s="188"/>
    </row>
    <row r="11" spans="1:17" ht="20.25" customHeight="1" thickBot="1">
      <c r="A11" s="186"/>
      <c r="B11" s="186"/>
      <c r="C11" s="190">
        <v>2</v>
      </c>
      <c r="D11" s="200" t="s">
        <v>118</v>
      </c>
      <c r="E11" s="196" t="s">
        <v>117</v>
      </c>
      <c r="F11" s="196">
        <v>20</v>
      </c>
      <c r="G11" s="196">
        <v>5.6</v>
      </c>
      <c r="H11" s="196">
        <v>2.2000000000000002</v>
      </c>
      <c r="I11" s="196">
        <v>0.44</v>
      </c>
      <c r="J11" s="188"/>
      <c r="K11" s="192" t="s">
        <v>122</v>
      </c>
      <c r="L11" s="192" t="s">
        <v>123</v>
      </c>
      <c r="M11" s="188"/>
      <c r="N11" s="188"/>
      <c r="O11" s="188"/>
      <c r="P11" s="188"/>
      <c r="Q11" s="188"/>
    </row>
    <row r="12" spans="1:17" ht="21.75" customHeight="1">
      <c r="A12" s="186"/>
      <c r="B12" s="188" t="s">
        <v>57</v>
      </c>
      <c r="C12" s="197">
        <v>5</v>
      </c>
      <c r="D12" s="198" t="s">
        <v>170</v>
      </c>
      <c r="E12" s="198" t="s">
        <v>144</v>
      </c>
      <c r="F12" s="198">
        <v>70</v>
      </c>
      <c r="G12" s="198">
        <v>9.1</v>
      </c>
      <c r="H12" s="198">
        <v>0.91</v>
      </c>
      <c r="I12" s="198">
        <v>0.21</v>
      </c>
      <c r="J12" s="188"/>
      <c r="K12" s="192">
        <f>SUM(K8:M8)</f>
        <v>59.665041666700034</v>
      </c>
      <c r="L12" s="192">
        <f>1/(1+K12)</f>
        <v>1.6483958018097187E-2</v>
      </c>
      <c r="M12" s="188"/>
      <c r="N12" s="188"/>
      <c r="O12" s="188"/>
      <c r="P12" s="188"/>
      <c r="Q12" s="188"/>
    </row>
    <row r="13" spans="1:17" ht="18.75" customHeight="1">
      <c r="A13" s="186"/>
      <c r="B13" s="186"/>
      <c r="C13" s="192">
        <v>5</v>
      </c>
      <c r="D13" s="194" t="s">
        <v>170</v>
      </c>
      <c r="E13" s="194" t="s">
        <v>144</v>
      </c>
      <c r="F13" s="194">
        <v>70</v>
      </c>
      <c r="G13" s="194">
        <v>9.1</v>
      </c>
      <c r="H13" s="194">
        <v>0.91</v>
      </c>
      <c r="I13" s="194">
        <v>0.21</v>
      </c>
      <c r="J13" s="188"/>
      <c r="K13" s="188"/>
      <c r="L13" s="188"/>
      <c r="M13" s="188"/>
      <c r="N13" s="188"/>
      <c r="O13" s="188"/>
      <c r="P13" s="188"/>
      <c r="Q13" s="188"/>
    </row>
    <row r="14" spans="1:17" ht="19.5" customHeight="1" thickBot="1">
      <c r="A14" s="186"/>
      <c r="B14" s="186"/>
      <c r="C14" s="190">
        <v>1</v>
      </c>
      <c r="D14" s="196" t="s">
        <v>179</v>
      </c>
      <c r="E14" s="196" t="s">
        <v>180</v>
      </c>
      <c r="F14" s="196">
        <v>165</v>
      </c>
      <c r="G14" s="196">
        <v>21.12</v>
      </c>
      <c r="H14" s="196">
        <v>0.82499999999999996</v>
      </c>
      <c r="I14" s="196">
        <v>0.33</v>
      </c>
      <c r="J14" s="188"/>
      <c r="K14" s="188"/>
      <c r="L14" s="188"/>
      <c r="M14" s="188"/>
      <c r="N14" s="188"/>
      <c r="O14" s="188"/>
      <c r="P14" s="188"/>
      <c r="Q14" s="188"/>
    </row>
    <row r="15" spans="1:17" ht="19.5" customHeight="1">
      <c r="A15" s="186"/>
      <c r="B15" s="188" t="s">
        <v>58</v>
      </c>
      <c r="C15" s="189">
        <v>1</v>
      </c>
      <c r="D15" s="195" t="s">
        <v>130</v>
      </c>
      <c r="E15" s="189"/>
      <c r="F15" s="195">
        <v>100</v>
      </c>
      <c r="G15" s="195">
        <v>4.9000000000000004</v>
      </c>
      <c r="H15" s="195">
        <v>2.4</v>
      </c>
      <c r="I15" s="195">
        <v>0.2</v>
      </c>
      <c r="J15" s="188"/>
      <c r="K15" s="188"/>
      <c r="L15" s="188"/>
      <c r="M15" s="188"/>
      <c r="N15" s="188"/>
      <c r="O15" s="188"/>
      <c r="P15" s="188"/>
      <c r="Q15" s="188"/>
    </row>
    <row r="16" spans="1:17" ht="15.75">
      <c r="A16" s="186"/>
      <c r="B16" s="186"/>
      <c r="C16" s="192">
        <v>7</v>
      </c>
      <c r="D16" s="194" t="s">
        <v>129</v>
      </c>
      <c r="E16" s="192"/>
      <c r="F16" s="194">
        <v>100</v>
      </c>
      <c r="G16" s="194">
        <v>7.5</v>
      </c>
      <c r="H16" s="194">
        <v>5.5</v>
      </c>
      <c r="I16" s="194">
        <v>0.3</v>
      </c>
      <c r="J16" s="188"/>
      <c r="K16" s="188"/>
      <c r="L16" s="188"/>
      <c r="M16" s="188"/>
      <c r="N16" s="188"/>
      <c r="O16" s="188"/>
      <c r="P16" s="188"/>
      <c r="Q16" s="188"/>
    </row>
    <row r="17" spans="1:17" ht="18.75" customHeight="1">
      <c r="A17" s="186"/>
      <c r="B17" s="186"/>
      <c r="C17" s="192">
        <v>2</v>
      </c>
      <c r="D17" s="194" t="s">
        <v>130</v>
      </c>
      <c r="E17" s="192"/>
      <c r="F17" s="194">
        <v>100</v>
      </c>
      <c r="G17" s="194">
        <v>4.9000000000000004</v>
      </c>
      <c r="H17" s="194">
        <v>2.4</v>
      </c>
      <c r="I17" s="194">
        <v>0.2</v>
      </c>
      <c r="J17" s="188"/>
      <c r="K17" s="188"/>
      <c r="L17" s="188"/>
      <c r="M17" s="188"/>
      <c r="N17" s="188"/>
      <c r="O17" s="188"/>
      <c r="P17" s="188"/>
      <c r="Q17" s="188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Q17"/>
  <sheetViews>
    <sheetView workbookViewId="0">
      <selection activeCell="L13" sqref="L13"/>
    </sheetView>
  </sheetViews>
  <sheetFormatPr defaultRowHeight="15"/>
  <cols>
    <col min="4" max="4" width="18.28515625" customWidth="1"/>
    <col min="5" max="5" width="18.42578125" customWidth="1"/>
    <col min="6" max="6" width="6.7109375" customWidth="1"/>
    <col min="7" max="7" width="16.42578125" customWidth="1"/>
    <col min="11" max="11" width="18" customWidth="1"/>
    <col min="12" max="12" width="14.42578125" customWidth="1"/>
    <col min="13" max="13" width="14.5703125" customWidth="1"/>
    <col min="15" max="15" width="22.7109375" customWidth="1"/>
    <col min="16" max="16" width="19.85546875" customWidth="1"/>
    <col min="17" max="17" width="19.140625" customWidth="1"/>
  </cols>
  <sheetData>
    <row r="1" spans="1:17" ht="15.75">
      <c r="A1" s="203" t="s">
        <v>67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3"/>
      <c r="N1" s="201"/>
      <c r="O1" s="201"/>
      <c r="P1" s="201"/>
      <c r="Q1" s="201"/>
    </row>
    <row r="2" spans="1:17" ht="15.75">
      <c r="A2" s="201"/>
      <c r="B2" s="201"/>
      <c r="C2" s="207" t="s">
        <v>50</v>
      </c>
      <c r="D2" s="207" t="s">
        <v>98</v>
      </c>
      <c r="E2" s="207" t="s">
        <v>99</v>
      </c>
      <c r="F2" s="207" t="s">
        <v>100</v>
      </c>
      <c r="G2" s="207" t="s">
        <v>8</v>
      </c>
      <c r="H2" s="207" t="s">
        <v>6</v>
      </c>
      <c r="I2" s="207" t="s">
        <v>7</v>
      </c>
      <c r="J2" s="201"/>
      <c r="K2" s="206" t="s">
        <v>94</v>
      </c>
      <c r="L2" s="206" t="s">
        <v>95</v>
      </c>
      <c r="M2" s="206" t="s">
        <v>96</v>
      </c>
      <c r="N2" s="201"/>
      <c r="O2" s="206" t="s">
        <v>134</v>
      </c>
      <c r="P2" s="206" t="s">
        <v>132</v>
      </c>
      <c r="Q2" s="206" t="s">
        <v>133</v>
      </c>
    </row>
    <row r="3" spans="1:17" ht="21" customHeight="1">
      <c r="A3" s="201"/>
      <c r="B3" s="203" t="s">
        <v>54</v>
      </c>
      <c r="C3" s="206">
        <v>15</v>
      </c>
      <c r="D3" s="206" t="s">
        <v>101</v>
      </c>
      <c r="E3" s="208" t="s">
        <v>102</v>
      </c>
      <c r="F3" s="206">
        <v>45</v>
      </c>
      <c r="G3" s="208">
        <v>38.79</v>
      </c>
      <c r="H3" s="208">
        <v>6.39</v>
      </c>
      <c r="I3" s="208">
        <v>3.33</v>
      </c>
      <c r="J3" s="201"/>
      <c r="K3" s="206">
        <f>SUM(G3:G17)</f>
        <v>184.39999999999998</v>
      </c>
      <c r="L3" s="206">
        <f>SUM(H3:H17)</f>
        <v>55.265000000000001</v>
      </c>
      <c r="M3" s="206">
        <f>SUM(I3:I17)</f>
        <v>23.979999999999997</v>
      </c>
      <c r="N3" s="201"/>
      <c r="O3" s="206">
        <v>196.67175</v>
      </c>
      <c r="P3" s="206">
        <v>42.612124999999999</v>
      </c>
      <c r="Q3" s="206">
        <v>21.852416666700002</v>
      </c>
    </row>
    <row r="4" spans="1:17" ht="21" customHeight="1">
      <c r="A4" s="201"/>
      <c r="B4" s="201"/>
      <c r="C4" s="206">
        <v>24</v>
      </c>
      <c r="D4" s="206" t="s">
        <v>221</v>
      </c>
      <c r="E4" s="208" t="s">
        <v>222</v>
      </c>
      <c r="F4" s="206">
        <v>50</v>
      </c>
      <c r="G4" s="208">
        <v>41.75</v>
      </c>
      <c r="H4" s="208">
        <v>2.25</v>
      </c>
      <c r="I4" s="208">
        <v>0.5</v>
      </c>
      <c r="J4" s="201"/>
      <c r="K4" s="201"/>
      <c r="L4" s="201"/>
      <c r="M4" s="201"/>
      <c r="N4" s="201"/>
      <c r="O4" s="201"/>
      <c r="P4" s="201"/>
      <c r="Q4" s="201"/>
    </row>
    <row r="5" spans="1:17" ht="21" customHeight="1" thickBot="1">
      <c r="A5" s="201"/>
      <c r="B5" s="201"/>
      <c r="C5" s="205">
        <v>1</v>
      </c>
      <c r="D5" s="205" t="s">
        <v>105</v>
      </c>
      <c r="E5" s="210" t="s">
        <v>106</v>
      </c>
      <c r="F5" s="205">
        <v>40</v>
      </c>
      <c r="G5" s="210">
        <v>30.04</v>
      </c>
      <c r="H5" s="210">
        <v>2.76</v>
      </c>
      <c r="I5" s="210">
        <v>5.76</v>
      </c>
      <c r="J5" s="201"/>
      <c r="K5" s="201"/>
      <c r="L5" s="201"/>
      <c r="M5" s="201"/>
      <c r="N5" s="201"/>
      <c r="O5" s="201"/>
      <c r="P5" s="201"/>
      <c r="Q5" s="201"/>
    </row>
    <row r="6" spans="1:17" ht="19.5" customHeight="1">
      <c r="A6" s="201"/>
      <c r="B6" s="203" t="s">
        <v>55</v>
      </c>
      <c r="C6" s="204">
        <v>5</v>
      </c>
      <c r="D6" s="209" t="s">
        <v>145</v>
      </c>
      <c r="E6" s="209" t="s">
        <v>146</v>
      </c>
      <c r="F6" s="211">
        <v>35</v>
      </c>
      <c r="G6" s="211">
        <v>0</v>
      </c>
      <c r="H6" s="211">
        <v>7</v>
      </c>
      <c r="I6" s="211">
        <v>0.245</v>
      </c>
      <c r="J6" s="201"/>
      <c r="K6" s="201"/>
      <c r="L6" s="201"/>
      <c r="M6" s="201"/>
      <c r="N6" s="201"/>
      <c r="O6" s="201"/>
      <c r="P6" s="201"/>
      <c r="Q6" s="201"/>
    </row>
    <row r="7" spans="1:17" ht="19.5" customHeight="1">
      <c r="A7" s="201"/>
      <c r="B7" s="201"/>
      <c r="C7" s="206">
        <v>1</v>
      </c>
      <c r="D7" s="208" t="s">
        <v>161</v>
      </c>
      <c r="E7" s="208" t="s">
        <v>108</v>
      </c>
      <c r="F7" s="202">
        <v>45</v>
      </c>
      <c r="G7" s="208">
        <v>4.4999999999999998E-2</v>
      </c>
      <c r="H7" s="208">
        <v>7.2450000000000001</v>
      </c>
      <c r="I7" s="208">
        <v>0.315</v>
      </c>
      <c r="J7" s="201"/>
      <c r="K7" s="206" t="s">
        <v>109</v>
      </c>
      <c r="L7" s="206" t="s">
        <v>110</v>
      </c>
      <c r="M7" s="206" t="s">
        <v>111</v>
      </c>
      <c r="N7" s="201"/>
      <c r="O7" s="201"/>
      <c r="P7" s="201"/>
      <c r="Q7" s="201"/>
    </row>
    <row r="8" spans="1:17" ht="20.25" customHeight="1" thickBot="1">
      <c r="A8" s="201"/>
      <c r="B8" s="201"/>
      <c r="C8" s="206">
        <v>5</v>
      </c>
      <c r="D8" s="208" t="s">
        <v>145</v>
      </c>
      <c r="E8" s="208" t="s">
        <v>146</v>
      </c>
      <c r="F8" s="202">
        <v>35</v>
      </c>
      <c r="G8" s="202">
        <v>0</v>
      </c>
      <c r="H8" s="202">
        <v>7</v>
      </c>
      <c r="I8" s="202">
        <v>0.245</v>
      </c>
      <c r="J8" s="201"/>
      <c r="K8" s="206">
        <f>O3-K3</f>
        <v>12.271750000000026</v>
      </c>
      <c r="L8" s="206">
        <f>L3-P3</f>
        <v>12.652875000000002</v>
      </c>
      <c r="M8" s="206">
        <f>M3-Q3</f>
        <v>2.1275833332999952</v>
      </c>
      <c r="N8" s="201"/>
      <c r="O8" s="201"/>
      <c r="P8" s="201"/>
      <c r="Q8" s="201"/>
    </row>
    <row r="9" spans="1:17" ht="18.75" customHeight="1">
      <c r="A9" s="201"/>
      <c r="B9" s="203" t="s">
        <v>56</v>
      </c>
      <c r="C9" s="212">
        <v>3</v>
      </c>
      <c r="D9" s="213" t="s">
        <v>147</v>
      </c>
      <c r="E9" s="213" t="s">
        <v>148</v>
      </c>
      <c r="F9" s="212">
        <v>15</v>
      </c>
      <c r="G9" s="213">
        <v>5.2350000000000003</v>
      </c>
      <c r="H9" s="213">
        <v>2.9249999999999998</v>
      </c>
      <c r="I9" s="213">
        <v>7.0949999999999998</v>
      </c>
      <c r="J9" s="201"/>
      <c r="K9" s="201"/>
      <c r="L9" s="201"/>
      <c r="M9" s="201"/>
      <c r="N9" s="201"/>
      <c r="O9" s="201"/>
      <c r="P9" s="201"/>
      <c r="Q9" s="201"/>
    </row>
    <row r="10" spans="1:17" ht="21.75" customHeight="1">
      <c r="A10" s="201"/>
      <c r="B10" s="201"/>
      <c r="C10" s="206">
        <v>9</v>
      </c>
      <c r="D10" s="208" t="s">
        <v>166</v>
      </c>
      <c r="E10" s="208" t="s">
        <v>167</v>
      </c>
      <c r="F10" s="206">
        <v>110</v>
      </c>
      <c r="G10" s="208">
        <v>1.76</v>
      </c>
      <c r="H10" s="208">
        <v>8.58</v>
      </c>
      <c r="I10" s="208">
        <v>5.0599999999999996</v>
      </c>
      <c r="J10" s="201"/>
      <c r="K10" s="201"/>
      <c r="L10" s="201"/>
      <c r="M10" s="201"/>
      <c r="N10" s="201"/>
      <c r="O10" s="201"/>
      <c r="P10" s="201"/>
      <c r="Q10" s="201"/>
    </row>
    <row r="11" spans="1:17" ht="20.25" customHeight="1" thickBot="1">
      <c r="A11" s="201"/>
      <c r="B11" s="201"/>
      <c r="C11" s="205">
        <v>0</v>
      </c>
      <c r="D11" s="205" t="s">
        <v>119</v>
      </c>
      <c r="E11" s="210" t="s">
        <v>117</v>
      </c>
      <c r="F11" s="210">
        <v>20</v>
      </c>
      <c r="G11" s="210">
        <v>3.66</v>
      </c>
      <c r="H11" s="210">
        <v>1.74</v>
      </c>
      <c r="I11" s="210">
        <v>0.1</v>
      </c>
      <c r="J11" s="201"/>
      <c r="K11" s="206" t="s">
        <v>122</v>
      </c>
      <c r="L11" s="206" t="s">
        <v>123</v>
      </c>
      <c r="M11" s="201"/>
      <c r="N11" s="201"/>
      <c r="O11" s="201"/>
      <c r="P11" s="201"/>
      <c r="Q11" s="201"/>
    </row>
    <row r="12" spans="1:17" ht="20.25" customHeight="1">
      <c r="A12" s="201"/>
      <c r="B12" s="203" t="s">
        <v>57</v>
      </c>
      <c r="C12" s="212">
        <v>3</v>
      </c>
      <c r="D12" s="213" t="s">
        <v>181</v>
      </c>
      <c r="E12" s="213" t="s">
        <v>182</v>
      </c>
      <c r="F12" s="213">
        <v>75</v>
      </c>
      <c r="G12" s="213">
        <v>10.35</v>
      </c>
      <c r="H12" s="213">
        <v>0.22500000000000001</v>
      </c>
      <c r="I12" s="213">
        <v>0.15</v>
      </c>
      <c r="J12" s="201"/>
      <c r="K12" s="206">
        <f>SUM(K8:M8)</f>
        <v>27.052208333300023</v>
      </c>
      <c r="L12" s="206">
        <f>1/(1+K12)</f>
        <v>3.5647817388156457E-2</v>
      </c>
      <c r="M12" s="201"/>
      <c r="N12" s="201"/>
      <c r="O12" s="201"/>
      <c r="P12" s="201"/>
      <c r="Q12" s="201"/>
    </row>
    <row r="13" spans="1:17" ht="19.5" customHeight="1">
      <c r="A13" s="201"/>
      <c r="B13" s="201"/>
      <c r="C13" s="206">
        <v>1</v>
      </c>
      <c r="D13" s="208" t="s">
        <v>179</v>
      </c>
      <c r="E13" s="208" t="s">
        <v>180</v>
      </c>
      <c r="F13" s="208">
        <v>165</v>
      </c>
      <c r="G13" s="208">
        <v>21.12</v>
      </c>
      <c r="H13" s="208">
        <v>0.82499999999999996</v>
      </c>
      <c r="I13" s="208">
        <v>0.33</v>
      </c>
      <c r="J13" s="201"/>
      <c r="K13" s="201"/>
      <c r="L13" s="201"/>
      <c r="M13" s="201"/>
      <c r="N13" s="201"/>
      <c r="O13" s="201"/>
      <c r="P13" s="201"/>
      <c r="Q13" s="201"/>
    </row>
    <row r="14" spans="1:17" ht="20.25" customHeight="1" thickBot="1">
      <c r="A14" s="201"/>
      <c r="B14" s="201"/>
      <c r="C14" s="205">
        <v>3</v>
      </c>
      <c r="D14" s="210" t="s">
        <v>181</v>
      </c>
      <c r="E14" s="210" t="s">
        <v>182</v>
      </c>
      <c r="F14" s="210">
        <v>75</v>
      </c>
      <c r="G14" s="210">
        <v>10.35</v>
      </c>
      <c r="H14" s="210">
        <v>0.22500000000000001</v>
      </c>
      <c r="I14" s="210">
        <v>0.15</v>
      </c>
      <c r="J14" s="201"/>
      <c r="K14" s="201"/>
      <c r="L14" s="201"/>
      <c r="M14" s="201"/>
      <c r="N14" s="201"/>
      <c r="O14" s="201"/>
      <c r="P14" s="201"/>
      <c r="Q14" s="201"/>
    </row>
    <row r="15" spans="1:17" ht="18.75" customHeight="1">
      <c r="A15" s="201"/>
      <c r="B15" s="203" t="s">
        <v>58</v>
      </c>
      <c r="C15" s="204">
        <v>0</v>
      </c>
      <c r="D15" s="209" t="s">
        <v>155</v>
      </c>
      <c r="E15" s="204"/>
      <c r="F15" s="209">
        <v>100</v>
      </c>
      <c r="G15" s="209">
        <v>4.2</v>
      </c>
      <c r="H15" s="209">
        <v>1</v>
      </c>
      <c r="I15" s="209">
        <v>0.3</v>
      </c>
      <c r="J15" s="201"/>
      <c r="K15" s="201"/>
      <c r="L15" s="201"/>
      <c r="M15" s="201"/>
      <c r="N15" s="201"/>
      <c r="O15" s="201"/>
      <c r="P15" s="201"/>
      <c r="Q15" s="201"/>
    </row>
    <row r="16" spans="1:17" ht="15.75">
      <c r="A16" s="201"/>
      <c r="B16" s="201"/>
      <c r="C16" s="206">
        <v>8</v>
      </c>
      <c r="D16" s="208" t="s">
        <v>196</v>
      </c>
      <c r="E16" s="206"/>
      <c r="F16" s="208">
        <v>100</v>
      </c>
      <c r="G16" s="208">
        <v>9.6</v>
      </c>
      <c r="H16" s="208">
        <v>1.6</v>
      </c>
      <c r="I16" s="208">
        <v>0.1</v>
      </c>
      <c r="J16" s="201"/>
      <c r="K16" s="201"/>
      <c r="L16" s="201"/>
      <c r="M16" s="201"/>
      <c r="N16" s="201"/>
      <c r="O16" s="201"/>
      <c r="P16" s="201"/>
      <c r="Q16" s="201"/>
    </row>
    <row r="17" spans="3:9" ht="15.75">
      <c r="C17" s="206">
        <v>6</v>
      </c>
      <c r="D17" s="208" t="s">
        <v>129</v>
      </c>
      <c r="E17" s="206"/>
      <c r="F17" s="208">
        <v>100</v>
      </c>
      <c r="G17" s="208">
        <v>7.5</v>
      </c>
      <c r="H17" s="208">
        <v>5.5</v>
      </c>
      <c r="I17" s="208">
        <v>0.3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Q17"/>
  <sheetViews>
    <sheetView workbookViewId="0">
      <selection activeCell="J18" sqref="J18"/>
    </sheetView>
  </sheetViews>
  <sheetFormatPr defaultRowHeight="15"/>
  <cols>
    <col min="3" max="3" width="7.5703125" customWidth="1"/>
    <col min="4" max="4" width="20.42578125" customWidth="1"/>
    <col min="5" max="5" width="18.140625" customWidth="1"/>
    <col min="6" max="6" width="7" customWidth="1"/>
    <col min="7" max="7" width="15.42578125" customWidth="1"/>
    <col min="11" max="11" width="18.28515625" customWidth="1"/>
    <col min="12" max="12" width="15.5703125" customWidth="1"/>
    <col min="13" max="13" width="14.140625" customWidth="1"/>
    <col min="15" max="15" width="22.5703125" customWidth="1"/>
    <col min="16" max="16" width="19.140625" customWidth="1"/>
    <col min="17" max="17" width="18.85546875" customWidth="1"/>
  </cols>
  <sheetData>
    <row r="1" spans="1:17" ht="15.75">
      <c r="A1" s="215" t="s">
        <v>68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5"/>
      <c r="N1" s="214"/>
      <c r="O1" s="214"/>
      <c r="P1" s="214"/>
      <c r="Q1" s="214"/>
    </row>
    <row r="2" spans="1:17" ht="15.75">
      <c r="A2" s="214"/>
      <c r="B2" s="214"/>
      <c r="C2" s="217" t="s">
        <v>50</v>
      </c>
      <c r="D2" s="217" t="s">
        <v>98</v>
      </c>
      <c r="E2" s="217" t="s">
        <v>99</v>
      </c>
      <c r="F2" s="217" t="s">
        <v>100</v>
      </c>
      <c r="G2" s="217" t="s">
        <v>8</v>
      </c>
      <c r="H2" s="217" t="s">
        <v>6</v>
      </c>
      <c r="I2" s="217" t="s">
        <v>7</v>
      </c>
      <c r="J2" s="214"/>
      <c r="K2" s="216" t="s">
        <v>94</v>
      </c>
      <c r="L2" s="216" t="s">
        <v>95</v>
      </c>
      <c r="M2" s="216" t="s">
        <v>96</v>
      </c>
      <c r="N2" s="214"/>
      <c r="O2" s="216" t="s">
        <v>134</v>
      </c>
      <c r="P2" s="216" t="s">
        <v>132</v>
      </c>
      <c r="Q2" s="216" t="s">
        <v>133</v>
      </c>
    </row>
    <row r="3" spans="1:17" ht="21.75" customHeight="1">
      <c r="A3" s="214"/>
      <c r="B3" s="215" t="s">
        <v>54</v>
      </c>
      <c r="C3" s="216">
        <v>20</v>
      </c>
      <c r="D3" s="216" t="s">
        <v>186</v>
      </c>
      <c r="E3" s="218" t="s">
        <v>187</v>
      </c>
      <c r="F3" s="216">
        <v>100</v>
      </c>
      <c r="G3" s="218">
        <v>34.4</v>
      </c>
      <c r="H3" s="218">
        <v>2.8</v>
      </c>
      <c r="I3" s="218">
        <v>1</v>
      </c>
      <c r="J3" s="214"/>
      <c r="K3" s="216">
        <f>SUM(G3:G17)</f>
        <v>202.44499999999996</v>
      </c>
      <c r="L3" s="216">
        <f>SUM(H3:H17)</f>
        <v>61.045000000000002</v>
      </c>
      <c r="M3" s="216">
        <f>SUM(I3:I17)</f>
        <v>38.204999999999991</v>
      </c>
      <c r="N3" s="214"/>
      <c r="O3" s="216">
        <v>196.67175</v>
      </c>
      <c r="P3" s="216">
        <v>42.612124999999999</v>
      </c>
      <c r="Q3" s="216">
        <v>21.852416666700002</v>
      </c>
    </row>
    <row r="4" spans="1:17" ht="19.5" customHeight="1">
      <c r="A4" s="214"/>
      <c r="B4" s="214"/>
      <c r="C4" s="216">
        <v>4</v>
      </c>
      <c r="D4" s="216" t="s">
        <v>159</v>
      </c>
      <c r="E4" s="218" t="s">
        <v>160</v>
      </c>
      <c r="F4" s="216">
        <v>210</v>
      </c>
      <c r="G4" s="218">
        <v>40.11</v>
      </c>
      <c r="H4" s="218">
        <v>4.2</v>
      </c>
      <c r="I4" s="218">
        <v>0.21</v>
      </c>
      <c r="J4" s="214"/>
      <c r="K4" s="214"/>
      <c r="L4" s="214"/>
      <c r="M4" s="214"/>
      <c r="N4" s="214"/>
      <c r="O4" s="214"/>
      <c r="P4" s="214"/>
      <c r="Q4" s="214"/>
    </row>
    <row r="5" spans="1:17" ht="20.25" customHeight="1">
      <c r="A5" s="214"/>
      <c r="B5" s="214"/>
      <c r="C5" s="216">
        <v>7</v>
      </c>
      <c r="D5" s="216" t="s">
        <v>158</v>
      </c>
      <c r="E5" s="216" t="s">
        <v>142</v>
      </c>
      <c r="F5" s="216">
        <v>50</v>
      </c>
      <c r="G5" s="218">
        <v>39.35</v>
      </c>
      <c r="H5" s="218">
        <v>4.3499999999999996</v>
      </c>
      <c r="I5" s="218">
        <v>0.2</v>
      </c>
      <c r="J5" s="214"/>
      <c r="K5" s="214"/>
      <c r="L5" s="214"/>
      <c r="M5" s="214"/>
      <c r="N5" s="214"/>
      <c r="O5" s="214"/>
      <c r="P5" s="214"/>
      <c r="Q5" s="214"/>
    </row>
    <row r="6" spans="1:17" ht="20.25" customHeight="1">
      <c r="A6" s="214"/>
      <c r="B6" s="215" t="s">
        <v>55</v>
      </c>
      <c r="C6" s="216">
        <v>1</v>
      </c>
      <c r="D6" s="218" t="s">
        <v>161</v>
      </c>
      <c r="E6" s="218" t="s">
        <v>108</v>
      </c>
      <c r="F6" s="216">
        <v>45</v>
      </c>
      <c r="G6" s="218">
        <v>4.4999999999999998E-2</v>
      </c>
      <c r="H6" s="218">
        <v>7.2450000000000001</v>
      </c>
      <c r="I6" s="218">
        <v>0.315</v>
      </c>
      <c r="J6" s="214"/>
      <c r="K6" s="214"/>
      <c r="L6" s="214"/>
      <c r="M6" s="214"/>
      <c r="N6" s="214"/>
      <c r="O6" s="214"/>
      <c r="P6" s="214"/>
      <c r="Q6" s="214"/>
    </row>
    <row r="7" spans="1:17" ht="21" customHeight="1">
      <c r="A7" s="214"/>
      <c r="B7" s="214"/>
      <c r="C7" s="216">
        <v>6</v>
      </c>
      <c r="D7" s="218" t="s">
        <v>190</v>
      </c>
      <c r="E7" s="218" t="s">
        <v>191</v>
      </c>
      <c r="F7" s="216">
        <v>30</v>
      </c>
      <c r="G7" s="216">
        <v>0</v>
      </c>
      <c r="H7" s="216">
        <v>6.6</v>
      </c>
      <c r="I7" s="216">
        <v>0.3</v>
      </c>
      <c r="J7" s="214"/>
      <c r="K7" s="216" t="s">
        <v>109</v>
      </c>
      <c r="L7" s="216" t="s">
        <v>110</v>
      </c>
      <c r="M7" s="216" t="s">
        <v>111</v>
      </c>
      <c r="N7" s="214"/>
      <c r="O7" s="214"/>
      <c r="P7" s="214"/>
      <c r="Q7" s="214"/>
    </row>
    <row r="8" spans="1:17" ht="20.25" customHeight="1">
      <c r="A8" s="214"/>
      <c r="B8" s="214"/>
      <c r="C8" s="216">
        <v>7</v>
      </c>
      <c r="D8" s="218" t="s">
        <v>226</v>
      </c>
      <c r="E8" s="218" t="s">
        <v>227</v>
      </c>
      <c r="F8" s="216">
        <v>40</v>
      </c>
      <c r="G8" s="216">
        <v>1.4</v>
      </c>
      <c r="H8" s="218">
        <v>3.12</v>
      </c>
      <c r="I8" s="218">
        <v>14.52</v>
      </c>
      <c r="J8" s="214"/>
      <c r="K8" s="216">
        <f>K3-O3</f>
        <v>5.7732499999999618</v>
      </c>
      <c r="L8" s="216">
        <f>L3-P3</f>
        <v>18.432875000000003</v>
      </c>
      <c r="M8" s="216">
        <f>M3-Q3</f>
        <v>16.352583333299989</v>
      </c>
      <c r="N8" s="214"/>
      <c r="O8" s="214"/>
      <c r="P8" s="214"/>
      <c r="Q8" s="214"/>
    </row>
    <row r="9" spans="1:17" ht="19.5" customHeight="1">
      <c r="A9" s="214"/>
      <c r="B9" s="215" t="s">
        <v>56</v>
      </c>
      <c r="C9" s="216">
        <v>6</v>
      </c>
      <c r="D9" s="218" t="s">
        <v>192</v>
      </c>
      <c r="E9" s="218" t="s">
        <v>193</v>
      </c>
      <c r="F9" s="216">
        <v>15</v>
      </c>
      <c r="G9" s="218">
        <v>3.1349999999999998</v>
      </c>
      <c r="H9" s="218">
        <v>4.05</v>
      </c>
      <c r="I9" s="218">
        <v>7.35</v>
      </c>
      <c r="J9" s="214"/>
      <c r="K9" s="214"/>
      <c r="L9" s="214"/>
      <c r="M9" s="214"/>
      <c r="N9" s="214"/>
      <c r="O9" s="214"/>
      <c r="P9" s="214"/>
      <c r="Q9" s="214"/>
    </row>
    <row r="10" spans="1:17" ht="24" customHeight="1">
      <c r="A10" s="214"/>
      <c r="B10" s="214"/>
      <c r="C10" s="216">
        <v>3</v>
      </c>
      <c r="D10" s="218" t="s">
        <v>147</v>
      </c>
      <c r="E10" s="218" t="s">
        <v>148</v>
      </c>
      <c r="F10" s="216">
        <v>15</v>
      </c>
      <c r="G10" s="218">
        <v>5.2350000000000003</v>
      </c>
      <c r="H10" s="218">
        <v>2.9249999999999998</v>
      </c>
      <c r="I10" s="218">
        <v>7.0949999999999998</v>
      </c>
      <c r="J10" s="214"/>
      <c r="K10" s="214"/>
      <c r="L10" s="214"/>
      <c r="M10" s="214"/>
      <c r="N10" s="214"/>
      <c r="O10" s="214"/>
      <c r="P10" s="214"/>
      <c r="Q10" s="214"/>
    </row>
    <row r="11" spans="1:17" ht="21" customHeight="1">
      <c r="A11" s="214"/>
      <c r="B11" s="214"/>
      <c r="C11" s="216">
        <v>1</v>
      </c>
      <c r="D11" s="218" t="s">
        <v>177</v>
      </c>
      <c r="E11" s="218" t="s">
        <v>178</v>
      </c>
      <c r="F11" s="218">
        <v>25</v>
      </c>
      <c r="G11" s="218">
        <v>6.2249999999999996</v>
      </c>
      <c r="H11" s="218">
        <v>10</v>
      </c>
      <c r="I11" s="218">
        <v>4.1749999999999998</v>
      </c>
      <c r="J11" s="214"/>
      <c r="K11" s="216" t="s">
        <v>122</v>
      </c>
      <c r="L11" s="216" t="s">
        <v>123</v>
      </c>
      <c r="M11" s="214"/>
      <c r="N11" s="214"/>
      <c r="O11" s="214"/>
      <c r="P11" s="214"/>
      <c r="Q11" s="214"/>
    </row>
    <row r="12" spans="1:17" ht="19.5" customHeight="1">
      <c r="A12" s="214"/>
      <c r="B12" s="215" t="s">
        <v>57</v>
      </c>
      <c r="C12" s="216">
        <v>6</v>
      </c>
      <c r="D12" s="218" t="s">
        <v>194</v>
      </c>
      <c r="E12" s="218" t="s">
        <v>195</v>
      </c>
      <c r="F12" s="218">
        <v>80</v>
      </c>
      <c r="G12" s="218">
        <v>12.88</v>
      </c>
      <c r="H12" s="218">
        <v>0.8</v>
      </c>
      <c r="I12" s="218">
        <v>1.6</v>
      </c>
      <c r="J12" s="214"/>
      <c r="K12" s="216">
        <f>SUM(K8:M8)</f>
        <v>40.558708333299954</v>
      </c>
      <c r="L12" s="216">
        <f>1/(1+K12)</f>
        <v>2.4062345537306438E-2</v>
      </c>
      <c r="M12" s="214"/>
      <c r="N12" s="214"/>
      <c r="O12" s="214"/>
      <c r="P12" s="214"/>
      <c r="Q12" s="214"/>
    </row>
    <row r="13" spans="1:17" ht="18.75" customHeight="1">
      <c r="A13" s="214"/>
      <c r="B13" s="214"/>
      <c r="C13" s="216">
        <v>2</v>
      </c>
      <c r="D13" s="218" t="s">
        <v>120</v>
      </c>
      <c r="E13" s="218" t="s">
        <v>121</v>
      </c>
      <c r="F13" s="218">
        <v>85</v>
      </c>
      <c r="G13" s="218">
        <v>12.664999999999999</v>
      </c>
      <c r="H13" s="218">
        <v>0.255</v>
      </c>
      <c r="I13" s="218">
        <v>0.34</v>
      </c>
      <c r="J13" s="214"/>
      <c r="K13" s="214"/>
      <c r="L13" s="214"/>
      <c r="M13" s="214"/>
      <c r="N13" s="214"/>
      <c r="O13" s="214"/>
      <c r="P13" s="214"/>
      <c r="Q13" s="214"/>
    </row>
    <row r="14" spans="1:17" ht="16.5" customHeight="1">
      <c r="A14" s="214"/>
      <c r="B14" s="214"/>
      <c r="C14" s="216">
        <v>9</v>
      </c>
      <c r="D14" s="218" t="s">
        <v>124</v>
      </c>
      <c r="E14" s="218" t="s">
        <v>125</v>
      </c>
      <c r="F14" s="218">
        <v>100</v>
      </c>
      <c r="G14" s="218">
        <v>12.2</v>
      </c>
      <c r="H14" s="218">
        <v>0.9</v>
      </c>
      <c r="I14" s="218">
        <v>0.3</v>
      </c>
      <c r="J14" s="214"/>
      <c r="K14" s="214"/>
      <c r="L14" s="214"/>
      <c r="M14" s="214"/>
      <c r="N14" s="214"/>
      <c r="O14" s="214"/>
      <c r="P14" s="214"/>
      <c r="Q14" s="214"/>
    </row>
    <row r="15" spans="1:17" ht="18.75" customHeight="1">
      <c r="A15" s="214"/>
      <c r="B15" s="215" t="s">
        <v>58</v>
      </c>
      <c r="C15" s="216">
        <v>8</v>
      </c>
      <c r="D15" s="218" t="s">
        <v>196</v>
      </c>
      <c r="E15" s="216"/>
      <c r="F15" s="218">
        <v>100</v>
      </c>
      <c r="G15" s="218">
        <v>9.6</v>
      </c>
      <c r="H15" s="218">
        <v>1.6</v>
      </c>
      <c r="I15" s="218">
        <v>0.1</v>
      </c>
      <c r="J15" s="214"/>
      <c r="K15" s="214"/>
      <c r="L15" s="214"/>
      <c r="M15" s="214"/>
      <c r="N15" s="214"/>
      <c r="O15" s="214"/>
      <c r="P15" s="214"/>
      <c r="Q15" s="214"/>
    </row>
    <row r="16" spans="1:17" ht="19.5" customHeight="1">
      <c r="A16" s="214"/>
      <c r="B16" s="214"/>
      <c r="C16" s="216">
        <v>3</v>
      </c>
      <c r="D16" s="218" t="s">
        <v>171</v>
      </c>
      <c r="E16" s="216"/>
      <c r="F16" s="218">
        <v>100</v>
      </c>
      <c r="G16" s="218">
        <v>17.7</v>
      </c>
      <c r="H16" s="218">
        <v>6.7</v>
      </c>
      <c r="I16" s="218">
        <v>0.4</v>
      </c>
      <c r="J16" s="214"/>
      <c r="K16" s="214"/>
      <c r="L16" s="214"/>
      <c r="M16" s="214"/>
      <c r="N16" s="214"/>
      <c r="O16" s="214"/>
      <c r="P16" s="214"/>
      <c r="Q16" s="214"/>
    </row>
    <row r="17" spans="3:9" ht="21.75" customHeight="1">
      <c r="C17" s="216">
        <v>6</v>
      </c>
      <c r="D17" s="218" t="s">
        <v>129</v>
      </c>
      <c r="E17" s="216"/>
      <c r="F17" s="218">
        <v>100</v>
      </c>
      <c r="G17" s="218">
        <v>7.5</v>
      </c>
      <c r="H17" s="218">
        <v>5.5</v>
      </c>
      <c r="I17" s="218">
        <v>0.3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Q17"/>
  <sheetViews>
    <sheetView workbookViewId="0">
      <selection activeCell="L12" sqref="L12"/>
    </sheetView>
  </sheetViews>
  <sheetFormatPr defaultRowHeight="15"/>
  <cols>
    <col min="3" max="3" width="7.140625" customWidth="1"/>
    <col min="4" max="4" width="22.85546875" customWidth="1"/>
    <col min="5" max="5" width="16.85546875" customWidth="1"/>
    <col min="6" max="6" width="7" customWidth="1"/>
    <col min="7" max="7" width="15.42578125" customWidth="1"/>
    <col min="11" max="11" width="17.42578125" customWidth="1"/>
    <col min="12" max="12" width="14.140625" customWidth="1"/>
    <col min="13" max="13" width="13.85546875" customWidth="1"/>
    <col min="15" max="15" width="22.28515625" customWidth="1"/>
    <col min="16" max="16" width="17.7109375" customWidth="1"/>
    <col min="17" max="17" width="20.140625" customWidth="1"/>
  </cols>
  <sheetData>
    <row r="1" spans="1:17" ht="15.75">
      <c r="A1" s="220" t="s">
        <v>69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</row>
    <row r="2" spans="1:17" ht="15.75">
      <c r="A2" s="220"/>
      <c r="B2" s="220"/>
      <c r="C2" s="222" t="s">
        <v>50</v>
      </c>
      <c r="D2" s="222" t="s">
        <v>98</v>
      </c>
      <c r="E2" s="222" t="s">
        <v>99</v>
      </c>
      <c r="F2" s="222" t="s">
        <v>100</v>
      </c>
      <c r="G2" s="222" t="s">
        <v>8</v>
      </c>
      <c r="H2" s="222" t="s">
        <v>6</v>
      </c>
      <c r="I2" s="222" t="s">
        <v>7</v>
      </c>
      <c r="J2" s="220"/>
      <c r="K2" s="221" t="s">
        <v>94</v>
      </c>
      <c r="L2" s="221" t="s">
        <v>95</v>
      </c>
      <c r="M2" s="221" t="s">
        <v>96</v>
      </c>
      <c r="N2" s="220"/>
      <c r="O2" s="221" t="s">
        <v>134</v>
      </c>
      <c r="P2" s="221" t="s">
        <v>132</v>
      </c>
      <c r="Q2" s="221" t="s">
        <v>133</v>
      </c>
    </row>
    <row r="3" spans="1:17" ht="20.25" customHeight="1">
      <c r="A3" s="220"/>
      <c r="B3" s="220" t="s">
        <v>54</v>
      </c>
      <c r="C3" s="221">
        <v>4</v>
      </c>
      <c r="D3" s="221" t="s">
        <v>159</v>
      </c>
      <c r="E3" s="225" t="s">
        <v>160</v>
      </c>
      <c r="F3" s="221">
        <v>210</v>
      </c>
      <c r="G3" s="224">
        <v>40.11</v>
      </c>
      <c r="H3" s="224">
        <v>4.2</v>
      </c>
      <c r="I3" s="224">
        <v>0.21</v>
      </c>
      <c r="J3" s="220"/>
      <c r="K3" s="221">
        <f>SUM(G3:G17)</f>
        <v>147.91499999999999</v>
      </c>
      <c r="L3" s="221">
        <f>SUM(H3:H17)</f>
        <v>58.213999999999999</v>
      </c>
      <c r="M3" s="221">
        <f>SUM(I3:I17)</f>
        <v>28.275999999999996</v>
      </c>
      <c r="N3" s="220"/>
      <c r="O3" s="221">
        <v>196.67175</v>
      </c>
      <c r="P3" s="221">
        <v>42.612124999999999</v>
      </c>
      <c r="Q3" s="221">
        <v>21.852416666700002</v>
      </c>
    </row>
    <row r="4" spans="1:17" ht="19.5" customHeight="1">
      <c r="A4" s="220"/>
      <c r="B4" s="220"/>
      <c r="C4" s="221">
        <v>1</v>
      </c>
      <c r="D4" s="221" t="s">
        <v>105</v>
      </c>
      <c r="E4" s="223" t="s">
        <v>106</v>
      </c>
      <c r="F4" s="221">
        <v>40</v>
      </c>
      <c r="G4" s="224">
        <v>30.04</v>
      </c>
      <c r="H4" s="224">
        <v>2.76</v>
      </c>
      <c r="I4" s="224">
        <v>5.76</v>
      </c>
      <c r="J4" s="220"/>
      <c r="K4" s="220"/>
      <c r="L4" s="220"/>
      <c r="M4" s="220"/>
      <c r="N4" s="220"/>
      <c r="O4" s="220"/>
      <c r="P4" s="220"/>
      <c r="Q4" s="220"/>
    </row>
    <row r="5" spans="1:17" ht="18.75" customHeight="1">
      <c r="A5" s="220"/>
      <c r="B5" s="220"/>
      <c r="C5" s="221">
        <v>9</v>
      </c>
      <c r="D5" s="221" t="s">
        <v>188</v>
      </c>
      <c r="E5" s="221" t="s">
        <v>189</v>
      </c>
      <c r="F5" s="221">
        <v>50</v>
      </c>
      <c r="G5" s="221">
        <v>25</v>
      </c>
      <c r="H5" s="224">
        <v>3.95</v>
      </c>
      <c r="I5" s="224">
        <v>5.9</v>
      </c>
      <c r="J5" s="220"/>
      <c r="K5" s="220"/>
      <c r="L5" s="220"/>
      <c r="M5" s="220"/>
      <c r="N5" s="220"/>
      <c r="O5" s="220"/>
      <c r="P5" s="220"/>
      <c r="Q5" s="220"/>
    </row>
    <row r="6" spans="1:17" ht="20.25" customHeight="1">
      <c r="A6" s="220"/>
      <c r="B6" s="220" t="s">
        <v>55</v>
      </c>
      <c r="C6" s="221">
        <v>9</v>
      </c>
      <c r="D6" s="225" t="s">
        <v>225</v>
      </c>
      <c r="E6" s="225" t="s">
        <v>191</v>
      </c>
      <c r="F6" s="226">
        <v>30</v>
      </c>
      <c r="G6" s="226">
        <v>0</v>
      </c>
      <c r="H6" s="226">
        <v>5.61</v>
      </c>
      <c r="I6" s="226">
        <v>0.3</v>
      </c>
      <c r="J6" s="220"/>
      <c r="K6" s="220"/>
      <c r="L6" s="220"/>
      <c r="M6" s="220"/>
      <c r="N6" s="220"/>
      <c r="O6" s="220"/>
      <c r="P6" s="220"/>
      <c r="Q6" s="220"/>
    </row>
    <row r="7" spans="1:17" ht="19.5" customHeight="1">
      <c r="A7" s="220"/>
      <c r="B7" s="220"/>
      <c r="C7" s="221">
        <v>4</v>
      </c>
      <c r="D7" s="225" t="s">
        <v>200</v>
      </c>
      <c r="E7" s="225" t="s">
        <v>144</v>
      </c>
      <c r="F7" s="226">
        <v>15</v>
      </c>
      <c r="G7" s="226">
        <v>0</v>
      </c>
      <c r="H7" s="224">
        <v>6.3</v>
      </c>
      <c r="I7" s="224">
        <v>0.22500000000000001</v>
      </c>
      <c r="J7" s="220"/>
      <c r="K7" s="221" t="s">
        <v>109</v>
      </c>
      <c r="L7" s="221" t="s">
        <v>110</v>
      </c>
      <c r="M7" s="221" t="s">
        <v>111</v>
      </c>
      <c r="N7" s="220"/>
      <c r="O7" s="220"/>
      <c r="P7" s="220"/>
      <c r="Q7" s="220"/>
    </row>
    <row r="8" spans="1:17" ht="27" customHeight="1">
      <c r="A8" s="220"/>
      <c r="B8" s="220"/>
      <c r="C8" s="221">
        <v>2</v>
      </c>
      <c r="D8" s="225" t="s">
        <v>143</v>
      </c>
      <c r="E8" s="225" t="s">
        <v>144</v>
      </c>
      <c r="F8" s="226">
        <v>40</v>
      </c>
      <c r="G8" s="226">
        <v>0</v>
      </c>
      <c r="H8" s="224">
        <v>12.304</v>
      </c>
      <c r="I8" s="224">
        <v>1.4159999999999999</v>
      </c>
      <c r="J8" s="220"/>
      <c r="K8" s="221">
        <f>O3-K3</f>
        <v>48.756750000000011</v>
      </c>
      <c r="L8" s="221">
        <f>L3-P3</f>
        <v>15.601875</v>
      </c>
      <c r="M8" s="221">
        <f>M3-Q3</f>
        <v>6.4235833332999945</v>
      </c>
      <c r="N8" s="220"/>
      <c r="O8" s="220"/>
      <c r="P8" s="220"/>
      <c r="Q8" s="220"/>
    </row>
    <row r="9" spans="1:17" ht="21" customHeight="1">
      <c r="A9" s="220"/>
      <c r="B9" s="220" t="s">
        <v>56</v>
      </c>
      <c r="C9" s="221">
        <v>2</v>
      </c>
      <c r="D9" s="219" t="s">
        <v>118</v>
      </c>
      <c r="E9" s="225" t="s">
        <v>117</v>
      </c>
      <c r="F9" s="225">
        <v>20</v>
      </c>
      <c r="G9" s="224">
        <v>5.6</v>
      </c>
      <c r="H9" s="224">
        <v>2.2000000000000002</v>
      </c>
      <c r="I9" s="224">
        <v>0.44</v>
      </c>
      <c r="J9" s="220"/>
      <c r="K9" s="220"/>
      <c r="L9" s="220"/>
      <c r="M9" s="220"/>
      <c r="N9" s="220"/>
      <c r="O9" s="220"/>
      <c r="P9" s="220"/>
      <c r="Q9" s="220"/>
    </row>
    <row r="10" spans="1:17" ht="20.25" customHeight="1">
      <c r="A10" s="220"/>
      <c r="B10" s="220"/>
      <c r="C10" s="221">
        <v>2</v>
      </c>
      <c r="D10" s="219" t="s">
        <v>118</v>
      </c>
      <c r="E10" s="225" t="s">
        <v>117</v>
      </c>
      <c r="F10" s="225">
        <v>20</v>
      </c>
      <c r="G10" s="224">
        <v>5.6</v>
      </c>
      <c r="H10" s="224">
        <v>2.2000000000000002</v>
      </c>
      <c r="I10" s="224">
        <v>0.44</v>
      </c>
      <c r="J10" s="220"/>
      <c r="K10" s="220"/>
      <c r="L10" s="220"/>
      <c r="M10" s="220"/>
      <c r="N10" s="220"/>
      <c r="O10" s="220"/>
      <c r="P10" s="220"/>
      <c r="Q10" s="220"/>
    </row>
    <row r="11" spans="1:17" ht="21.75" customHeight="1">
      <c r="A11" s="220"/>
      <c r="B11" s="220"/>
      <c r="C11" s="221">
        <v>1</v>
      </c>
      <c r="D11" s="223" t="s">
        <v>177</v>
      </c>
      <c r="E11" s="225" t="s">
        <v>178</v>
      </c>
      <c r="F11" s="225">
        <v>25</v>
      </c>
      <c r="G11" s="224">
        <v>6.2249999999999996</v>
      </c>
      <c r="H11" s="224">
        <v>10</v>
      </c>
      <c r="I11" s="224">
        <v>4.1749999999999998</v>
      </c>
      <c r="J11" s="220"/>
      <c r="K11" s="221" t="s">
        <v>122</v>
      </c>
      <c r="L11" s="221" t="s">
        <v>123</v>
      </c>
      <c r="M11" s="220"/>
      <c r="N11" s="220"/>
      <c r="O11" s="220"/>
      <c r="P11" s="220"/>
      <c r="Q11" s="220"/>
    </row>
    <row r="12" spans="1:17" ht="21.75" customHeight="1">
      <c r="A12" s="220"/>
      <c r="B12" s="220" t="s">
        <v>57</v>
      </c>
      <c r="C12" s="221">
        <v>0</v>
      </c>
      <c r="D12" s="227" t="s">
        <v>168</v>
      </c>
      <c r="E12" s="227" t="s">
        <v>169</v>
      </c>
      <c r="F12" s="227">
        <v>60</v>
      </c>
      <c r="G12" s="224">
        <v>4.62</v>
      </c>
      <c r="H12" s="224">
        <v>0.54</v>
      </c>
      <c r="I12" s="224">
        <v>3.9</v>
      </c>
      <c r="J12" s="220"/>
      <c r="K12" s="221">
        <f>SUM(K8:M8)</f>
        <v>70.782208333300019</v>
      </c>
      <c r="L12" s="221">
        <f>1/(1+K12)</f>
        <v>1.3931028638138129E-2</v>
      </c>
      <c r="M12" s="220"/>
      <c r="N12" s="220"/>
      <c r="O12" s="220"/>
      <c r="P12" s="220"/>
      <c r="Q12" s="220"/>
    </row>
    <row r="13" spans="1:17" ht="22.5" customHeight="1">
      <c r="A13" s="220"/>
      <c r="B13" s="220"/>
      <c r="C13" s="221">
        <v>5</v>
      </c>
      <c r="D13" s="227" t="s">
        <v>170</v>
      </c>
      <c r="E13" s="227" t="s">
        <v>144</v>
      </c>
      <c r="F13" s="227">
        <v>70</v>
      </c>
      <c r="G13" s="224">
        <v>9.1</v>
      </c>
      <c r="H13" s="224">
        <v>0.91</v>
      </c>
      <c r="I13" s="224">
        <v>0.21</v>
      </c>
      <c r="J13" s="220"/>
      <c r="K13" s="220"/>
      <c r="L13" s="220"/>
      <c r="M13" s="220"/>
      <c r="N13" s="220"/>
      <c r="O13" s="220"/>
      <c r="P13" s="220"/>
      <c r="Q13" s="220"/>
    </row>
    <row r="14" spans="1:17" ht="21" customHeight="1">
      <c r="A14" s="220"/>
      <c r="B14" s="220"/>
      <c r="C14" s="221">
        <v>0</v>
      </c>
      <c r="D14" s="227" t="s">
        <v>168</v>
      </c>
      <c r="E14" s="227" t="s">
        <v>169</v>
      </c>
      <c r="F14" s="227">
        <v>60</v>
      </c>
      <c r="G14" s="224">
        <v>4.62</v>
      </c>
      <c r="H14" s="224">
        <v>0.54</v>
      </c>
      <c r="I14" s="224">
        <v>3.9</v>
      </c>
      <c r="J14" s="220"/>
      <c r="K14" s="220"/>
      <c r="L14" s="220"/>
      <c r="M14" s="220"/>
      <c r="N14" s="220"/>
      <c r="O14" s="220"/>
      <c r="P14" s="220"/>
      <c r="Q14" s="220"/>
    </row>
    <row r="15" spans="1:17" ht="21.75" customHeight="1">
      <c r="A15" s="220"/>
      <c r="B15" s="220" t="s">
        <v>58</v>
      </c>
      <c r="C15" s="221">
        <v>2</v>
      </c>
      <c r="D15" s="225" t="s">
        <v>128</v>
      </c>
      <c r="E15" s="161"/>
      <c r="F15" s="224">
        <v>100</v>
      </c>
      <c r="G15" s="224">
        <v>6.5</v>
      </c>
      <c r="H15" s="224">
        <v>3.5</v>
      </c>
      <c r="I15" s="224">
        <v>0.5</v>
      </c>
      <c r="J15" s="220"/>
      <c r="K15" s="220"/>
      <c r="L15" s="220"/>
      <c r="M15" s="220"/>
      <c r="N15" s="220"/>
      <c r="O15" s="220"/>
      <c r="P15" s="220"/>
      <c r="Q15" s="220"/>
    </row>
    <row r="16" spans="1:17" ht="18.75" customHeight="1">
      <c r="A16" s="220"/>
      <c r="B16" s="220"/>
      <c r="C16" s="221">
        <v>9</v>
      </c>
      <c r="D16" s="225" t="s">
        <v>197</v>
      </c>
      <c r="E16" s="161"/>
      <c r="F16" s="224">
        <v>100</v>
      </c>
      <c r="G16" s="224">
        <v>5.3</v>
      </c>
      <c r="H16" s="224">
        <v>1.4</v>
      </c>
      <c r="I16" s="224">
        <v>0.2</v>
      </c>
      <c r="J16" s="220"/>
      <c r="K16" s="220"/>
      <c r="L16" s="220"/>
      <c r="M16" s="220"/>
      <c r="N16" s="220"/>
      <c r="O16" s="220"/>
      <c r="P16" s="220"/>
      <c r="Q16" s="220"/>
    </row>
    <row r="17" spans="1:17" ht="21" customHeight="1">
      <c r="A17" s="220"/>
      <c r="B17" s="220"/>
      <c r="C17" s="221">
        <v>1</v>
      </c>
      <c r="D17" s="225" t="s">
        <v>183</v>
      </c>
      <c r="E17" s="161"/>
      <c r="F17" s="224">
        <v>100</v>
      </c>
      <c r="G17" s="224">
        <v>5.2</v>
      </c>
      <c r="H17" s="224">
        <v>1.8</v>
      </c>
      <c r="I17" s="224">
        <v>0.7</v>
      </c>
      <c r="J17" s="220"/>
      <c r="K17" s="220"/>
      <c r="L17" s="220"/>
      <c r="M17" s="220"/>
      <c r="N17" s="220"/>
      <c r="O17" s="220"/>
      <c r="P17" s="220"/>
      <c r="Q17" s="22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Q21"/>
  <sheetViews>
    <sheetView topLeftCell="B1" zoomScale="80" zoomScaleNormal="80" workbookViewId="0">
      <selection activeCell="O20" sqref="O20"/>
    </sheetView>
  </sheetViews>
  <sheetFormatPr defaultRowHeight="15"/>
  <cols>
    <col min="3" max="3" width="6.42578125" customWidth="1"/>
    <col min="4" max="4" width="25.7109375" customWidth="1"/>
    <col min="5" max="5" width="18.42578125" customWidth="1"/>
    <col min="6" max="6" width="6" customWidth="1"/>
    <col min="7" max="7" width="12.85546875" customWidth="1"/>
    <col min="11" max="11" width="18.7109375" customWidth="1"/>
    <col min="12" max="12" width="15.7109375" customWidth="1"/>
    <col min="13" max="13" width="14.28515625" customWidth="1"/>
    <col min="15" max="15" width="21.5703125" customWidth="1"/>
    <col min="16" max="16" width="18.28515625" customWidth="1"/>
    <col min="17" max="17" width="20.140625" customWidth="1"/>
  </cols>
  <sheetData>
    <row r="1" spans="1:17">
      <c r="A1" t="s">
        <v>232</v>
      </c>
    </row>
    <row r="2" spans="1:17" ht="15.75">
      <c r="B2" s="220"/>
      <c r="C2" s="222" t="s">
        <v>50</v>
      </c>
      <c r="D2" s="222" t="s">
        <v>98</v>
      </c>
      <c r="E2" s="222" t="s">
        <v>99</v>
      </c>
      <c r="F2" s="222" t="s">
        <v>100</v>
      </c>
      <c r="G2" s="222" t="s">
        <v>8</v>
      </c>
      <c r="H2" s="222" t="s">
        <v>6</v>
      </c>
      <c r="I2" s="222" t="s">
        <v>7</v>
      </c>
      <c r="J2" s="214"/>
      <c r="K2" s="221" t="s">
        <v>94</v>
      </c>
      <c r="L2" s="221" t="s">
        <v>95</v>
      </c>
      <c r="M2" s="221" t="s">
        <v>96</v>
      </c>
      <c r="N2" s="214"/>
      <c r="O2" s="221" t="s">
        <v>134</v>
      </c>
      <c r="P2" s="221" t="s">
        <v>132</v>
      </c>
      <c r="Q2" s="221" t="s">
        <v>133</v>
      </c>
    </row>
    <row r="3" spans="1:17" ht="15.75">
      <c r="B3" s="220" t="s">
        <v>54</v>
      </c>
      <c r="C3" s="221">
        <v>9</v>
      </c>
      <c r="D3" s="221" t="s">
        <v>188</v>
      </c>
      <c r="E3" s="221" t="s">
        <v>189</v>
      </c>
      <c r="F3" s="221">
        <v>50</v>
      </c>
      <c r="G3" s="221">
        <v>25</v>
      </c>
      <c r="H3" s="224">
        <v>3.95</v>
      </c>
      <c r="I3" s="224">
        <v>5.9</v>
      </c>
      <c r="J3" s="214"/>
      <c r="K3" s="221">
        <f>SUM(G3:G17)</f>
        <v>136.45999999999998</v>
      </c>
      <c r="L3" s="221">
        <f>SUM(H3:H17)</f>
        <v>47.634999999999998</v>
      </c>
      <c r="M3" s="221">
        <f>SUM(I3:I17)</f>
        <v>30.18</v>
      </c>
      <c r="N3" s="214"/>
      <c r="O3" s="221">
        <v>196.67175</v>
      </c>
      <c r="P3" s="221">
        <v>42.612124999999999</v>
      </c>
      <c r="Q3" s="221">
        <v>21.852416666700002</v>
      </c>
    </row>
    <row r="4" spans="1:17" ht="16.5" customHeight="1">
      <c r="B4" s="220"/>
      <c r="C4" s="221">
        <v>2</v>
      </c>
      <c r="D4" s="221" t="s">
        <v>101</v>
      </c>
      <c r="E4" s="225" t="s">
        <v>102</v>
      </c>
      <c r="F4" s="221">
        <v>45</v>
      </c>
      <c r="G4" s="224">
        <v>38.79</v>
      </c>
      <c r="H4" s="224">
        <v>6.39</v>
      </c>
      <c r="I4" s="224">
        <v>3.33</v>
      </c>
      <c r="J4" s="214"/>
      <c r="K4" s="214"/>
      <c r="L4" s="214"/>
      <c r="M4" s="214"/>
      <c r="N4" s="214"/>
      <c r="O4" s="214"/>
      <c r="P4" s="214"/>
      <c r="Q4" s="214"/>
    </row>
    <row r="5" spans="1:17" ht="18" customHeight="1">
      <c r="B5" s="220"/>
      <c r="C5" s="221">
        <v>17</v>
      </c>
      <c r="D5" s="221" t="s">
        <v>174</v>
      </c>
      <c r="E5" s="225" t="s">
        <v>175</v>
      </c>
      <c r="F5" s="221">
        <v>120</v>
      </c>
      <c r="G5" s="224">
        <v>6.72</v>
      </c>
      <c r="H5" s="224">
        <v>0.24</v>
      </c>
      <c r="I5" s="224">
        <v>4.32</v>
      </c>
      <c r="J5" s="214"/>
      <c r="K5" s="214"/>
      <c r="L5" s="214"/>
      <c r="M5" s="214"/>
      <c r="N5" s="214"/>
      <c r="O5" s="214"/>
      <c r="P5" s="214"/>
      <c r="Q5" s="214"/>
    </row>
    <row r="6" spans="1:17" ht="20.25" customHeight="1">
      <c r="B6" s="220" t="s">
        <v>55</v>
      </c>
      <c r="C6" s="221">
        <v>17</v>
      </c>
      <c r="D6" s="225" t="s">
        <v>213</v>
      </c>
      <c r="E6" s="225" t="s">
        <v>214</v>
      </c>
      <c r="F6" s="226">
        <v>10</v>
      </c>
      <c r="G6" s="224">
        <v>0.32</v>
      </c>
      <c r="H6" s="224">
        <v>5.94</v>
      </c>
      <c r="I6" s="224">
        <v>0.36</v>
      </c>
      <c r="J6" s="214"/>
      <c r="K6" s="214"/>
      <c r="L6" s="214"/>
      <c r="M6" s="214"/>
      <c r="N6" s="214"/>
      <c r="O6" s="214"/>
      <c r="P6" s="214"/>
      <c r="Q6" s="214"/>
    </row>
    <row r="7" spans="1:17" ht="19.5" customHeight="1">
      <c r="B7" s="220"/>
      <c r="C7" s="221">
        <v>10</v>
      </c>
      <c r="D7" s="225" t="s">
        <v>107</v>
      </c>
      <c r="E7" s="225" t="s">
        <v>108</v>
      </c>
      <c r="F7" s="226">
        <v>35</v>
      </c>
      <c r="G7" s="224">
        <v>1.33</v>
      </c>
      <c r="H7" s="224">
        <v>3.99</v>
      </c>
      <c r="I7" s="224">
        <v>0.66500000000000004</v>
      </c>
      <c r="J7" s="214"/>
      <c r="K7" s="214"/>
      <c r="L7" s="214"/>
      <c r="M7" s="214"/>
      <c r="N7" s="214"/>
      <c r="O7" s="214"/>
      <c r="P7" s="214"/>
      <c r="Q7" s="214"/>
    </row>
    <row r="8" spans="1:17" ht="20.25" customHeight="1">
      <c r="B8" s="220"/>
      <c r="C8" s="221">
        <v>5</v>
      </c>
      <c r="D8" s="225" t="s">
        <v>145</v>
      </c>
      <c r="E8" s="225" t="s">
        <v>146</v>
      </c>
      <c r="F8" s="226">
        <v>35</v>
      </c>
      <c r="G8" s="226">
        <v>0</v>
      </c>
      <c r="H8" s="226">
        <v>7</v>
      </c>
      <c r="I8" s="226">
        <v>0.245</v>
      </c>
      <c r="J8" s="214"/>
      <c r="K8" s="221" t="s">
        <v>109</v>
      </c>
      <c r="L8" s="221" t="s">
        <v>110</v>
      </c>
      <c r="M8" s="221" t="s">
        <v>111</v>
      </c>
      <c r="N8" s="214"/>
      <c r="O8" s="214"/>
      <c r="P8" s="214"/>
      <c r="Q8" s="214"/>
    </row>
    <row r="9" spans="1:17" ht="19.5" customHeight="1">
      <c r="B9" s="220" t="s">
        <v>56</v>
      </c>
      <c r="C9" s="228">
        <v>6</v>
      </c>
      <c r="D9" s="223" t="s">
        <v>192</v>
      </c>
      <c r="E9" s="223" t="s">
        <v>193</v>
      </c>
      <c r="F9" s="221">
        <v>15</v>
      </c>
      <c r="G9" s="223">
        <v>3.1349999999999998</v>
      </c>
      <c r="H9" s="223">
        <v>4.05</v>
      </c>
      <c r="I9" s="223">
        <v>7.35</v>
      </c>
      <c r="J9" s="214"/>
      <c r="K9" s="221">
        <f>O3-K3</f>
        <v>60.211750000000023</v>
      </c>
      <c r="L9" s="221">
        <f>L3-P3</f>
        <v>5.0228749999999991</v>
      </c>
      <c r="M9" s="221">
        <f>M3-Q3</f>
        <v>8.327583333299998</v>
      </c>
      <c r="N9" s="214"/>
      <c r="O9" s="214"/>
      <c r="P9" s="214"/>
      <c r="Q9" s="214"/>
    </row>
    <row r="10" spans="1:17" ht="19.5" customHeight="1">
      <c r="B10" s="220"/>
      <c r="C10" s="162">
        <v>0</v>
      </c>
      <c r="D10" s="162" t="s">
        <v>119</v>
      </c>
      <c r="E10" s="225" t="s">
        <v>117</v>
      </c>
      <c r="F10" s="225">
        <v>20</v>
      </c>
      <c r="G10" s="224">
        <v>3.66</v>
      </c>
      <c r="H10" s="224">
        <v>1.74</v>
      </c>
      <c r="I10" s="224">
        <v>0.1</v>
      </c>
      <c r="J10" s="214"/>
      <c r="K10" s="214"/>
      <c r="L10" s="214"/>
      <c r="M10" s="214"/>
      <c r="N10" s="214"/>
      <c r="O10" s="214"/>
      <c r="P10" s="214"/>
      <c r="Q10" s="214"/>
    </row>
    <row r="11" spans="1:17" ht="18" customHeight="1">
      <c r="B11" s="220"/>
      <c r="C11" s="221">
        <v>4</v>
      </c>
      <c r="D11" s="223" t="s">
        <v>215</v>
      </c>
      <c r="E11" s="225" t="s">
        <v>117</v>
      </c>
      <c r="F11" s="221">
        <v>15</v>
      </c>
      <c r="G11" s="224">
        <v>3.165</v>
      </c>
      <c r="H11" s="224">
        <v>3.7949999999999999</v>
      </c>
      <c r="I11" s="224">
        <v>6.42</v>
      </c>
      <c r="J11" s="214"/>
      <c r="K11" s="214"/>
      <c r="L11" s="214"/>
      <c r="M11" s="214"/>
      <c r="N11" s="214"/>
      <c r="O11" s="214"/>
      <c r="P11" s="214"/>
      <c r="Q11" s="214"/>
    </row>
    <row r="12" spans="1:17" ht="18" customHeight="1">
      <c r="B12" s="220" t="s">
        <v>57</v>
      </c>
      <c r="C12" s="221">
        <v>10</v>
      </c>
      <c r="D12" s="227" t="s">
        <v>216</v>
      </c>
      <c r="E12" s="227" t="s">
        <v>121</v>
      </c>
      <c r="F12" s="227">
        <v>90</v>
      </c>
      <c r="G12" s="224">
        <v>12.78</v>
      </c>
      <c r="H12" s="224">
        <v>0.54</v>
      </c>
      <c r="I12" s="224">
        <v>0.27</v>
      </c>
      <c r="J12" s="214"/>
      <c r="K12" s="214"/>
      <c r="L12" s="214"/>
      <c r="M12" s="214"/>
      <c r="N12" s="214"/>
      <c r="O12" s="214"/>
      <c r="P12" s="214"/>
      <c r="Q12" s="214"/>
    </row>
    <row r="13" spans="1:17" ht="19.5" customHeight="1">
      <c r="B13" s="220"/>
      <c r="C13" s="221">
        <v>9</v>
      </c>
      <c r="D13" s="227" t="s">
        <v>124</v>
      </c>
      <c r="E13" s="227" t="s">
        <v>125</v>
      </c>
      <c r="F13" s="227">
        <v>100</v>
      </c>
      <c r="G13" s="224">
        <v>12.2</v>
      </c>
      <c r="H13" s="224">
        <v>0.9</v>
      </c>
      <c r="I13" s="224">
        <v>0.3</v>
      </c>
      <c r="J13" s="214"/>
      <c r="K13" s="221" t="s">
        <v>122</v>
      </c>
      <c r="L13" s="221" t="s">
        <v>123</v>
      </c>
      <c r="M13" s="214"/>
      <c r="N13" s="214"/>
      <c r="O13" s="214"/>
      <c r="P13" s="214"/>
      <c r="Q13" s="214"/>
    </row>
    <row r="14" spans="1:17" ht="20.25" customHeight="1">
      <c r="B14" s="220"/>
      <c r="C14" s="221">
        <v>15</v>
      </c>
      <c r="D14" s="227" t="s">
        <v>217</v>
      </c>
      <c r="E14" s="227" t="s">
        <v>127</v>
      </c>
      <c r="F14" s="229">
        <v>120</v>
      </c>
      <c r="G14" s="224">
        <v>12.36</v>
      </c>
      <c r="H14" s="224">
        <v>1.2</v>
      </c>
      <c r="I14" s="224">
        <v>0.12</v>
      </c>
      <c r="J14" s="214"/>
      <c r="K14" s="221">
        <f>SUM(K9:M9)</f>
        <v>73.562208333300021</v>
      </c>
      <c r="L14" s="221">
        <f>1/(1+K14)</f>
        <v>1.3411619939284882E-2</v>
      </c>
      <c r="M14" s="214"/>
      <c r="N14" s="214"/>
      <c r="O14" s="214"/>
      <c r="P14" s="214"/>
      <c r="Q14" s="214"/>
    </row>
    <row r="15" spans="1:17" ht="15.75">
      <c r="B15" s="220" t="s">
        <v>58</v>
      </c>
      <c r="C15" s="228">
        <v>9</v>
      </c>
      <c r="D15" s="223" t="s">
        <v>197</v>
      </c>
      <c r="E15" s="221"/>
      <c r="F15" s="223">
        <v>100</v>
      </c>
      <c r="G15" s="223">
        <v>5.3</v>
      </c>
      <c r="H15" s="223">
        <v>1.4</v>
      </c>
      <c r="I15" s="223">
        <v>0.2</v>
      </c>
      <c r="J15" s="214"/>
      <c r="K15" s="214"/>
      <c r="L15" s="214"/>
      <c r="M15" s="214"/>
      <c r="N15" s="214"/>
      <c r="O15" s="214"/>
      <c r="P15" s="214"/>
      <c r="Q15" s="214"/>
    </row>
    <row r="16" spans="1:17" ht="15.75">
      <c r="B16" s="220"/>
      <c r="C16" s="221">
        <v>6</v>
      </c>
      <c r="D16" s="225" t="s">
        <v>129</v>
      </c>
      <c r="E16" s="226"/>
      <c r="F16" s="224">
        <v>100</v>
      </c>
      <c r="G16" s="224">
        <v>7.5</v>
      </c>
      <c r="H16" s="224">
        <v>5.5</v>
      </c>
      <c r="I16" s="224">
        <v>0.3</v>
      </c>
      <c r="J16" s="214"/>
      <c r="K16" s="214"/>
      <c r="L16" s="214"/>
      <c r="M16" s="214"/>
      <c r="N16" s="214"/>
      <c r="O16" s="214"/>
      <c r="P16" s="214"/>
      <c r="Q16" s="214"/>
    </row>
    <row r="17" spans="2:17" ht="18.75" customHeight="1">
      <c r="B17" s="220"/>
      <c r="C17" s="221">
        <v>0</v>
      </c>
      <c r="D17" s="225" t="s">
        <v>155</v>
      </c>
      <c r="E17" s="226"/>
      <c r="F17" s="224">
        <v>100</v>
      </c>
      <c r="G17" s="224">
        <v>4.2</v>
      </c>
      <c r="H17" s="224">
        <v>1</v>
      </c>
      <c r="I17" s="224">
        <v>0.3</v>
      </c>
      <c r="J17" s="214"/>
      <c r="K17" s="214"/>
      <c r="L17" s="214"/>
      <c r="M17" s="214"/>
      <c r="N17" s="214"/>
      <c r="O17" s="214"/>
      <c r="P17" s="214"/>
      <c r="Q17" s="214"/>
    </row>
    <row r="18" spans="2:17"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14"/>
      <c r="Q18" s="214"/>
    </row>
    <row r="19" spans="2:17"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</row>
    <row r="20" spans="2:17">
      <c r="B20" t="s">
        <v>235</v>
      </c>
    </row>
    <row r="21" spans="2:17">
      <c r="B21" t="s">
        <v>236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B21" sqref="B21:H22"/>
    </sheetView>
  </sheetViews>
  <sheetFormatPr defaultRowHeight="15"/>
  <cols>
    <col min="1" max="2" width="9.140625" style="214"/>
    <col min="3" max="3" width="7" style="214" customWidth="1"/>
    <col min="4" max="4" width="22.85546875" style="214" customWidth="1"/>
    <col min="5" max="5" width="17.28515625" style="214" customWidth="1"/>
    <col min="6" max="6" width="6.42578125" style="214" customWidth="1"/>
    <col min="7" max="7" width="13.140625" style="214" customWidth="1"/>
    <col min="8" max="10" width="9.140625" style="214"/>
    <col min="11" max="11" width="17.7109375" style="214" customWidth="1"/>
    <col min="12" max="12" width="13.7109375" style="214" customWidth="1"/>
    <col min="13" max="13" width="13.5703125" style="214" customWidth="1"/>
    <col min="14" max="14" width="9.140625" style="214"/>
    <col min="15" max="15" width="12.42578125" style="214" customWidth="1"/>
    <col min="16" max="16" width="11.85546875" style="214" customWidth="1"/>
    <col min="17" max="17" width="11.42578125" style="214" customWidth="1"/>
    <col min="18" max="16384" width="9.140625" style="214"/>
  </cols>
  <sheetData>
    <row r="1" spans="1:17">
      <c r="A1" s="214" t="s">
        <v>237</v>
      </c>
    </row>
    <row r="2" spans="1:17">
      <c r="M2" s="214" t="s">
        <v>237</v>
      </c>
    </row>
    <row r="3" spans="1:17" ht="15.75">
      <c r="C3" s="222" t="s">
        <v>50</v>
      </c>
      <c r="D3" s="222" t="s">
        <v>98</v>
      </c>
      <c r="E3" s="222" t="s">
        <v>99</v>
      </c>
      <c r="F3" s="222" t="s">
        <v>100</v>
      </c>
      <c r="G3" s="222" t="s">
        <v>8</v>
      </c>
      <c r="H3" s="222" t="s">
        <v>6</v>
      </c>
      <c r="I3" s="222" t="s">
        <v>7</v>
      </c>
      <c r="J3" s="220"/>
      <c r="K3" s="221" t="s">
        <v>94</v>
      </c>
      <c r="L3" s="221" t="s">
        <v>95</v>
      </c>
      <c r="M3" s="221" t="s">
        <v>96</v>
      </c>
      <c r="N3" s="220"/>
      <c r="O3" s="221" t="s">
        <v>233</v>
      </c>
      <c r="P3" s="221" t="s">
        <v>234</v>
      </c>
      <c r="Q3" s="221" t="s">
        <v>97</v>
      </c>
    </row>
    <row r="4" spans="1:17" ht="15.75">
      <c r="B4" s="220" t="s">
        <v>54</v>
      </c>
      <c r="C4" s="221">
        <v>20</v>
      </c>
      <c r="D4" s="221" t="s">
        <v>186</v>
      </c>
      <c r="E4" s="93" t="s">
        <v>187</v>
      </c>
      <c r="F4" s="221">
        <v>100</v>
      </c>
      <c r="G4" s="94">
        <v>34.4</v>
      </c>
      <c r="H4" s="94">
        <v>2.8</v>
      </c>
      <c r="I4" s="94">
        <v>1</v>
      </c>
      <c r="J4" s="220"/>
      <c r="K4" s="221">
        <f>SUM(G4:G18)</f>
        <v>163.56</v>
      </c>
      <c r="L4" s="221">
        <f>SUM(H4:H18)</f>
        <v>64.744</v>
      </c>
      <c r="M4" s="221">
        <f>SUM(I4:I18)</f>
        <v>27.431000000000004</v>
      </c>
      <c r="N4" s="220"/>
      <c r="O4" s="221">
        <v>196.67175</v>
      </c>
      <c r="P4" s="221">
        <v>42.612124999999999</v>
      </c>
      <c r="Q4" s="221">
        <v>21.852416666700002</v>
      </c>
    </row>
    <row r="5" spans="1:17" ht="15.75">
      <c r="C5" s="221">
        <v>4</v>
      </c>
      <c r="D5" s="221" t="s">
        <v>159</v>
      </c>
      <c r="E5" s="93" t="s">
        <v>160</v>
      </c>
      <c r="F5" s="221">
        <v>210</v>
      </c>
      <c r="G5" s="94">
        <v>40.11</v>
      </c>
      <c r="H5" s="94">
        <v>4.2</v>
      </c>
      <c r="I5" s="94">
        <v>0.21</v>
      </c>
      <c r="J5" s="220"/>
      <c r="K5" s="220"/>
      <c r="L5" s="220"/>
      <c r="M5" s="220"/>
      <c r="N5" s="220"/>
      <c r="O5" s="220"/>
      <c r="P5" s="220"/>
      <c r="Q5" s="220"/>
    </row>
    <row r="6" spans="1:17" ht="15.75">
      <c r="C6" s="221">
        <v>9</v>
      </c>
      <c r="D6" s="221" t="s">
        <v>188</v>
      </c>
      <c r="E6" s="221" t="s">
        <v>189</v>
      </c>
      <c r="F6" s="221">
        <v>50</v>
      </c>
      <c r="G6" s="221">
        <v>25</v>
      </c>
      <c r="H6" s="224">
        <v>3.95</v>
      </c>
      <c r="I6" s="224">
        <v>5.9</v>
      </c>
      <c r="J6" s="220"/>
      <c r="K6" s="220"/>
      <c r="L6" s="220"/>
      <c r="M6" s="220"/>
      <c r="N6" s="220"/>
      <c r="O6" s="220"/>
      <c r="P6" s="220"/>
      <c r="Q6" s="220"/>
    </row>
    <row r="7" spans="1:17" ht="15.75">
      <c r="B7" s="220" t="s">
        <v>55</v>
      </c>
      <c r="C7" s="221">
        <v>1</v>
      </c>
      <c r="D7" s="225" t="s">
        <v>161</v>
      </c>
      <c r="E7" s="225" t="s">
        <v>108</v>
      </c>
      <c r="F7" s="226">
        <v>45</v>
      </c>
      <c r="G7" s="224">
        <v>4.4999999999999998E-2</v>
      </c>
      <c r="H7" s="224">
        <v>7.2450000000000001</v>
      </c>
      <c r="I7" s="224">
        <v>0.315</v>
      </c>
      <c r="J7" s="220"/>
      <c r="K7" s="221" t="s">
        <v>109</v>
      </c>
      <c r="L7" s="221" t="s">
        <v>110</v>
      </c>
      <c r="M7" s="221" t="s">
        <v>111</v>
      </c>
      <c r="N7" s="220"/>
      <c r="O7" s="220"/>
      <c r="P7" s="220"/>
      <c r="Q7" s="220"/>
    </row>
    <row r="8" spans="1:17" ht="15.75">
      <c r="C8" s="228">
        <v>1</v>
      </c>
      <c r="D8" s="225" t="s">
        <v>161</v>
      </c>
      <c r="E8" s="225" t="s">
        <v>108</v>
      </c>
      <c r="F8" s="226">
        <v>45</v>
      </c>
      <c r="G8" s="224">
        <v>4.4999999999999998E-2</v>
      </c>
      <c r="H8" s="224">
        <v>7.2450000000000001</v>
      </c>
      <c r="I8" s="224">
        <v>0.315</v>
      </c>
      <c r="J8" s="220"/>
      <c r="K8" s="221">
        <f>O4-K4</f>
        <v>33.111750000000001</v>
      </c>
      <c r="L8" s="221">
        <f>L4-P4</f>
        <v>22.131875000000001</v>
      </c>
      <c r="M8" s="221">
        <f>M4-Q4</f>
        <v>5.5785833333000028</v>
      </c>
      <c r="N8" s="220"/>
      <c r="O8" s="220"/>
      <c r="P8" s="220"/>
      <c r="Q8" s="220"/>
    </row>
    <row r="9" spans="1:17" ht="15.75">
      <c r="C9" s="221">
        <v>2</v>
      </c>
      <c r="D9" s="93" t="s">
        <v>143</v>
      </c>
      <c r="E9" s="225" t="s">
        <v>144</v>
      </c>
      <c r="F9" s="226">
        <v>40</v>
      </c>
      <c r="G9" s="226">
        <v>0</v>
      </c>
      <c r="H9" s="224">
        <v>12.304</v>
      </c>
      <c r="I9" s="224">
        <v>1.4159999999999999</v>
      </c>
      <c r="J9" s="220"/>
      <c r="N9" s="220"/>
      <c r="O9" s="220"/>
      <c r="P9" s="220"/>
      <c r="Q9" s="220"/>
    </row>
    <row r="10" spans="1:17" ht="15.75">
      <c r="B10" s="220" t="s">
        <v>56</v>
      </c>
      <c r="C10" s="221">
        <v>6</v>
      </c>
      <c r="D10" s="223" t="s">
        <v>192</v>
      </c>
      <c r="E10" s="225" t="s">
        <v>193</v>
      </c>
      <c r="F10" s="221">
        <v>15</v>
      </c>
      <c r="G10" s="224">
        <v>3.1349999999999998</v>
      </c>
      <c r="H10" s="224">
        <v>4.05</v>
      </c>
      <c r="I10" s="224">
        <v>7.35</v>
      </c>
      <c r="J10" s="220"/>
      <c r="N10" s="220"/>
      <c r="O10" s="220"/>
      <c r="P10" s="220"/>
      <c r="Q10" s="220"/>
    </row>
    <row r="11" spans="1:17" ht="15.75">
      <c r="C11" s="221">
        <v>2</v>
      </c>
      <c r="D11" s="219" t="s">
        <v>118</v>
      </c>
      <c r="E11" s="225" t="s">
        <v>117</v>
      </c>
      <c r="F11" s="225">
        <v>20</v>
      </c>
      <c r="G11" s="224">
        <v>5.6</v>
      </c>
      <c r="H11" s="224">
        <v>2.2000000000000002</v>
      </c>
      <c r="I11" s="224">
        <v>0.44</v>
      </c>
      <c r="J11" s="220"/>
      <c r="K11" s="220"/>
      <c r="L11" s="220"/>
      <c r="M11" s="220"/>
      <c r="N11" s="220"/>
      <c r="O11" s="220"/>
      <c r="P11" s="220"/>
      <c r="Q11" s="220"/>
    </row>
    <row r="12" spans="1:17" ht="31.5">
      <c r="C12" s="221">
        <v>1</v>
      </c>
      <c r="D12" s="223" t="s">
        <v>177</v>
      </c>
      <c r="E12" s="225" t="s">
        <v>178</v>
      </c>
      <c r="F12" s="225">
        <v>25</v>
      </c>
      <c r="G12" s="224">
        <v>6.2249999999999996</v>
      </c>
      <c r="H12" s="224">
        <v>10</v>
      </c>
      <c r="I12" s="224">
        <v>4.1749999999999998</v>
      </c>
      <c r="J12" s="220"/>
      <c r="K12" s="221" t="s">
        <v>122</v>
      </c>
      <c r="L12" s="221" t="s">
        <v>123</v>
      </c>
      <c r="M12" s="220"/>
      <c r="N12" s="220"/>
      <c r="O12" s="220"/>
      <c r="P12" s="220"/>
      <c r="Q12" s="220"/>
    </row>
    <row r="13" spans="1:17" ht="15.75">
      <c r="B13" s="220" t="s">
        <v>57</v>
      </c>
      <c r="C13" s="221">
        <v>6</v>
      </c>
      <c r="D13" s="227" t="s">
        <v>194</v>
      </c>
      <c r="E13" s="227" t="s">
        <v>195</v>
      </c>
      <c r="F13" s="227">
        <v>80</v>
      </c>
      <c r="G13" s="224">
        <v>12.88</v>
      </c>
      <c r="H13" s="224">
        <v>0.8</v>
      </c>
      <c r="I13" s="224">
        <v>1.6</v>
      </c>
      <c r="J13" s="220"/>
      <c r="K13" s="221">
        <f>SUM(K8:M8)</f>
        <v>60.822208333300004</v>
      </c>
      <c r="L13" s="221">
        <f>1/(K13+1)</f>
        <v>1.6175417005629005E-2</v>
      </c>
      <c r="M13" s="220"/>
      <c r="N13" s="220"/>
      <c r="O13" s="220"/>
      <c r="P13" s="220"/>
      <c r="Q13" s="220"/>
    </row>
    <row r="14" spans="1:17" ht="15.75">
      <c r="C14" s="221">
        <v>5</v>
      </c>
      <c r="D14" s="227" t="s">
        <v>170</v>
      </c>
      <c r="E14" s="227" t="s">
        <v>144</v>
      </c>
      <c r="F14" s="227">
        <v>70</v>
      </c>
      <c r="G14" s="224">
        <v>9.1</v>
      </c>
      <c r="H14" s="224">
        <v>0.91</v>
      </c>
      <c r="I14" s="224">
        <v>0.21</v>
      </c>
      <c r="J14" s="220"/>
      <c r="M14" s="220"/>
      <c r="N14" s="220"/>
      <c r="O14" s="220"/>
      <c r="P14" s="220"/>
      <c r="Q14" s="220"/>
    </row>
    <row r="15" spans="1:17" ht="15.75">
      <c r="C15" s="221">
        <v>0</v>
      </c>
      <c r="D15" s="227" t="s">
        <v>168</v>
      </c>
      <c r="E15" s="227" t="s">
        <v>169</v>
      </c>
      <c r="F15" s="227">
        <v>60</v>
      </c>
      <c r="G15" s="224">
        <v>4.62</v>
      </c>
      <c r="H15" s="224">
        <v>0.54</v>
      </c>
      <c r="I15" s="224">
        <v>3.9</v>
      </c>
      <c r="J15" s="220"/>
      <c r="M15" s="220"/>
      <c r="N15" s="220"/>
      <c r="O15" s="220"/>
      <c r="P15" s="220"/>
      <c r="Q15" s="220"/>
    </row>
    <row r="16" spans="1:17" ht="15.75">
      <c r="B16" s="220" t="s">
        <v>58</v>
      </c>
      <c r="C16" s="221">
        <v>8</v>
      </c>
      <c r="D16" s="225" t="s">
        <v>196</v>
      </c>
      <c r="E16" s="226"/>
      <c r="F16" s="224">
        <v>100</v>
      </c>
      <c r="G16" s="224">
        <v>9.6</v>
      </c>
      <c r="H16" s="224">
        <v>1.6</v>
      </c>
      <c r="I16" s="224">
        <v>0.1</v>
      </c>
      <c r="J16" s="220"/>
      <c r="K16" s="220"/>
      <c r="L16" s="220"/>
      <c r="M16" s="220"/>
      <c r="N16" s="220"/>
      <c r="O16" s="220"/>
      <c r="P16" s="220"/>
      <c r="Q16" s="220"/>
    </row>
    <row r="17" spans="2:17" ht="15.75">
      <c r="C17" s="221">
        <v>9</v>
      </c>
      <c r="D17" s="225" t="s">
        <v>197</v>
      </c>
      <c r="E17" s="226"/>
      <c r="F17" s="224">
        <v>100</v>
      </c>
      <c r="G17" s="224">
        <v>5.3</v>
      </c>
      <c r="H17" s="224">
        <v>1.4</v>
      </c>
      <c r="I17" s="224">
        <v>0.2</v>
      </c>
      <c r="J17" s="220"/>
      <c r="K17" s="220"/>
      <c r="L17" s="220"/>
      <c r="M17" s="220"/>
      <c r="N17" s="220"/>
      <c r="O17" s="220"/>
      <c r="P17" s="220"/>
      <c r="Q17" s="220"/>
    </row>
    <row r="18" spans="2:17" ht="15.75">
      <c r="C18" s="228">
        <v>6</v>
      </c>
      <c r="D18" s="223" t="s">
        <v>129</v>
      </c>
      <c r="E18" s="221"/>
      <c r="F18" s="223">
        <v>100</v>
      </c>
      <c r="G18" s="223">
        <v>7.5</v>
      </c>
      <c r="H18" s="223">
        <v>5.5</v>
      </c>
      <c r="I18" s="223">
        <v>0.3</v>
      </c>
      <c r="J18" s="220"/>
      <c r="K18" s="220"/>
      <c r="L18" s="220"/>
      <c r="M18" s="220"/>
      <c r="N18" s="220"/>
      <c r="O18" s="220"/>
      <c r="P18" s="220"/>
      <c r="Q18" s="220"/>
    </row>
    <row r="19" spans="2:17">
      <c r="L19" s="214" t="s">
        <v>238</v>
      </c>
    </row>
    <row r="21" spans="2:17">
      <c r="B21" s="214" t="s">
        <v>235</v>
      </c>
    </row>
    <row r="22" spans="2:17">
      <c r="B22" s="214" t="s">
        <v>236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zoomScale="87" zoomScaleNormal="87" workbookViewId="0">
      <selection activeCell="P8" sqref="P8"/>
    </sheetView>
  </sheetViews>
  <sheetFormatPr defaultRowHeight="15"/>
  <cols>
    <col min="6" max="6" width="14.140625" customWidth="1"/>
    <col min="7" max="7" width="14.7109375" customWidth="1"/>
  </cols>
  <sheetData>
    <row r="2" spans="2:7" ht="15.75">
      <c r="B2" s="11" t="s">
        <v>255</v>
      </c>
    </row>
    <row r="4" spans="2:7">
      <c r="E4" s="313" t="s">
        <v>239</v>
      </c>
      <c r="F4" s="313" t="s">
        <v>122</v>
      </c>
      <c r="G4" s="313" t="s">
        <v>123</v>
      </c>
    </row>
    <row r="5" spans="2:7">
      <c r="E5" s="313"/>
      <c r="F5" s="314"/>
      <c r="G5" s="314"/>
    </row>
    <row r="6" spans="2:7" ht="15.75">
      <c r="E6" s="230" t="s">
        <v>60</v>
      </c>
      <c r="F6" s="121">
        <v>17.937041669999999</v>
      </c>
      <c r="G6" s="121">
        <v>5.2806559000000003E-2</v>
      </c>
    </row>
    <row r="7" spans="2:7" ht="15.75">
      <c r="E7" s="221" t="s">
        <v>240</v>
      </c>
      <c r="F7" s="204">
        <v>42.233708329999999</v>
      </c>
      <c r="G7" s="204">
        <v>2.3130100000000001E-2</v>
      </c>
    </row>
    <row r="8" spans="2:7" ht="15.75">
      <c r="E8" s="221" t="s">
        <v>241</v>
      </c>
      <c r="F8" s="221">
        <v>36.248541670000002</v>
      </c>
      <c r="G8" s="221">
        <v>2.6846689E-2</v>
      </c>
    </row>
    <row r="9" spans="2:7" ht="15.75">
      <c r="E9" s="221" t="s">
        <v>70</v>
      </c>
      <c r="F9" s="221">
        <v>64.462208329999996</v>
      </c>
      <c r="G9" s="221">
        <v>1.5275989E-2</v>
      </c>
    </row>
    <row r="10" spans="2:7" ht="15.75">
      <c r="E10" s="221" t="s">
        <v>74</v>
      </c>
      <c r="F10" s="221">
        <v>59.20720833</v>
      </c>
      <c r="G10" s="221">
        <v>1.6609307E-2</v>
      </c>
    </row>
    <row r="11" spans="2:7" ht="15.75">
      <c r="E11" s="221" t="s">
        <v>61</v>
      </c>
      <c r="F11" s="221">
        <v>30.094541670000002</v>
      </c>
      <c r="G11" s="221">
        <v>3.2159985000000002E-2</v>
      </c>
    </row>
    <row r="12" spans="2:7" ht="15.75">
      <c r="E12" s="221" t="s">
        <v>242</v>
      </c>
      <c r="F12" s="221">
        <v>28.65720833</v>
      </c>
      <c r="G12" s="221">
        <v>3.3718615E-2</v>
      </c>
    </row>
    <row r="13" spans="2:7" ht="15.75">
      <c r="E13" s="221" t="s">
        <v>79</v>
      </c>
      <c r="F13" s="221">
        <v>79.177208329999999</v>
      </c>
      <c r="G13" s="221">
        <v>1.2472372000000001E-2</v>
      </c>
    </row>
    <row r="14" spans="2:7" ht="15.75">
      <c r="E14" s="221" t="s">
        <v>71</v>
      </c>
      <c r="F14" s="221">
        <v>28.38504167</v>
      </c>
      <c r="G14" s="221">
        <v>3.4030919999999999E-2</v>
      </c>
    </row>
    <row r="15" spans="2:7" ht="15.75">
      <c r="E15" s="221" t="s">
        <v>75</v>
      </c>
      <c r="F15" s="221">
        <v>40.587208330000003</v>
      </c>
      <c r="G15" s="221">
        <v>2.4045855000000001E-2</v>
      </c>
    </row>
    <row r="16" spans="2:7" ht="15.75">
      <c r="E16" s="25" t="s">
        <v>62</v>
      </c>
      <c r="F16" s="221">
        <v>22.186041670000002</v>
      </c>
      <c r="G16" s="221">
        <v>4.3129399999999998E-2</v>
      </c>
    </row>
    <row r="17" spans="5:7" ht="15.75">
      <c r="E17" s="25" t="s">
        <v>63</v>
      </c>
      <c r="F17" s="221">
        <v>18.21704167</v>
      </c>
      <c r="G17" s="221">
        <v>5.2037145999999999E-2</v>
      </c>
    </row>
    <row r="18" spans="5:7" ht="15.75">
      <c r="E18" s="25" t="s">
        <v>72</v>
      </c>
      <c r="F18" s="221">
        <v>59.665041670000001</v>
      </c>
      <c r="G18" s="221">
        <v>1.6483958E-2</v>
      </c>
    </row>
    <row r="19" spans="5:7" ht="15.75">
      <c r="E19" s="25" t="s">
        <v>73</v>
      </c>
      <c r="F19" s="221">
        <v>27.052208329999999</v>
      </c>
      <c r="G19" s="221">
        <v>3.5647816999999998E-2</v>
      </c>
    </row>
    <row r="20" spans="5:7" ht="15.75">
      <c r="E20" s="25" t="s">
        <v>76</v>
      </c>
      <c r="F20" s="221">
        <v>40.558708330000002</v>
      </c>
      <c r="G20" s="221">
        <v>2.4062345999999998E-2</v>
      </c>
    </row>
    <row r="21" spans="5:7" ht="15.75">
      <c r="E21" s="25" t="s">
        <v>77</v>
      </c>
      <c r="F21" s="221">
        <v>70.782208330000003</v>
      </c>
      <c r="G21" s="221">
        <v>1.3931028999999999E-2</v>
      </c>
    </row>
    <row r="22" spans="5:7" ht="15.75">
      <c r="E22" s="25" t="s">
        <v>80</v>
      </c>
      <c r="F22" s="221">
        <v>73.562208330000004</v>
      </c>
      <c r="G22" s="221">
        <v>1.3411620000000001E-2</v>
      </c>
    </row>
    <row r="23" spans="5:7" ht="15.75">
      <c r="E23" s="25" t="s">
        <v>81</v>
      </c>
      <c r="F23" s="221">
        <v>60.822208330000002</v>
      </c>
      <c r="G23" s="221">
        <v>1.6175417000000001E-2</v>
      </c>
    </row>
  </sheetData>
  <mergeCells count="3">
    <mergeCell ref="E4:E5"/>
    <mergeCell ref="F4:F5"/>
    <mergeCell ref="G4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84" zoomScaleNormal="84" workbookViewId="0">
      <selection activeCell="O9" sqref="O9"/>
    </sheetView>
  </sheetViews>
  <sheetFormatPr defaultRowHeight="15"/>
  <cols>
    <col min="5" max="5" width="15.28515625" customWidth="1"/>
    <col min="6" max="6" width="16.42578125" customWidth="1"/>
  </cols>
  <sheetData>
    <row r="1" spans="1:15">
      <c r="A1" t="s">
        <v>243</v>
      </c>
    </row>
    <row r="2" spans="1:15" ht="47.25" customHeight="1">
      <c r="B2" s="282" t="s">
        <v>256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</row>
    <row r="3" spans="1:15" ht="15.75" thickBot="1"/>
    <row r="4" spans="1:15" ht="15.75" customHeight="1">
      <c r="D4" s="315" t="s">
        <v>239</v>
      </c>
      <c r="E4" s="315" t="s">
        <v>122</v>
      </c>
      <c r="F4" s="315" t="s">
        <v>244</v>
      </c>
      <c r="G4" s="231"/>
    </row>
    <row r="5" spans="1:15" ht="15.75" thickBot="1">
      <c r="D5" s="316"/>
      <c r="E5" s="316"/>
      <c r="F5" s="316"/>
      <c r="G5" s="231"/>
    </row>
    <row r="6" spans="1:15" ht="16.5" thickBot="1">
      <c r="D6" s="232" t="s">
        <v>60</v>
      </c>
      <c r="E6" s="233">
        <v>17.895362500000001</v>
      </c>
      <c r="F6" s="233">
        <v>5.2923038999999998E-2</v>
      </c>
      <c r="G6" s="231"/>
    </row>
    <row r="7" spans="1:15" ht="16.5" thickBot="1">
      <c r="D7" s="232" t="s">
        <v>63</v>
      </c>
      <c r="E7" s="233">
        <v>18.175362499999999</v>
      </c>
      <c r="F7" s="233">
        <v>5.2150253000000001E-2</v>
      </c>
      <c r="G7" s="231"/>
    </row>
    <row r="8" spans="1:15" ht="16.5" thickBot="1">
      <c r="D8" s="232" t="s">
        <v>62</v>
      </c>
      <c r="E8" s="233">
        <v>22.2373625</v>
      </c>
      <c r="F8" s="233">
        <v>4.3034139999999999E-2</v>
      </c>
      <c r="G8" s="231"/>
    </row>
    <row r="9" spans="1:15" ht="16.5" thickBot="1">
      <c r="D9" s="232" t="s">
        <v>73</v>
      </c>
      <c r="E9" s="233">
        <v>27.0208625</v>
      </c>
      <c r="F9" s="233">
        <v>3.5687694999999998E-2</v>
      </c>
      <c r="G9" s="231"/>
    </row>
    <row r="10" spans="1:15" ht="16.5" thickBot="1">
      <c r="D10" s="232" t="s">
        <v>71</v>
      </c>
      <c r="E10" s="233">
        <v>28.343362500000001</v>
      </c>
      <c r="F10" s="233">
        <v>3.4079257000000002E-2</v>
      </c>
      <c r="G10" s="231"/>
    </row>
    <row r="11" spans="1:15" ht="16.5" thickBot="1">
      <c r="D11" s="232" t="s">
        <v>242</v>
      </c>
      <c r="E11" s="233">
        <v>28.6258625</v>
      </c>
      <c r="F11" s="233">
        <v>3.3754291999999998E-2</v>
      </c>
      <c r="G11" s="231"/>
    </row>
    <row r="12" spans="1:15" ht="16.5" thickBot="1">
      <c r="D12" s="232" t="s">
        <v>61</v>
      </c>
      <c r="E12" s="233">
        <v>30.0528625</v>
      </c>
      <c r="F12" s="233">
        <v>3.220315E-2</v>
      </c>
      <c r="G12" s="231"/>
    </row>
    <row r="13" spans="1:15" ht="16.5" thickBot="1">
      <c r="D13" s="232" t="s">
        <v>241</v>
      </c>
      <c r="E13" s="233">
        <v>36.299862500000003</v>
      </c>
      <c r="F13" s="233">
        <v>2.680975E-2</v>
      </c>
      <c r="G13" s="231"/>
    </row>
    <row r="14" spans="1:15" ht="16.5" thickBot="1">
      <c r="D14" s="232" t="s">
        <v>75</v>
      </c>
      <c r="E14" s="233">
        <v>40.555862500000003</v>
      </c>
      <c r="F14" s="233">
        <v>2.4063992999999999E-2</v>
      </c>
      <c r="G14" s="231"/>
    </row>
    <row r="15" spans="1:15" ht="16.5" thickBot="1">
      <c r="D15" s="232" t="s">
        <v>76</v>
      </c>
      <c r="E15" s="233">
        <v>40.620362499999999</v>
      </c>
      <c r="F15" s="233">
        <v>2.4026701000000001E-2</v>
      </c>
      <c r="G15" s="231"/>
    </row>
    <row r="18" spans="3:18" ht="19.5" thickBot="1">
      <c r="C18" s="255" t="s">
        <v>265</v>
      </c>
      <c r="D18" s="255"/>
      <c r="E18" s="255"/>
      <c r="F18" s="255"/>
    </row>
    <row r="19" spans="3:18" ht="16.5" thickBot="1">
      <c r="C19" s="283" t="s">
        <v>50</v>
      </c>
      <c r="D19" s="285" t="s">
        <v>51</v>
      </c>
      <c r="E19" s="286"/>
      <c r="F19" s="286"/>
      <c r="G19" s="286"/>
      <c r="H19" s="287"/>
      <c r="I19" s="288" t="s">
        <v>52</v>
      </c>
      <c r="J19" s="289"/>
      <c r="K19" s="289"/>
      <c r="L19" s="289"/>
      <c r="M19" s="290"/>
      <c r="N19" s="291" t="s">
        <v>53</v>
      </c>
      <c r="O19" s="292"/>
      <c r="P19" s="292"/>
      <c r="Q19" s="292"/>
      <c r="R19" s="293"/>
    </row>
    <row r="20" spans="3:18" ht="16.5" thickBot="1">
      <c r="C20" s="284"/>
      <c r="D20" s="33" t="s">
        <v>54</v>
      </c>
      <c r="E20" s="33" t="s">
        <v>55</v>
      </c>
      <c r="F20" s="33" t="s">
        <v>56</v>
      </c>
      <c r="G20" s="33" t="s">
        <v>57</v>
      </c>
      <c r="H20" s="33" t="s">
        <v>58</v>
      </c>
      <c r="I20" s="34" t="s">
        <v>54</v>
      </c>
      <c r="J20" s="34" t="s">
        <v>55</v>
      </c>
      <c r="K20" s="34" t="s">
        <v>56</v>
      </c>
      <c r="L20" s="34" t="s">
        <v>57</v>
      </c>
      <c r="M20" s="34" t="s">
        <v>58</v>
      </c>
      <c r="N20" s="35" t="s">
        <v>54</v>
      </c>
      <c r="O20" s="35" t="s">
        <v>55</v>
      </c>
      <c r="P20" s="35" t="s">
        <v>56</v>
      </c>
      <c r="Q20" s="35" t="s">
        <v>57</v>
      </c>
      <c r="R20" s="35" t="s">
        <v>58</v>
      </c>
    </row>
    <row r="21" spans="3:18" ht="16.5" thickBot="1">
      <c r="C21" s="36">
        <v>0</v>
      </c>
      <c r="D21" s="33">
        <v>2</v>
      </c>
      <c r="E21" s="33">
        <v>10</v>
      </c>
      <c r="F21" s="33">
        <v>5</v>
      </c>
      <c r="G21" s="33">
        <v>2</v>
      </c>
      <c r="H21" s="33">
        <v>2</v>
      </c>
      <c r="I21" s="34">
        <v>5</v>
      </c>
      <c r="J21" s="34">
        <v>14</v>
      </c>
      <c r="K21" s="34">
        <v>2</v>
      </c>
      <c r="L21" s="34">
        <v>9</v>
      </c>
      <c r="M21" s="34">
        <v>6</v>
      </c>
      <c r="N21" s="35">
        <v>1</v>
      </c>
      <c r="O21" s="35">
        <v>3</v>
      </c>
      <c r="P21" s="35">
        <v>0</v>
      </c>
      <c r="Q21" s="35">
        <v>8</v>
      </c>
      <c r="R21" s="35">
        <v>5</v>
      </c>
    </row>
  </sheetData>
  <mergeCells count="8">
    <mergeCell ref="B2:O2"/>
    <mergeCell ref="D4:D5"/>
    <mergeCell ref="E4:E5"/>
    <mergeCell ref="F4:F5"/>
    <mergeCell ref="C19:C20"/>
    <mergeCell ref="D19:H19"/>
    <mergeCell ref="I19:M19"/>
    <mergeCell ref="N19:R19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25"/>
  <sheetViews>
    <sheetView tabSelected="1" topLeftCell="A11" zoomScale="66" zoomScaleNormal="66" workbookViewId="0">
      <selection activeCell="V21" sqref="V21"/>
    </sheetView>
  </sheetViews>
  <sheetFormatPr defaultRowHeight="15"/>
  <cols>
    <col min="2" max="2" width="17.28515625" customWidth="1"/>
    <col min="5" max="5" width="13.28515625" customWidth="1"/>
    <col min="6" max="6" width="17.28515625" customWidth="1"/>
    <col min="7" max="7" width="15.42578125" customWidth="1"/>
    <col min="9" max="9" width="18.42578125" customWidth="1"/>
    <col min="10" max="10" width="12.140625" customWidth="1"/>
    <col min="11" max="11" width="12.42578125" customWidth="1"/>
  </cols>
  <sheetData>
    <row r="4" spans="2:17" ht="19.5" thickBot="1">
      <c r="B4" s="255" t="s">
        <v>265</v>
      </c>
      <c r="C4" s="255"/>
      <c r="D4" s="255"/>
      <c r="E4" s="255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</row>
    <row r="5" spans="2:17" ht="16.5" thickBot="1">
      <c r="B5" s="283" t="s">
        <v>50</v>
      </c>
      <c r="C5" s="285" t="s">
        <v>51</v>
      </c>
      <c r="D5" s="286"/>
      <c r="E5" s="286"/>
      <c r="F5" s="286"/>
      <c r="G5" s="287"/>
      <c r="H5" s="288" t="s">
        <v>52</v>
      </c>
      <c r="I5" s="289"/>
      <c r="J5" s="289"/>
      <c r="K5" s="289"/>
      <c r="L5" s="290"/>
      <c r="M5" s="291" t="s">
        <v>53</v>
      </c>
      <c r="N5" s="292"/>
      <c r="O5" s="292"/>
      <c r="P5" s="292"/>
      <c r="Q5" s="293"/>
    </row>
    <row r="6" spans="2:17" ht="16.5" thickBot="1">
      <c r="B6" s="284"/>
      <c r="C6" s="33" t="s">
        <v>54</v>
      </c>
      <c r="D6" s="33" t="s">
        <v>55</v>
      </c>
      <c r="E6" s="33" t="s">
        <v>56</v>
      </c>
      <c r="F6" s="33" t="s">
        <v>57</v>
      </c>
      <c r="G6" s="33" t="s">
        <v>58</v>
      </c>
      <c r="H6" s="34" t="s">
        <v>54</v>
      </c>
      <c r="I6" s="34" t="s">
        <v>55</v>
      </c>
      <c r="J6" s="34" t="s">
        <v>56</v>
      </c>
      <c r="K6" s="34" t="s">
        <v>57</v>
      </c>
      <c r="L6" s="34" t="s">
        <v>58</v>
      </c>
      <c r="M6" s="35" t="s">
        <v>54</v>
      </c>
      <c r="N6" s="35" t="s">
        <v>55</v>
      </c>
      <c r="O6" s="35" t="s">
        <v>56</v>
      </c>
      <c r="P6" s="35" t="s">
        <v>57</v>
      </c>
      <c r="Q6" s="35" t="s">
        <v>58</v>
      </c>
    </row>
    <row r="7" spans="2:17" ht="16.5" thickBot="1">
      <c r="B7" s="36">
        <v>0</v>
      </c>
      <c r="C7" s="33">
        <v>2</v>
      </c>
      <c r="D7" s="33">
        <v>10</v>
      </c>
      <c r="E7" s="33">
        <v>5</v>
      </c>
      <c r="F7" s="33">
        <v>2</v>
      </c>
      <c r="G7" s="33">
        <v>2</v>
      </c>
      <c r="H7" s="34">
        <v>5</v>
      </c>
      <c r="I7" s="34">
        <v>14</v>
      </c>
      <c r="J7" s="34">
        <v>2</v>
      </c>
      <c r="K7" s="34">
        <v>9</v>
      </c>
      <c r="L7" s="34">
        <v>6</v>
      </c>
      <c r="M7" s="35">
        <v>1</v>
      </c>
      <c r="N7" s="35">
        <v>3</v>
      </c>
      <c r="O7" s="35">
        <v>0</v>
      </c>
      <c r="P7" s="35">
        <v>8</v>
      </c>
      <c r="Q7" s="35">
        <v>5</v>
      </c>
    </row>
    <row r="10" spans="2:17" ht="39" customHeight="1" thickBot="1">
      <c r="B10" s="261" t="s">
        <v>262</v>
      </c>
      <c r="C10" s="261" t="s">
        <v>263</v>
      </c>
      <c r="D10" s="261" t="s">
        <v>1</v>
      </c>
      <c r="E10" s="262" t="s">
        <v>264</v>
      </c>
      <c r="F10" s="262" t="s">
        <v>266</v>
      </c>
      <c r="G10" s="261" t="s">
        <v>100</v>
      </c>
      <c r="H10" s="261" t="s">
        <v>99</v>
      </c>
      <c r="I10" s="262" t="s">
        <v>8</v>
      </c>
      <c r="J10" s="262" t="s">
        <v>6</v>
      </c>
      <c r="K10" s="262" t="s">
        <v>7</v>
      </c>
    </row>
    <row r="11" spans="2:17" ht="47.25">
      <c r="B11" s="317" t="s">
        <v>51</v>
      </c>
      <c r="C11" s="260" t="s">
        <v>54</v>
      </c>
      <c r="D11" s="204">
        <v>2</v>
      </c>
      <c r="E11" s="257" t="s">
        <v>267</v>
      </c>
      <c r="F11" s="204" t="s">
        <v>101</v>
      </c>
      <c r="G11" s="209" t="s">
        <v>102</v>
      </c>
      <c r="H11" s="204">
        <v>45</v>
      </c>
      <c r="I11" s="209">
        <v>38.79</v>
      </c>
      <c r="J11" s="209">
        <v>6.39</v>
      </c>
      <c r="K11" s="209">
        <v>3.33</v>
      </c>
    </row>
    <row r="12" spans="2:17" ht="31.5">
      <c r="B12" s="318"/>
      <c r="C12" s="256" t="s">
        <v>55</v>
      </c>
      <c r="D12" s="221">
        <v>10</v>
      </c>
      <c r="E12" s="254" t="s">
        <v>268</v>
      </c>
      <c r="F12" s="223" t="s">
        <v>107</v>
      </c>
      <c r="G12" s="223" t="s">
        <v>108</v>
      </c>
      <c r="H12" s="221">
        <v>12</v>
      </c>
      <c r="I12" s="223">
        <v>1.33</v>
      </c>
      <c r="J12" s="223">
        <v>3.99</v>
      </c>
      <c r="K12" s="223">
        <v>0.66500000000000004</v>
      </c>
    </row>
    <row r="13" spans="2:17" ht="38.25" customHeight="1">
      <c r="B13" s="318"/>
      <c r="C13" s="256" t="s">
        <v>56</v>
      </c>
      <c r="D13" s="221">
        <v>5</v>
      </c>
      <c r="E13" s="254" t="s">
        <v>269</v>
      </c>
      <c r="F13" s="223" t="s">
        <v>116</v>
      </c>
      <c r="G13" s="223" t="s">
        <v>117</v>
      </c>
      <c r="H13" s="221">
        <v>20</v>
      </c>
      <c r="I13" s="223">
        <v>11.32</v>
      </c>
      <c r="J13" s="223">
        <v>4.88</v>
      </c>
      <c r="K13" s="223">
        <v>0.38</v>
      </c>
    </row>
    <row r="14" spans="2:17" ht="31.5">
      <c r="B14" s="318"/>
      <c r="C14" s="256" t="s">
        <v>57</v>
      </c>
      <c r="D14" s="221">
        <v>2</v>
      </c>
      <c r="E14" s="221" t="s">
        <v>270</v>
      </c>
      <c r="F14" s="223" t="s">
        <v>120</v>
      </c>
      <c r="G14" s="223" t="s">
        <v>121</v>
      </c>
      <c r="H14" s="223">
        <v>85</v>
      </c>
      <c r="I14" s="223">
        <v>12.664999999999999</v>
      </c>
      <c r="J14" s="223">
        <v>0.255</v>
      </c>
      <c r="K14" s="223">
        <v>0.34</v>
      </c>
    </row>
    <row r="15" spans="2:17" ht="16.5" thickBot="1">
      <c r="B15" s="319"/>
      <c r="C15" s="91" t="s">
        <v>58</v>
      </c>
      <c r="D15" s="91">
        <v>2</v>
      </c>
      <c r="E15" s="91" t="s">
        <v>271</v>
      </c>
      <c r="F15" s="92" t="s">
        <v>128</v>
      </c>
      <c r="G15" s="91"/>
      <c r="H15" s="92">
        <v>100</v>
      </c>
      <c r="I15" s="92">
        <v>6.5</v>
      </c>
      <c r="J15" s="92">
        <v>3.5</v>
      </c>
      <c r="K15" s="92">
        <v>0.5</v>
      </c>
    </row>
    <row r="16" spans="2:17" ht="31.5">
      <c r="B16" s="320" t="s">
        <v>52</v>
      </c>
      <c r="C16" s="204" t="s">
        <v>54</v>
      </c>
      <c r="D16" s="204">
        <v>5</v>
      </c>
      <c r="E16" s="257" t="s">
        <v>267</v>
      </c>
      <c r="F16" s="257" t="s">
        <v>103</v>
      </c>
      <c r="G16" s="204" t="s">
        <v>104</v>
      </c>
      <c r="H16" s="204">
        <v>125</v>
      </c>
      <c r="I16" s="209">
        <v>42.125</v>
      </c>
      <c r="J16" s="209">
        <v>1.125</v>
      </c>
      <c r="K16" s="209">
        <v>0.5</v>
      </c>
    </row>
    <row r="17" spans="2:11" ht="31.5">
      <c r="B17" s="320"/>
      <c r="C17" s="221" t="s">
        <v>55</v>
      </c>
      <c r="D17" s="221">
        <v>14</v>
      </c>
      <c r="E17" s="254" t="s">
        <v>268</v>
      </c>
      <c r="F17" s="223" t="s">
        <v>112</v>
      </c>
      <c r="G17" s="223" t="s">
        <v>113</v>
      </c>
      <c r="H17" s="221">
        <v>90</v>
      </c>
      <c r="I17" s="223">
        <v>3.24</v>
      </c>
      <c r="J17" s="223">
        <v>7.2</v>
      </c>
      <c r="K17" s="223">
        <v>0.99</v>
      </c>
    </row>
    <row r="18" spans="2:11" ht="47.25">
      <c r="B18" s="320"/>
      <c r="C18" s="221" t="s">
        <v>56</v>
      </c>
      <c r="D18" s="221">
        <v>2</v>
      </c>
      <c r="E18" s="254" t="s">
        <v>269</v>
      </c>
      <c r="F18" s="219" t="s">
        <v>118</v>
      </c>
      <c r="G18" s="223" t="s">
        <v>117</v>
      </c>
      <c r="H18" s="223">
        <v>20</v>
      </c>
      <c r="I18" s="223">
        <v>5.6</v>
      </c>
      <c r="J18" s="223">
        <v>2.2000000000000002</v>
      </c>
      <c r="K18" s="223">
        <v>0.44</v>
      </c>
    </row>
    <row r="19" spans="2:11" ht="31.5">
      <c r="B19" s="320"/>
      <c r="C19" s="221" t="s">
        <v>57</v>
      </c>
      <c r="D19" s="221">
        <v>9</v>
      </c>
      <c r="E19" s="221" t="s">
        <v>270</v>
      </c>
      <c r="F19" s="223" t="s">
        <v>124</v>
      </c>
      <c r="G19" s="223" t="s">
        <v>125</v>
      </c>
      <c r="H19" s="223">
        <v>100</v>
      </c>
      <c r="I19" s="223">
        <v>12.2</v>
      </c>
      <c r="J19" s="223">
        <v>0.9</v>
      </c>
      <c r="K19" s="223">
        <v>0.3</v>
      </c>
    </row>
    <row r="20" spans="2:11" ht="16.5" thickBot="1">
      <c r="B20" s="321"/>
      <c r="C20" s="91" t="s">
        <v>58</v>
      </c>
      <c r="D20" s="91">
        <v>6</v>
      </c>
      <c r="E20" s="91" t="s">
        <v>271</v>
      </c>
      <c r="F20" s="106" t="s">
        <v>129</v>
      </c>
      <c r="G20" s="102"/>
      <c r="H20" s="95">
        <v>100</v>
      </c>
      <c r="I20" s="95">
        <v>7.5</v>
      </c>
      <c r="J20" s="95">
        <v>5.5</v>
      </c>
      <c r="K20" s="95">
        <v>0.3</v>
      </c>
    </row>
    <row r="21" spans="2:11" ht="32.25" thickBot="1">
      <c r="B21" s="320" t="s">
        <v>53</v>
      </c>
      <c r="C21" s="204" t="s">
        <v>54</v>
      </c>
      <c r="D21" s="204">
        <v>1</v>
      </c>
      <c r="E21" s="257" t="s">
        <v>267</v>
      </c>
      <c r="F21" s="258" t="s">
        <v>105</v>
      </c>
      <c r="G21" s="259" t="s">
        <v>106</v>
      </c>
      <c r="H21" s="258">
        <v>40</v>
      </c>
      <c r="I21" s="259">
        <v>30.04</v>
      </c>
      <c r="J21" s="259">
        <v>2.76</v>
      </c>
      <c r="K21" s="259">
        <v>5.76</v>
      </c>
    </row>
    <row r="22" spans="2:11" ht="32.25" thickBot="1">
      <c r="B22" s="320"/>
      <c r="C22" s="221" t="s">
        <v>55</v>
      </c>
      <c r="D22" s="221">
        <v>3</v>
      </c>
      <c r="E22" s="254" t="s">
        <v>268</v>
      </c>
      <c r="F22" s="92" t="s">
        <v>114</v>
      </c>
      <c r="G22" s="92" t="s">
        <v>115</v>
      </c>
      <c r="H22" s="91">
        <v>10</v>
      </c>
      <c r="I22" s="91">
        <v>0</v>
      </c>
      <c r="J22" s="91">
        <v>5.8</v>
      </c>
      <c r="K22" s="91">
        <v>0.4</v>
      </c>
    </row>
    <row r="23" spans="2:11" ht="38.25" customHeight="1" thickBot="1">
      <c r="B23" s="320"/>
      <c r="C23" s="221" t="s">
        <v>56</v>
      </c>
      <c r="D23" s="221">
        <v>0</v>
      </c>
      <c r="E23" s="254" t="s">
        <v>269</v>
      </c>
      <c r="F23" s="84" t="s">
        <v>119</v>
      </c>
      <c r="G23" s="92" t="s">
        <v>117</v>
      </c>
      <c r="H23" s="92">
        <v>20</v>
      </c>
      <c r="I23" s="92">
        <v>3.66</v>
      </c>
      <c r="J23" s="92">
        <v>1.74</v>
      </c>
      <c r="K23" s="92">
        <v>0.1</v>
      </c>
    </row>
    <row r="24" spans="2:11" ht="32.25" thickBot="1">
      <c r="B24" s="320"/>
      <c r="C24" s="221" t="s">
        <v>57</v>
      </c>
      <c r="D24" s="221">
        <v>8</v>
      </c>
      <c r="E24" s="221" t="s">
        <v>270</v>
      </c>
      <c r="F24" s="92" t="s">
        <v>126</v>
      </c>
      <c r="G24" s="92" t="s">
        <v>127</v>
      </c>
      <c r="H24" s="92">
        <v>110</v>
      </c>
      <c r="I24" s="92">
        <v>12.98</v>
      </c>
      <c r="J24" s="92">
        <v>0.66</v>
      </c>
      <c r="K24" s="92">
        <v>0.22</v>
      </c>
    </row>
    <row r="25" spans="2:11" ht="31.5">
      <c r="B25" s="317"/>
      <c r="C25" s="221" t="s">
        <v>58</v>
      </c>
      <c r="D25" s="221">
        <v>5</v>
      </c>
      <c r="E25" s="221" t="s">
        <v>271</v>
      </c>
      <c r="F25" s="225" t="s">
        <v>130</v>
      </c>
      <c r="G25" s="226"/>
      <c r="H25" s="224">
        <v>100</v>
      </c>
      <c r="I25" s="224">
        <v>4.9000000000000004</v>
      </c>
      <c r="J25" s="224">
        <v>2.4</v>
      </c>
      <c r="K25" s="224">
        <v>0.2</v>
      </c>
    </row>
  </sheetData>
  <mergeCells count="7">
    <mergeCell ref="H5:L5"/>
    <mergeCell ref="M5:Q5"/>
    <mergeCell ref="B11:B15"/>
    <mergeCell ref="B16:B20"/>
    <mergeCell ref="B21:B25"/>
    <mergeCell ref="B5:B6"/>
    <mergeCell ref="C5:G5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P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15"/>
  <sheetViews>
    <sheetView workbookViewId="0">
      <selection activeCell="D20" sqref="D20"/>
    </sheetView>
  </sheetViews>
  <sheetFormatPr defaultRowHeight="15"/>
  <cols>
    <col min="4" max="4" width="42.28515625" customWidth="1"/>
  </cols>
  <sheetData>
    <row r="2" spans="1:6">
      <c r="B2" t="s">
        <v>43</v>
      </c>
    </row>
    <row r="3" spans="1:6">
      <c r="F3" s="28"/>
    </row>
    <row r="4" spans="1:6">
      <c r="A4" s="28">
        <v>1</v>
      </c>
      <c r="B4" s="28" t="s">
        <v>44</v>
      </c>
      <c r="C4" s="28"/>
      <c r="D4" s="28"/>
    </row>
    <row r="5" spans="1:6">
      <c r="A5" s="28"/>
      <c r="B5" s="28"/>
      <c r="C5" s="28"/>
      <c r="D5" s="28"/>
    </row>
    <row r="6" spans="1:6" ht="47.25" customHeight="1">
      <c r="A6" s="28"/>
      <c r="B6" s="278" t="s">
        <v>246</v>
      </c>
      <c r="C6" s="278"/>
      <c r="D6" s="278"/>
    </row>
    <row r="8" spans="1:6" ht="36" customHeight="1">
      <c r="A8" s="27">
        <v>2</v>
      </c>
      <c r="B8" s="279" t="s">
        <v>45</v>
      </c>
      <c r="C8" s="279"/>
      <c r="D8" s="279"/>
    </row>
    <row r="10" spans="1:6" ht="15.75">
      <c r="B10" s="280" t="s">
        <v>46</v>
      </c>
      <c r="C10" s="280"/>
      <c r="D10" s="280"/>
    </row>
    <row r="11" spans="1:6" ht="15.75">
      <c r="B11" s="280" t="s">
        <v>47</v>
      </c>
      <c r="C11" s="280"/>
      <c r="D11" s="280"/>
    </row>
    <row r="12" spans="1:6" ht="15.75">
      <c r="B12" s="31" t="s">
        <v>48</v>
      </c>
      <c r="C12" s="31"/>
      <c r="D12" s="31"/>
    </row>
    <row r="13" spans="1:6" ht="15.75">
      <c r="B13" s="31" t="s">
        <v>49</v>
      </c>
      <c r="C13" s="31"/>
      <c r="D13" s="31"/>
    </row>
    <row r="15" spans="1:6">
      <c r="B15" s="281" t="s">
        <v>259</v>
      </c>
      <c r="C15" s="281"/>
      <c r="D15" s="281"/>
      <c r="E15" s="281"/>
      <c r="F15" s="281"/>
    </row>
  </sheetData>
  <mergeCells count="5">
    <mergeCell ref="B6:D6"/>
    <mergeCell ref="B8:D8"/>
    <mergeCell ref="B11:D11"/>
    <mergeCell ref="B10:D10"/>
    <mergeCell ref="B15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Q19"/>
  <sheetViews>
    <sheetView zoomScale="75" zoomScaleNormal="75" workbookViewId="0">
      <selection activeCell="R20" sqref="R20"/>
    </sheetView>
  </sheetViews>
  <sheetFormatPr defaultRowHeight="15"/>
  <cols>
    <col min="5" max="16" width="9.140625" customWidth="1"/>
    <col min="17" max="17" width="8.85546875" customWidth="1"/>
  </cols>
  <sheetData>
    <row r="2" spans="2:17">
      <c r="B2" t="s">
        <v>92</v>
      </c>
    </row>
    <row r="3" spans="2:17" ht="93.75" customHeight="1">
      <c r="B3" s="282" t="s">
        <v>245</v>
      </c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</row>
    <row r="4" spans="2:17" ht="15.75" customHeight="1" thickBot="1">
      <c r="B4" s="3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ht="16.5" thickBot="1">
      <c r="B5" s="283" t="s">
        <v>50</v>
      </c>
      <c r="C5" s="285" t="s">
        <v>51</v>
      </c>
      <c r="D5" s="286"/>
      <c r="E5" s="286"/>
      <c r="F5" s="286"/>
      <c r="G5" s="287"/>
      <c r="H5" s="288" t="s">
        <v>52</v>
      </c>
      <c r="I5" s="289"/>
      <c r="J5" s="289"/>
      <c r="K5" s="289"/>
      <c r="L5" s="290"/>
      <c r="M5" s="291" t="s">
        <v>53</v>
      </c>
      <c r="N5" s="292"/>
      <c r="O5" s="292"/>
      <c r="P5" s="292"/>
      <c r="Q5" s="293"/>
    </row>
    <row r="6" spans="2:17" ht="16.5" thickBot="1">
      <c r="B6" s="284"/>
      <c r="C6" s="33" t="s">
        <v>54</v>
      </c>
      <c r="D6" s="33" t="s">
        <v>55</v>
      </c>
      <c r="E6" s="33" t="s">
        <v>56</v>
      </c>
      <c r="F6" s="33" t="s">
        <v>57</v>
      </c>
      <c r="G6" s="33" t="s">
        <v>58</v>
      </c>
      <c r="H6" s="34" t="s">
        <v>54</v>
      </c>
      <c r="I6" s="34" t="s">
        <v>55</v>
      </c>
      <c r="J6" s="34" t="s">
        <v>56</v>
      </c>
      <c r="K6" s="34" t="s">
        <v>57</v>
      </c>
      <c r="L6" s="34" t="s">
        <v>58</v>
      </c>
      <c r="M6" s="35" t="s">
        <v>54</v>
      </c>
      <c r="N6" s="35" t="s">
        <v>55</v>
      </c>
      <c r="O6" s="35" t="s">
        <v>56</v>
      </c>
      <c r="P6" s="35" t="s">
        <v>57</v>
      </c>
      <c r="Q6" s="35" t="s">
        <v>58</v>
      </c>
    </row>
    <row r="7" spans="2:17" ht="16.5" thickBot="1">
      <c r="B7" s="36">
        <v>0</v>
      </c>
      <c r="C7" s="33">
        <v>2</v>
      </c>
      <c r="D7" s="33">
        <v>10</v>
      </c>
      <c r="E7" s="33">
        <v>5</v>
      </c>
      <c r="F7" s="33">
        <v>2</v>
      </c>
      <c r="G7" s="33">
        <v>2</v>
      </c>
      <c r="H7" s="34">
        <v>5</v>
      </c>
      <c r="I7" s="34">
        <v>14</v>
      </c>
      <c r="J7" s="34">
        <v>2</v>
      </c>
      <c r="K7" s="34">
        <v>9</v>
      </c>
      <c r="L7" s="34">
        <v>6</v>
      </c>
      <c r="M7" s="35">
        <v>1</v>
      </c>
      <c r="N7" s="35">
        <v>3</v>
      </c>
      <c r="O7" s="35">
        <v>0</v>
      </c>
      <c r="P7" s="35">
        <v>8</v>
      </c>
      <c r="Q7" s="35">
        <v>5</v>
      </c>
    </row>
    <row r="8" spans="2:17" ht="16.5" thickBot="1">
      <c r="B8" s="36">
        <v>1</v>
      </c>
      <c r="C8" s="33">
        <v>3</v>
      </c>
      <c r="D8" s="33">
        <v>3</v>
      </c>
      <c r="E8" s="33">
        <v>3</v>
      </c>
      <c r="F8" s="33">
        <v>20</v>
      </c>
      <c r="G8" s="33">
        <v>28</v>
      </c>
      <c r="H8" s="34">
        <v>12</v>
      </c>
      <c r="I8" s="34">
        <v>2</v>
      </c>
      <c r="J8" s="34">
        <v>3</v>
      </c>
      <c r="K8" s="34">
        <v>11</v>
      </c>
      <c r="L8" s="34">
        <v>0</v>
      </c>
      <c r="M8" s="35">
        <v>0</v>
      </c>
      <c r="N8" s="35">
        <v>5</v>
      </c>
      <c r="O8" s="35">
        <v>5</v>
      </c>
      <c r="P8" s="35">
        <v>30</v>
      </c>
      <c r="Q8" s="35">
        <v>32</v>
      </c>
    </row>
    <row r="9" spans="2:17" ht="16.5" thickBot="1">
      <c r="B9" s="36">
        <v>2</v>
      </c>
      <c r="C9" s="33">
        <v>7</v>
      </c>
      <c r="D9" s="33">
        <v>5</v>
      </c>
      <c r="E9" s="33">
        <v>0</v>
      </c>
      <c r="F9" s="33">
        <v>2</v>
      </c>
      <c r="G9" s="33">
        <v>3</v>
      </c>
      <c r="H9" s="34">
        <v>7</v>
      </c>
      <c r="I9" s="34">
        <v>1</v>
      </c>
      <c r="J9" s="34">
        <v>7</v>
      </c>
      <c r="K9" s="34">
        <v>0</v>
      </c>
      <c r="L9" s="34">
        <v>4</v>
      </c>
      <c r="M9" s="35">
        <v>4</v>
      </c>
      <c r="N9" s="35">
        <v>11</v>
      </c>
      <c r="O9" s="35">
        <v>9</v>
      </c>
      <c r="P9" s="35">
        <v>5</v>
      </c>
      <c r="Q9" s="35">
        <v>4</v>
      </c>
    </row>
    <row r="10" spans="2:17" ht="16.5" thickBot="1">
      <c r="B10" s="36">
        <v>3</v>
      </c>
      <c r="C10" s="33">
        <v>2</v>
      </c>
      <c r="D10" s="33">
        <v>0</v>
      </c>
      <c r="E10" s="33">
        <v>1</v>
      </c>
      <c r="F10" s="33">
        <v>5</v>
      </c>
      <c r="G10" s="33">
        <v>1</v>
      </c>
      <c r="H10" s="34">
        <v>17</v>
      </c>
      <c r="I10" s="34">
        <v>14</v>
      </c>
      <c r="J10" s="34">
        <v>9</v>
      </c>
      <c r="K10" s="34">
        <v>1</v>
      </c>
      <c r="L10" s="34">
        <v>8</v>
      </c>
      <c r="M10" s="35">
        <v>1</v>
      </c>
      <c r="N10" s="35">
        <v>5</v>
      </c>
      <c r="O10" s="35">
        <v>0</v>
      </c>
      <c r="P10" s="35">
        <v>3</v>
      </c>
      <c r="Q10" s="35">
        <v>6</v>
      </c>
    </row>
    <row r="11" spans="2:17" ht="16.5" thickBot="1">
      <c r="B11" s="36">
        <v>4</v>
      </c>
      <c r="C11" s="33">
        <v>20</v>
      </c>
      <c r="D11" s="33">
        <v>1</v>
      </c>
      <c r="E11" s="33">
        <v>6</v>
      </c>
      <c r="F11" s="33">
        <v>6</v>
      </c>
      <c r="G11" s="33">
        <v>8</v>
      </c>
      <c r="H11" s="34">
        <v>4</v>
      </c>
      <c r="I11" s="34">
        <v>6</v>
      </c>
      <c r="J11" s="34">
        <v>2</v>
      </c>
      <c r="K11" s="34">
        <v>5</v>
      </c>
      <c r="L11" s="34">
        <v>9</v>
      </c>
      <c r="M11" s="35">
        <v>9</v>
      </c>
      <c r="N11" s="35">
        <v>2</v>
      </c>
      <c r="O11" s="35">
        <v>1</v>
      </c>
      <c r="P11" s="35">
        <v>0</v>
      </c>
      <c r="Q11" s="35">
        <v>1</v>
      </c>
    </row>
    <row r="12" spans="2:17" ht="16.5" thickBot="1">
      <c r="B12" s="36">
        <v>5</v>
      </c>
      <c r="C12" s="33">
        <v>4</v>
      </c>
      <c r="D12" s="33">
        <v>4</v>
      </c>
      <c r="E12" s="33">
        <v>8</v>
      </c>
      <c r="F12" s="33">
        <v>3</v>
      </c>
      <c r="G12" s="33">
        <v>5</v>
      </c>
      <c r="H12" s="34">
        <v>2</v>
      </c>
      <c r="I12" s="34">
        <v>4</v>
      </c>
      <c r="J12" s="34">
        <v>5</v>
      </c>
      <c r="K12" s="34">
        <v>18</v>
      </c>
      <c r="L12" s="34">
        <v>1</v>
      </c>
      <c r="M12" s="35">
        <v>10</v>
      </c>
      <c r="N12" s="35">
        <v>8</v>
      </c>
      <c r="O12" s="35">
        <v>1</v>
      </c>
      <c r="P12" s="35">
        <v>4</v>
      </c>
      <c r="Q12" s="35">
        <v>13</v>
      </c>
    </row>
    <row r="13" spans="2:17" ht="16.5" thickBot="1">
      <c r="B13" s="36">
        <v>6</v>
      </c>
      <c r="C13" s="33">
        <v>8</v>
      </c>
      <c r="D13" s="33">
        <v>3</v>
      </c>
      <c r="E13" s="33">
        <v>1</v>
      </c>
      <c r="F13" s="33">
        <v>9</v>
      </c>
      <c r="G13" s="33">
        <v>15</v>
      </c>
      <c r="H13" s="34">
        <v>5</v>
      </c>
      <c r="I13" s="34">
        <v>8</v>
      </c>
      <c r="J13" s="34">
        <v>2</v>
      </c>
      <c r="K13" s="34">
        <v>2</v>
      </c>
      <c r="L13" s="34">
        <v>2</v>
      </c>
      <c r="M13" s="35">
        <v>3</v>
      </c>
      <c r="N13" s="35">
        <v>3</v>
      </c>
      <c r="O13" s="35">
        <v>3</v>
      </c>
      <c r="P13" s="35">
        <v>11</v>
      </c>
      <c r="Q13" s="35">
        <v>6</v>
      </c>
    </row>
    <row r="14" spans="2:17" ht="16.5" thickBot="1">
      <c r="B14" s="36">
        <v>7</v>
      </c>
      <c r="C14" s="33">
        <v>9</v>
      </c>
      <c r="D14" s="33">
        <v>17</v>
      </c>
      <c r="E14" s="33">
        <v>9</v>
      </c>
      <c r="F14" s="33">
        <v>10</v>
      </c>
      <c r="G14" s="33">
        <v>6</v>
      </c>
      <c r="H14" s="34">
        <v>2</v>
      </c>
      <c r="I14" s="34">
        <v>10</v>
      </c>
      <c r="J14" s="34">
        <v>0</v>
      </c>
      <c r="K14" s="34">
        <v>9</v>
      </c>
      <c r="L14" s="34">
        <v>6</v>
      </c>
      <c r="M14" s="35">
        <v>17</v>
      </c>
      <c r="N14" s="35">
        <v>5</v>
      </c>
      <c r="O14" s="35">
        <v>4</v>
      </c>
      <c r="P14" s="35">
        <v>15</v>
      </c>
      <c r="Q14" s="35">
        <v>0</v>
      </c>
    </row>
    <row r="15" spans="2:17" ht="16.5" thickBot="1">
      <c r="B15" s="36">
        <v>8</v>
      </c>
      <c r="C15" s="33">
        <v>15</v>
      </c>
      <c r="D15" s="33">
        <v>5</v>
      </c>
      <c r="E15" s="33">
        <v>3</v>
      </c>
      <c r="F15" s="33">
        <v>3</v>
      </c>
      <c r="G15" s="33">
        <v>0</v>
      </c>
      <c r="H15" s="34">
        <v>24</v>
      </c>
      <c r="I15" s="34">
        <v>1</v>
      </c>
      <c r="J15" s="34">
        <v>2</v>
      </c>
      <c r="K15" s="34">
        <v>5</v>
      </c>
      <c r="L15" s="34">
        <v>7</v>
      </c>
      <c r="M15" s="35">
        <v>2</v>
      </c>
      <c r="N15" s="35">
        <v>2</v>
      </c>
      <c r="O15" s="35">
        <v>2</v>
      </c>
      <c r="P15" s="35">
        <v>1</v>
      </c>
      <c r="Q15" s="35">
        <v>2</v>
      </c>
    </row>
    <row r="16" spans="2:17" ht="16.5" thickBot="1">
      <c r="B16" s="36">
        <v>9</v>
      </c>
      <c r="C16" s="33">
        <v>4</v>
      </c>
      <c r="D16" s="33">
        <v>9</v>
      </c>
      <c r="E16" s="33">
        <v>2</v>
      </c>
      <c r="F16" s="33">
        <v>0</v>
      </c>
      <c r="G16" s="33">
        <v>2</v>
      </c>
      <c r="H16" s="34">
        <v>1</v>
      </c>
      <c r="I16" s="34">
        <v>4</v>
      </c>
      <c r="J16" s="34">
        <v>3</v>
      </c>
      <c r="K16" s="34">
        <v>2</v>
      </c>
      <c r="L16" s="34">
        <v>3</v>
      </c>
      <c r="M16" s="35">
        <v>7</v>
      </c>
      <c r="N16" s="35">
        <v>7</v>
      </c>
      <c r="O16" s="35">
        <v>1</v>
      </c>
      <c r="P16" s="35">
        <v>9</v>
      </c>
      <c r="Q16" s="35">
        <v>6</v>
      </c>
    </row>
    <row r="19" spans="2:17" ht="19.5" customHeight="1">
      <c r="B19" s="277" t="s">
        <v>131</v>
      </c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</row>
  </sheetData>
  <mergeCells count="6">
    <mergeCell ref="B19:Q19"/>
    <mergeCell ref="B3:Q3"/>
    <mergeCell ref="B5:B6"/>
    <mergeCell ref="C5:G5"/>
    <mergeCell ref="H5:L5"/>
    <mergeCell ref="M5:Q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Y25"/>
  <sheetViews>
    <sheetView zoomScale="68" zoomScaleNormal="68" workbookViewId="0">
      <selection activeCell="I25" sqref="I25"/>
    </sheetView>
  </sheetViews>
  <sheetFormatPr defaultRowHeight="15"/>
  <cols>
    <col min="10" max="10" width="13.28515625" customWidth="1"/>
    <col min="20" max="20" width="18" customWidth="1"/>
    <col min="24" max="24" width="16.7109375" customWidth="1"/>
  </cols>
  <sheetData>
    <row r="2" spans="1:25" ht="15.75">
      <c r="B2" s="41" t="s">
        <v>59</v>
      </c>
    </row>
    <row r="3" spans="1:25" ht="94.5" customHeight="1">
      <c r="B3" s="302" t="s">
        <v>272</v>
      </c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  <c r="X3" s="302"/>
      <c r="Y3" s="302"/>
    </row>
    <row r="4" spans="1:25" ht="16.5" thickBot="1">
      <c r="B4" s="11"/>
    </row>
    <row r="5" spans="1:25" ht="16.5" thickBot="1">
      <c r="A5" s="10" t="s">
        <v>93</v>
      </c>
      <c r="B5" s="8" t="s">
        <v>60</v>
      </c>
      <c r="C5" s="236">
        <v>2</v>
      </c>
      <c r="D5" s="236">
        <v>10</v>
      </c>
      <c r="E5" s="236">
        <v>5</v>
      </c>
      <c r="F5" s="236">
        <v>2</v>
      </c>
      <c r="G5" s="236">
        <v>2</v>
      </c>
      <c r="H5" s="236">
        <v>5</v>
      </c>
      <c r="I5" s="236">
        <v>14</v>
      </c>
      <c r="J5" s="55"/>
      <c r="K5" s="237">
        <v>2</v>
      </c>
      <c r="L5" s="236">
        <v>9</v>
      </c>
      <c r="M5" s="236">
        <v>6</v>
      </c>
      <c r="N5" s="236">
        <v>1</v>
      </c>
      <c r="O5" s="236">
        <v>3</v>
      </c>
      <c r="P5" s="236">
        <v>0</v>
      </c>
      <c r="Q5" s="236">
        <v>8</v>
      </c>
      <c r="R5" s="236">
        <v>5</v>
      </c>
    </row>
    <row r="6" spans="1:25" ht="16.5" thickBot="1">
      <c r="A6" s="10" t="s">
        <v>198</v>
      </c>
      <c r="B6" s="37" t="s">
        <v>61</v>
      </c>
      <c r="C6" s="240">
        <v>4</v>
      </c>
      <c r="D6" s="240">
        <v>4</v>
      </c>
      <c r="E6" s="240">
        <v>8</v>
      </c>
      <c r="F6" s="240">
        <v>3</v>
      </c>
      <c r="G6" s="240">
        <v>5</v>
      </c>
      <c r="H6" s="240">
        <v>2</v>
      </c>
      <c r="I6" s="240">
        <v>4</v>
      </c>
      <c r="J6" s="55"/>
      <c r="K6" s="241">
        <v>5</v>
      </c>
      <c r="L6" s="240">
        <v>18</v>
      </c>
      <c r="M6" s="240">
        <v>1</v>
      </c>
      <c r="N6" s="240">
        <v>10</v>
      </c>
      <c r="O6" s="240">
        <v>8</v>
      </c>
      <c r="P6" s="240">
        <v>1</v>
      </c>
      <c r="Q6" s="240">
        <v>4</v>
      </c>
      <c r="R6" s="240">
        <v>13</v>
      </c>
      <c r="T6" s="173" t="s">
        <v>16</v>
      </c>
    </row>
    <row r="7" spans="1:25" ht="16.5" thickBot="1">
      <c r="A7" s="10"/>
      <c r="J7" s="55"/>
      <c r="T7" s="173" t="s">
        <v>230</v>
      </c>
    </row>
    <row r="8" spans="1:25" ht="16.5" thickBot="1">
      <c r="A8" s="10"/>
      <c r="B8" s="8" t="s">
        <v>62</v>
      </c>
      <c r="C8" s="236">
        <v>2</v>
      </c>
      <c r="D8" s="236">
        <v>10</v>
      </c>
      <c r="E8" s="236">
        <v>5</v>
      </c>
      <c r="F8" s="236">
        <v>2</v>
      </c>
      <c r="G8" s="236">
        <v>2</v>
      </c>
      <c r="H8" s="236">
        <v>5</v>
      </c>
      <c r="I8" s="236">
        <v>14</v>
      </c>
      <c r="J8" s="55"/>
      <c r="K8" s="248">
        <v>5</v>
      </c>
      <c r="L8" s="249">
        <v>18</v>
      </c>
      <c r="M8" s="249">
        <v>1</v>
      </c>
      <c r="N8" s="249">
        <v>10</v>
      </c>
      <c r="O8" s="249">
        <v>8</v>
      </c>
      <c r="P8" s="249">
        <v>1</v>
      </c>
      <c r="Q8" s="249">
        <v>4</v>
      </c>
      <c r="R8" s="249">
        <v>13</v>
      </c>
      <c r="T8" s="173" t="s">
        <v>231</v>
      </c>
    </row>
    <row r="9" spans="1:25" ht="16.5" thickBot="1">
      <c r="A9" s="10"/>
      <c r="B9" s="37" t="s">
        <v>63</v>
      </c>
      <c r="C9" s="240">
        <v>4</v>
      </c>
      <c r="D9" s="240">
        <v>4</v>
      </c>
      <c r="E9" s="240">
        <v>8</v>
      </c>
      <c r="F9" s="240">
        <v>3</v>
      </c>
      <c r="G9" s="240">
        <v>5</v>
      </c>
      <c r="H9" s="240">
        <v>2</v>
      </c>
      <c r="I9" s="240">
        <v>4</v>
      </c>
      <c r="J9" s="55"/>
      <c r="K9" s="237">
        <v>2</v>
      </c>
      <c r="L9" s="236">
        <v>9</v>
      </c>
      <c r="M9" s="236">
        <v>6</v>
      </c>
      <c r="N9" s="236">
        <v>1</v>
      </c>
      <c r="O9" s="236">
        <v>3</v>
      </c>
      <c r="P9" s="236">
        <v>0</v>
      </c>
      <c r="Q9" s="236">
        <v>8</v>
      </c>
      <c r="R9" s="236">
        <v>5</v>
      </c>
    </row>
    <row r="10" spans="1:25" ht="15.75">
      <c r="A10" s="10"/>
      <c r="J10" s="55"/>
      <c r="T10" s="17" t="s">
        <v>16</v>
      </c>
    </row>
    <row r="11" spans="1:25" ht="18.75" customHeight="1" thickBot="1">
      <c r="A11" s="10"/>
      <c r="B11" s="43"/>
      <c r="C11" s="39"/>
      <c r="D11" s="39"/>
      <c r="E11" s="39"/>
      <c r="F11" s="39"/>
      <c r="G11" s="39"/>
      <c r="H11" s="39"/>
      <c r="I11" s="39"/>
      <c r="J11" s="44"/>
      <c r="K11" s="39"/>
      <c r="L11" s="39"/>
      <c r="M11" s="39"/>
      <c r="N11" s="39"/>
      <c r="O11" s="39"/>
      <c r="P11" s="39"/>
      <c r="Q11" s="39"/>
      <c r="R11" s="39"/>
      <c r="T11" s="301" t="s">
        <v>248</v>
      </c>
      <c r="U11" s="301"/>
      <c r="V11" s="301"/>
      <c r="W11" s="301"/>
      <c r="X11" s="301"/>
    </row>
    <row r="12" spans="1:25" ht="18" customHeight="1" thickBot="1">
      <c r="A12" s="10" t="s">
        <v>173</v>
      </c>
      <c r="B12" s="45" t="s">
        <v>70</v>
      </c>
      <c r="C12" s="238">
        <v>2</v>
      </c>
      <c r="D12" s="238">
        <v>0</v>
      </c>
      <c r="E12" s="238">
        <v>1</v>
      </c>
      <c r="F12" s="238">
        <v>5</v>
      </c>
      <c r="G12" s="238">
        <v>1</v>
      </c>
      <c r="H12" s="238">
        <v>17</v>
      </c>
      <c r="I12" s="238">
        <v>14</v>
      </c>
      <c r="J12" s="55"/>
      <c r="K12" s="238">
        <v>9</v>
      </c>
      <c r="L12" s="238">
        <v>1</v>
      </c>
      <c r="M12" s="238">
        <v>8</v>
      </c>
      <c r="N12" s="238">
        <v>1</v>
      </c>
      <c r="O12" s="238">
        <v>5</v>
      </c>
      <c r="P12" s="238">
        <v>0</v>
      </c>
      <c r="Q12" s="238">
        <v>3</v>
      </c>
      <c r="R12" s="238">
        <v>6</v>
      </c>
      <c r="T12" s="301" t="s">
        <v>247</v>
      </c>
      <c r="U12" s="301"/>
      <c r="V12" s="301"/>
      <c r="W12" s="301"/>
      <c r="X12" s="301"/>
    </row>
    <row r="13" spans="1:25" ht="16.5" thickBot="1">
      <c r="A13" s="10" t="s">
        <v>218</v>
      </c>
      <c r="B13" s="46" t="s">
        <v>71</v>
      </c>
      <c r="C13" s="242">
        <v>15</v>
      </c>
      <c r="D13" s="242">
        <v>5</v>
      </c>
      <c r="E13" s="242">
        <v>3</v>
      </c>
      <c r="F13" s="243">
        <v>3</v>
      </c>
      <c r="G13" s="61">
        <v>0</v>
      </c>
      <c r="H13" s="243">
        <v>24</v>
      </c>
      <c r="I13" s="61">
        <v>1</v>
      </c>
      <c r="J13" s="55"/>
      <c r="K13" s="244">
        <v>2</v>
      </c>
      <c r="L13" s="61">
        <v>5</v>
      </c>
      <c r="M13" s="61">
        <v>7</v>
      </c>
      <c r="N13" s="61">
        <v>2</v>
      </c>
      <c r="O13" s="245">
        <v>2</v>
      </c>
      <c r="P13" s="246">
        <v>2</v>
      </c>
      <c r="Q13" s="246">
        <v>1</v>
      </c>
      <c r="R13" s="247">
        <v>2</v>
      </c>
    </row>
    <row r="14" spans="1:25" ht="21" customHeight="1" thickBot="1">
      <c r="A14" s="10"/>
      <c r="B14" s="42"/>
      <c r="C14" s="42"/>
      <c r="D14" s="42"/>
      <c r="E14" s="42"/>
      <c r="F14" s="42"/>
      <c r="G14" s="42"/>
      <c r="H14" s="42"/>
      <c r="I14" s="42"/>
      <c r="J14" s="55"/>
      <c r="K14" s="38"/>
      <c r="L14" s="38"/>
      <c r="M14" s="38"/>
      <c r="N14" s="38"/>
      <c r="O14" s="38"/>
      <c r="P14" s="38"/>
      <c r="Q14" s="38"/>
      <c r="R14" s="38"/>
      <c r="T14" s="294" t="s">
        <v>249</v>
      </c>
      <c r="U14" s="295"/>
      <c r="V14" s="295"/>
      <c r="W14" s="295"/>
      <c r="X14" s="296"/>
    </row>
    <row r="15" spans="1:25" ht="18.75" customHeight="1" thickBot="1">
      <c r="A15" s="10"/>
      <c r="B15" s="48" t="s">
        <v>72</v>
      </c>
      <c r="C15" s="238">
        <v>2</v>
      </c>
      <c r="D15" s="238">
        <v>0</v>
      </c>
      <c r="E15" s="238">
        <v>1</v>
      </c>
      <c r="F15" s="238">
        <v>5</v>
      </c>
      <c r="G15" s="238">
        <v>1</v>
      </c>
      <c r="H15" s="238">
        <v>17</v>
      </c>
      <c r="I15" s="238">
        <v>14</v>
      </c>
      <c r="J15" s="55"/>
      <c r="K15" s="250">
        <v>2</v>
      </c>
      <c r="L15" s="61">
        <v>5</v>
      </c>
      <c r="M15" s="61">
        <v>7</v>
      </c>
      <c r="N15" s="61">
        <v>2</v>
      </c>
      <c r="O15" s="251">
        <v>2</v>
      </c>
      <c r="P15" s="252">
        <v>2</v>
      </c>
      <c r="Q15" s="252">
        <v>1</v>
      </c>
      <c r="R15" s="253">
        <v>2</v>
      </c>
      <c r="T15" s="297" t="s">
        <v>252</v>
      </c>
      <c r="U15" s="297"/>
      <c r="V15" s="297"/>
      <c r="W15" s="297"/>
      <c r="X15" s="297"/>
    </row>
    <row r="16" spans="1:25" ht="16.5" thickBot="1">
      <c r="A16" s="10"/>
      <c r="B16" s="49" t="s">
        <v>73</v>
      </c>
      <c r="C16" s="242">
        <v>15</v>
      </c>
      <c r="D16" s="242">
        <v>5</v>
      </c>
      <c r="E16" s="242">
        <v>3</v>
      </c>
      <c r="F16" s="243">
        <v>3</v>
      </c>
      <c r="G16" s="61">
        <v>0</v>
      </c>
      <c r="H16" s="243">
        <v>24</v>
      </c>
      <c r="I16" s="61">
        <v>1</v>
      </c>
      <c r="J16" s="55"/>
      <c r="K16" s="238">
        <v>9</v>
      </c>
      <c r="L16" s="238">
        <v>1</v>
      </c>
      <c r="M16" s="238">
        <v>8</v>
      </c>
      <c r="N16" s="238">
        <v>1</v>
      </c>
      <c r="O16" s="238">
        <v>5</v>
      </c>
      <c r="P16" s="238">
        <v>0</v>
      </c>
      <c r="Q16" s="238">
        <v>3</v>
      </c>
      <c r="R16" s="238">
        <v>6</v>
      </c>
    </row>
    <row r="17" spans="1:24" ht="21" customHeight="1">
      <c r="A17" s="10"/>
      <c r="B17" s="42"/>
      <c r="C17" s="42"/>
      <c r="D17" s="42"/>
      <c r="E17" s="42"/>
      <c r="F17" s="42"/>
      <c r="G17" s="42"/>
      <c r="H17" s="42"/>
      <c r="I17" s="42"/>
      <c r="J17" s="44"/>
      <c r="K17" s="40"/>
      <c r="L17" s="40"/>
      <c r="M17" s="40"/>
      <c r="N17" s="40"/>
      <c r="O17" s="40"/>
      <c r="P17" s="40"/>
      <c r="Q17" s="40"/>
      <c r="R17" s="40"/>
      <c r="T17" s="297" t="s">
        <v>250</v>
      </c>
      <c r="U17" s="297"/>
      <c r="V17" s="297"/>
      <c r="W17" s="297"/>
      <c r="X17" s="297"/>
    </row>
    <row r="18" spans="1:24" ht="16.5" thickBot="1">
      <c r="A18" s="10"/>
      <c r="B18" s="42"/>
      <c r="C18" s="42"/>
      <c r="D18" s="42"/>
      <c r="E18" s="42"/>
      <c r="F18" s="42"/>
      <c r="G18" s="42"/>
      <c r="H18" s="42"/>
      <c r="I18" s="42"/>
      <c r="J18" s="44"/>
      <c r="K18" s="40"/>
      <c r="L18" s="40"/>
      <c r="M18" s="40"/>
      <c r="N18" s="40"/>
      <c r="O18" s="40"/>
      <c r="P18" s="40"/>
      <c r="Q18" s="40"/>
      <c r="R18" s="40"/>
      <c r="T18" s="298" t="s">
        <v>251</v>
      </c>
      <c r="U18" s="299"/>
      <c r="V18" s="299"/>
      <c r="W18" s="299"/>
      <c r="X18" s="300"/>
    </row>
    <row r="19" spans="1:24" ht="16.5" thickBot="1">
      <c r="A19" s="10" t="s">
        <v>185</v>
      </c>
      <c r="B19" s="48" t="s">
        <v>74</v>
      </c>
      <c r="C19" s="238">
        <v>20</v>
      </c>
      <c r="D19" s="239">
        <v>1</v>
      </c>
      <c r="E19" s="238">
        <v>6</v>
      </c>
      <c r="F19" s="239">
        <v>6</v>
      </c>
      <c r="G19" s="238">
        <v>8</v>
      </c>
      <c r="H19" s="239">
        <v>4</v>
      </c>
      <c r="I19" s="238">
        <v>6</v>
      </c>
      <c r="J19" s="55"/>
      <c r="K19" s="238">
        <v>2</v>
      </c>
      <c r="L19" s="238">
        <v>5</v>
      </c>
      <c r="M19" s="238">
        <v>9</v>
      </c>
      <c r="N19" s="238">
        <v>9</v>
      </c>
      <c r="O19" s="238">
        <v>2</v>
      </c>
      <c r="P19" s="238">
        <v>1</v>
      </c>
      <c r="Q19" s="238">
        <v>0</v>
      </c>
      <c r="R19" s="238">
        <v>1</v>
      </c>
    </row>
    <row r="20" spans="1:24" ht="16.5" thickBot="1">
      <c r="A20" s="10" t="s">
        <v>253</v>
      </c>
      <c r="B20" s="49" t="s">
        <v>75</v>
      </c>
      <c r="C20" s="242">
        <v>4</v>
      </c>
      <c r="D20" s="243">
        <v>9</v>
      </c>
      <c r="E20" s="242">
        <v>2</v>
      </c>
      <c r="F20" s="243">
        <v>0</v>
      </c>
      <c r="G20" s="242">
        <v>2</v>
      </c>
      <c r="H20" s="243">
        <v>1</v>
      </c>
      <c r="I20" s="242">
        <v>4</v>
      </c>
      <c r="J20" s="55"/>
      <c r="K20" s="242">
        <v>3</v>
      </c>
      <c r="L20" s="242">
        <v>2</v>
      </c>
      <c r="M20" s="242">
        <v>3</v>
      </c>
      <c r="N20" s="242">
        <v>7</v>
      </c>
      <c r="O20" s="242">
        <v>7</v>
      </c>
      <c r="P20" s="242">
        <v>1</v>
      </c>
      <c r="Q20" s="242">
        <v>9</v>
      </c>
      <c r="R20" s="242">
        <v>6</v>
      </c>
    </row>
    <row r="21" spans="1:24" ht="16.5" thickBot="1">
      <c r="B21" s="42"/>
      <c r="C21" s="42"/>
      <c r="D21" s="42"/>
      <c r="E21" s="42"/>
      <c r="F21" s="42"/>
      <c r="G21" s="42"/>
      <c r="H21" s="42"/>
      <c r="I21" s="42"/>
      <c r="J21" s="55"/>
      <c r="K21" s="38"/>
      <c r="L21" s="38"/>
      <c r="M21" s="38"/>
      <c r="N21" s="38"/>
      <c r="O21" s="38"/>
      <c r="P21" s="38"/>
      <c r="Q21" s="38"/>
      <c r="R21" s="38"/>
    </row>
    <row r="22" spans="1:24" ht="16.5" thickBot="1">
      <c r="B22" s="48" t="s">
        <v>76</v>
      </c>
      <c r="C22" s="238">
        <v>20</v>
      </c>
      <c r="D22" s="239">
        <v>1</v>
      </c>
      <c r="E22" s="238">
        <v>6</v>
      </c>
      <c r="F22" s="239">
        <v>6</v>
      </c>
      <c r="G22" s="238">
        <v>8</v>
      </c>
      <c r="H22" s="239">
        <v>4</v>
      </c>
      <c r="I22" s="238">
        <v>6</v>
      </c>
      <c r="J22" s="55"/>
      <c r="K22" s="61">
        <v>3</v>
      </c>
      <c r="L22" s="61">
        <v>2</v>
      </c>
      <c r="M22" s="61">
        <v>3</v>
      </c>
      <c r="N22" s="61">
        <v>7</v>
      </c>
      <c r="O22" s="61">
        <v>7</v>
      </c>
      <c r="P22" s="61">
        <v>1</v>
      </c>
      <c r="Q22" s="61">
        <v>9</v>
      </c>
      <c r="R22" s="61">
        <v>6</v>
      </c>
    </row>
    <row r="23" spans="1:24" ht="16.5" thickBot="1">
      <c r="B23" s="49" t="s">
        <v>77</v>
      </c>
      <c r="C23" s="242">
        <v>4</v>
      </c>
      <c r="D23" s="243">
        <v>9</v>
      </c>
      <c r="E23" s="242">
        <v>2</v>
      </c>
      <c r="F23" s="243">
        <v>0</v>
      </c>
      <c r="G23" s="242">
        <v>2</v>
      </c>
      <c r="H23" s="243">
        <v>1</v>
      </c>
      <c r="I23" s="242">
        <v>4</v>
      </c>
      <c r="J23" s="55"/>
      <c r="K23" s="238">
        <v>2</v>
      </c>
      <c r="L23" s="238">
        <v>5</v>
      </c>
      <c r="M23" s="238">
        <v>9</v>
      </c>
      <c r="N23" s="238">
        <v>9</v>
      </c>
      <c r="O23" s="238">
        <v>2</v>
      </c>
      <c r="P23" s="238">
        <v>1</v>
      </c>
      <c r="Q23" s="238">
        <v>0</v>
      </c>
      <c r="R23" s="238">
        <v>1</v>
      </c>
    </row>
    <row r="24" spans="1:24" ht="15.75" thickBot="1"/>
    <row r="25" spans="1:24" ht="15.75" thickBot="1">
      <c r="L25" s="47"/>
    </row>
  </sheetData>
  <mergeCells count="7">
    <mergeCell ref="T11:X11"/>
    <mergeCell ref="B3:Y3"/>
    <mergeCell ref="T14:X14"/>
    <mergeCell ref="T15:X15"/>
    <mergeCell ref="T17:X17"/>
    <mergeCell ref="T18:X18"/>
    <mergeCell ref="T12:X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Y20"/>
  <sheetViews>
    <sheetView zoomScale="75" zoomScaleNormal="75" workbookViewId="0">
      <selection activeCell="V23" sqref="V23"/>
    </sheetView>
  </sheetViews>
  <sheetFormatPr defaultRowHeight="15"/>
  <sheetData>
    <row r="2" spans="2:25" ht="15.75">
      <c r="B2" s="41" t="s">
        <v>78</v>
      </c>
    </row>
    <row r="3" spans="2:25" ht="81" customHeight="1">
      <c r="B3" s="282" t="s">
        <v>258</v>
      </c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</row>
    <row r="4" spans="2:25" ht="16.5" thickBot="1">
      <c r="B4" s="29"/>
    </row>
    <row r="5" spans="2:25" ht="16.5" thickBot="1">
      <c r="B5" s="8" t="s">
        <v>79</v>
      </c>
      <c r="C5" s="50">
        <v>9</v>
      </c>
      <c r="D5" s="50">
        <v>17</v>
      </c>
      <c r="E5" s="51">
        <v>9</v>
      </c>
      <c r="F5" s="9">
        <v>10</v>
      </c>
      <c r="G5" s="9">
        <v>6</v>
      </c>
      <c r="H5" s="9">
        <v>2</v>
      </c>
      <c r="I5" s="9">
        <v>10</v>
      </c>
      <c r="J5" s="9">
        <v>0</v>
      </c>
      <c r="K5" s="50">
        <v>9</v>
      </c>
      <c r="L5" s="51">
        <v>6</v>
      </c>
      <c r="M5" s="50">
        <v>17</v>
      </c>
      <c r="N5" s="50">
        <v>5</v>
      </c>
      <c r="O5" s="50">
        <v>4</v>
      </c>
      <c r="P5" s="50">
        <v>15</v>
      </c>
      <c r="Q5" s="50">
        <v>0</v>
      </c>
      <c r="T5" s="303" t="s">
        <v>16</v>
      </c>
      <c r="U5" s="303"/>
      <c r="V5" s="214"/>
      <c r="W5" s="214"/>
      <c r="X5" s="214"/>
    </row>
    <row r="6" spans="2:25" ht="16.5" thickBot="1">
      <c r="T6" s="303" t="s">
        <v>230</v>
      </c>
      <c r="U6" s="303"/>
      <c r="V6" s="214"/>
      <c r="W6" s="214"/>
      <c r="X6" s="214"/>
    </row>
    <row r="7" spans="2:25" ht="16.5" thickBot="1">
      <c r="B7" s="8" t="s">
        <v>80</v>
      </c>
      <c r="C7" s="50">
        <v>9</v>
      </c>
      <c r="D7" s="50">
        <v>17</v>
      </c>
      <c r="E7" s="51">
        <v>6</v>
      </c>
      <c r="F7" s="9">
        <v>10</v>
      </c>
      <c r="G7" s="9">
        <v>6</v>
      </c>
      <c r="H7" s="9">
        <v>2</v>
      </c>
      <c r="I7" s="9">
        <v>10</v>
      </c>
      <c r="J7" s="9">
        <v>0</v>
      </c>
      <c r="K7" s="50">
        <v>9</v>
      </c>
      <c r="L7" s="51">
        <v>9</v>
      </c>
      <c r="M7" s="50">
        <v>17</v>
      </c>
      <c r="N7" s="50">
        <v>5</v>
      </c>
      <c r="O7" s="50">
        <v>4</v>
      </c>
      <c r="P7" s="50">
        <v>15</v>
      </c>
      <c r="Q7" s="50">
        <v>0</v>
      </c>
      <c r="T7" s="303" t="s">
        <v>231</v>
      </c>
      <c r="U7" s="303"/>
      <c r="V7" s="214"/>
      <c r="W7" s="214"/>
      <c r="X7" s="214"/>
    </row>
    <row r="8" spans="2:25">
      <c r="B8" t="s">
        <v>82</v>
      </c>
      <c r="T8" s="214"/>
      <c r="U8" s="214"/>
      <c r="V8" s="214"/>
      <c r="W8" s="214"/>
      <c r="X8" s="214"/>
    </row>
    <row r="9" spans="2:25" ht="15.75">
      <c r="T9" s="17" t="s">
        <v>16</v>
      </c>
      <c r="U9" s="214"/>
      <c r="V9" s="214"/>
      <c r="W9" s="214"/>
      <c r="X9" s="214"/>
    </row>
    <row r="10" spans="2:25" ht="16.5" customHeight="1" thickBot="1">
      <c r="T10" s="301" t="s">
        <v>254</v>
      </c>
      <c r="U10" s="301"/>
      <c r="V10" s="301"/>
      <c r="W10" s="301"/>
      <c r="X10" s="301"/>
      <c r="Y10" s="301"/>
    </row>
    <row r="11" spans="2:25" ht="16.5" thickBot="1">
      <c r="B11" s="47" t="s">
        <v>74</v>
      </c>
      <c r="C11" s="56">
        <v>20</v>
      </c>
      <c r="D11" s="57">
        <v>1</v>
      </c>
      <c r="E11" s="56">
        <v>6</v>
      </c>
      <c r="F11" s="57">
        <v>6</v>
      </c>
      <c r="G11" s="58">
        <v>8</v>
      </c>
      <c r="H11" s="59">
        <v>4</v>
      </c>
      <c r="I11" s="60">
        <v>6</v>
      </c>
      <c r="J11" s="59">
        <v>2</v>
      </c>
      <c r="K11" s="59">
        <v>5</v>
      </c>
      <c r="L11" s="58">
        <v>9</v>
      </c>
      <c r="M11" s="57">
        <v>9</v>
      </c>
      <c r="N11" s="56">
        <v>2</v>
      </c>
      <c r="O11" s="57">
        <v>1</v>
      </c>
      <c r="P11" s="56">
        <v>0</v>
      </c>
      <c r="Q11" s="61">
        <v>1</v>
      </c>
      <c r="T11" s="235"/>
      <c r="U11" s="235"/>
      <c r="V11" s="235"/>
      <c r="W11" s="235"/>
      <c r="X11" s="235"/>
    </row>
    <row r="12" spans="2:25" ht="15.75" thickBot="1">
      <c r="B12" s="53"/>
      <c r="C12" s="53"/>
      <c r="D12" s="53"/>
      <c r="E12" s="53"/>
      <c r="F12" s="53"/>
      <c r="G12" s="55"/>
      <c r="H12" s="55"/>
      <c r="I12" s="55"/>
      <c r="J12" s="55"/>
      <c r="K12" s="55"/>
      <c r="L12" s="55"/>
      <c r="M12" s="53"/>
      <c r="N12" s="53"/>
      <c r="O12" s="53"/>
      <c r="P12" s="53"/>
      <c r="Q12" s="53"/>
      <c r="T12" s="214"/>
      <c r="U12" s="214"/>
      <c r="V12" s="214"/>
      <c r="W12" s="214"/>
      <c r="X12" s="214"/>
    </row>
    <row r="13" spans="2:25" ht="16.5" customHeight="1" thickBot="1">
      <c r="B13" s="52" t="s">
        <v>81</v>
      </c>
      <c r="C13" s="57">
        <v>20</v>
      </c>
      <c r="D13" s="56">
        <v>1</v>
      </c>
      <c r="E13" s="57">
        <v>6</v>
      </c>
      <c r="F13" s="56">
        <v>6</v>
      </c>
      <c r="G13" s="59">
        <v>9</v>
      </c>
      <c r="H13" s="59">
        <v>4</v>
      </c>
      <c r="I13" s="61">
        <v>1</v>
      </c>
      <c r="J13" s="58">
        <v>2</v>
      </c>
      <c r="K13" s="59">
        <v>5</v>
      </c>
      <c r="L13" s="58">
        <v>8</v>
      </c>
      <c r="M13" s="57">
        <v>9</v>
      </c>
      <c r="N13" s="56">
        <v>2</v>
      </c>
      <c r="O13" s="57">
        <v>1</v>
      </c>
      <c r="P13" s="56">
        <v>0</v>
      </c>
      <c r="Q13" s="61">
        <v>6</v>
      </c>
      <c r="T13" s="297" t="s">
        <v>250</v>
      </c>
      <c r="U13" s="297"/>
      <c r="V13" s="297"/>
      <c r="W13" s="297"/>
      <c r="X13" s="297"/>
      <c r="Y13" s="297"/>
    </row>
    <row r="14" spans="2:25" ht="15.75">
      <c r="B14" s="53" t="s">
        <v>83</v>
      </c>
      <c r="C14" s="53"/>
      <c r="D14" s="53"/>
      <c r="E14" s="53"/>
      <c r="F14" s="53"/>
      <c r="G14" s="53"/>
      <c r="T14" s="234"/>
      <c r="U14" s="234"/>
      <c r="V14" s="234"/>
      <c r="W14" s="234"/>
      <c r="X14" s="234"/>
    </row>
    <row r="20" spans="22:22">
      <c r="V20" t="s">
        <v>257</v>
      </c>
    </row>
  </sheetData>
  <mergeCells count="6">
    <mergeCell ref="T13:Y13"/>
    <mergeCell ref="B3:R3"/>
    <mergeCell ref="T5:U5"/>
    <mergeCell ref="T6:U6"/>
    <mergeCell ref="T7:U7"/>
    <mergeCell ref="T10:Y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V15"/>
  <sheetViews>
    <sheetView zoomScale="89" zoomScaleNormal="89" workbookViewId="0">
      <selection activeCell="P18" sqref="P18"/>
    </sheetView>
  </sheetViews>
  <sheetFormatPr defaultRowHeight="15"/>
  <sheetData>
    <row r="1" spans="2:22" ht="15.75">
      <c r="B1" s="54" t="s">
        <v>84</v>
      </c>
      <c r="C1" s="54"/>
      <c r="D1" s="54"/>
      <c r="E1" s="54"/>
    </row>
    <row r="2" spans="2:22" ht="15.75">
      <c r="B2" s="11" t="s">
        <v>87</v>
      </c>
    </row>
    <row r="4" spans="2:22" ht="15.75" customHeight="1" thickBot="1">
      <c r="B4" s="304" t="s">
        <v>88</v>
      </c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</row>
    <row r="5" spans="2:22" ht="25.5" customHeight="1" thickBot="1">
      <c r="B5" s="305" t="s">
        <v>89</v>
      </c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7"/>
    </row>
    <row r="6" spans="2:22" ht="16.5" thickBot="1">
      <c r="B6" s="11"/>
      <c r="C6" s="53"/>
      <c r="D6" s="53"/>
      <c r="E6" s="53"/>
      <c r="F6" s="53"/>
      <c r="G6" s="53"/>
      <c r="H6" s="53"/>
      <c r="I6" s="53"/>
    </row>
    <row r="7" spans="2:22" ht="32.25" customHeight="1" thickBot="1">
      <c r="B7" s="308" t="s">
        <v>85</v>
      </c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10"/>
    </row>
    <row r="8" spans="2:22" ht="15.75" thickBot="1"/>
    <row r="9" spans="2:22" ht="33.75" customHeight="1" thickBot="1">
      <c r="B9" s="308" t="s">
        <v>86</v>
      </c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  <c r="O9" s="309"/>
      <c r="P9" s="309"/>
      <c r="Q9" s="309"/>
      <c r="R9" s="309"/>
      <c r="S9" s="309"/>
      <c r="T9" s="309"/>
      <c r="U9" s="310"/>
    </row>
    <row r="11" spans="2:22" ht="31.5" customHeight="1">
      <c r="B11" s="311" t="s">
        <v>91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</row>
    <row r="14" spans="2:22" ht="15" customHeight="1">
      <c r="B14" s="304" t="s">
        <v>90</v>
      </c>
      <c r="C14" s="304"/>
      <c r="D14" s="304"/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"/>
    </row>
    <row r="15" spans="2:22" ht="15" customHeight="1">
      <c r="E15" s="30"/>
      <c r="F15" s="30"/>
      <c r="G15" s="30"/>
      <c r="H15" s="30"/>
      <c r="I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</sheetData>
  <mergeCells count="6">
    <mergeCell ref="B14:U14"/>
    <mergeCell ref="B5:U5"/>
    <mergeCell ref="B4:U4"/>
    <mergeCell ref="B7:U7"/>
    <mergeCell ref="B9:U9"/>
    <mergeCell ref="B11:U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Q22"/>
  <sheetViews>
    <sheetView zoomScale="71" zoomScaleNormal="71" workbookViewId="0">
      <selection activeCell="K23" sqref="K23"/>
    </sheetView>
  </sheetViews>
  <sheetFormatPr defaultRowHeight="15"/>
  <cols>
    <col min="4" max="4" width="16.5703125" customWidth="1"/>
    <col min="5" max="5" width="18.42578125" customWidth="1"/>
    <col min="7" max="7" width="14.28515625" customWidth="1"/>
    <col min="11" max="11" width="18.42578125" customWidth="1"/>
    <col min="12" max="12" width="14" customWidth="1"/>
    <col min="13" max="13" width="13.5703125" customWidth="1"/>
    <col min="15" max="15" width="22.140625" customWidth="1"/>
    <col min="16" max="16" width="18.5703125" customWidth="1"/>
    <col min="17" max="17" width="20.7109375" customWidth="1"/>
  </cols>
  <sheetData>
    <row r="2" spans="2:17" ht="36.75" customHeight="1">
      <c r="B2" s="312" t="s">
        <v>228</v>
      </c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</row>
    <row r="4" spans="2:17" ht="15.75">
      <c r="B4" s="67" t="s">
        <v>93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</row>
    <row r="5" spans="2:17" ht="21.75" customHeight="1">
      <c r="C5" s="75" t="s">
        <v>131</v>
      </c>
      <c r="D5" s="75"/>
      <c r="E5" s="75"/>
      <c r="F5" s="75"/>
      <c r="G5" s="75"/>
      <c r="H5" s="75"/>
      <c r="I5" s="75"/>
      <c r="J5" s="75"/>
      <c r="K5" s="5"/>
      <c r="L5" s="5"/>
      <c r="M5" s="5"/>
      <c r="N5" s="5"/>
      <c r="O5" s="5"/>
      <c r="P5" s="5"/>
      <c r="Q5" s="5"/>
    </row>
    <row r="6" spans="2:17">
      <c r="B6" s="62"/>
      <c r="C6" s="62"/>
      <c r="D6" s="62"/>
      <c r="E6" s="62"/>
      <c r="F6" s="62"/>
      <c r="G6" s="62"/>
      <c r="H6" s="62"/>
      <c r="I6" s="62"/>
      <c r="J6" s="62"/>
    </row>
    <row r="7" spans="2:17" ht="15.75">
      <c r="B7" s="67" t="s">
        <v>54</v>
      </c>
      <c r="C7" s="64" t="s">
        <v>50</v>
      </c>
      <c r="D7" s="64" t="s">
        <v>98</v>
      </c>
      <c r="E7" s="64" t="s">
        <v>99</v>
      </c>
      <c r="F7" s="64" t="s">
        <v>100</v>
      </c>
      <c r="G7" s="64" t="s">
        <v>8</v>
      </c>
      <c r="H7" s="64" t="s">
        <v>6</v>
      </c>
      <c r="I7" s="64" t="s">
        <v>7</v>
      </c>
      <c r="J7" s="62"/>
      <c r="K7" s="63" t="s">
        <v>94</v>
      </c>
      <c r="L7" s="63" t="s">
        <v>95</v>
      </c>
      <c r="M7" s="63" t="s">
        <v>96</v>
      </c>
    </row>
    <row r="8" spans="2:17" ht="24" customHeight="1">
      <c r="B8" s="62"/>
      <c r="C8" s="63">
        <v>2</v>
      </c>
      <c r="D8" s="63" t="s">
        <v>101</v>
      </c>
      <c r="E8" s="65" t="s">
        <v>102</v>
      </c>
      <c r="F8" s="63">
        <v>45</v>
      </c>
      <c r="G8" s="65">
        <v>38.79</v>
      </c>
      <c r="H8" s="65">
        <v>6.39</v>
      </c>
      <c r="I8" s="65">
        <v>3.33</v>
      </c>
      <c r="J8" s="62"/>
      <c r="K8" s="63">
        <f>SUM(G8:G22)</f>
        <v>192.84999999999994</v>
      </c>
      <c r="L8" s="63">
        <f>SUM(H8:H22)</f>
        <v>49.300000000000004</v>
      </c>
      <c r="M8" s="63">
        <f>SUM(I8:I22)</f>
        <v>14.425000000000001</v>
      </c>
      <c r="N8" s="62"/>
      <c r="O8" s="63" t="s">
        <v>134</v>
      </c>
      <c r="P8" s="63" t="s">
        <v>132</v>
      </c>
      <c r="Q8" s="63" t="s">
        <v>133</v>
      </c>
    </row>
    <row r="9" spans="2:17" ht="21.75" customHeight="1">
      <c r="B9" s="62"/>
      <c r="C9" s="63">
        <v>5</v>
      </c>
      <c r="D9" s="63" t="s">
        <v>103</v>
      </c>
      <c r="E9" s="63" t="s">
        <v>104</v>
      </c>
      <c r="F9" s="63">
        <v>125</v>
      </c>
      <c r="G9" s="65">
        <v>42.125</v>
      </c>
      <c r="H9" s="65">
        <v>1.125</v>
      </c>
      <c r="I9" s="65">
        <v>0.5</v>
      </c>
      <c r="J9" s="62"/>
      <c r="N9" s="62"/>
      <c r="O9" s="63">
        <v>196.67175</v>
      </c>
      <c r="P9" s="63">
        <v>42.612124999999999</v>
      </c>
      <c r="Q9" s="63">
        <v>21.852416666700002</v>
      </c>
    </row>
    <row r="10" spans="2:17" ht="21" customHeight="1" thickBot="1">
      <c r="B10" s="62"/>
      <c r="C10" s="68">
        <v>1</v>
      </c>
      <c r="D10" s="68" t="s">
        <v>105</v>
      </c>
      <c r="E10" s="69" t="s">
        <v>106</v>
      </c>
      <c r="F10" s="68">
        <v>40</v>
      </c>
      <c r="G10" s="69">
        <v>30.04</v>
      </c>
      <c r="H10" s="69">
        <v>2.76</v>
      </c>
      <c r="I10" s="69">
        <v>5.76</v>
      </c>
      <c r="J10" s="62"/>
      <c r="K10" s="62"/>
      <c r="L10" s="62"/>
      <c r="M10" s="62"/>
      <c r="N10" s="62"/>
      <c r="O10" s="62"/>
      <c r="P10" s="62"/>
      <c r="Q10" s="62"/>
    </row>
    <row r="11" spans="2:17" ht="22.5" customHeight="1">
      <c r="B11" s="67" t="s">
        <v>55</v>
      </c>
      <c r="C11" s="70">
        <v>10</v>
      </c>
      <c r="D11" s="71" t="s">
        <v>107</v>
      </c>
      <c r="E11" s="71" t="s">
        <v>108</v>
      </c>
      <c r="F11" s="70">
        <v>12</v>
      </c>
      <c r="G11" s="71">
        <v>1.33</v>
      </c>
      <c r="H11" s="71">
        <v>3.99</v>
      </c>
      <c r="I11" s="71">
        <v>0.66500000000000004</v>
      </c>
      <c r="J11" s="62"/>
      <c r="K11" s="63" t="s">
        <v>109</v>
      </c>
      <c r="L11" s="63" t="s">
        <v>110</v>
      </c>
      <c r="M11" s="63" t="s">
        <v>111</v>
      </c>
      <c r="N11" s="62"/>
      <c r="O11" s="62"/>
      <c r="P11" s="62"/>
      <c r="Q11" s="62"/>
    </row>
    <row r="12" spans="2:17" ht="18" customHeight="1">
      <c r="B12" s="62"/>
      <c r="C12" s="63">
        <v>14</v>
      </c>
      <c r="D12" s="65" t="s">
        <v>112</v>
      </c>
      <c r="E12" s="65" t="s">
        <v>113</v>
      </c>
      <c r="F12" s="63">
        <v>90</v>
      </c>
      <c r="G12" s="65">
        <v>3.24</v>
      </c>
      <c r="H12" s="65">
        <v>7.2</v>
      </c>
      <c r="I12" s="65">
        <v>0.99</v>
      </c>
      <c r="J12" s="62"/>
      <c r="K12" s="63">
        <f>O9-K8</f>
        <v>3.8217500000000655</v>
      </c>
      <c r="L12" s="63">
        <f>L8-P9</f>
        <v>6.6878750000000053</v>
      </c>
      <c r="M12" s="63">
        <f>Q9-M8</f>
        <v>7.427416666700001</v>
      </c>
      <c r="N12" s="62"/>
      <c r="O12" s="62"/>
      <c r="P12" s="62"/>
      <c r="Q12" s="62"/>
    </row>
    <row r="13" spans="2:17" ht="24" customHeight="1" thickBot="1">
      <c r="B13" s="62"/>
      <c r="C13" s="68">
        <v>3</v>
      </c>
      <c r="D13" s="69" t="s">
        <v>114</v>
      </c>
      <c r="E13" s="69" t="s">
        <v>115</v>
      </c>
      <c r="F13" s="68">
        <v>10</v>
      </c>
      <c r="G13" s="68">
        <v>0</v>
      </c>
      <c r="H13" s="68">
        <v>5.8</v>
      </c>
      <c r="I13" s="68">
        <v>0.4</v>
      </c>
      <c r="J13" s="62"/>
      <c r="K13" s="62"/>
      <c r="L13" s="62"/>
      <c r="M13" s="62"/>
      <c r="N13" s="62"/>
      <c r="O13" s="62"/>
      <c r="P13" s="62"/>
      <c r="Q13" s="62"/>
    </row>
    <row r="14" spans="2:17" ht="20.25" customHeight="1">
      <c r="B14" s="67" t="s">
        <v>56</v>
      </c>
      <c r="C14" s="70">
        <v>5</v>
      </c>
      <c r="D14" s="71" t="s">
        <v>116</v>
      </c>
      <c r="E14" s="71" t="s">
        <v>117</v>
      </c>
      <c r="F14" s="70">
        <v>20</v>
      </c>
      <c r="G14" s="71">
        <v>11.32</v>
      </c>
      <c r="H14" s="71">
        <v>4.88</v>
      </c>
      <c r="I14" s="71">
        <v>0.38</v>
      </c>
      <c r="J14" s="62"/>
      <c r="K14" s="62"/>
      <c r="L14" s="62"/>
      <c r="M14" s="62"/>
      <c r="N14" s="62"/>
      <c r="O14" s="67"/>
      <c r="P14" s="62"/>
      <c r="Q14" s="62"/>
    </row>
    <row r="15" spans="2:17" ht="18.75" customHeight="1">
      <c r="B15" s="62"/>
      <c r="C15" s="63">
        <v>2</v>
      </c>
      <c r="D15" s="66" t="s">
        <v>118</v>
      </c>
      <c r="E15" s="65" t="s">
        <v>117</v>
      </c>
      <c r="F15" s="65">
        <v>20</v>
      </c>
      <c r="G15" s="65">
        <v>5.6</v>
      </c>
      <c r="H15" s="65">
        <v>2.2000000000000002</v>
      </c>
      <c r="I15" s="65">
        <v>0.44</v>
      </c>
      <c r="J15" s="62"/>
      <c r="K15" s="62"/>
      <c r="L15" s="62"/>
      <c r="M15" s="62"/>
      <c r="N15" s="62"/>
      <c r="O15" s="67"/>
      <c r="P15" s="67"/>
      <c r="Q15" s="67"/>
    </row>
    <row r="16" spans="2:17" ht="23.25" customHeight="1" thickBot="1">
      <c r="B16" s="62"/>
      <c r="C16" s="68">
        <v>0</v>
      </c>
      <c r="D16" s="68" t="s">
        <v>119</v>
      </c>
      <c r="E16" s="69" t="s">
        <v>117</v>
      </c>
      <c r="F16" s="69">
        <v>20</v>
      </c>
      <c r="G16" s="69">
        <v>3.66</v>
      </c>
      <c r="H16" s="69">
        <v>1.74</v>
      </c>
      <c r="I16" s="69">
        <v>0.1</v>
      </c>
      <c r="J16" s="62"/>
      <c r="K16" s="62"/>
      <c r="L16" s="62"/>
      <c r="M16" s="62"/>
      <c r="N16" s="62"/>
      <c r="O16" s="62"/>
      <c r="P16" s="62"/>
      <c r="Q16" s="62"/>
    </row>
    <row r="17" spans="2:17" ht="21" customHeight="1">
      <c r="B17" s="67" t="s">
        <v>57</v>
      </c>
      <c r="C17" s="70">
        <v>2</v>
      </c>
      <c r="D17" s="71" t="s">
        <v>120</v>
      </c>
      <c r="E17" s="71" t="s">
        <v>121</v>
      </c>
      <c r="F17" s="71">
        <v>85</v>
      </c>
      <c r="G17" s="71">
        <v>12.664999999999999</v>
      </c>
      <c r="H17" s="71">
        <v>0.255</v>
      </c>
      <c r="I17" s="71">
        <v>0.34</v>
      </c>
      <c r="J17" s="62"/>
      <c r="K17" s="63" t="s">
        <v>122</v>
      </c>
      <c r="L17" s="63" t="s">
        <v>123</v>
      </c>
      <c r="M17" s="62"/>
      <c r="N17" s="62"/>
      <c r="O17" s="67"/>
      <c r="P17" s="62"/>
      <c r="Q17" s="62"/>
    </row>
    <row r="18" spans="2:17" ht="20.25" customHeight="1">
      <c r="B18" s="62"/>
      <c r="C18" s="63">
        <v>9</v>
      </c>
      <c r="D18" s="65" t="s">
        <v>124</v>
      </c>
      <c r="E18" s="65" t="s">
        <v>125</v>
      </c>
      <c r="F18" s="65">
        <v>100</v>
      </c>
      <c r="G18" s="65">
        <v>12.2</v>
      </c>
      <c r="H18" s="65">
        <v>0.9</v>
      </c>
      <c r="I18" s="65">
        <v>0.3</v>
      </c>
      <c r="J18" s="62"/>
      <c r="K18" s="63">
        <f>SUM(K12:M12)</f>
        <v>17.937041666700072</v>
      </c>
      <c r="L18" s="63">
        <f>1/(1+K18)</f>
        <v>5.2806558574481813E-2</v>
      </c>
      <c r="M18" s="62"/>
      <c r="N18" s="62"/>
      <c r="O18" s="62"/>
      <c r="P18" s="62"/>
      <c r="Q18" s="62"/>
    </row>
    <row r="19" spans="2:17" ht="18" customHeight="1" thickBot="1">
      <c r="B19" s="62"/>
      <c r="C19" s="68">
        <v>8</v>
      </c>
      <c r="D19" s="69" t="s">
        <v>126</v>
      </c>
      <c r="E19" s="69" t="s">
        <v>127</v>
      </c>
      <c r="F19" s="69">
        <v>110</v>
      </c>
      <c r="G19" s="69">
        <v>12.98</v>
      </c>
      <c r="H19" s="69">
        <v>0.66</v>
      </c>
      <c r="I19" s="69">
        <v>0.22</v>
      </c>
      <c r="J19" s="62"/>
      <c r="K19" s="62"/>
      <c r="L19" s="62"/>
      <c r="M19" s="62"/>
      <c r="N19" s="62"/>
      <c r="O19" s="67"/>
    </row>
    <row r="20" spans="2:17" ht="15.75">
      <c r="B20" s="67" t="s">
        <v>58</v>
      </c>
      <c r="C20" s="63">
        <v>2</v>
      </c>
      <c r="D20" s="73" t="s">
        <v>128</v>
      </c>
      <c r="E20" s="74"/>
      <c r="F20" s="72">
        <v>100</v>
      </c>
      <c r="G20" s="72">
        <v>6.5</v>
      </c>
      <c r="H20" s="72">
        <v>3.5</v>
      </c>
      <c r="I20" s="72">
        <v>0.5</v>
      </c>
      <c r="J20" s="62"/>
      <c r="K20" s="62"/>
      <c r="L20" s="62"/>
      <c r="M20" s="62"/>
      <c r="N20" s="62"/>
      <c r="O20" s="62"/>
    </row>
    <row r="21" spans="2:17" ht="15.75">
      <c r="B21" s="62"/>
      <c r="C21" s="63">
        <v>6</v>
      </c>
      <c r="D21" s="73" t="s">
        <v>129</v>
      </c>
      <c r="E21" s="74"/>
      <c r="F21" s="72">
        <v>100</v>
      </c>
      <c r="G21" s="72">
        <v>7.5</v>
      </c>
      <c r="H21" s="72">
        <v>5.5</v>
      </c>
      <c r="I21" s="72">
        <v>0.3</v>
      </c>
      <c r="J21" s="62"/>
      <c r="K21" s="62"/>
      <c r="L21" s="62"/>
      <c r="M21" s="62"/>
      <c r="N21" s="62"/>
      <c r="O21" s="62"/>
    </row>
    <row r="22" spans="2:17" ht="18" customHeight="1">
      <c r="B22" s="62"/>
      <c r="C22" s="63">
        <v>5</v>
      </c>
      <c r="D22" s="73" t="s">
        <v>130</v>
      </c>
      <c r="E22" s="74"/>
      <c r="F22" s="72">
        <v>100</v>
      </c>
      <c r="G22" s="72">
        <v>4.9000000000000004</v>
      </c>
      <c r="H22" s="72">
        <v>2.4</v>
      </c>
      <c r="I22" s="72">
        <v>0.2</v>
      </c>
      <c r="J22" s="62"/>
      <c r="K22" s="62"/>
      <c r="L22" s="62"/>
      <c r="M22" s="62"/>
      <c r="N22" s="62"/>
      <c r="O22" s="62"/>
    </row>
  </sheetData>
  <mergeCells count="1">
    <mergeCell ref="B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Q19"/>
  <sheetViews>
    <sheetView zoomScale="78" zoomScaleNormal="78" workbookViewId="0">
      <selection activeCell="L17" sqref="L17"/>
    </sheetView>
  </sheetViews>
  <sheetFormatPr defaultRowHeight="15"/>
  <cols>
    <col min="4" max="4" width="22.140625" customWidth="1"/>
    <col min="5" max="5" width="18.140625" customWidth="1"/>
    <col min="6" max="6" width="6.5703125" customWidth="1"/>
    <col min="7" max="7" width="13.28515625" customWidth="1"/>
    <col min="11" max="11" width="18.85546875" customWidth="1"/>
    <col min="12" max="12" width="13.42578125" customWidth="1"/>
    <col min="13" max="13" width="14.7109375" customWidth="1"/>
    <col min="15" max="15" width="22.42578125" customWidth="1"/>
    <col min="16" max="16" width="18.42578125" customWidth="1"/>
    <col min="17" max="17" width="19.5703125" customWidth="1"/>
  </cols>
  <sheetData>
    <row r="2" spans="2:17" ht="15.75">
      <c r="B2" s="80" t="s">
        <v>135</v>
      </c>
      <c r="C2" s="76"/>
      <c r="D2" s="76"/>
      <c r="E2" s="76"/>
      <c r="F2" s="76"/>
      <c r="G2" s="76"/>
      <c r="H2" s="76"/>
      <c r="I2" s="76"/>
      <c r="J2" s="76"/>
      <c r="K2" s="76"/>
      <c r="L2" s="80" t="s">
        <v>136</v>
      </c>
      <c r="M2" s="76"/>
      <c r="N2" s="76"/>
      <c r="O2" s="76"/>
      <c r="P2" s="76"/>
      <c r="Q2" s="76"/>
    </row>
    <row r="4" spans="2:17" ht="15.75">
      <c r="B4" s="76"/>
      <c r="C4" s="78" t="s">
        <v>50</v>
      </c>
      <c r="D4" s="78" t="s">
        <v>98</v>
      </c>
      <c r="E4" s="78" t="s">
        <v>99</v>
      </c>
      <c r="F4" s="78" t="s">
        <v>100</v>
      </c>
      <c r="G4" s="78" t="s">
        <v>8</v>
      </c>
      <c r="H4" s="78" t="s">
        <v>6</v>
      </c>
      <c r="I4" s="78" t="s">
        <v>7</v>
      </c>
      <c r="J4" s="76"/>
      <c r="K4" s="77" t="s">
        <v>94</v>
      </c>
      <c r="L4" s="77" t="s">
        <v>95</v>
      </c>
      <c r="M4" s="77" t="s">
        <v>96</v>
      </c>
      <c r="N4" s="76"/>
      <c r="O4" s="77" t="s">
        <v>134</v>
      </c>
      <c r="P4" s="77" t="s">
        <v>132</v>
      </c>
      <c r="Q4" s="77" t="s">
        <v>133</v>
      </c>
    </row>
    <row r="5" spans="2:17" ht="15.75">
      <c r="B5" s="80" t="s">
        <v>54</v>
      </c>
      <c r="C5" s="77">
        <v>3</v>
      </c>
      <c r="D5" s="77" t="s">
        <v>137</v>
      </c>
      <c r="E5" s="83" t="s">
        <v>138</v>
      </c>
      <c r="F5" s="77">
        <v>125</v>
      </c>
      <c r="G5" s="83">
        <v>41.375</v>
      </c>
      <c r="H5" s="83">
        <v>5.875</v>
      </c>
      <c r="I5" s="83">
        <v>1.625</v>
      </c>
      <c r="J5" s="76"/>
      <c r="K5" s="77">
        <f>SUM(G5:G19)</f>
        <v>212.26499999999999</v>
      </c>
      <c r="L5" s="77">
        <f>SUM(H5:H19)</f>
        <v>58.118999999999993</v>
      </c>
      <c r="M5" s="77">
        <f>SUM(I5:I19)</f>
        <v>32.985999999999997</v>
      </c>
      <c r="N5" s="76"/>
      <c r="O5" s="77">
        <v>196.67175</v>
      </c>
      <c r="P5" s="77">
        <v>42.612124999999999</v>
      </c>
      <c r="Q5" s="77">
        <v>21.852416666700002</v>
      </c>
    </row>
    <row r="6" spans="2:17" ht="15.75">
      <c r="B6" s="76"/>
      <c r="C6" s="77">
        <v>12</v>
      </c>
      <c r="D6" s="77" t="s">
        <v>139</v>
      </c>
      <c r="E6" s="79" t="s">
        <v>140</v>
      </c>
      <c r="F6" s="77">
        <v>100</v>
      </c>
      <c r="G6" s="79">
        <v>40.6</v>
      </c>
      <c r="H6" s="79">
        <v>2.1</v>
      </c>
      <c r="I6" s="77">
        <v>0.1</v>
      </c>
      <c r="J6" s="76"/>
      <c r="K6" s="76"/>
      <c r="L6" s="76"/>
      <c r="M6" s="76"/>
      <c r="N6" s="76"/>
      <c r="O6" s="76"/>
      <c r="P6" s="76"/>
      <c r="Q6" s="76"/>
    </row>
    <row r="7" spans="2:17" ht="16.5" thickBot="1">
      <c r="B7" s="76"/>
      <c r="C7" s="81">
        <v>0</v>
      </c>
      <c r="D7" s="81" t="s">
        <v>141</v>
      </c>
      <c r="E7" s="82" t="s">
        <v>142</v>
      </c>
      <c r="F7" s="81">
        <v>60</v>
      </c>
      <c r="G7" s="82">
        <v>49.26</v>
      </c>
      <c r="H7" s="82">
        <v>2.82</v>
      </c>
      <c r="I7" s="82">
        <v>0.06</v>
      </c>
      <c r="J7" s="76"/>
      <c r="K7" s="76"/>
      <c r="L7" s="76"/>
      <c r="M7" s="76"/>
      <c r="N7" s="76"/>
      <c r="O7" s="76"/>
      <c r="P7" s="76"/>
      <c r="Q7" s="76"/>
    </row>
    <row r="8" spans="2:17" ht="20.25" customHeight="1">
      <c r="B8" s="80" t="s">
        <v>55</v>
      </c>
      <c r="C8" s="77">
        <v>3</v>
      </c>
      <c r="D8" s="79" t="s">
        <v>114</v>
      </c>
      <c r="E8" s="79" t="s">
        <v>115</v>
      </c>
      <c r="F8" s="77">
        <v>10</v>
      </c>
      <c r="G8" s="77">
        <v>0</v>
      </c>
      <c r="H8" s="77">
        <v>5.8</v>
      </c>
      <c r="I8" s="77">
        <v>0.4</v>
      </c>
      <c r="J8" s="76"/>
      <c r="K8" s="76"/>
      <c r="L8" s="76"/>
      <c r="M8" s="76"/>
      <c r="N8" s="76"/>
      <c r="O8" s="76"/>
      <c r="P8" s="76"/>
      <c r="Q8" s="76"/>
    </row>
    <row r="9" spans="2:17" ht="20.25" customHeight="1">
      <c r="B9" s="76"/>
      <c r="C9" s="77">
        <v>2</v>
      </c>
      <c r="D9" s="79" t="s">
        <v>143</v>
      </c>
      <c r="E9" s="79" t="s">
        <v>144</v>
      </c>
      <c r="F9" s="77">
        <v>40</v>
      </c>
      <c r="G9" s="77">
        <v>0</v>
      </c>
      <c r="H9" s="79">
        <v>12.304</v>
      </c>
      <c r="I9" s="79">
        <v>1.4159999999999999</v>
      </c>
      <c r="J9" s="76"/>
      <c r="K9" s="76"/>
      <c r="L9" s="76"/>
      <c r="M9" s="76"/>
      <c r="N9" s="76"/>
      <c r="O9" s="76"/>
      <c r="P9" s="76"/>
      <c r="Q9" s="76"/>
    </row>
    <row r="10" spans="2:17" ht="17.25" customHeight="1" thickBot="1">
      <c r="B10" s="76"/>
      <c r="C10" s="81">
        <v>5</v>
      </c>
      <c r="D10" s="82" t="s">
        <v>145</v>
      </c>
      <c r="E10" s="82" t="s">
        <v>146</v>
      </c>
      <c r="F10" s="81">
        <v>35</v>
      </c>
      <c r="G10" s="81">
        <v>0</v>
      </c>
      <c r="H10" s="81">
        <v>7</v>
      </c>
      <c r="I10" s="81">
        <v>0.245</v>
      </c>
      <c r="J10" s="76"/>
      <c r="K10" s="77" t="s">
        <v>109</v>
      </c>
      <c r="L10" s="77" t="s">
        <v>110</v>
      </c>
      <c r="M10" s="77" t="s">
        <v>111</v>
      </c>
      <c r="N10" s="76"/>
      <c r="O10" s="76"/>
      <c r="P10" s="76"/>
      <c r="Q10" s="76"/>
    </row>
    <row r="11" spans="2:17" ht="15.75">
      <c r="B11" s="80" t="s">
        <v>56</v>
      </c>
      <c r="C11" s="77">
        <v>3</v>
      </c>
      <c r="D11" s="83" t="s">
        <v>147</v>
      </c>
      <c r="E11" s="83" t="s">
        <v>148</v>
      </c>
      <c r="F11" s="77">
        <v>15</v>
      </c>
      <c r="G11" s="83">
        <v>5.2350000000000003</v>
      </c>
      <c r="H11" s="83">
        <v>2.9249999999999998</v>
      </c>
      <c r="I11" s="83">
        <v>7.0949999999999998</v>
      </c>
      <c r="J11" s="76"/>
      <c r="K11" s="77">
        <f>K5-O5</f>
        <v>15.593249999999983</v>
      </c>
      <c r="L11" s="77">
        <f>L5-P5</f>
        <v>15.506874999999994</v>
      </c>
      <c r="M11" s="77">
        <f>M5-Q5</f>
        <v>11.133583333299995</v>
      </c>
      <c r="N11" s="76"/>
      <c r="O11" s="76"/>
      <c r="P11" s="76"/>
      <c r="Q11" s="76"/>
    </row>
    <row r="12" spans="2:17" ht="15.75">
      <c r="B12" s="76"/>
      <c r="C12" s="77">
        <v>3</v>
      </c>
      <c r="D12" s="83" t="s">
        <v>147</v>
      </c>
      <c r="E12" s="83" t="s">
        <v>148</v>
      </c>
      <c r="F12" s="77">
        <v>15</v>
      </c>
      <c r="G12" s="83">
        <v>5.2350000000000003</v>
      </c>
      <c r="H12" s="83">
        <v>2.9249999999999998</v>
      </c>
      <c r="I12" s="83">
        <v>7.0949999999999998</v>
      </c>
      <c r="J12" s="76"/>
      <c r="K12" s="76"/>
      <c r="L12" s="76"/>
      <c r="M12" s="76"/>
      <c r="N12" s="76"/>
      <c r="O12" s="76"/>
      <c r="P12" s="76"/>
      <c r="Q12" s="76"/>
    </row>
    <row r="13" spans="2:17" ht="20.25" customHeight="1" thickBot="1">
      <c r="B13" s="76"/>
      <c r="C13" s="84">
        <v>5</v>
      </c>
      <c r="D13" s="82" t="s">
        <v>116</v>
      </c>
      <c r="E13" s="82" t="s">
        <v>117</v>
      </c>
      <c r="F13" s="84">
        <v>20</v>
      </c>
      <c r="G13" s="82">
        <v>11.32</v>
      </c>
      <c r="H13" s="82">
        <v>4.88</v>
      </c>
      <c r="I13" s="82">
        <v>0.38</v>
      </c>
      <c r="J13" s="76"/>
      <c r="K13" s="76"/>
      <c r="L13" s="76"/>
      <c r="M13" s="76"/>
      <c r="N13" s="76"/>
      <c r="O13" s="76"/>
      <c r="P13" s="76"/>
      <c r="Q13" s="76"/>
    </row>
    <row r="14" spans="2:17" ht="18.75" customHeight="1">
      <c r="B14" s="80" t="s">
        <v>57</v>
      </c>
      <c r="C14" s="77">
        <v>20</v>
      </c>
      <c r="D14" s="79" t="s">
        <v>149</v>
      </c>
      <c r="E14" s="79" t="s">
        <v>127</v>
      </c>
      <c r="F14" s="79">
        <v>80</v>
      </c>
      <c r="G14" s="79">
        <v>12.48</v>
      </c>
      <c r="H14" s="79">
        <v>0.48</v>
      </c>
      <c r="I14" s="79">
        <v>0.48</v>
      </c>
      <c r="J14" s="76"/>
      <c r="K14" s="76"/>
      <c r="L14" s="76"/>
      <c r="M14" s="76"/>
      <c r="N14" s="76"/>
      <c r="O14" s="76"/>
      <c r="P14" s="76"/>
      <c r="Q14" s="76"/>
    </row>
    <row r="15" spans="2:17" ht="17.25" customHeight="1">
      <c r="B15" s="76"/>
      <c r="C15" s="77">
        <v>11</v>
      </c>
      <c r="D15" s="79" t="s">
        <v>150</v>
      </c>
      <c r="E15" s="79" t="s">
        <v>151</v>
      </c>
      <c r="F15" s="79">
        <v>105</v>
      </c>
      <c r="G15" s="79">
        <v>13.02</v>
      </c>
      <c r="H15" s="79">
        <v>0.63</v>
      </c>
      <c r="I15" s="79">
        <v>0.21</v>
      </c>
      <c r="J15" s="76"/>
      <c r="K15" s="77" t="s">
        <v>122</v>
      </c>
      <c r="L15" s="77" t="s">
        <v>123</v>
      </c>
      <c r="M15" s="76"/>
      <c r="N15" s="76"/>
      <c r="O15" s="76"/>
      <c r="P15" s="76"/>
      <c r="Q15" s="76"/>
    </row>
    <row r="16" spans="2:17" ht="20.25" customHeight="1" thickBot="1">
      <c r="B16" s="76"/>
      <c r="C16" s="81">
        <v>30</v>
      </c>
      <c r="D16" s="82" t="s">
        <v>152</v>
      </c>
      <c r="E16" s="82" t="s">
        <v>153</v>
      </c>
      <c r="F16" s="82">
        <v>40</v>
      </c>
      <c r="G16" s="82">
        <v>12.44</v>
      </c>
      <c r="H16" s="82">
        <v>0.48</v>
      </c>
      <c r="I16" s="82">
        <v>0.08</v>
      </c>
      <c r="J16" s="76"/>
      <c r="K16" s="77">
        <f>SUM(K11:M11)</f>
        <v>42.233708333299973</v>
      </c>
      <c r="L16" s="77">
        <f>1/(1+K16)</f>
        <v>2.3130100066613261E-2</v>
      </c>
    </row>
    <row r="17" spans="2:12" ht="20.25" customHeight="1">
      <c r="B17" s="80" t="s">
        <v>58</v>
      </c>
      <c r="C17" s="77">
        <v>28</v>
      </c>
      <c r="D17" s="79" t="s">
        <v>154</v>
      </c>
      <c r="E17" s="77"/>
      <c r="F17" s="79">
        <v>100</v>
      </c>
      <c r="G17" s="79">
        <v>4.0999999999999996</v>
      </c>
      <c r="H17" s="79">
        <v>2.1</v>
      </c>
      <c r="I17" s="79">
        <v>12.3</v>
      </c>
      <c r="J17" s="76"/>
      <c r="K17" s="76"/>
      <c r="L17" s="76"/>
    </row>
    <row r="18" spans="2:12" ht="16.5" customHeight="1">
      <c r="B18" s="76"/>
      <c r="C18" s="77">
        <v>0</v>
      </c>
      <c r="D18" s="79" t="s">
        <v>155</v>
      </c>
      <c r="E18" s="77"/>
      <c r="F18" s="79">
        <v>100</v>
      </c>
      <c r="G18" s="79">
        <v>4.2</v>
      </c>
      <c r="H18" s="79">
        <v>1</v>
      </c>
      <c r="I18" s="79">
        <v>0.3</v>
      </c>
      <c r="J18" s="76"/>
      <c r="K18" s="76"/>
      <c r="L18" s="76"/>
    </row>
    <row r="19" spans="2:12" ht="19.5" customHeight="1">
      <c r="B19" s="76"/>
      <c r="C19" s="77">
        <v>32</v>
      </c>
      <c r="D19" s="79" t="s">
        <v>156</v>
      </c>
      <c r="E19" s="77"/>
      <c r="F19" s="79">
        <v>100</v>
      </c>
      <c r="G19" s="79">
        <v>13</v>
      </c>
      <c r="H19" s="79">
        <v>6.8</v>
      </c>
      <c r="I19" s="79">
        <v>1.2</v>
      </c>
      <c r="J19" s="76"/>
      <c r="K19" s="76"/>
      <c r="L19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Win_</dc:creator>
  <cp:lastModifiedBy>Win_</cp:lastModifiedBy>
  <dcterms:created xsi:type="dcterms:W3CDTF">2021-10-29T08:45:30Z</dcterms:created>
  <dcterms:modified xsi:type="dcterms:W3CDTF">2021-11-24T03:39:00Z</dcterms:modified>
</cp:coreProperties>
</file>