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13_ncr:1_{32AB035A-F15B-4F82-A21A-7663394C46A3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Жами 2020 йил" sheetId="9" r:id="rId1"/>
    <sheet name="жами" sheetId="4" r:id="rId2"/>
    <sheet name="Тушум солиштирма" sheetId="11" r:id="rId3"/>
    <sheet name="Қайтиш коеф" sheetId="10" r:id="rId4"/>
    <sheet name="Фармойиш бажарилиши" sheetId="6" r:id="rId5"/>
    <sheet name="Хисобот тақдим этилиши" sheetId="3" r:id="rId6"/>
    <sheet name="Ижро интизоми бўйича" sheetId="5" r:id="rId7"/>
  </sheets>
  <definedNames>
    <definedName name="_xlnm._FilterDatabase" localSheetId="1" hidden="1">жами!$E$4:$P$97</definedName>
    <definedName name="_xlnm._FilterDatabase" localSheetId="0" hidden="1">'Жами 2020 йил'!$A$4:$P$97</definedName>
    <definedName name="_xlnm._FilterDatabase" localSheetId="3" hidden="1">'Қайтиш коеф'!$E$5:$L$97</definedName>
    <definedName name="_xlnm._FilterDatabase" localSheetId="2" hidden="1">'Тушум солиштирма'!$D$5:$K$97</definedName>
    <definedName name="_xlnm._FilterDatabase" localSheetId="4" hidden="1">'Фармойиш бажарилиши'!$B$4:$AM$90</definedName>
    <definedName name="_xlnm._FilterDatabase" localSheetId="5" hidden="1">'Хисобот тақдим этилиши'!$AJ$7:$AK$97</definedName>
    <definedName name="_xlnm.Print_Area" localSheetId="1">жами!$A$1:$P$97</definedName>
    <definedName name="_xlnm.Print_Area" localSheetId="0">'Жами 2020 йил'!$A$1:$P$97</definedName>
    <definedName name="_xlnm.Print_Area" localSheetId="6">'Ижро интизоми бўйича'!$A$1:$Q$103</definedName>
    <definedName name="_xlnm.Print_Area" localSheetId="3">'Қайтиш коеф'!$A$1:$T$104</definedName>
    <definedName name="_xlnm.Print_Area" localSheetId="2">'Тушум солиштирма'!$A$1:$K$97</definedName>
    <definedName name="_xlnm.Print_Area" localSheetId="4">'Фармойиш бажарилиши'!$A$1:$AJ$90</definedName>
    <definedName name="_xlnm.Print_Area" localSheetId="5">'Хисобот тақдим этилиши'!$A$1:$AK$102</definedName>
    <definedName name="_xlnm.Print_Titles" localSheetId="1">жами!$1:$5</definedName>
    <definedName name="_xlnm.Print_Titles" localSheetId="0">'Жами 2020 йил'!$1:$5</definedName>
    <definedName name="_xlnm.Print_Titles" localSheetId="3">'Қайтиш коеф'!$4:$5</definedName>
    <definedName name="_xlnm.Print_Titles" localSheetId="2">'Тушум солиштирма'!$4:$5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4" l="1"/>
  <c r="O36" i="4"/>
  <c r="N36" i="4"/>
  <c r="M36" i="4"/>
  <c r="L36" i="4"/>
  <c r="N84" i="4"/>
  <c r="M84" i="4"/>
  <c r="L84" i="4"/>
  <c r="N68" i="4"/>
  <c r="M68" i="4"/>
  <c r="L68" i="4"/>
  <c r="K68" i="4" s="1"/>
  <c r="N43" i="4"/>
  <c r="M43" i="4"/>
  <c r="L43" i="4"/>
  <c r="N23" i="4"/>
  <c r="M23" i="4"/>
  <c r="L23" i="4"/>
  <c r="K23" i="4" s="1"/>
  <c r="N16" i="4"/>
  <c r="M16" i="4"/>
  <c r="L16" i="4"/>
  <c r="N9" i="4"/>
  <c r="M9" i="4"/>
  <c r="L9" i="4"/>
  <c r="K9" i="4" l="1"/>
  <c r="K43" i="4"/>
  <c r="K36" i="4"/>
  <c r="K16" i="4"/>
  <c r="K84" i="4"/>
  <c r="R4" i="4"/>
  <c r="Q4" i="4"/>
  <c r="AJ32" i="6" l="1"/>
  <c r="AJ38" i="6"/>
  <c r="AJ58" i="6"/>
  <c r="AJ62" i="6"/>
  <c r="AJ67" i="6"/>
  <c r="AJ69" i="6"/>
  <c r="AJ75" i="6"/>
  <c r="AJ77" i="6"/>
  <c r="AJ86" i="6"/>
  <c r="AL102" i="3" l="1"/>
  <c r="AL101" i="3"/>
  <c r="AL100" i="3"/>
  <c r="R8" i="4" l="1"/>
  <c r="R10" i="4"/>
  <c r="R91" i="4" l="1"/>
  <c r="R89" i="4"/>
  <c r="R87" i="4"/>
  <c r="R85" i="4"/>
  <c r="R72" i="4"/>
  <c r="R70" i="4"/>
  <c r="R62" i="4"/>
  <c r="R60" i="4"/>
  <c r="R58" i="4"/>
  <c r="R56" i="4"/>
  <c r="R54" i="4"/>
  <c r="R52" i="4"/>
  <c r="R50" i="4"/>
  <c r="R48" i="4"/>
  <c r="R46" i="4"/>
  <c r="R44" i="4"/>
  <c r="R40" i="4"/>
  <c r="R38" i="4"/>
  <c r="R34" i="4"/>
  <c r="R32" i="4"/>
  <c r="R30" i="4"/>
  <c r="R28" i="4"/>
  <c r="R26" i="4"/>
  <c r="R24" i="4"/>
  <c r="R20" i="4"/>
  <c r="R18" i="4"/>
  <c r="R14" i="4"/>
  <c r="R12" i="4"/>
  <c r="R92" i="4"/>
  <c r="R90" i="4"/>
  <c r="R88" i="4"/>
  <c r="R86" i="4"/>
  <c r="R71" i="4"/>
  <c r="R69" i="4"/>
  <c r="R61" i="4"/>
  <c r="R59" i="4"/>
  <c r="R57" i="4"/>
  <c r="R55" i="4"/>
  <c r="R53" i="4"/>
  <c r="R51" i="4"/>
  <c r="R49" i="4"/>
  <c r="R47" i="4"/>
  <c r="R45" i="4"/>
  <c r="R41" i="4"/>
  <c r="R39" i="4"/>
  <c r="R37" i="4"/>
  <c r="R33" i="4"/>
  <c r="R31" i="4"/>
  <c r="R29" i="4"/>
  <c r="R27" i="4"/>
  <c r="R25" i="4"/>
  <c r="R21" i="4"/>
  <c r="R19" i="4"/>
  <c r="R17" i="4"/>
  <c r="R13" i="4"/>
  <c r="R11" i="4"/>
  <c r="R97" i="4"/>
  <c r="R95" i="4"/>
  <c r="R93" i="4"/>
  <c r="R82" i="4"/>
  <c r="R80" i="4"/>
  <c r="R78" i="4"/>
  <c r="R76" i="4"/>
  <c r="R74" i="4"/>
  <c r="R67" i="4"/>
  <c r="R65" i="4"/>
  <c r="R63" i="4"/>
  <c r="R35" i="4"/>
  <c r="R15" i="4"/>
  <c r="R96" i="4"/>
  <c r="R94" i="4"/>
  <c r="R83" i="4"/>
  <c r="R81" i="4"/>
  <c r="R79" i="4"/>
  <c r="R77" i="4"/>
  <c r="R75" i="4"/>
  <c r="R73" i="4"/>
  <c r="R66" i="4"/>
  <c r="R64" i="4"/>
  <c r="R42" i="4"/>
  <c r="R22" i="4"/>
  <c r="L5" i="10"/>
  <c r="K5" i="10"/>
  <c r="J5" i="10"/>
  <c r="I5" i="10"/>
  <c r="H5" i="10"/>
  <c r="G5" i="10"/>
  <c r="F5" i="10"/>
  <c r="E5" i="10"/>
  <c r="AJ14" i="6" l="1"/>
  <c r="AJ88" i="6"/>
  <c r="AJ20" i="6"/>
  <c r="V7" i="10" l="1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F94" i="10" l="1"/>
  <c r="E94" i="10"/>
  <c r="F93" i="10"/>
  <c r="E93" i="10"/>
  <c r="F97" i="4" l="1"/>
  <c r="M97" i="4" s="1"/>
  <c r="F96" i="4"/>
  <c r="M96" i="4" s="1"/>
  <c r="F95" i="4"/>
  <c r="M95" i="4" s="1"/>
  <c r="F94" i="4"/>
  <c r="M94" i="4" s="1"/>
  <c r="F93" i="4"/>
  <c r="M93" i="4" s="1"/>
  <c r="F92" i="4"/>
  <c r="M92" i="4" s="1"/>
  <c r="F91" i="4"/>
  <c r="M91" i="4" s="1"/>
  <c r="F90" i="4"/>
  <c r="M90" i="4" s="1"/>
  <c r="F89" i="4"/>
  <c r="M89" i="4" s="1"/>
  <c r="F88" i="4"/>
  <c r="M88" i="4" s="1"/>
  <c r="F87" i="4"/>
  <c r="M87" i="4" s="1"/>
  <c r="F86" i="4"/>
  <c r="M86" i="4" s="1"/>
  <c r="F85" i="4"/>
  <c r="M85" i="4" s="1"/>
  <c r="F83" i="4"/>
  <c r="M83" i="4" s="1"/>
  <c r="F82" i="4"/>
  <c r="M82" i="4" s="1"/>
  <c r="F81" i="4"/>
  <c r="M81" i="4" s="1"/>
  <c r="F80" i="4"/>
  <c r="M80" i="4" s="1"/>
  <c r="F79" i="4"/>
  <c r="M79" i="4" s="1"/>
  <c r="F78" i="4"/>
  <c r="M78" i="4" s="1"/>
  <c r="F77" i="4"/>
  <c r="M77" i="4" s="1"/>
  <c r="F76" i="4"/>
  <c r="M76" i="4" s="1"/>
  <c r="F75" i="4"/>
  <c r="M75" i="4" s="1"/>
  <c r="F74" i="4"/>
  <c r="M74" i="4" s="1"/>
  <c r="F73" i="4"/>
  <c r="M73" i="4" s="1"/>
  <c r="F72" i="4"/>
  <c r="M72" i="4" s="1"/>
  <c r="F71" i="4"/>
  <c r="M71" i="4" s="1"/>
  <c r="F70" i="4"/>
  <c r="M70" i="4" s="1"/>
  <c r="F69" i="4"/>
  <c r="M69" i="4" s="1"/>
  <c r="F67" i="4"/>
  <c r="M67" i="4" s="1"/>
  <c r="F66" i="4"/>
  <c r="M66" i="4" s="1"/>
  <c r="F65" i="4"/>
  <c r="M65" i="4" s="1"/>
  <c r="F64" i="4"/>
  <c r="M64" i="4" s="1"/>
  <c r="F63" i="4"/>
  <c r="M63" i="4" s="1"/>
  <c r="F62" i="4"/>
  <c r="M62" i="4" s="1"/>
  <c r="F61" i="4"/>
  <c r="M61" i="4" s="1"/>
  <c r="F60" i="4"/>
  <c r="M60" i="4" s="1"/>
  <c r="F59" i="4"/>
  <c r="M59" i="4" s="1"/>
  <c r="F58" i="4"/>
  <c r="M58" i="4" s="1"/>
  <c r="F57" i="4"/>
  <c r="M57" i="4" s="1"/>
  <c r="F56" i="4"/>
  <c r="M56" i="4" s="1"/>
  <c r="F55" i="4"/>
  <c r="M55" i="4" s="1"/>
  <c r="F54" i="4"/>
  <c r="M54" i="4" s="1"/>
  <c r="F53" i="4"/>
  <c r="M53" i="4" s="1"/>
  <c r="F52" i="4"/>
  <c r="M52" i="4" s="1"/>
  <c r="F51" i="4"/>
  <c r="M51" i="4" s="1"/>
  <c r="F50" i="4"/>
  <c r="M50" i="4" s="1"/>
  <c r="F49" i="4"/>
  <c r="M49" i="4" s="1"/>
  <c r="F48" i="4"/>
  <c r="M48" i="4" s="1"/>
  <c r="F47" i="4"/>
  <c r="M47" i="4" s="1"/>
  <c r="F46" i="4"/>
  <c r="M46" i="4" s="1"/>
  <c r="F45" i="4"/>
  <c r="M45" i="4" s="1"/>
  <c r="F44" i="4"/>
  <c r="M44" i="4" s="1"/>
  <c r="F42" i="4"/>
  <c r="M42" i="4" s="1"/>
  <c r="F41" i="4"/>
  <c r="M41" i="4" s="1"/>
  <c r="F40" i="4"/>
  <c r="M40" i="4" s="1"/>
  <c r="F39" i="4"/>
  <c r="M39" i="4" s="1"/>
  <c r="F38" i="4"/>
  <c r="M38" i="4" s="1"/>
  <c r="F37" i="4"/>
  <c r="M37" i="4" s="1"/>
  <c r="F35" i="4"/>
  <c r="M35" i="4" s="1"/>
  <c r="F34" i="4"/>
  <c r="M34" i="4" s="1"/>
  <c r="F33" i="4"/>
  <c r="M33" i="4" s="1"/>
  <c r="F32" i="4"/>
  <c r="M32" i="4" s="1"/>
  <c r="F31" i="4"/>
  <c r="M31" i="4" s="1"/>
  <c r="F30" i="4"/>
  <c r="M30" i="4" s="1"/>
  <c r="F29" i="4"/>
  <c r="M29" i="4" s="1"/>
  <c r="F28" i="4"/>
  <c r="M28" i="4" s="1"/>
  <c r="F27" i="4"/>
  <c r="M27" i="4" s="1"/>
  <c r="F26" i="4"/>
  <c r="M26" i="4" s="1"/>
  <c r="F25" i="4"/>
  <c r="M25" i="4" s="1"/>
  <c r="F24" i="4"/>
  <c r="M24" i="4" s="1"/>
  <c r="F22" i="4"/>
  <c r="M22" i="4" s="1"/>
  <c r="F21" i="4"/>
  <c r="M21" i="4" s="1"/>
  <c r="F20" i="4"/>
  <c r="M20" i="4" s="1"/>
  <c r="F19" i="4"/>
  <c r="M19" i="4" s="1"/>
  <c r="F18" i="4"/>
  <c r="M18" i="4" s="1"/>
  <c r="F17" i="4"/>
  <c r="M17" i="4" s="1"/>
  <c r="F15" i="4"/>
  <c r="M15" i="4" s="1"/>
  <c r="F14" i="4"/>
  <c r="M14" i="4" s="1"/>
  <c r="F13" i="4"/>
  <c r="M13" i="4" s="1"/>
  <c r="F12" i="4"/>
  <c r="M12" i="4" s="1"/>
  <c r="F11" i="4"/>
  <c r="M11" i="4" s="1"/>
  <c r="F10" i="4"/>
  <c r="M10" i="4" s="1"/>
  <c r="F8" i="4"/>
  <c r="M8" i="4" s="1"/>
  <c r="F7" i="4"/>
  <c r="M7" i="4" s="1"/>
  <c r="F6" i="4"/>
  <c r="AJ8" i="6" l="1"/>
  <c r="V4" i="10" l="1"/>
  <c r="R4" i="10"/>
  <c r="N4" i="10"/>
  <c r="Z97" i="10"/>
  <c r="Z96" i="10"/>
  <c r="Z95" i="10"/>
  <c r="Z94" i="10"/>
  <c r="Z93" i="10"/>
  <c r="Z92" i="10"/>
  <c r="Z91" i="10"/>
  <c r="Z90" i="10"/>
  <c r="Z89" i="10"/>
  <c r="Z88" i="10"/>
  <c r="Z87" i="10"/>
  <c r="Z86" i="10"/>
  <c r="Z85" i="10"/>
  <c r="Z84" i="10"/>
  <c r="Z83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Z7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E6" i="11"/>
  <c r="D6" i="11"/>
  <c r="G6" i="11"/>
  <c r="P97" i="10"/>
  <c r="H97" i="10" s="1"/>
  <c r="P96" i="10"/>
  <c r="H96" i="10" s="1"/>
  <c r="P95" i="10"/>
  <c r="H95" i="10" s="1"/>
  <c r="P94" i="10"/>
  <c r="H94" i="10" s="1"/>
  <c r="P93" i="10"/>
  <c r="H93" i="10" s="1"/>
  <c r="P92" i="10"/>
  <c r="H92" i="10" s="1"/>
  <c r="P91" i="10"/>
  <c r="H91" i="10" s="1"/>
  <c r="P90" i="10"/>
  <c r="H90" i="10" s="1"/>
  <c r="P89" i="10"/>
  <c r="H89" i="10" s="1"/>
  <c r="P88" i="10"/>
  <c r="H88" i="10" s="1"/>
  <c r="P87" i="10"/>
  <c r="H87" i="10" s="1"/>
  <c r="P86" i="10"/>
  <c r="H86" i="10" s="1"/>
  <c r="P85" i="10"/>
  <c r="H85" i="10" s="1"/>
  <c r="P83" i="10"/>
  <c r="H83" i="10" s="1"/>
  <c r="P82" i="10"/>
  <c r="H82" i="10" s="1"/>
  <c r="P81" i="10"/>
  <c r="H81" i="10" s="1"/>
  <c r="P80" i="10"/>
  <c r="H80" i="10" s="1"/>
  <c r="P79" i="10"/>
  <c r="H79" i="10" s="1"/>
  <c r="P78" i="10"/>
  <c r="H78" i="10" s="1"/>
  <c r="P77" i="10"/>
  <c r="H77" i="10" s="1"/>
  <c r="P76" i="10"/>
  <c r="H76" i="10" s="1"/>
  <c r="P75" i="10"/>
  <c r="H75" i="10" s="1"/>
  <c r="P74" i="10"/>
  <c r="H74" i="10" s="1"/>
  <c r="P73" i="10"/>
  <c r="H73" i="10" s="1"/>
  <c r="P72" i="10"/>
  <c r="H72" i="10" s="1"/>
  <c r="P71" i="10"/>
  <c r="H71" i="10" s="1"/>
  <c r="P70" i="10"/>
  <c r="H70" i="10" s="1"/>
  <c r="P69" i="10"/>
  <c r="H69" i="10" s="1"/>
  <c r="P67" i="10"/>
  <c r="H67" i="10" s="1"/>
  <c r="P66" i="10"/>
  <c r="H66" i="10" s="1"/>
  <c r="P65" i="10"/>
  <c r="H65" i="10" s="1"/>
  <c r="P64" i="10"/>
  <c r="H64" i="10" s="1"/>
  <c r="P63" i="10"/>
  <c r="H63" i="10" s="1"/>
  <c r="P62" i="10"/>
  <c r="H62" i="10" s="1"/>
  <c r="P61" i="10"/>
  <c r="H61" i="10" s="1"/>
  <c r="P60" i="10"/>
  <c r="H60" i="10" s="1"/>
  <c r="P59" i="10"/>
  <c r="H59" i="10" s="1"/>
  <c r="P58" i="10"/>
  <c r="H58" i="10" s="1"/>
  <c r="P57" i="10"/>
  <c r="H57" i="10" s="1"/>
  <c r="P56" i="10"/>
  <c r="H56" i="10" s="1"/>
  <c r="P55" i="10"/>
  <c r="H55" i="10" s="1"/>
  <c r="P54" i="10"/>
  <c r="H54" i="10" s="1"/>
  <c r="P53" i="10"/>
  <c r="H53" i="10" s="1"/>
  <c r="P52" i="10"/>
  <c r="H52" i="10" s="1"/>
  <c r="P51" i="10"/>
  <c r="H51" i="10" s="1"/>
  <c r="P50" i="10"/>
  <c r="H50" i="10" s="1"/>
  <c r="P49" i="10"/>
  <c r="H49" i="10" s="1"/>
  <c r="P48" i="10"/>
  <c r="H48" i="10" s="1"/>
  <c r="P47" i="10"/>
  <c r="H47" i="10" s="1"/>
  <c r="P46" i="10"/>
  <c r="H46" i="10" s="1"/>
  <c r="P45" i="10"/>
  <c r="H45" i="10" s="1"/>
  <c r="P44" i="10"/>
  <c r="H44" i="10" s="1"/>
  <c r="P42" i="10"/>
  <c r="H42" i="10" s="1"/>
  <c r="P41" i="10"/>
  <c r="H41" i="10" s="1"/>
  <c r="P40" i="10"/>
  <c r="H40" i="10" s="1"/>
  <c r="P39" i="10"/>
  <c r="H39" i="10" s="1"/>
  <c r="P38" i="10"/>
  <c r="H38" i="10" s="1"/>
  <c r="P37" i="10"/>
  <c r="H37" i="10" s="1"/>
  <c r="P35" i="10"/>
  <c r="H35" i="10" s="1"/>
  <c r="P34" i="10"/>
  <c r="H34" i="10" s="1"/>
  <c r="P33" i="10"/>
  <c r="H33" i="10" s="1"/>
  <c r="P32" i="10"/>
  <c r="H32" i="10" s="1"/>
  <c r="P31" i="10"/>
  <c r="H31" i="10" s="1"/>
  <c r="P30" i="10"/>
  <c r="H30" i="10" s="1"/>
  <c r="P29" i="10"/>
  <c r="H29" i="10" s="1"/>
  <c r="P28" i="10"/>
  <c r="H28" i="10" s="1"/>
  <c r="P27" i="10"/>
  <c r="H27" i="10" s="1"/>
  <c r="P26" i="10"/>
  <c r="H26" i="10" s="1"/>
  <c r="P25" i="10"/>
  <c r="H25" i="10" s="1"/>
  <c r="P24" i="10"/>
  <c r="H24" i="10" s="1"/>
  <c r="P22" i="10"/>
  <c r="H22" i="10" s="1"/>
  <c r="P21" i="10"/>
  <c r="H21" i="10" s="1"/>
  <c r="P20" i="10"/>
  <c r="H20" i="10" s="1"/>
  <c r="P19" i="10"/>
  <c r="H19" i="10" s="1"/>
  <c r="P18" i="10"/>
  <c r="H18" i="10" s="1"/>
  <c r="P17" i="10"/>
  <c r="H17" i="10" s="1"/>
  <c r="P15" i="10"/>
  <c r="H15" i="10" s="1"/>
  <c r="P14" i="10"/>
  <c r="H14" i="10" s="1"/>
  <c r="P13" i="10"/>
  <c r="H13" i="10" s="1"/>
  <c r="P12" i="10"/>
  <c r="H12" i="10" s="1"/>
  <c r="P11" i="10"/>
  <c r="H11" i="10" s="1"/>
  <c r="P10" i="10"/>
  <c r="H10" i="10" s="1"/>
  <c r="P8" i="10"/>
  <c r="H8" i="10" s="1"/>
  <c r="P7" i="10"/>
  <c r="H7" i="10" s="1"/>
  <c r="F6" i="11"/>
  <c r="I94" i="10" l="1"/>
  <c r="J94" i="10"/>
  <c r="J93" i="10"/>
  <c r="I93" i="10"/>
  <c r="Z6" i="10"/>
  <c r="E97" i="4" l="1"/>
  <c r="L97" i="4" s="1"/>
  <c r="E96" i="4"/>
  <c r="L96" i="4" s="1"/>
  <c r="E95" i="4"/>
  <c r="L95" i="4" s="1"/>
  <c r="E94" i="4"/>
  <c r="L94" i="4" s="1"/>
  <c r="E93" i="4"/>
  <c r="L93" i="4" s="1"/>
  <c r="E92" i="4"/>
  <c r="L92" i="4" s="1"/>
  <c r="E91" i="4"/>
  <c r="L91" i="4" s="1"/>
  <c r="E90" i="4"/>
  <c r="L90" i="4" s="1"/>
  <c r="E89" i="4"/>
  <c r="L89" i="4" s="1"/>
  <c r="E88" i="4"/>
  <c r="L88" i="4" s="1"/>
  <c r="E87" i="4"/>
  <c r="L87" i="4" s="1"/>
  <c r="E86" i="4"/>
  <c r="L86" i="4" s="1"/>
  <c r="E85" i="4"/>
  <c r="L85" i="4" s="1"/>
  <c r="E83" i="4"/>
  <c r="L83" i="4" s="1"/>
  <c r="E82" i="4"/>
  <c r="L82" i="4" s="1"/>
  <c r="E81" i="4"/>
  <c r="L81" i="4" s="1"/>
  <c r="E80" i="4"/>
  <c r="L80" i="4" s="1"/>
  <c r="E79" i="4"/>
  <c r="L79" i="4" s="1"/>
  <c r="E78" i="4"/>
  <c r="L78" i="4" s="1"/>
  <c r="E77" i="4"/>
  <c r="L77" i="4" s="1"/>
  <c r="E76" i="4"/>
  <c r="L76" i="4" s="1"/>
  <c r="E75" i="4"/>
  <c r="L75" i="4" s="1"/>
  <c r="E74" i="4"/>
  <c r="L74" i="4" s="1"/>
  <c r="E73" i="4"/>
  <c r="L73" i="4" s="1"/>
  <c r="E72" i="4"/>
  <c r="L72" i="4" s="1"/>
  <c r="E71" i="4"/>
  <c r="L71" i="4" s="1"/>
  <c r="E70" i="4"/>
  <c r="L70" i="4" s="1"/>
  <c r="E69" i="4"/>
  <c r="L69" i="4" s="1"/>
  <c r="E67" i="4"/>
  <c r="L67" i="4" s="1"/>
  <c r="E66" i="4"/>
  <c r="L66" i="4" s="1"/>
  <c r="E65" i="4"/>
  <c r="L65" i="4" s="1"/>
  <c r="E64" i="4"/>
  <c r="L64" i="4" s="1"/>
  <c r="E63" i="4"/>
  <c r="L63" i="4" s="1"/>
  <c r="E62" i="4"/>
  <c r="L62" i="4" s="1"/>
  <c r="E61" i="4"/>
  <c r="L61" i="4" s="1"/>
  <c r="E60" i="4"/>
  <c r="L60" i="4" s="1"/>
  <c r="E59" i="4"/>
  <c r="L59" i="4" s="1"/>
  <c r="E58" i="4"/>
  <c r="L58" i="4" s="1"/>
  <c r="E57" i="4"/>
  <c r="L57" i="4" s="1"/>
  <c r="E56" i="4"/>
  <c r="L56" i="4" s="1"/>
  <c r="E55" i="4"/>
  <c r="L55" i="4" s="1"/>
  <c r="E54" i="4"/>
  <c r="L54" i="4" s="1"/>
  <c r="E53" i="4"/>
  <c r="L53" i="4" s="1"/>
  <c r="E52" i="4"/>
  <c r="L52" i="4" s="1"/>
  <c r="E51" i="4"/>
  <c r="L51" i="4" s="1"/>
  <c r="E50" i="4"/>
  <c r="L50" i="4" s="1"/>
  <c r="E49" i="4"/>
  <c r="L49" i="4" s="1"/>
  <c r="E48" i="4"/>
  <c r="L48" i="4" s="1"/>
  <c r="E47" i="4"/>
  <c r="L47" i="4" s="1"/>
  <c r="E46" i="4"/>
  <c r="L46" i="4" s="1"/>
  <c r="E45" i="4"/>
  <c r="L45" i="4" s="1"/>
  <c r="E44" i="4"/>
  <c r="L44" i="4" s="1"/>
  <c r="E42" i="4"/>
  <c r="L42" i="4" s="1"/>
  <c r="E41" i="4"/>
  <c r="L41" i="4" s="1"/>
  <c r="E40" i="4"/>
  <c r="L40" i="4" s="1"/>
  <c r="E39" i="4"/>
  <c r="L39" i="4" s="1"/>
  <c r="E38" i="4"/>
  <c r="L38" i="4" s="1"/>
  <c r="E37" i="4"/>
  <c r="L37" i="4" s="1"/>
  <c r="E35" i="4"/>
  <c r="L35" i="4" s="1"/>
  <c r="E34" i="4"/>
  <c r="L34" i="4" s="1"/>
  <c r="E33" i="4"/>
  <c r="L33" i="4" s="1"/>
  <c r="E32" i="4"/>
  <c r="L32" i="4" s="1"/>
  <c r="E31" i="4"/>
  <c r="L31" i="4" s="1"/>
  <c r="E30" i="4"/>
  <c r="L30" i="4" s="1"/>
  <c r="E29" i="4"/>
  <c r="L29" i="4" s="1"/>
  <c r="E28" i="4"/>
  <c r="L28" i="4" s="1"/>
  <c r="E27" i="4"/>
  <c r="L27" i="4" s="1"/>
  <c r="E26" i="4"/>
  <c r="L26" i="4" s="1"/>
  <c r="E25" i="4"/>
  <c r="L25" i="4" s="1"/>
  <c r="E24" i="4"/>
  <c r="L24" i="4" s="1"/>
  <c r="E22" i="4"/>
  <c r="L22" i="4" s="1"/>
  <c r="E21" i="4"/>
  <c r="L21" i="4" s="1"/>
  <c r="E20" i="4"/>
  <c r="L20" i="4" s="1"/>
  <c r="E19" i="4"/>
  <c r="L19" i="4" s="1"/>
  <c r="E18" i="4"/>
  <c r="L18" i="4" s="1"/>
  <c r="E17" i="4"/>
  <c r="L17" i="4" s="1"/>
  <c r="E15" i="4"/>
  <c r="L15" i="4" s="1"/>
  <c r="E14" i="4"/>
  <c r="L14" i="4" s="1"/>
  <c r="E13" i="4"/>
  <c r="L13" i="4" s="1"/>
  <c r="E12" i="4"/>
  <c r="L12" i="4" s="1"/>
  <c r="E11" i="4"/>
  <c r="L11" i="4" s="1"/>
  <c r="E10" i="4"/>
  <c r="L10" i="4" s="1"/>
  <c r="E8" i="4"/>
  <c r="L8" i="4" s="1"/>
  <c r="E7" i="4"/>
  <c r="L7" i="4" s="1"/>
  <c r="E6" i="4"/>
  <c r="J97" i="11"/>
  <c r="I97" i="11"/>
  <c r="H97" i="11"/>
  <c r="J96" i="11"/>
  <c r="I96" i="11"/>
  <c r="H96" i="11"/>
  <c r="J95" i="11"/>
  <c r="I95" i="11"/>
  <c r="H95" i="11"/>
  <c r="J94" i="11"/>
  <c r="I94" i="11"/>
  <c r="H9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71" i="11"/>
  <c r="I71" i="11"/>
  <c r="H71" i="11"/>
  <c r="J70" i="11"/>
  <c r="I70" i="11"/>
  <c r="H70" i="11"/>
  <c r="J69" i="11"/>
  <c r="I69" i="11"/>
  <c r="H69" i="11"/>
  <c r="J68" i="11"/>
  <c r="I68" i="11"/>
  <c r="H68" i="11"/>
  <c r="J67" i="11"/>
  <c r="I67" i="11"/>
  <c r="H67" i="11"/>
  <c r="J66" i="11"/>
  <c r="I66" i="11"/>
  <c r="H66" i="11"/>
  <c r="J65" i="11"/>
  <c r="I65" i="11"/>
  <c r="H65" i="11"/>
  <c r="J64" i="11"/>
  <c r="I64" i="11"/>
  <c r="H64" i="11"/>
  <c r="J63" i="11"/>
  <c r="I63" i="11"/>
  <c r="H63" i="11"/>
  <c r="J62" i="11"/>
  <c r="I62" i="11"/>
  <c r="H62" i="11"/>
  <c r="J61" i="11"/>
  <c r="I61" i="11"/>
  <c r="H61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8" i="11"/>
  <c r="I28" i="11"/>
  <c r="H28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AB97" i="10"/>
  <c r="E97" i="10" s="1"/>
  <c r="I97" i="10" s="1"/>
  <c r="X97" i="10"/>
  <c r="F97" i="10" s="1"/>
  <c r="J97" i="10" s="1"/>
  <c r="T97" i="10"/>
  <c r="G97" i="10" s="1"/>
  <c r="K97" i="10" s="1"/>
  <c r="AB96" i="10"/>
  <c r="E96" i="10" s="1"/>
  <c r="I96" i="10" s="1"/>
  <c r="X96" i="10"/>
  <c r="F96" i="10" s="1"/>
  <c r="J96" i="10" s="1"/>
  <c r="T96" i="10"/>
  <c r="G96" i="10" s="1"/>
  <c r="K96" i="10" s="1"/>
  <c r="AB95" i="10"/>
  <c r="E95" i="10" s="1"/>
  <c r="I95" i="10" s="1"/>
  <c r="X95" i="10"/>
  <c r="F95" i="10" s="1"/>
  <c r="J95" i="10" s="1"/>
  <c r="T95" i="10"/>
  <c r="G95" i="10" s="1"/>
  <c r="K95" i="10" s="1"/>
  <c r="T94" i="10"/>
  <c r="G94" i="10" s="1"/>
  <c r="K94" i="10" s="1"/>
  <c r="T93" i="10"/>
  <c r="G93" i="10" s="1"/>
  <c r="K93" i="10" s="1"/>
  <c r="AB92" i="10"/>
  <c r="E92" i="10" s="1"/>
  <c r="I92" i="10" s="1"/>
  <c r="X92" i="10"/>
  <c r="F92" i="10" s="1"/>
  <c r="J92" i="10" s="1"/>
  <c r="T92" i="10"/>
  <c r="G92" i="10" s="1"/>
  <c r="K92" i="10" s="1"/>
  <c r="AB91" i="10"/>
  <c r="E91" i="10" s="1"/>
  <c r="I91" i="10" s="1"/>
  <c r="X91" i="10"/>
  <c r="F91" i="10" s="1"/>
  <c r="J91" i="10" s="1"/>
  <c r="T91" i="10"/>
  <c r="G91" i="10" s="1"/>
  <c r="K91" i="10" s="1"/>
  <c r="AB90" i="10"/>
  <c r="E90" i="10" s="1"/>
  <c r="I90" i="10" s="1"/>
  <c r="X90" i="10"/>
  <c r="F90" i="10" s="1"/>
  <c r="J90" i="10" s="1"/>
  <c r="T90" i="10"/>
  <c r="G90" i="10" s="1"/>
  <c r="K90" i="10" s="1"/>
  <c r="AB89" i="10"/>
  <c r="E89" i="10" s="1"/>
  <c r="I89" i="10" s="1"/>
  <c r="X89" i="10"/>
  <c r="F89" i="10" s="1"/>
  <c r="J89" i="10" s="1"/>
  <c r="T89" i="10"/>
  <c r="G89" i="10" s="1"/>
  <c r="K89" i="10" s="1"/>
  <c r="AB88" i="10"/>
  <c r="E88" i="10" s="1"/>
  <c r="I88" i="10" s="1"/>
  <c r="X88" i="10"/>
  <c r="F88" i="10" s="1"/>
  <c r="J88" i="10" s="1"/>
  <c r="T88" i="10"/>
  <c r="G88" i="10" s="1"/>
  <c r="K88" i="10" s="1"/>
  <c r="AB87" i="10"/>
  <c r="E87" i="10" s="1"/>
  <c r="I87" i="10" s="1"/>
  <c r="X87" i="10"/>
  <c r="F87" i="10" s="1"/>
  <c r="J87" i="10" s="1"/>
  <c r="T87" i="10"/>
  <c r="G87" i="10" s="1"/>
  <c r="K87" i="10" s="1"/>
  <c r="AB86" i="10"/>
  <c r="E86" i="10" s="1"/>
  <c r="I86" i="10" s="1"/>
  <c r="X86" i="10"/>
  <c r="F86" i="10" s="1"/>
  <c r="J86" i="10" s="1"/>
  <c r="T86" i="10"/>
  <c r="G86" i="10" s="1"/>
  <c r="K86" i="10" s="1"/>
  <c r="AB85" i="10"/>
  <c r="E85" i="10" s="1"/>
  <c r="I85" i="10" s="1"/>
  <c r="X85" i="10"/>
  <c r="F85" i="10" s="1"/>
  <c r="J85" i="10" s="1"/>
  <c r="T85" i="10"/>
  <c r="G85" i="10" s="1"/>
  <c r="K85" i="10" s="1"/>
  <c r="AB83" i="10"/>
  <c r="E83" i="10" s="1"/>
  <c r="I83" i="10" s="1"/>
  <c r="X83" i="10"/>
  <c r="F83" i="10" s="1"/>
  <c r="J83" i="10" s="1"/>
  <c r="T83" i="10"/>
  <c r="G83" i="10" s="1"/>
  <c r="K83" i="10" s="1"/>
  <c r="AB82" i="10"/>
  <c r="E82" i="10" s="1"/>
  <c r="I82" i="10" s="1"/>
  <c r="X82" i="10"/>
  <c r="F82" i="10" s="1"/>
  <c r="J82" i="10" s="1"/>
  <c r="T82" i="10"/>
  <c r="G82" i="10" s="1"/>
  <c r="K82" i="10" s="1"/>
  <c r="AB81" i="10"/>
  <c r="E81" i="10" s="1"/>
  <c r="I81" i="10" s="1"/>
  <c r="X81" i="10"/>
  <c r="F81" i="10" s="1"/>
  <c r="J81" i="10" s="1"/>
  <c r="T81" i="10"/>
  <c r="G81" i="10" s="1"/>
  <c r="K81" i="10" s="1"/>
  <c r="AB80" i="10"/>
  <c r="E80" i="10" s="1"/>
  <c r="I80" i="10" s="1"/>
  <c r="X80" i="10"/>
  <c r="F80" i="10" s="1"/>
  <c r="J80" i="10" s="1"/>
  <c r="T80" i="10"/>
  <c r="G80" i="10" s="1"/>
  <c r="K80" i="10" s="1"/>
  <c r="AB79" i="10"/>
  <c r="E79" i="10" s="1"/>
  <c r="I79" i="10" s="1"/>
  <c r="X79" i="10"/>
  <c r="F79" i="10" s="1"/>
  <c r="J79" i="10" s="1"/>
  <c r="T79" i="10"/>
  <c r="G79" i="10" s="1"/>
  <c r="K79" i="10" s="1"/>
  <c r="AB78" i="10"/>
  <c r="E78" i="10" s="1"/>
  <c r="I78" i="10" s="1"/>
  <c r="X78" i="10"/>
  <c r="F78" i="10" s="1"/>
  <c r="J78" i="10" s="1"/>
  <c r="T78" i="10"/>
  <c r="G78" i="10" s="1"/>
  <c r="K78" i="10" s="1"/>
  <c r="AB77" i="10"/>
  <c r="E77" i="10" s="1"/>
  <c r="I77" i="10" s="1"/>
  <c r="X77" i="10"/>
  <c r="F77" i="10" s="1"/>
  <c r="J77" i="10" s="1"/>
  <c r="T77" i="10"/>
  <c r="G77" i="10" s="1"/>
  <c r="K77" i="10" s="1"/>
  <c r="AB76" i="10"/>
  <c r="E76" i="10" s="1"/>
  <c r="I76" i="10" s="1"/>
  <c r="X76" i="10"/>
  <c r="F76" i="10" s="1"/>
  <c r="J76" i="10" s="1"/>
  <c r="T76" i="10"/>
  <c r="G76" i="10" s="1"/>
  <c r="K76" i="10" s="1"/>
  <c r="AB75" i="10"/>
  <c r="E75" i="10" s="1"/>
  <c r="I75" i="10" s="1"/>
  <c r="X75" i="10"/>
  <c r="F75" i="10" s="1"/>
  <c r="J75" i="10" s="1"/>
  <c r="T75" i="10"/>
  <c r="G75" i="10" s="1"/>
  <c r="K75" i="10" s="1"/>
  <c r="AB74" i="10"/>
  <c r="E74" i="10" s="1"/>
  <c r="I74" i="10" s="1"/>
  <c r="X74" i="10"/>
  <c r="F74" i="10" s="1"/>
  <c r="J74" i="10" s="1"/>
  <c r="T74" i="10"/>
  <c r="G74" i="10" s="1"/>
  <c r="K74" i="10" s="1"/>
  <c r="AB73" i="10"/>
  <c r="E73" i="10" s="1"/>
  <c r="I73" i="10" s="1"/>
  <c r="X73" i="10"/>
  <c r="F73" i="10" s="1"/>
  <c r="J73" i="10" s="1"/>
  <c r="T73" i="10"/>
  <c r="G73" i="10" s="1"/>
  <c r="K73" i="10" s="1"/>
  <c r="AB72" i="10"/>
  <c r="E72" i="10" s="1"/>
  <c r="I72" i="10" s="1"/>
  <c r="X72" i="10"/>
  <c r="F72" i="10" s="1"/>
  <c r="J72" i="10" s="1"/>
  <c r="T72" i="10"/>
  <c r="G72" i="10" s="1"/>
  <c r="K72" i="10" s="1"/>
  <c r="AB71" i="10"/>
  <c r="E71" i="10" s="1"/>
  <c r="I71" i="10" s="1"/>
  <c r="X71" i="10"/>
  <c r="F71" i="10" s="1"/>
  <c r="J71" i="10" s="1"/>
  <c r="T71" i="10"/>
  <c r="G71" i="10" s="1"/>
  <c r="K71" i="10" s="1"/>
  <c r="AB70" i="10"/>
  <c r="E70" i="10" s="1"/>
  <c r="I70" i="10" s="1"/>
  <c r="X70" i="10"/>
  <c r="F70" i="10" s="1"/>
  <c r="J70" i="10" s="1"/>
  <c r="T70" i="10"/>
  <c r="G70" i="10" s="1"/>
  <c r="K70" i="10" s="1"/>
  <c r="AB69" i="10"/>
  <c r="E69" i="10" s="1"/>
  <c r="I69" i="10" s="1"/>
  <c r="X69" i="10"/>
  <c r="F69" i="10" s="1"/>
  <c r="J69" i="10" s="1"/>
  <c r="T69" i="10"/>
  <c r="G69" i="10" s="1"/>
  <c r="K69" i="10" s="1"/>
  <c r="AB67" i="10"/>
  <c r="E67" i="10" s="1"/>
  <c r="I67" i="10" s="1"/>
  <c r="X67" i="10"/>
  <c r="F67" i="10" s="1"/>
  <c r="J67" i="10" s="1"/>
  <c r="T67" i="10"/>
  <c r="G67" i="10" s="1"/>
  <c r="K67" i="10" s="1"/>
  <c r="AB66" i="10"/>
  <c r="E66" i="10" s="1"/>
  <c r="I66" i="10" s="1"/>
  <c r="X66" i="10"/>
  <c r="F66" i="10" s="1"/>
  <c r="J66" i="10" s="1"/>
  <c r="T66" i="10"/>
  <c r="G66" i="10" s="1"/>
  <c r="K66" i="10" s="1"/>
  <c r="AB65" i="10"/>
  <c r="E65" i="10" s="1"/>
  <c r="I65" i="10" s="1"/>
  <c r="X65" i="10"/>
  <c r="F65" i="10" s="1"/>
  <c r="J65" i="10" s="1"/>
  <c r="T65" i="10"/>
  <c r="G65" i="10" s="1"/>
  <c r="K65" i="10" s="1"/>
  <c r="AB64" i="10"/>
  <c r="E64" i="10" s="1"/>
  <c r="I64" i="10" s="1"/>
  <c r="X64" i="10"/>
  <c r="F64" i="10" s="1"/>
  <c r="J64" i="10" s="1"/>
  <c r="T64" i="10"/>
  <c r="G64" i="10" s="1"/>
  <c r="K64" i="10" s="1"/>
  <c r="AB63" i="10"/>
  <c r="E63" i="10" s="1"/>
  <c r="I63" i="10" s="1"/>
  <c r="X63" i="10"/>
  <c r="F63" i="10" s="1"/>
  <c r="J63" i="10" s="1"/>
  <c r="T63" i="10"/>
  <c r="G63" i="10" s="1"/>
  <c r="K63" i="10" s="1"/>
  <c r="AB62" i="10"/>
  <c r="E62" i="10" s="1"/>
  <c r="I62" i="10" s="1"/>
  <c r="X62" i="10"/>
  <c r="F62" i="10" s="1"/>
  <c r="J62" i="10" s="1"/>
  <c r="T62" i="10"/>
  <c r="G62" i="10" s="1"/>
  <c r="K62" i="10" s="1"/>
  <c r="AB61" i="10"/>
  <c r="E61" i="10" s="1"/>
  <c r="I61" i="10" s="1"/>
  <c r="X61" i="10"/>
  <c r="F61" i="10" s="1"/>
  <c r="J61" i="10" s="1"/>
  <c r="T61" i="10"/>
  <c r="G61" i="10" s="1"/>
  <c r="K61" i="10" s="1"/>
  <c r="AB60" i="10"/>
  <c r="E60" i="10" s="1"/>
  <c r="I60" i="10" s="1"/>
  <c r="X60" i="10"/>
  <c r="F60" i="10" s="1"/>
  <c r="J60" i="10" s="1"/>
  <c r="T60" i="10"/>
  <c r="G60" i="10" s="1"/>
  <c r="K60" i="10" s="1"/>
  <c r="AB59" i="10"/>
  <c r="E59" i="10" s="1"/>
  <c r="I59" i="10" s="1"/>
  <c r="X59" i="10"/>
  <c r="F59" i="10" s="1"/>
  <c r="J59" i="10" s="1"/>
  <c r="T59" i="10"/>
  <c r="G59" i="10" s="1"/>
  <c r="K59" i="10" s="1"/>
  <c r="AB58" i="10"/>
  <c r="E58" i="10" s="1"/>
  <c r="I58" i="10" s="1"/>
  <c r="X58" i="10"/>
  <c r="F58" i="10" s="1"/>
  <c r="J58" i="10" s="1"/>
  <c r="T58" i="10"/>
  <c r="G58" i="10" s="1"/>
  <c r="K58" i="10" s="1"/>
  <c r="AB57" i="10"/>
  <c r="E57" i="10" s="1"/>
  <c r="I57" i="10" s="1"/>
  <c r="X57" i="10"/>
  <c r="F57" i="10" s="1"/>
  <c r="J57" i="10" s="1"/>
  <c r="T57" i="10"/>
  <c r="G57" i="10" s="1"/>
  <c r="K57" i="10" s="1"/>
  <c r="AB56" i="10"/>
  <c r="E56" i="10" s="1"/>
  <c r="I56" i="10" s="1"/>
  <c r="X56" i="10"/>
  <c r="F56" i="10" s="1"/>
  <c r="J56" i="10" s="1"/>
  <c r="T56" i="10"/>
  <c r="G56" i="10" s="1"/>
  <c r="K56" i="10" s="1"/>
  <c r="AB55" i="10"/>
  <c r="E55" i="10" s="1"/>
  <c r="I55" i="10" s="1"/>
  <c r="X55" i="10"/>
  <c r="F55" i="10" s="1"/>
  <c r="J55" i="10" s="1"/>
  <c r="T55" i="10"/>
  <c r="G55" i="10" s="1"/>
  <c r="K55" i="10" s="1"/>
  <c r="AB54" i="10"/>
  <c r="E54" i="10" s="1"/>
  <c r="I54" i="10" s="1"/>
  <c r="X54" i="10"/>
  <c r="F54" i="10" s="1"/>
  <c r="J54" i="10" s="1"/>
  <c r="T54" i="10"/>
  <c r="G54" i="10" s="1"/>
  <c r="K54" i="10" s="1"/>
  <c r="AB53" i="10"/>
  <c r="E53" i="10" s="1"/>
  <c r="I53" i="10" s="1"/>
  <c r="X53" i="10"/>
  <c r="F53" i="10" s="1"/>
  <c r="J53" i="10" s="1"/>
  <c r="T53" i="10"/>
  <c r="G53" i="10" s="1"/>
  <c r="K53" i="10" s="1"/>
  <c r="AB52" i="10"/>
  <c r="E52" i="10" s="1"/>
  <c r="I52" i="10" s="1"/>
  <c r="X52" i="10"/>
  <c r="F52" i="10" s="1"/>
  <c r="J52" i="10" s="1"/>
  <c r="T52" i="10"/>
  <c r="G52" i="10" s="1"/>
  <c r="K52" i="10" s="1"/>
  <c r="AB51" i="10"/>
  <c r="E51" i="10" s="1"/>
  <c r="I51" i="10" s="1"/>
  <c r="X51" i="10"/>
  <c r="F51" i="10" s="1"/>
  <c r="J51" i="10" s="1"/>
  <c r="T51" i="10"/>
  <c r="G51" i="10" s="1"/>
  <c r="K51" i="10" s="1"/>
  <c r="AB50" i="10"/>
  <c r="E50" i="10" s="1"/>
  <c r="I50" i="10" s="1"/>
  <c r="X50" i="10"/>
  <c r="F50" i="10" s="1"/>
  <c r="J50" i="10" s="1"/>
  <c r="T50" i="10"/>
  <c r="G50" i="10" s="1"/>
  <c r="K50" i="10" s="1"/>
  <c r="AB49" i="10"/>
  <c r="E49" i="10" s="1"/>
  <c r="I49" i="10" s="1"/>
  <c r="X49" i="10"/>
  <c r="F49" i="10" s="1"/>
  <c r="J49" i="10" s="1"/>
  <c r="T49" i="10"/>
  <c r="G49" i="10" s="1"/>
  <c r="K49" i="10" s="1"/>
  <c r="AB48" i="10"/>
  <c r="E48" i="10" s="1"/>
  <c r="I48" i="10" s="1"/>
  <c r="X48" i="10"/>
  <c r="F48" i="10" s="1"/>
  <c r="J48" i="10" s="1"/>
  <c r="T48" i="10"/>
  <c r="G48" i="10" s="1"/>
  <c r="K48" i="10" s="1"/>
  <c r="AB47" i="10"/>
  <c r="E47" i="10" s="1"/>
  <c r="I47" i="10" s="1"/>
  <c r="X47" i="10"/>
  <c r="F47" i="10" s="1"/>
  <c r="J47" i="10" s="1"/>
  <c r="T47" i="10"/>
  <c r="G47" i="10" s="1"/>
  <c r="K47" i="10" s="1"/>
  <c r="AB46" i="10"/>
  <c r="E46" i="10" s="1"/>
  <c r="I46" i="10" s="1"/>
  <c r="X46" i="10"/>
  <c r="F46" i="10" s="1"/>
  <c r="J46" i="10" s="1"/>
  <c r="T46" i="10"/>
  <c r="G46" i="10" s="1"/>
  <c r="K46" i="10" s="1"/>
  <c r="AB45" i="10"/>
  <c r="E45" i="10" s="1"/>
  <c r="I45" i="10" s="1"/>
  <c r="X45" i="10"/>
  <c r="F45" i="10" s="1"/>
  <c r="J45" i="10" s="1"/>
  <c r="T45" i="10"/>
  <c r="G45" i="10" s="1"/>
  <c r="K45" i="10" s="1"/>
  <c r="AB44" i="10"/>
  <c r="E44" i="10" s="1"/>
  <c r="I44" i="10" s="1"/>
  <c r="X44" i="10"/>
  <c r="F44" i="10" s="1"/>
  <c r="J44" i="10" s="1"/>
  <c r="T44" i="10"/>
  <c r="G44" i="10" s="1"/>
  <c r="K44" i="10" s="1"/>
  <c r="AB42" i="10"/>
  <c r="E42" i="10" s="1"/>
  <c r="I42" i="10" s="1"/>
  <c r="X42" i="10"/>
  <c r="F42" i="10" s="1"/>
  <c r="J42" i="10" s="1"/>
  <c r="T42" i="10"/>
  <c r="G42" i="10" s="1"/>
  <c r="K42" i="10" s="1"/>
  <c r="AB41" i="10"/>
  <c r="E41" i="10" s="1"/>
  <c r="I41" i="10" s="1"/>
  <c r="X41" i="10"/>
  <c r="F41" i="10" s="1"/>
  <c r="J41" i="10" s="1"/>
  <c r="T41" i="10"/>
  <c r="G41" i="10" s="1"/>
  <c r="K41" i="10" s="1"/>
  <c r="AB40" i="10"/>
  <c r="E40" i="10" s="1"/>
  <c r="I40" i="10" s="1"/>
  <c r="X40" i="10"/>
  <c r="F40" i="10" s="1"/>
  <c r="J40" i="10" s="1"/>
  <c r="T40" i="10"/>
  <c r="G40" i="10" s="1"/>
  <c r="K40" i="10" s="1"/>
  <c r="AB39" i="10"/>
  <c r="E39" i="10" s="1"/>
  <c r="I39" i="10" s="1"/>
  <c r="X39" i="10"/>
  <c r="F39" i="10" s="1"/>
  <c r="J39" i="10" s="1"/>
  <c r="T39" i="10"/>
  <c r="G39" i="10" s="1"/>
  <c r="K39" i="10" s="1"/>
  <c r="AB38" i="10"/>
  <c r="E38" i="10" s="1"/>
  <c r="I38" i="10" s="1"/>
  <c r="X38" i="10"/>
  <c r="F38" i="10" s="1"/>
  <c r="J38" i="10" s="1"/>
  <c r="T38" i="10"/>
  <c r="G38" i="10" s="1"/>
  <c r="K38" i="10" s="1"/>
  <c r="AB37" i="10"/>
  <c r="E37" i="10" s="1"/>
  <c r="I37" i="10" s="1"/>
  <c r="X37" i="10"/>
  <c r="F37" i="10" s="1"/>
  <c r="J37" i="10" s="1"/>
  <c r="T37" i="10"/>
  <c r="G37" i="10" s="1"/>
  <c r="K37" i="10" s="1"/>
  <c r="AB35" i="10"/>
  <c r="E35" i="10" s="1"/>
  <c r="I35" i="10" s="1"/>
  <c r="X35" i="10"/>
  <c r="F35" i="10" s="1"/>
  <c r="J35" i="10" s="1"/>
  <c r="T35" i="10"/>
  <c r="G35" i="10" s="1"/>
  <c r="K35" i="10" s="1"/>
  <c r="AB34" i="10"/>
  <c r="E34" i="10" s="1"/>
  <c r="I34" i="10" s="1"/>
  <c r="X34" i="10"/>
  <c r="F34" i="10" s="1"/>
  <c r="J34" i="10" s="1"/>
  <c r="T34" i="10"/>
  <c r="G34" i="10" s="1"/>
  <c r="K34" i="10" s="1"/>
  <c r="AB33" i="10"/>
  <c r="E33" i="10" s="1"/>
  <c r="I33" i="10" s="1"/>
  <c r="X33" i="10"/>
  <c r="F33" i="10" s="1"/>
  <c r="J33" i="10" s="1"/>
  <c r="T33" i="10"/>
  <c r="G33" i="10" s="1"/>
  <c r="K33" i="10" s="1"/>
  <c r="AB32" i="10"/>
  <c r="E32" i="10" s="1"/>
  <c r="I32" i="10" s="1"/>
  <c r="X32" i="10"/>
  <c r="F32" i="10" s="1"/>
  <c r="J32" i="10" s="1"/>
  <c r="T32" i="10"/>
  <c r="G32" i="10" s="1"/>
  <c r="K32" i="10" s="1"/>
  <c r="AB31" i="10"/>
  <c r="E31" i="10" s="1"/>
  <c r="I31" i="10" s="1"/>
  <c r="X31" i="10"/>
  <c r="F31" i="10" s="1"/>
  <c r="J31" i="10" s="1"/>
  <c r="T31" i="10"/>
  <c r="G31" i="10" s="1"/>
  <c r="K31" i="10" s="1"/>
  <c r="AB30" i="10"/>
  <c r="E30" i="10" s="1"/>
  <c r="I30" i="10" s="1"/>
  <c r="X30" i="10"/>
  <c r="F30" i="10" s="1"/>
  <c r="J30" i="10" s="1"/>
  <c r="T30" i="10"/>
  <c r="G30" i="10" s="1"/>
  <c r="K30" i="10" s="1"/>
  <c r="AB29" i="10"/>
  <c r="E29" i="10" s="1"/>
  <c r="I29" i="10" s="1"/>
  <c r="X29" i="10"/>
  <c r="F29" i="10" s="1"/>
  <c r="J29" i="10" s="1"/>
  <c r="T29" i="10"/>
  <c r="G29" i="10" s="1"/>
  <c r="K29" i="10" s="1"/>
  <c r="AB28" i="10"/>
  <c r="E28" i="10" s="1"/>
  <c r="I28" i="10" s="1"/>
  <c r="X28" i="10"/>
  <c r="F28" i="10" s="1"/>
  <c r="J28" i="10" s="1"/>
  <c r="T28" i="10"/>
  <c r="G28" i="10" s="1"/>
  <c r="K28" i="10" s="1"/>
  <c r="AB27" i="10"/>
  <c r="E27" i="10" s="1"/>
  <c r="I27" i="10" s="1"/>
  <c r="X27" i="10"/>
  <c r="F27" i="10" s="1"/>
  <c r="J27" i="10" s="1"/>
  <c r="T27" i="10"/>
  <c r="G27" i="10" s="1"/>
  <c r="K27" i="10" s="1"/>
  <c r="AB26" i="10"/>
  <c r="E26" i="10" s="1"/>
  <c r="I26" i="10" s="1"/>
  <c r="X26" i="10"/>
  <c r="F26" i="10" s="1"/>
  <c r="J26" i="10" s="1"/>
  <c r="T26" i="10"/>
  <c r="G26" i="10" s="1"/>
  <c r="K26" i="10" s="1"/>
  <c r="AB25" i="10"/>
  <c r="E25" i="10" s="1"/>
  <c r="I25" i="10" s="1"/>
  <c r="X25" i="10"/>
  <c r="F25" i="10" s="1"/>
  <c r="J25" i="10" s="1"/>
  <c r="T25" i="10"/>
  <c r="G25" i="10" s="1"/>
  <c r="K25" i="10" s="1"/>
  <c r="AB24" i="10"/>
  <c r="E24" i="10" s="1"/>
  <c r="I24" i="10" s="1"/>
  <c r="X24" i="10"/>
  <c r="F24" i="10" s="1"/>
  <c r="J24" i="10" s="1"/>
  <c r="T24" i="10"/>
  <c r="G24" i="10" s="1"/>
  <c r="K24" i="10" s="1"/>
  <c r="AB22" i="10"/>
  <c r="E22" i="10" s="1"/>
  <c r="I22" i="10" s="1"/>
  <c r="X22" i="10"/>
  <c r="F22" i="10" s="1"/>
  <c r="J22" i="10" s="1"/>
  <c r="T22" i="10"/>
  <c r="G22" i="10" s="1"/>
  <c r="K22" i="10" s="1"/>
  <c r="AB21" i="10"/>
  <c r="E21" i="10" s="1"/>
  <c r="I21" i="10" s="1"/>
  <c r="X21" i="10"/>
  <c r="F21" i="10" s="1"/>
  <c r="J21" i="10" s="1"/>
  <c r="T21" i="10"/>
  <c r="G21" i="10" s="1"/>
  <c r="K21" i="10" s="1"/>
  <c r="AB20" i="10"/>
  <c r="E20" i="10" s="1"/>
  <c r="I20" i="10" s="1"/>
  <c r="X20" i="10"/>
  <c r="F20" i="10" s="1"/>
  <c r="J20" i="10" s="1"/>
  <c r="T20" i="10"/>
  <c r="G20" i="10" s="1"/>
  <c r="K20" i="10" s="1"/>
  <c r="AB19" i="10"/>
  <c r="E19" i="10" s="1"/>
  <c r="I19" i="10" s="1"/>
  <c r="X19" i="10"/>
  <c r="F19" i="10" s="1"/>
  <c r="J19" i="10" s="1"/>
  <c r="T19" i="10"/>
  <c r="G19" i="10" s="1"/>
  <c r="K19" i="10" s="1"/>
  <c r="AB18" i="10"/>
  <c r="E18" i="10" s="1"/>
  <c r="I18" i="10" s="1"/>
  <c r="X18" i="10"/>
  <c r="F18" i="10" s="1"/>
  <c r="J18" i="10" s="1"/>
  <c r="T18" i="10"/>
  <c r="G18" i="10" s="1"/>
  <c r="K18" i="10" s="1"/>
  <c r="AB17" i="10"/>
  <c r="E17" i="10" s="1"/>
  <c r="I17" i="10" s="1"/>
  <c r="X17" i="10"/>
  <c r="F17" i="10" s="1"/>
  <c r="J17" i="10" s="1"/>
  <c r="T17" i="10"/>
  <c r="G17" i="10" s="1"/>
  <c r="K17" i="10" s="1"/>
  <c r="AB15" i="10"/>
  <c r="E15" i="10" s="1"/>
  <c r="I15" i="10" s="1"/>
  <c r="X15" i="10"/>
  <c r="F15" i="10" s="1"/>
  <c r="J15" i="10" s="1"/>
  <c r="T15" i="10"/>
  <c r="G15" i="10" s="1"/>
  <c r="K15" i="10" s="1"/>
  <c r="AB14" i="10"/>
  <c r="E14" i="10" s="1"/>
  <c r="I14" i="10" s="1"/>
  <c r="X14" i="10"/>
  <c r="F14" i="10" s="1"/>
  <c r="J14" i="10" s="1"/>
  <c r="T14" i="10"/>
  <c r="G14" i="10" s="1"/>
  <c r="K14" i="10" s="1"/>
  <c r="AB13" i="10"/>
  <c r="E13" i="10" s="1"/>
  <c r="I13" i="10" s="1"/>
  <c r="X13" i="10"/>
  <c r="F13" i="10" s="1"/>
  <c r="J13" i="10" s="1"/>
  <c r="T13" i="10"/>
  <c r="G13" i="10" s="1"/>
  <c r="K13" i="10" s="1"/>
  <c r="AB12" i="10"/>
  <c r="E12" i="10" s="1"/>
  <c r="I12" i="10" s="1"/>
  <c r="X12" i="10"/>
  <c r="F12" i="10" s="1"/>
  <c r="J12" i="10" s="1"/>
  <c r="T12" i="10"/>
  <c r="G12" i="10" s="1"/>
  <c r="K12" i="10" s="1"/>
  <c r="AB11" i="10"/>
  <c r="E11" i="10" s="1"/>
  <c r="I11" i="10" s="1"/>
  <c r="X11" i="10"/>
  <c r="F11" i="10" s="1"/>
  <c r="J11" i="10" s="1"/>
  <c r="T11" i="10"/>
  <c r="G11" i="10" s="1"/>
  <c r="K11" i="10" s="1"/>
  <c r="AB10" i="10"/>
  <c r="E10" i="10" s="1"/>
  <c r="I10" i="10" s="1"/>
  <c r="X10" i="10"/>
  <c r="F10" i="10" s="1"/>
  <c r="J10" i="10" s="1"/>
  <c r="T10" i="10"/>
  <c r="G10" i="10" s="1"/>
  <c r="K10" i="10" s="1"/>
  <c r="AB8" i="10"/>
  <c r="E8" i="10" s="1"/>
  <c r="I8" i="10" s="1"/>
  <c r="X8" i="10"/>
  <c r="F8" i="10" s="1"/>
  <c r="J8" i="10" s="1"/>
  <c r="T8" i="10"/>
  <c r="G8" i="10" s="1"/>
  <c r="K8" i="10" s="1"/>
  <c r="AB7" i="10"/>
  <c r="E7" i="10" s="1"/>
  <c r="I7" i="10" s="1"/>
  <c r="X7" i="10"/>
  <c r="F7" i="10" s="1"/>
  <c r="J7" i="10" s="1"/>
  <c r="T7" i="10"/>
  <c r="G7" i="10" s="1"/>
  <c r="K7" i="10" s="1"/>
  <c r="AA6" i="10"/>
  <c r="AB6" i="10" s="1"/>
  <c r="E6" i="10" s="1"/>
  <c r="W6" i="10"/>
  <c r="V6" i="10"/>
  <c r="S6" i="10"/>
  <c r="R6" i="10"/>
  <c r="O6" i="10"/>
  <c r="N6" i="10"/>
  <c r="P6" i="10" l="1"/>
  <c r="H6" i="10" s="1"/>
  <c r="I6" i="10" s="1"/>
  <c r="T6" i="10"/>
  <c r="G6" i="10" s="1"/>
  <c r="H6" i="11"/>
  <c r="I6" i="11"/>
  <c r="X6" i="10"/>
  <c r="F6" i="10" s="1"/>
  <c r="K6" i="10" l="1"/>
  <c r="J6" i="10"/>
  <c r="AL6" i="6" l="1"/>
  <c r="D90" i="6" l="1"/>
  <c r="AM90" i="6" s="1"/>
  <c r="D89" i="6"/>
  <c r="AM89" i="6" s="1"/>
  <c r="D87" i="6"/>
  <c r="AM87" i="6" s="1"/>
  <c r="D85" i="6"/>
  <c r="AM85" i="6" s="1"/>
  <c r="D84" i="6"/>
  <c r="AM84" i="6" s="1"/>
  <c r="D83" i="6"/>
  <c r="AM83" i="6" s="1"/>
  <c r="D82" i="6"/>
  <c r="AM82" i="6" s="1"/>
  <c r="D81" i="6"/>
  <c r="AM81" i="6" s="1"/>
  <c r="D80" i="6"/>
  <c r="AM80" i="6" s="1"/>
  <c r="D79" i="6"/>
  <c r="AM79" i="6" s="1"/>
  <c r="D78" i="6"/>
  <c r="AM78" i="6" s="1"/>
  <c r="D76" i="6"/>
  <c r="AM76" i="6" s="1"/>
  <c r="D74" i="6"/>
  <c r="AM74" i="6" s="1"/>
  <c r="D73" i="6"/>
  <c r="AM73" i="6" s="1"/>
  <c r="D72" i="6"/>
  <c r="AM72" i="6" s="1"/>
  <c r="D71" i="6"/>
  <c r="AM71" i="6" s="1"/>
  <c r="D70" i="6"/>
  <c r="AM70" i="6" s="1"/>
  <c r="D68" i="6"/>
  <c r="AM68" i="6" s="1"/>
  <c r="D66" i="6"/>
  <c r="AM66" i="6" s="1"/>
  <c r="D65" i="6"/>
  <c r="AM65" i="6" s="1"/>
  <c r="D64" i="6"/>
  <c r="AM64" i="6" s="1"/>
  <c r="D63" i="6"/>
  <c r="AM63" i="6" s="1"/>
  <c r="D61" i="6"/>
  <c r="AM61" i="6" s="1"/>
  <c r="D60" i="6"/>
  <c r="AM60" i="6" s="1"/>
  <c r="D59" i="6"/>
  <c r="AM59" i="6" s="1"/>
  <c r="D57" i="6"/>
  <c r="AM57" i="6" s="1"/>
  <c r="D56" i="6"/>
  <c r="AM56" i="6" s="1"/>
  <c r="D55" i="6"/>
  <c r="AM55" i="6" s="1"/>
  <c r="D54" i="6"/>
  <c r="AM54" i="6" s="1"/>
  <c r="D53" i="6"/>
  <c r="AM53" i="6" s="1"/>
  <c r="D52" i="6"/>
  <c r="AM52" i="6" s="1"/>
  <c r="D51" i="6"/>
  <c r="AM51" i="6" s="1"/>
  <c r="D50" i="6"/>
  <c r="AM50" i="6" s="1"/>
  <c r="D49" i="6"/>
  <c r="AM49" i="6" s="1"/>
  <c r="D48" i="6"/>
  <c r="AM48" i="6" s="1"/>
  <c r="D47" i="6"/>
  <c r="AM47" i="6" s="1"/>
  <c r="D46" i="6"/>
  <c r="AM46" i="6" s="1"/>
  <c r="D45" i="6"/>
  <c r="AM45" i="6" s="1"/>
  <c r="D44" i="6"/>
  <c r="AM44" i="6" s="1"/>
  <c r="D43" i="6"/>
  <c r="AM43" i="6" s="1"/>
  <c r="D42" i="6"/>
  <c r="AM42" i="6" s="1"/>
  <c r="D41" i="6"/>
  <c r="AM41" i="6" s="1"/>
  <c r="D40" i="6"/>
  <c r="AM40" i="6" s="1"/>
  <c r="D39" i="6"/>
  <c r="AM39" i="6" s="1"/>
  <c r="D37" i="6"/>
  <c r="AM37" i="6" s="1"/>
  <c r="D36" i="6"/>
  <c r="AM36" i="6" s="1"/>
  <c r="D35" i="6"/>
  <c r="AM35" i="6" s="1"/>
  <c r="D34" i="6"/>
  <c r="AM34" i="6" s="1"/>
  <c r="D33" i="6"/>
  <c r="AM33" i="6" s="1"/>
  <c r="D31" i="6"/>
  <c r="AM31" i="6" s="1"/>
  <c r="D30" i="6"/>
  <c r="AM30" i="6" s="1"/>
  <c r="D29" i="6"/>
  <c r="AM29" i="6" s="1"/>
  <c r="D28" i="6"/>
  <c r="AM28" i="6" s="1"/>
  <c r="D27" i="6"/>
  <c r="AM27" i="6" s="1"/>
  <c r="D26" i="6"/>
  <c r="AM26" i="6" s="1"/>
  <c r="D25" i="6"/>
  <c r="AM25" i="6" s="1"/>
  <c r="D24" i="6"/>
  <c r="AM24" i="6" s="1"/>
  <c r="D23" i="6"/>
  <c r="AM23" i="6" s="1"/>
  <c r="D22" i="6"/>
  <c r="AM22" i="6" s="1"/>
  <c r="D21" i="6"/>
  <c r="AM21" i="6" s="1"/>
  <c r="D19" i="6"/>
  <c r="AM19" i="6" s="1"/>
  <c r="D18" i="6"/>
  <c r="AM18" i="6" s="1"/>
  <c r="D17" i="6"/>
  <c r="AM17" i="6" s="1"/>
  <c r="D16" i="6"/>
  <c r="AM16" i="6" s="1"/>
  <c r="D15" i="6"/>
  <c r="AM15" i="6" s="1"/>
  <c r="D13" i="6"/>
  <c r="AM13" i="6" s="1"/>
  <c r="D12" i="6"/>
  <c r="AM12" i="6" s="1"/>
  <c r="D11" i="6"/>
  <c r="AM11" i="6" s="1"/>
  <c r="D10" i="6"/>
  <c r="AM10" i="6" s="1"/>
  <c r="D9" i="6"/>
  <c r="AM9" i="6" s="1"/>
  <c r="D97" i="9" l="1"/>
  <c r="D96" i="9"/>
  <c r="D95" i="9"/>
  <c r="D94" i="9"/>
  <c r="D93" i="9"/>
  <c r="D92" i="9"/>
  <c r="D91" i="9"/>
  <c r="D90" i="9"/>
  <c r="D89" i="9"/>
  <c r="D88" i="9"/>
  <c r="D87" i="9"/>
  <c r="D86" i="9"/>
  <c r="D85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3" i="9"/>
  <c r="D67" i="9"/>
  <c r="D66" i="9"/>
  <c r="D65" i="9"/>
  <c r="D64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2" i="9"/>
  <c r="D41" i="9"/>
  <c r="D40" i="9"/>
  <c r="D39" i="9"/>
  <c r="D38" i="9"/>
  <c r="D37" i="9"/>
  <c r="D35" i="9"/>
  <c r="D34" i="9"/>
  <c r="D33" i="9"/>
  <c r="D32" i="9"/>
  <c r="D31" i="9"/>
  <c r="D30" i="9"/>
  <c r="D29" i="9"/>
  <c r="D28" i="9"/>
  <c r="D27" i="9"/>
  <c r="D26" i="9"/>
  <c r="D25" i="9"/>
  <c r="D24" i="9"/>
  <c r="D22" i="9"/>
  <c r="D21" i="9"/>
  <c r="D20" i="9"/>
  <c r="D19" i="9"/>
  <c r="D18" i="9"/>
  <c r="D17" i="9"/>
  <c r="D15" i="9"/>
  <c r="D14" i="9"/>
  <c r="D13" i="9"/>
  <c r="D12" i="9"/>
  <c r="D11" i="9"/>
  <c r="D10" i="9"/>
  <c r="D8" i="9"/>
  <c r="G26" i="4" l="1"/>
  <c r="N26" i="4" s="1"/>
  <c r="K26" i="4" s="1"/>
  <c r="H6" i="5" l="1"/>
  <c r="F6" i="5"/>
  <c r="G6" i="5"/>
  <c r="I97" i="5" l="1"/>
  <c r="E97" i="5" s="1"/>
  <c r="I97" i="4" s="1"/>
  <c r="P97" i="4" s="1"/>
  <c r="I96" i="5"/>
  <c r="E96" i="5" s="1"/>
  <c r="I96" i="4" s="1"/>
  <c r="P96" i="4" s="1"/>
  <c r="I95" i="5"/>
  <c r="E95" i="5" s="1"/>
  <c r="I94" i="5"/>
  <c r="E94" i="5" s="1"/>
  <c r="I94" i="4" s="1"/>
  <c r="P94" i="4" s="1"/>
  <c r="I93" i="5"/>
  <c r="E93" i="5" s="1"/>
  <c r="I92" i="5"/>
  <c r="E92" i="5" s="1"/>
  <c r="I91" i="5"/>
  <c r="E91" i="5" s="1"/>
  <c r="I90" i="5"/>
  <c r="E90" i="5" s="1"/>
  <c r="I89" i="5"/>
  <c r="E89" i="5" s="1"/>
  <c r="I88" i="5"/>
  <c r="E88" i="5" s="1"/>
  <c r="I87" i="5"/>
  <c r="I86" i="5"/>
  <c r="E86" i="5" s="1"/>
  <c r="I85" i="5"/>
  <c r="E85" i="5" s="1"/>
  <c r="I84" i="5"/>
  <c r="E84" i="5" s="1"/>
  <c r="I83" i="5"/>
  <c r="E83" i="5" s="1"/>
  <c r="I83" i="4" s="1"/>
  <c r="P83" i="4" s="1"/>
  <c r="I82" i="5"/>
  <c r="E82" i="5" s="1"/>
  <c r="I82" i="4" s="1"/>
  <c r="P82" i="4" s="1"/>
  <c r="I81" i="5"/>
  <c r="E81" i="5" s="1"/>
  <c r="I80" i="5"/>
  <c r="E80" i="5" s="1"/>
  <c r="I80" i="4" s="1"/>
  <c r="P80" i="4" s="1"/>
  <c r="I79" i="5"/>
  <c r="E79" i="5" s="1"/>
  <c r="I79" i="4" s="1"/>
  <c r="P79" i="4" s="1"/>
  <c r="I78" i="5"/>
  <c r="E78" i="5" s="1"/>
  <c r="I78" i="4" s="1"/>
  <c r="P78" i="4" s="1"/>
  <c r="I77" i="5"/>
  <c r="E77" i="5" s="1"/>
  <c r="I77" i="4" s="1"/>
  <c r="P77" i="4" s="1"/>
  <c r="I76" i="5"/>
  <c r="E76" i="5" s="1"/>
  <c r="I76" i="4" s="1"/>
  <c r="P76" i="4" s="1"/>
  <c r="I75" i="5"/>
  <c r="E75" i="5" s="1"/>
  <c r="I74" i="5"/>
  <c r="E74" i="5" s="1"/>
  <c r="I74" i="4" s="1"/>
  <c r="P74" i="4" s="1"/>
  <c r="I73" i="5"/>
  <c r="E73" i="5" s="1"/>
  <c r="I72" i="5"/>
  <c r="E72" i="5" s="1"/>
  <c r="I71" i="5"/>
  <c r="E71" i="5" s="1"/>
  <c r="I70" i="5"/>
  <c r="E70" i="5" s="1"/>
  <c r="I69" i="5"/>
  <c r="E69" i="5" s="1"/>
  <c r="I68" i="5"/>
  <c r="E68" i="5" s="1"/>
  <c r="I67" i="5"/>
  <c r="E67" i="5" s="1"/>
  <c r="I67" i="4" s="1"/>
  <c r="P67" i="4" s="1"/>
  <c r="I66" i="5"/>
  <c r="I65" i="5"/>
  <c r="I64" i="5"/>
  <c r="I63" i="5"/>
  <c r="E63" i="5" s="1"/>
  <c r="I62" i="5"/>
  <c r="E62" i="5" s="1"/>
  <c r="I61" i="5"/>
  <c r="E61" i="5" s="1"/>
  <c r="I60" i="5"/>
  <c r="E60" i="5" s="1"/>
  <c r="I59" i="5"/>
  <c r="E59" i="5" s="1"/>
  <c r="I58" i="5"/>
  <c r="E58" i="5" s="1"/>
  <c r="I57" i="5"/>
  <c r="E57" i="5" s="1"/>
  <c r="I56" i="5"/>
  <c r="E56" i="5" s="1"/>
  <c r="I55" i="5"/>
  <c r="E55" i="5" s="1"/>
  <c r="I54" i="5"/>
  <c r="E54" i="5" s="1"/>
  <c r="I53" i="5"/>
  <c r="E53" i="5" s="1"/>
  <c r="I52" i="5"/>
  <c r="E52" i="5" s="1"/>
  <c r="I51" i="5"/>
  <c r="E51" i="5" s="1"/>
  <c r="I50" i="5"/>
  <c r="E50" i="5" s="1"/>
  <c r="I49" i="5"/>
  <c r="E49" i="5" s="1"/>
  <c r="I48" i="5"/>
  <c r="E48" i="5" s="1"/>
  <c r="I47" i="5"/>
  <c r="E47" i="5" s="1"/>
  <c r="I46" i="5"/>
  <c r="E46" i="5" s="1"/>
  <c r="I45" i="5"/>
  <c r="E45" i="5" s="1"/>
  <c r="I44" i="5"/>
  <c r="E44" i="5" s="1"/>
  <c r="I43" i="5"/>
  <c r="E43" i="5" s="1"/>
  <c r="I42" i="5"/>
  <c r="I41" i="5"/>
  <c r="E41" i="5" s="1"/>
  <c r="I40" i="5"/>
  <c r="E40" i="5" s="1"/>
  <c r="I39" i="5"/>
  <c r="E39" i="5" s="1"/>
  <c r="I38" i="5"/>
  <c r="E38" i="5" s="1"/>
  <c r="I37" i="5"/>
  <c r="E37" i="5" s="1"/>
  <c r="I36" i="5"/>
  <c r="E36" i="5" s="1"/>
  <c r="I35" i="5"/>
  <c r="I34" i="5"/>
  <c r="E34" i="5" s="1"/>
  <c r="I33" i="5"/>
  <c r="E33" i="5" s="1"/>
  <c r="I32" i="5"/>
  <c r="E32" i="5" s="1"/>
  <c r="I31" i="5"/>
  <c r="E31" i="5" s="1"/>
  <c r="I30" i="5"/>
  <c r="E30" i="5" s="1"/>
  <c r="I29" i="5"/>
  <c r="E29" i="5" s="1"/>
  <c r="I28" i="5"/>
  <c r="E28" i="5" s="1"/>
  <c r="I27" i="5"/>
  <c r="E27" i="5" s="1"/>
  <c r="I26" i="5"/>
  <c r="E26" i="5" s="1"/>
  <c r="I25" i="5"/>
  <c r="E25" i="5" s="1"/>
  <c r="I24" i="5"/>
  <c r="E24" i="5" s="1"/>
  <c r="I23" i="5"/>
  <c r="E23" i="5" s="1"/>
  <c r="I22" i="5"/>
  <c r="I21" i="5"/>
  <c r="E21" i="5" s="1"/>
  <c r="I20" i="5"/>
  <c r="E20" i="5" s="1"/>
  <c r="I19" i="5"/>
  <c r="E19" i="5" s="1"/>
  <c r="I18" i="5"/>
  <c r="E18" i="5" s="1"/>
  <c r="I17" i="5"/>
  <c r="E17" i="5" s="1"/>
  <c r="I16" i="5"/>
  <c r="E16" i="5" s="1"/>
  <c r="I15" i="5"/>
  <c r="I14" i="5"/>
  <c r="E14" i="5" s="1"/>
  <c r="I13" i="5"/>
  <c r="E13" i="5" s="1"/>
  <c r="I12" i="5"/>
  <c r="E12" i="5" s="1"/>
  <c r="I11" i="5"/>
  <c r="E11" i="5" s="1"/>
  <c r="I10" i="5"/>
  <c r="E10" i="5" s="1"/>
  <c r="I9" i="5"/>
  <c r="E9" i="5" s="1"/>
  <c r="I8" i="5"/>
  <c r="E87" i="5"/>
  <c r="I95" i="4" l="1"/>
  <c r="P95" i="4" s="1"/>
  <c r="I93" i="4"/>
  <c r="P93" i="4" s="1"/>
  <c r="I81" i="4"/>
  <c r="P81" i="4" s="1"/>
  <c r="I75" i="4"/>
  <c r="P75" i="4" s="1"/>
  <c r="I73" i="4"/>
  <c r="P73" i="4" s="1"/>
  <c r="AA4" i="4" l="1"/>
  <c r="E65" i="5"/>
  <c r="I65" i="4" s="1"/>
  <c r="P65" i="4" s="1"/>
  <c r="E64" i="5"/>
  <c r="I64" i="4" s="1"/>
  <c r="P64" i="4" s="1"/>
  <c r="E35" i="5"/>
  <c r="I35" i="4" s="1"/>
  <c r="P35" i="4" s="1"/>
  <c r="E8" i="5"/>
  <c r="I8" i="4" s="1"/>
  <c r="P8" i="4" s="1"/>
  <c r="E66" i="5" l="1"/>
  <c r="I66" i="4" s="1"/>
  <c r="P66" i="4" s="1"/>
  <c r="E42" i="5"/>
  <c r="I42" i="4" s="1"/>
  <c r="P42" i="4" s="1"/>
  <c r="E22" i="5"/>
  <c r="I22" i="4" s="1"/>
  <c r="P22" i="4" s="1"/>
  <c r="E15" i="5"/>
  <c r="I15" i="4" s="1"/>
  <c r="P15" i="4" s="1"/>
  <c r="AJ23" i="3"/>
  <c r="AJ97" i="3"/>
  <c r="AJ96" i="3"/>
  <c r="AJ94" i="3"/>
  <c r="AJ92" i="3"/>
  <c r="AJ91" i="3"/>
  <c r="AJ90" i="3"/>
  <c r="AJ89" i="3"/>
  <c r="AJ88" i="3"/>
  <c r="AJ87" i="3"/>
  <c r="AJ86" i="3"/>
  <c r="AJ85" i="3"/>
  <c r="AJ84" i="3"/>
  <c r="AJ82" i="3"/>
  <c r="AJ80" i="3"/>
  <c r="AJ79" i="3"/>
  <c r="AJ78" i="3"/>
  <c r="AJ77" i="3"/>
  <c r="AJ76" i="3"/>
  <c r="AJ74" i="3"/>
  <c r="AJ72" i="3"/>
  <c r="AJ71" i="3"/>
  <c r="AJ70" i="3"/>
  <c r="AJ69" i="3"/>
  <c r="AJ68" i="3"/>
  <c r="AJ66" i="3"/>
  <c r="AJ65" i="3"/>
  <c r="AJ64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1" i="3"/>
  <c r="AJ40" i="3"/>
  <c r="AJ39" i="3"/>
  <c r="AJ38" i="3"/>
  <c r="AJ37" i="3"/>
  <c r="AJ36" i="3"/>
  <c r="AJ34" i="3"/>
  <c r="AJ33" i="3"/>
  <c r="AJ32" i="3"/>
  <c r="AJ31" i="3"/>
  <c r="AJ30" i="3"/>
  <c r="AJ29" i="3"/>
  <c r="AJ28" i="3"/>
  <c r="AJ27" i="3"/>
  <c r="AJ26" i="3"/>
  <c r="AJ25" i="3"/>
  <c r="AJ24" i="3"/>
  <c r="AJ21" i="3"/>
  <c r="AJ20" i="3"/>
  <c r="AJ19" i="3"/>
  <c r="AJ18" i="3"/>
  <c r="AJ17" i="3"/>
  <c r="AJ16" i="3"/>
  <c r="AJ14" i="3"/>
  <c r="AJ13" i="3"/>
  <c r="AJ12" i="3"/>
  <c r="AJ11" i="3"/>
  <c r="AJ10" i="3"/>
  <c r="AJ9" i="3"/>
  <c r="I63" i="4" l="1"/>
  <c r="P63" i="4" s="1"/>
  <c r="G34" i="4"/>
  <c r="N34" i="4" s="1"/>
  <c r="K34" i="4" s="1"/>
  <c r="G57" i="4"/>
  <c r="N57" i="4" s="1"/>
  <c r="K57" i="4" s="1"/>
  <c r="G59" i="4"/>
  <c r="N59" i="4" s="1"/>
  <c r="K59" i="4" s="1"/>
  <c r="G28" i="4"/>
  <c r="N28" i="4" s="1"/>
  <c r="K28" i="4" s="1"/>
  <c r="G25" i="4"/>
  <c r="N25" i="4" s="1"/>
  <c r="K25" i="4" s="1"/>
  <c r="AI6" i="6" l="1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 l="1"/>
  <c r="AM6" i="6" s="1"/>
  <c r="AJ15" i="3"/>
  <c r="AJ8" i="3"/>
  <c r="AJ83" i="3" l="1"/>
  <c r="AJ67" i="3"/>
  <c r="AJ35" i="3"/>
  <c r="D6" i="5"/>
  <c r="AJ42" i="3"/>
  <c r="I6" i="5" l="1"/>
  <c r="AJ22" i="3"/>
  <c r="H7" i="4" l="1"/>
  <c r="O7" i="4" s="1"/>
  <c r="G61" i="4" l="1"/>
  <c r="N61" i="4" s="1"/>
  <c r="K61" i="4" s="1"/>
  <c r="G48" i="4"/>
  <c r="N48" i="4" s="1"/>
  <c r="K48" i="4" s="1"/>
  <c r="G7" i="4"/>
  <c r="N7" i="4" s="1"/>
  <c r="I7" i="4" l="1"/>
  <c r="P7" i="4" s="1"/>
  <c r="K7" i="4" s="1"/>
  <c r="G32" i="4" l="1"/>
  <c r="N32" i="4" s="1"/>
  <c r="K32" i="4" s="1"/>
  <c r="G44" i="4"/>
  <c r="N44" i="4" s="1"/>
  <c r="K44" i="4" s="1"/>
  <c r="G42" i="4"/>
  <c r="N42" i="4" s="1"/>
  <c r="G60" i="4"/>
  <c r="N60" i="4" s="1"/>
  <c r="K60" i="4" s="1"/>
  <c r="G88" i="4"/>
  <c r="N88" i="4" s="1"/>
  <c r="K88" i="4" s="1"/>
  <c r="G45" i="4"/>
  <c r="N45" i="4" s="1"/>
  <c r="K45" i="4" s="1"/>
  <c r="G66" i="4"/>
  <c r="N66" i="4" s="1"/>
  <c r="G40" i="4"/>
  <c r="N40" i="4" s="1"/>
  <c r="K40" i="4" s="1"/>
  <c r="G90" i="4"/>
  <c r="N90" i="4" s="1"/>
  <c r="K90" i="4" s="1"/>
  <c r="G97" i="4"/>
  <c r="N97" i="4" s="1"/>
  <c r="G10" i="4"/>
  <c r="N10" i="4" s="1"/>
  <c r="K10" i="4" s="1"/>
  <c r="G8" i="4"/>
  <c r="N8" i="4" s="1"/>
  <c r="G18" i="4"/>
  <c r="N18" i="4" s="1"/>
  <c r="K18" i="4" s="1"/>
  <c r="G24" i="4"/>
  <c r="N24" i="4" s="1"/>
  <c r="K24" i="4" s="1"/>
  <c r="G22" i="4"/>
  <c r="N22" i="4" s="1"/>
  <c r="G38" i="4"/>
  <c r="N38" i="4" s="1"/>
  <c r="K38" i="4" s="1"/>
  <c r="G52" i="4"/>
  <c r="N52" i="4" s="1"/>
  <c r="K52" i="4" s="1"/>
  <c r="G56" i="4"/>
  <c r="N56" i="4" s="1"/>
  <c r="K56" i="4" s="1"/>
  <c r="G65" i="4"/>
  <c r="N65" i="4" s="1"/>
  <c r="G71" i="4"/>
  <c r="N71" i="4" s="1"/>
  <c r="K71" i="4" s="1"/>
  <c r="G77" i="4"/>
  <c r="N77" i="4" s="1"/>
  <c r="G82" i="4"/>
  <c r="N82" i="4" s="1"/>
  <c r="G94" i="4"/>
  <c r="N94" i="4" s="1"/>
  <c r="G13" i="4"/>
  <c r="N13" i="4" s="1"/>
  <c r="K13" i="4" s="1"/>
  <c r="G19" i="4"/>
  <c r="N19" i="4" s="1"/>
  <c r="K19" i="4" s="1"/>
  <c r="G29" i="4"/>
  <c r="N29" i="4" s="1"/>
  <c r="K29" i="4" s="1"/>
  <c r="G33" i="4"/>
  <c r="N33" i="4" s="1"/>
  <c r="K33" i="4" s="1"/>
  <c r="G39" i="4"/>
  <c r="N39" i="4" s="1"/>
  <c r="K39" i="4" s="1"/>
  <c r="G49" i="4"/>
  <c r="N49" i="4" s="1"/>
  <c r="K49" i="4" s="1"/>
  <c r="G53" i="4"/>
  <c r="N53" i="4" s="1"/>
  <c r="K53" i="4" s="1"/>
  <c r="G72" i="4"/>
  <c r="N72" i="4" s="1"/>
  <c r="K72" i="4" s="1"/>
  <c r="G78" i="4"/>
  <c r="N78" i="4" s="1"/>
  <c r="G85" i="4"/>
  <c r="N85" i="4" s="1"/>
  <c r="K85" i="4" s="1"/>
  <c r="G89" i="4"/>
  <c r="N89" i="4" s="1"/>
  <c r="K89" i="4" s="1"/>
  <c r="G96" i="4"/>
  <c r="N96" i="4" s="1"/>
  <c r="G11" i="4"/>
  <c r="N11" i="4" s="1"/>
  <c r="K11" i="4" s="1"/>
  <c r="G14" i="4"/>
  <c r="N14" i="4" s="1"/>
  <c r="K14" i="4" s="1"/>
  <c r="G20" i="4"/>
  <c r="N20" i="4" s="1"/>
  <c r="K20" i="4" s="1"/>
  <c r="G30" i="4"/>
  <c r="N30" i="4" s="1"/>
  <c r="K30" i="4" s="1"/>
  <c r="G46" i="4"/>
  <c r="N46" i="4" s="1"/>
  <c r="K46" i="4" s="1"/>
  <c r="G50" i="4"/>
  <c r="N50" i="4" s="1"/>
  <c r="K50" i="4" s="1"/>
  <c r="G54" i="4"/>
  <c r="N54" i="4" s="1"/>
  <c r="K54" i="4" s="1"/>
  <c r="G58" i="4"/>
  <c r="N58" i="4" s="1"/>
  <c r="K58" i="4" s="1"/>
  <c r="G62" i="4"/>
  <c r="N62" i="4" s="1"/>
  <c r="K62" i="4" s="1"/>
  <c r="G67" i="4"/>
  <c r="N67" i="4" s="1"/>
  <c r="G69" i="4"/>
  <c r="N69" i="4" s="1"/>
  <c r="K69" i="4" s="1"/>
  <c r="G74" i="4"/>
  <c r="N74" i="4" s="1"/>
  <c r="G79" i="4"/>
  <c r="N79" i="4" s="1"/>
  <c r="G86" i="4"/>
  <c r="N86" i="4" s="1"/>
  <c r="K86" i="4" s="1"/>
  <c r="G12" i="4"/>
  <c r="N12" i="4" s="1"/>
  <c r="K12" i="4" s="1"/>
  <c r="G17" i="4"/>
  <c r="N17" i="4" s="1"/>
  <c r="K17" i="4" s="1"/>
  <c r="G15" i="4"/>
  <c r="N15" i="4" s="1"/>
  <c r="G21" i="4"/>
  <c r="N21" i="4" s="1"/>
  <c r="K21" i="4" s="1"/>
  <c r="G27" i="4"/>
  <c r="N27" i="4" s="1"/>
  <c r="K27" i="4" s="1"/>
  <c r="G31" i="4"/>
  <c r="N31" i="4" s="1"/>
  <c r="K31" i="4" s="1"/>
  <c r="G37" i="4"/>
  <c r="N37" i="4" s="1"/>
  <c r="K37" i="4" s="1"/>
  <c r="G35" i="4"/>
  <c r="N35" i="4" s="1"/>
  <c r="G41" i="4"/>
  <c r="N41" i="4" s="1"/>
  <c r="K41" i="4" s="1"/>
  <c r="G47" i="4"/>
  <c r="N47" i="4" s="1"/>
  <c r="K47" i="4" s="1"/>
  <c r="G51" i="4"/>
  <c r="N51" i="4" s="1"/>
  <c r="K51" i="4" s="1"/>
  <c r="G55" i="4"/>
  <c r="N55" i="4" s="1"/>
  <c r="K55" i="4" s="1"/>
  <c r="G64" i="4"/>
  <c r="N64" i="4" s="1"/>
  <c r="G70" i="4"/>
  <c r="N70" i="4" s="1"/>
  <c r="K70" i="4" s="1"/>
  <c r="G76" i="4"/>
  <c r="N76" i="4" s="1"/>
  <c r="G80" i="4"/>
  <c r="N80" i="4" s="1"/>
  <c r="G87" i="4"/>
  <c r="N87" i="4" s="1"/>
  <c r="K87" i="4" s="1"/>
  <c r="G91" i="4"/>
  <c r="N91" i="4" s="1"/>
  <c r="K91" i="4" s="1"/>
  <c r="G83" i="4"/>
  <c r="N83" i="4" s="1"/>
  <c r="G73" i="4" l="1"/>
  <c r="N73" i="4" s="1"/>
  <c r="G63" i="4"/>
  <c r="N63" i="4" s="1"/>
  <c r="G75" i="4"/>
  <c r="N75" i="4" s="1"/>
  <c r="G95" i="4"/>
  <c r="N95" i="4" s="1"/>
  <c r="G93" i="4"/>
  <c r="N93" i="4" s="1"/>
  <c r="G81" i="4"/>
  <c r="N81" i="4" s="1"/>
  <c r="G92" i="4"/>
  <c r="N92" i="4" s="1"/>
  <c r="K92" i="4" s="1"/>
  <c r="AJ6" i="6"/>
  <c r="G6" i="4" s="1"/>
  <c r="E6" i="5" l="1"/>
  <c r="I6" i="4" s="1"/>
  <c r="AK84" i="3"/>
  <c r="AK68" i="3"/>
  <c r="AK43" i="3"/>
  <c r="AK36" i="3"/>
  <c r="AK23" i="3"/>
  <c r="AK16" i="3"/>
  <c r="AK9" i="3"/>
  <c r="AK85" i="3" l="1"/>
  <c r="AK83" i="3"/>
  <c r="H83" i="4" s="1"/>
  <c r="O83" i="4" s="1"/>
  <c r="K83" i="4" s="1"/>
  <c r="AK67" i="3"/>
  <c r="H67" i="4" s="1"/>
  <c r="O67" i="4" s="1"/>
  <c r="K67" i="4" s="1"/>
  <c r="AK35" i="3"/>
  <c r="H35" i="4" s="1"/>
  <c r="O35" i="4" s="1"/>
  <c r="K35" i="4" s="1"/>
  <c r="AK22" i="3"/>
  <c r="H22" i="4" s="1"/>
  <c r="O22" i="4" s="1"/>
  <c r="K22" i="4" s="1"/>
  <c r="AK42" i="3"/>
  <c r="H42" i="4" s="1"/>
  <c r="O42" i="4" s="1"/>
  <c r="K42" i="4" s="1"/>
  <c r="AK15" i="3"/>
  <c r="H15" i="4" s="1"/>
  <c r="O15" i="4" s="1"/>
  <c r="K15" i="4" s="1"/>
  <c r="AK8" i="3"/>
  <c r="H8" i="4" s="1"/>
  <c r="O8" i="4" s="1"/>
  <c r="K8" i="4" s="1"/>
  <c r="H6" i="4" l="1"/>
  <c r="AK12" i="3" l="1"/>
  <c r="AK92" i="3"/>
  <c r="AK91" i="3"/>
  <c r="AK90" i="3"/>
  <c r="AK89" i="3"/>
  <c r="AK88" i="3"/>
  <c r="AK87" i="3"/>
  <c r="AK86" i="3"/>
  <c r="AK80" i="3"/>
  <c r="H80" i="4" s="1"/>
  <c r="O80" i="4" s="1"/>
  <c r="K80" i="4" s="1"/>
  <c r="AK79" i="3"/>
  <c r="H79" i="4" s="1"/>
  <c r="O79" i="4" s="1"/>
  <c r="K79" i="4" s="1"/>
  <c r="AK78" i="3"/>
  <c r="H78" i="4" s="1"/>
  <c r="O78" i="4" s="1"/>
  <c r="K78" i="4" s="1"/>
  <c r="AK77" i="3"/>
  <c r="H77" i="4" s="1"/>
  <c r="O77" i="4" s="1"/>
  <c r="K77" i="4" s="1"/>
  <c r="AK72" i="3"/>
  <c r="AK71" i="3"/>
  <c r="AK70" i="3"/>
  <c r="AK66" i="3"/>
  <c r="H66" i="4" s="1"/>
  <c r="O66" i="4" s="1"/>
  <c r="K66" i="4" s="1"/>
  <c r="AK65" i="3"/>
  <c r="H65" i="4" s="1"/>
  <c r="O65" i="4" s="1"/>
  <c r="K65" i="4" s="1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1" i="3"/>
  <c r="AK40" i="3"/>
  <c r="AK39" i="3"/>
  <c r="AK38" i="3"/>
  <c r="AK34" i="3"/>
  <c r="AK33" i="3"/>
  <c r="AK32" i="3"/>
  <c r="AK31" i="3"/>
  <c r="AK30" i="3"/>
  <c r="AK29" i="3"/>
  <c r="AK28" i="3"/>
  <c r="AK27" i="3"/>
  <c r="AK26" i="3"/>
  <c r="AK25" i="3"/>
  <c r="AK21" i="3"/>
  <c r="AK20" i="3"/>
  <c r="AK19" i="3"/>
  <c r="AK18" i="3"/>
  <c r="AK14" i="3"/>
  <c r="AK13" i="3"/>
  <c r="AK11" i="3"/>
  <c r="D21" i="4" l="1"/>
  <c r="D11" i="4"/>
  <c r="D14" i="4"/>
  <c r="D46" i="4"/>
  <c r="D50" i="4"/>
  <c r="D54" i="4"/>
  <c r="D58" i="4"/>
  <c r="D62" i="4"/>
  <c r="D71" i="4"/>
  <c r="D79" i="4"/>
  <c r="D88" i="4"/>
  <c r="D92" i="4"/>
  <c r="D26" i="4"/>
  <c r="D30" i="4"/>
  <c r="D34" i="4"/>
  <c r="D41" i="4"/>
  <c r="D77" i="4"/>
  <c r="D86" i="4"/>
  <c r="D90" i="4"/>
  <c r="D48" i="4"/>
  <c r="D52" i="4"/>
  <c r="D56" i="4"/>
  <c r="D60" i="4"/>
  <c r="D28" i="4"/>
  <c r="D32" i="4"/>
  <c r="D66" i="4"/>
  <c r="D19" i="4"/>
  <c r="D39" i="4"/>
  <c r="AK24" i="3"/>
  <c r="AK44" i="3"/>
  <c r="AK69" i="3"/>
  <c r="AK17" i="3"/>
  <c r="AK37" i="3"/>
  <c r="AK64" i="3"/>
  <c r="H64" i="4" s="1"/>
  <c r="O64" i="4" s="1"/>
  <c r="K64" i="4" s="1"/>
  <c r="AK76" i="3"/>
  <c r="H76" i="4" s="1"/>
  <c r="O76" i="4" s="1"/>
  <c r="K76" i="4" s="1"/>
  <c r="D6" i="4"/>
  <c r="D12" i="4"/>
  <c r="D13" i="4"/>
  <c r="D18" i="4"/>
  <c r="D20" i="4"/>
  <c r="D25" i="4"/>
  <c r="D27" i="4"/>
  <c r="D29" i="4"/>
  <c r="D31" i="4"/>
  <c r="D33" i="4"/>
  <c r="D38" i="4"/>
  <c r="D40" i="4"/>
  <c r="D45" i="4"/>
  <c r="D47" i="4"/>
  <c r="D49" i="4"/>
  <c r="D51" i="4"/>
  <c r="D53" i="4"/>
  <c r="D55" i="4"/>
  <c r="D57" i="4"/>
  <c r="D59" i="4"/>
  <c r="D61" i="4"/>
  <c r="D65" i="4"/>
  <c r="D70" i="4"/>
  <c r="D72" i="4"/>
  <c r="D78" i="4"/>
  <c r="D80" i="4"/>
  <c r="D87" i="4"/>
  <c r="D89" i="4"/>
  <c r="D91" i="4"/>
  <c r="H75" i="4" l="1"/>
  <c r="O75" i="4" s="1"/>
  <c r="K75" i="4" s="1"/>
  <c r="H63" i="4"/>
  <c r="O63" i="4" s="1"/>
  <c r="K63" i="4" s="1"/>
  <c r="D24" i="4"/>
  <c r="D22" i="4" s="1"/>
  <c r="D37" i="4"/>
  <c r="D35" i="4" s="1"/>
  <c r="D69" i="4"/>
  <c r="D67" i="4" s="1"/>
  <c r="D76" i="4"/>
  <c r="D75" i="4" s="1"/>
  <c r="D44" i="4"/>
  <c r="D42" i="4" s="1"/>
  <c r="D85" i="4"/>
  <c r="D83" i="4" s="1"/>
  <c r="D64" i="4"/>
  <c r="D63" i="4" s="1"/>
  <c r="D17" i="4"/>
  <c r="D15" i="4" s="1"/>
  <c r="AK82" i="3"/>
  <c r="H82" i="4" s="1"/>
  <c r="O82" i="4" s="1"/>
  <c r="K82" i="4" s="1"/>
  <c r="AK94" i="3"/>
  <c r="H94" i="4" s="1"/>
  <c r="O94" i="4" s="1"/>
  <c r="K94" i="4" s="1"/>
  <c r="AK97" i="3"/>
  <c r="H97" i="4" s="1"/>
  <c r="O97" i="4" s="1"/>
  <c r="K97" i="4" s="1"/>
  <c r="AK96" i="3"/>
  <c r="H96" i="4" s="1"/>
  <c r="O96" i="4" s="1"/>
  <c r="K96" i="4" s="1"/>
  <c r="AK74" i="3"/>
  <c r="H74" i="4" s="1"/>
  <c r="O74" i="4" s="1"/>
  <c r="K74" i="4" s="1"/>
  <c r="AK10" i="3"/>
  <c r="H93" i="4" l="1"/>
  <c r="O93" i="4" s="1"/>
  <c r="K93" i="4" s="1"/>
  <c r="H95" i="4"/>
  <c r="O95" i="4" s="1"/>
  <c r="K95" i="4" s="1"/>
  <c r="H73" i="4"/>
  <c r="O73" i="4" s="1"/>
  <c r="K73" i="4" s="1"/>
  <c r="H81" i="4"/>
  <c r="O81" i="4" s="1"/>
  <c r="K81" i="4" s="1"/>
  <c r="D96" i="4"/>
  <c r="D74" i="4"/>
  <c r="D73" i="4" s="1"/>
  <c r="D97" i="4"/>
  <c r="D82" i="4"/>
  <c r="D81" i="4" s="1"/>
  <c r="D94" i="4"/>
  <c r="D93" i="4" s="1"/>
  <c r="D95" i="4" l="1"/>
  <c r="D10" i="4"/>
  <c r="D8" i="4" s="1"/>
</calcChain>
</file>

<file path=xl/sharedStrings.xml><?xml version="1.0" encoding="utf-8"?>
<sst xmlns="http://schemas.openxmlformats.org/spreadsheetml/2006/main" count="767" uniqueCount="190">
  <si>
    <t>(млн сўм)</t>
  </si>
  <si>
    <t>№</t>
  </si>
  <si>
    <t>Шахар ва 
туманлар
номи</t>
  </si>
  <si>
    <t>МФО</t>
  </si>
  <si>
    <t>Фарқи</t>
  </si>
  <si>
    <t>Фоизда</t>
  </si>
  <si>
    <t>ЖАМИ</t>
  </si>
  <si>
    <t>ХККМ</t>
  </si>
  <si>
    <t>ТИФ Миллий банк</t>
  </si>
  <si>
    <t>Ангрен ф.</t>
  </si>
  <si>
    <t>Олмалиқ ф.</t>
  </si>
  <si>
    <t>Янгийўл ф.</t>
  </si>
  <si>
    <t>Бекобод ф.</t>
  </si>
  <si>
    <t>Чирчиқ ф.</t>
  </si>
  <si>
    <t>Ўртачирчиқ ф.</t>
  </si>
  <si>
    <t>Бўстонлиқ ф.</t>
  </si>
  <si>
    <t>Саноатқурилишбанк</t>
  </si>
  <si>
    <t>Қибрай ф.</t>
  </si>
  <si>
    <t>Агробанк</t>
  </si>
  <si>
    <t>Охангарон ф.</t>
  </si>
  <si>
    <t>Оққўрғон ф.</t>
  </si>
  <si>
    <t>Бўка ф.</t>
  </si>
  <si>
    <t>Пискент ф.</t>
  </si>
  <si>
    <t>Қуйичирчиқ ф.</t>
  </si>
  <si>
    <t>Чиноз ф.</t>
  </si>
  <si>
    <t>Юқоричирчиқ ф.</t>
  </si>
  <si>
    <t>Паркент ф.</t>
  </si>
  <si>
    <t>Микрокредитбанк</t>
  </si>
  <si>
    <t>Зангиота ф.</t>
  </si>
  <si>
    <t>Халқ банки</t>
  </si>
  <si>
    <t>Келес ф.</t>
  </si>
  <si>
    <t>Савдогар банк</t>
  </si>
  <si>
    <t>Қишлоққурилишбанк</t>
  </si>
  <si>
    <t>Турон банк</t>
  </si>
  <si>
    <t>Хамкорбанк</t>
  </si>
  <si>
    <t>Ипак йўли банки</t>
  </si>
  <si>
    <t>Ипотека банк</t>
  </si>
  <si>
    <t>Универсал банк</t>
  </si>
  <si>
    <t>Инфин банк</t>
  </si>
  <si>
    <t>Мавжуд ҳолат</t>
  </si>
  <si>
    <t>100 % га нисбатан фарқи</t>
  </si>
  <si>
    <t xml:space="preserve">***** Изоҳ: </t>
  </si>
  <si>
    <t>Хисобот тақдим этилишига қараб қўйиладиган баллар!!!</t>
  </si>
  <si>
    <t>Тақдим этилмади</t>
  </si>
  <si>
    <t>Хато тақдим этилди</t>
  </si>
  <si>
    <t>Белгиланган вақтдан кеч тақдим этилди</t>
  </si>
  <si>
    <t>Тушум солиштирма</t>
  </si>
  <si>
    <t>Хисобот тақдим этилиши</t>
  </si>
  <si>
    <t>Банк филиалининг ўртача кўрсаткичи</t>
  </si>
  <si>
    <t>Шундан</t>
  </si>
  <si>
    <t>% да</t>
  </si>
  <si>
    <t>Кеч тақдим этилди</t>
  </si>
  <si>
    <t>Умуман тақдим этилмади</t>
  </si>
  <si>
    <t>Фоизи</t>
  </si>
  <si>
    <t>Ой якунига ҳолати</t>
  </si>
  <si>
    <t>Қониқарсиз жавоб тақдим этилди</t>
  </si>
  <si>
    <t>Ижро интизоми бўйича</t>
  </si>
  <si>
    <t>Фармойиш бажарилиши</t>
  </si>
  <si>
    <t>Жами</t>
  </si>
  <si>
    <t>МЛБ БОШ</t>
  </si>
  <si>
    <t>СҚБ БОШ</t>
  </si>
  <si>
    <t>АГБ БОШ</t>
  </si>
  <si>
    <t>МКБ БОШ</t>
  </si>
  <si>
    <t>ХЛБ БОШ</t>
  </si>
  <si>
    <t>ҚҚБ БОШ</t>
  </si>
  <si>
    <t>ИПБ БОШ</t>
  </si>
  <si>
    <t>Жўнатилган хатлар ижроси таъминланмаган тақдирда қуйидагича баҳоланади:</t>
  </si>
  <si>
    <t>Қайтиш коеф</t>
  </si>
  <si>
    <t>Қайтиш коеффиценти</t>
  </si>
  <si>
    <t>Сентябрь</t>
  </si>
  <si>
    <t>Октябрь</t>
  </si>
  <si>
    <t>Ноябрь</t>
  </si>
  <si>
    <t>Декабрь</t>
  </si>
  <si>
    <t>Фармойишни тўлиқ бажарганга</t>
  </si>
  <si>
    <t>Фармойишни қисман бажарганга</t>
  </si>
  <si>
    <t>Фармойишни умуман бажарганга</t>
  </si>
  <si>
    <t>***** Изоҳ:</t>
  </si>
  <si>
    <t>Жами отгрузка</t>
  </si>
  <si>
    <t>Кирим</t>
  </si>
  <si>
    <t>Чиқим</t>
  </si>
  <si>
    <t>Тошкент вилоятида 2020 йил январь-декабрь ойларида банк филиалларини накд пул пуомаласини ташкил этиш фаолияти бўйича кўрсаткичлари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</si>
  <si>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</si>
  <si>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</si>
  <si>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</si>
  <si>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</si>
  <si>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</si>
  <si>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</si>
  <si>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</si>
  <si>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</si>
  <si>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Ўтган ой қилинган отгрузка</t>
  </si>
  <si>
    <t>Ўтган ойга нисбатан фарқи</t>
  </si>
  <si>
    <t>Жами қилинган отгрузкаларга қараб % қўйилади яъни 4 та категорияга бўлиниб (25% 50% 75% 100%) фоизлар берилади.</t>
  </si>
  <si>
    <t>Фармойишни бажармаганларга фоизлар қуйидаги тартибда айрилиб қўйилади:</t>
  </si>
  <si>
    <t>Тушум</t>
  </si>
  <si>
    <t>Жами
2020 йил</t>
  </si>
  <si>
    <t>Ўтган йили шу ойда</t>
  </si>
  <si>
    <t>Ўтган ойга нисбатан</t>
  </si>
  <si>
    <t>Ўтган ой</t>
  </si>
  <si>
    <t>Ўтган ойга нисбатан кам отгрузка қилганларга</t>
  </si>
  <si>
    <t>Ангрен ф. МЛБ</t>
  </si>
  <si>
    <t>Чирчиқ ф. СҚБ</t>
  </si>
  <si>
    <t>Қибрай ф. СҚБ</t>
  </si>
  <si>
    <t>Ангрен ф. СҚБ</t>
  </si>
  <si>
    <t>Олмалиқ ф. СҚБ</t>
  </si>
  <si>
    <t>Бекобод ф. СҚБ</t>
  </si>
  <si>
    <t>Янгийўл ф. МЛБ</t>
  </si>
  <si>
    <t>Бекобод ф. МЛБ</t>
  </si>
  <si>
    <t>Ўртачирчиқ ф. МЛБ</t>
  </si>
  <si>
    <t>Бўстонлиқ ф. МЛБ</t>
  </si>
  <si>
    <t>Охангарон ф. АБ</t>
  </si>
  <si>
    <t>Оққўрғон ф. АБ</t>
  </si>
  <si>
    <t>Бўка ф. АБ</t>
  </si>
  <si>
    <t>Бекобод ф. АБ</t>
  </si>
  <si>
    <t>Пискент ф. АБ</t>
  </si>
  <si>
    <t>Қуйичирчиқ ф. АБ</t>
  </si>
  <si>
    <t>Ўртачирчиқ ф. АБ</t>
  </si>
  <si>
    <t>Чиноз ф. АБ</t>
  </si>
  <si>
    <t>Юқоричирчиқ ф. АБ</t>
  </si>
  <si>
    <t>Паркент ф. АБ</t>
  </si>
  <si>
    <t>Янгийўл ф. АБ</t>
  </si>
  <si>
    <t>Оққўрғон ф. МКБ</t>
  </si>
  <si>
    <t>Бўстонлиқ ф. МКБ</t>
  </si>
  <si>
    <t>Зангиота ф. МКБ</t>
  </si>
  <si>
    <t>Пискент ф. МКБ</t>
  </si>
  <si>
    <t>Паркент ф. МКБ</t>
  </si>
  <si>
    <t>Бўстонлиқ ф. ХЛБ</t>
  </si>
  <si>
    <t>Юқоричирчиқ ф. ХЛБ</t>
  </si>
  <si>
    <t>Охангарон ф. ХЛБ</t>
  </si>
  <si>
    <t>Қуйичирчиқ ф. ХЛБ</t>
  </si>
  <si>
    <t>Пискент ф. ХЛБ</t>
  </si>
  <si>
    <t>Ўртачирчиқ ф. ХЛБ</t>
  </si>
  <si>
    <t>Қибрай ф. ХЛБ</t>
  </si>
  <si>
    <t>Янгийўл ф. ХЛБ</t>
  </si>
  <si>
    <t>Зангиота ф. ХЛБ</t>
  </si>
  <si>
    <t>Оққўрғон ф. ХЛБ</t>
  </si>
  <si>
    <t>Чиноз ф. ХЛБ</t>
  </si>
  <si>
    <t>Чирчиқ ф. ХЛБ</t>
  </si>
  <si>
    <t>Бўка ф. ХЛБ</t>
  </si>
  <si>
    <t>Бекобод ф. ХЛБ</t>
  </si>
  <si>
    <t>Ангрен ф. ХЛБ</t>
  </si>
  <si>
    <t>Олмалиқ ф. ХЛБ</t>
  </si>
  <si>
    <t>Келес ф. ХЛБ</t>
  </si>
  <si>
    <t>Паркент ф. ХЛБ</t>
  </si>
  <si>
    <t>Қибрай ф. СГБ</t>
  </si>
  <si>
    <t>Зангиота ф. СГБ</t>
  </si>
  <si>
    <t>Бўстонлиқ ф. СГБ</t>
  </si>
  <si>
    <t>Бўстонлиқ ф. ҚҚБ</t>
  </si>
  <si>
    <t>Янгийўл ф. ҚҚБ</t>
  </si>
  <si>
    <t>Охангарон ф. ҚҚБ</t>
  </si>
  <si>
    <t>Бекобод ф. ҚҚБ</t>
  </si>
  <si>
    <t>Зангиота ф. Турон</t>
  </si>
  <si>
    <t>Чиноз ф. ҲМК</t>
  </si>
  <si>
    <t>Янгийўл ф. ҲМК</t>
  </si>
  <si>
    <t>Олмалиқ ф. ҲМК</t>
  </si>
  <si>
    <t>Ангрен ф. ҲМК</t>
  </si>
  <si>
    <t>Чирчиқ ф. ҲМК</t>
  </si>
  <si>
    <t>Янгийўл ф. Ипак</t>
  </si>
  <si>
    <t>Олмалиқ ф. ИПБ</t>
  </si>
  <si>
    <t>Ангрен ф. ИПБ</t>
  </si>
  <si>
    <t>Чирчиқ ф. ИПБ</t>
  </si>
  <si>
    <t>Охангарон ф. ИПБ</t>
  </si>
  <si>
    <t>Бекобод ф. ИПБ</t>
  </si>
  <si>
    <t>Чиноз ф. ИПБ</t>
  </si>
  <si>
    <t>Зангиота ф. ИПБ</t>
  </si>
  <si>
    <t>Қуйичирчиқ ф. ИПБ</t>
  </si>
  <si>
    <t>Қибрай ф. ИНФ</t>
  </si>
  <si>
    <t>Зангиота ф. ИНФ</t>
  </si>
  <si>
    <t>Зангиота ф. УНВ</t>
  </si>
  <si>
    <t>Йиллик ўртача</t>
  </si>
  <si>
    <t>Ўтган йилга нисбатан</t>
  </si>
  <si>
    <t>Қайтариш коэффиценти</t>
  </si>
  <si>
    <t>Ўзгариши</t>
  </si>
  <si>
    <t>Тошкент вилоятида 2020 йил март ойида банк филиалларини накд пул пуомаласини ташкил этиш фаолияти бўйича кўрсаткичлари</t>
  </si>
  <si>
    <t>2020 йил март</t>
  </si>
  <si>
    <t>Тошкент вилоятида 2020 йил март ойи 1-31 кунларида накд пул тушумлари ҳамда чиқимлари бўйича солиштирма
МАЪЛУМОТ</t>
  </si>
  <si>
    <t>Зафар ф. ХЛБ</t>
  </si>
  <si>
    <t>4.7 балл</t>
  </si>
  <si>
    <t>3.4 балл</t>
  </si>
  <si>
    <t>2.7 балл</t>
  </si>
  <si>
    <t>Ўртачага нисбатан
(йил бошидан)</t>
  </si>
  <si>
    <t>2020 йил бошидан ўртача</t>
  </si>
  <si>
    <t>2020 йил ўртача ойи</t>
  </si>
  <si>
    <t>Марказий банкнинг 2020 йил 18 мартдаги 16-08/10-сонли хати</t>
  </si>
  <si>
    <t>31.04.2020</t>
  </si>
  <si>
    <t>Тошкент вилоятида 2020 йил апрель ойида Бош бошқарма томонидан банк филиалларига йўллаган хатлари ижроси ўз вақтида таъминланиши бўйича МАЪЛУМОТ</t>
  </si>
  <si>
    <t>Тошкент вилоятида 2020 йил апрель ойида банк филиаллари томонидан тақдим этилган хисоботларни тўғри ва ўз вақтида берилиши бўйича МАЪЛУМОТ</t>
  </si>
  <si>
    <t>Тошкент вилоятида 2020 йил апрель ойида банк филиаллари томонидан Бош бошқарманинг фармойишлари бажарилиши тўғрисида
МАЪЛУМОТ</t>
  </si>
  <si>
    <t>2019 йил апрель</t>
  </si>
  <si>
    <t>Тошкент вилоятида 2020 йил март ва апрель ойлари 1-31 кунларида накд пул тушумлари бўйича солиштирма
МАЪЛУМОТ</t>
  </si>
  <si>
    <t>2020 йил апрель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</si>
</sst>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_ ;[Red]\-#,##0\ "/>
    <numFmt numFmtId="166" formatCode="#,##0.00_ ;[Red]\-#,##0.00\ "/>
  </numFmts>
  <fonts count="2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22"/>
      <name val="Arial"/>
      <family val="2"/>
      <charset val="204"/>
    </font>
    <font>
      <sz val="8"/>
      <name val="Arial"/>
      <family val="2"/>
      <charset val="204"/>
    </font>
    <font>
      <sz val="16"/>
      <color indexed="8"/>
      <name val="Arial"/>
      <family val="2"/>
      <charset val="204"/>
    </font>
    <font>
      <sz val="16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6"/>
      <name val="Arial"/>
      <family val="2"/>
      <charset val="204"/>
    </font>
    <font>
      <b/>
      <sz val="17"/>
      <name val="Arial"/>
      <family val="2"/>
      <charset val="204"/>
    </font>
    <font>
      <b/>
      <sz val="20"/>
      <name val="Arial"/>
      <family val="2"/>
      <charset val="204"/>
    </font>
    <font>
      <b/>
      <i/>
      <sz val="20"/>
      <name val="Arial"/>
      <family val="2"/>
      <charset val="204"/>
    </font>
    <font>
      <sz val="17"/>
      <name val="Arial"/>
      <family val="2"/>
      <charset val="204"/>
    </font>
    <font>
      <sz val="20"/>
      <name val="Arial"/>
      <family val="2"/>
      <charset val="204"/>
    </font>
    <font>
      <i/>
      <sz val="20"/>
      <name val="Arial"/>
      <family val="2"/>
      <charset val="204"/>
    </font>
    <font>
      <sz val="17"/>
      <color indexed="8"/>
      <name val="Arial"/>
      <family val="2"/>
      <charset val="204"/>
    </font>
    <font>
      <b/>
      <sz val="22"/>
      <color indexed="8"/>
      <name val="Arial"/>
      <family val="2"/>
      <charset val="204"/>
    </font>
    <font>
      <sz val="22"/>
      <color indexed="8"/>
      <name val="Arial"/>
      <family val="2"/>
      <charset val="204"/>
    </font>
    <font>
      <i/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4"/>
      <name val="Arial"/>
      <family val="2"/>
      <charset val="204"/>
    </font>
    <font>
      <sz val="18"/>
      <name val="Arial"/>
      <family val="2"/>
      <charset val="204"/>
    </font>
    <font>
      <b/>
      <i/>
      <sz val="22"/>
      <name val="Arial"/>
      <family val="2"/>
      <charset val="204"/>
    </font>
    <font>
      <sz val="22"/>
      <name val="Arial"/>
      <family val="2"/>
      <charset val="204"/>
    </font>
    <font>
      <i/>
      <sz val="22"/>
      <name val="Arial"/>
      <family val="2"/>
      <charset val="204"/>
    </font>
    <font>
      <b/>
      <sz val="18"/>
      <color indexed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15">
    <xf numFmtId="0" fontId="0" fillId="0" borderId="0" xfId="0"/>
    <xf numFmtId="0" fontId="4" fillId="0" borderId="0" xfId="2" applyFont="1" applyFill="1"/>
    <xf numFmtId="0" fontId="5" fillId="0" borderId="0" xfId="2" applyFont="1" applyFill="1" applyBorder="1"/>
    <xf numFmtId="0" fontId="6" fillId="0" borderId="0" xfId="2" applyFont="1" applyFill="1" applyBorder="1" applyAlignment="1">
      <alignment wrapText="1"/>
    </xf>
    <xf numFmtId="0" fontId="5" fillId="0" borderId="0" xfId="2" applyFont="1" applyFill="1"/>
    <xf numFmtId="0" fontId="7" fillId="0" borderId="0" xfId="2" applyFont="1" applyFill="1" applyBorder="1"/>
    <xf numFmtId="0" fontId="6" fillId="0" borderId="6" xfId="2" applyFon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 wrapText="1"/>
    </xf>
    <xf numFmtId="0" fontId="9" fillId="0" borderId="10" xfId="2" applyNumberFormat="1" applyFont="1" applyFill="1" applyBorder="1" applyAlignment="1" applyProtection="1">
      <alignment horizontal="center" vertical="center" wrapText="1"/>
    </xf>
    <xf numFmtId="0" fontId="9" fillId="0" borderId="11" xfId="2" applyNumberFormat="1" applyFont="1" applyFill="1" applyBorder="1" applyAlignment="1" applyProtection="1">
      <alignment horizontal="center" vertical="center" wrapText="1"/>
    </xf>
    <xf numFmtId="3" fontId="10" fillId="0" borderId="11" xfId="2" applyNumberFormat="1" applyFont="1" applyFill="1" applyBorder="1" applyAlignment="1">
      <alignment horizontal="center" vertical="center" wrapText="1"/>
    </xf>
    <xf numFmtId="3" fontId="10" fillId="0" borderId="10" xfId="2" applyNumberFormat="1" applyFont="1" applyFill="1" applyBorder="1" applyAlignment="1">
      <alignment horizontal="center" vertical="center" wrapText="1"/>
    </xf>
    <xf numFmtId="0" fontId="8" fillId="0" borderId="0" xfId="2" applyFont="1" applyFill="1"/>
    <xf numFmtId="0" fontId="12" fillId="0" borderId="12" xfId="2" applyFont="1" applyFill="1" applyBorder="1" applyAlignment="1">
      <alignment horizontal="center" vertical="center" wrapText="1"/>
    </xf>
    <xf numFmtId="0" fontId="12" fillId="0" borderId="13" xfId="2" applyNumberFormat="1" applyFont="1" applyFill="1" applyBorder="1" applyAlignment="1" applyProtection="1">
      <alignment horizontal="left" vertical="center" wrapText="1" indent="1"/>
    </xf>
    <xf numFmtId="0" fontId="12" fillId="0" borderId="0" xfId="2" applyNumberFormat="1" applyFont="1" applyFill="1" applyBorder="1" applyAlignment="1" applyProtection="1">
      <alignment horizontal="left" vertical="center" wrapText="1" indent="1"/>
    </xf>
    <xf numFmtId="3" fontId="13" fillId="0" borderId="14" xfId="2" applyNumberFormat="1" applyFont="1" applyFill="1" applyBorder="1" applyAlignment="1">
      <alignment horizontal="center" vertical="center" wrapText="1"/>
    </xf>
    <xf numFmtId="3" fontId="13" fillId="0" borderId="15" xfId="2" applyNumberFormat="1" applyFont="1" applyFill="1" applyBorder="1" applyAlignment="1">
      <alignment horizontal="center" vertical="center" wrapText="1"/>
    </xf>
    <xf numFmtId="9" fontId="14" fillId="0" borderId="15" xfId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0" borderId="2" xfId="2" applyNumberFormat="1" applyFont="1" applyFill="1" applyBorder="1" applyAlignment="1" applyProtection="1">
      <alignment horizontal="left" vertical="center" wrapText="1" indent="1"/>
    </xf>
    <xf numFmtId="0" fontId="9" fillId="0" borderId="2" xfId="2" applyNumberFormat="1" applyFont="1" applyFill="1" applyBorder="1" applyAlignment="1" applyProtection="1">
      <alignment horizontal="center" vertical="center" wrapText="1"/>
    </xf>
    <xf numFmtId="3" fontId="10" fillId="0" borderId="2" xfId="2" applyNumberFormat="1" applyFont="1" applyFill="1" applyBorder="1" applyAlignment="1">
      <alignment horizontal="center" vertical="center" wrapText="1"/>
    </xf>
    <xf numFmtId="9" fontId="11" fillId="0" borderId="2" xfId="1" applyFont="1" applyFill="1" applyBorder="1" applyAlignment="1">
      <alignment horizontal="center" vertical="center" wrapText="1"/>
    </xf>
    <xf numFmtId="0" fontId="15" fillId="0" borderId="16" xfId="2" applyFont="1" applyFill="1" applyBorder="1" applyAlignment="1">
      <alignment horizontal="center" vertical="center" wrapText="1"/>
    </xf>
    <xf numFmtId="0" fontId="12" fillId="0" borderId="17" xfId="2" applyNumberFormat="1" applyFont="1" applyFill="1" applyBorder="1" applyAlignment="1" applyProtection="1">
      <alignment horizontal="left" vertical="center" wrapText="1" indent="1"/>
    </xf>
    <xf numFmtId="0" fontId="12" fillId="0" borderId="17" xfId="2" applyNumberFormat="1" applyFont="1" applyFill="1" applyBorder="1" applyAlignment="1" applyProtection="1">
      <alignment horizontal="center" vertical="center" wrapText="1"/>
    </xf>
    <xf numFmtId="3" fontId="13" fillId="0" borderId="17" xfId="2" applyNumberFormat="1" applyFont="1" applyFill="1" applyBorder="1" applyAlignment="1">
      <alignment horizontal="center" vertical="center" wrapText="1"/>
    </xf>
    <xf numFmtId="9" fontId="14" fillId="0" borderId="17" xfId="1" applyFont="1" applyFill="1" applyBorder="1" applyAlignment="1">
      <alignment horizontal="center" vertical="center" wrapText="1"/>
    </xf>
    <xf numFmtId="0" fontId="12" fillId="0" borderId="18" xfId="2" applyFont="1" applyFill="1" applyBorder="1" applyAlignment="1">
      <alignment horizontal="center" vertical="center" wrapText="1"/>
    </xf>
    <xf numFmtId="0" fontId="12" fillId="0" borderId="19" xfId="2" applyNumberFormat="1" applyFont="1" applyFill="1" applyBorder="1" applyAlignment="1" applyProtection="1">
      <alignment horizontal="left" vertical="center" wrapText="1" indent="1"/>
    </xf>
    <xf numFmtId="0" fontId="12" fillId="0" borderId="19" xfId="2" applyNumberFormat="1" applyFont="1" applyFill="1" applyBorder="1" applyAlignment="1" applyProtection="1">
      <alignment horizontal="center" vertical="center" wrapText="1"/>
    </xf>
    <xf numFmtId="3" fontId="13" fillId="0" borderId="19" xfId="2" applyNumberFormat="1" applyFont="1" applyFill="1" applyBorder="1" applyAlignment="1">
      <alignment horizontal="center" vertical="center" wrapText="1"/>
    </xf>
    <xf numFmtId="9" fontId="14" fillId="0" borderId="19" xfId="1" applyFont="1" applyFill="1" applyBorder="1" applyAlignment="1">
      <alignment horizontal="center" vertical="center" wrapText="1"/>
    </xf>
    <xf numFmtId="0" fontId="12" fillId="0" borderId="20" xfId="2" applyFont="1" applyFill="1" applyBorder="1" applyAlignment="1">
      <alignment horizontal="center" vertical="center" wrapText="1"/>
    </xf>
    <xf numFmtId="0" fontId="12" fillId="0" borderId="21" xfId="2" applyNumberFormat="1" applyFont="1" applyFill="1" applyBorder="1" applyAlignment="1" applyProtection="1">
      <alignment horizontal="left" vertical="center" wrapText="1" indent="1"/>
    </xf>
    <xf numFmtId="0" fontId="12" fillId="0" borderId="21" xfId="2" applyNumberFormat="1" applyFont="1" applyFill="1" applyBorder="1" applyAlignment="1" applyProtection="1">
      <alignment horizontal="center" vertical="center" wrapText="1"/>
    </xf>
    <xf numFmtId="3" fontId="13" fillId="0" borderId="21" xfId="2" applyNumberFormat="1" applyFont="1" applyFill="1" applyBorder="1" applyAlignment="1">
      <alignment horizontal="center" vertical="center" wrapText="1"/>
    </xf>
    <xf numFmtId="9" fontId="14" fillId="0" borderId="21" xfId="1" applyFont="1" applyFill="1" applyBorder="1" applyAlignment="1">
      <alignment horizontal="center" vertical="center" wrapText="1"/>
    </xf>
    <xf numFmtId="0" fontId="9" fillId="0" borderId="22" xfId="2" applyFont="1" applyFill="1" applyBorder="1" applyAlignment="1">
      <alignment horizontal="center" vertical="center" wrapText="1"/>
    </xf>
    <xf numFmtId="0" fontId="9" fillId="0" borderId="23" xfId="2" applyNumberFormat="1" applyFont="1" applyFill="1" applyBorder="1" applyAlignment="1" applyProtection="1">
      <alignment horizontal="left" vertical="center" wrapText="1" indent="1"/>
    </xf>
    <xf numFmtId="0" fontId="9" fillId="0" borderId="23" xfId="2" applyNumberFormat="1" applyFont="1" applyFill="1" applyBorder="1" applyAlignment="1" applyProtection="1">
      <alignment horizontal="center" vertical="center" wrapText="1"/>
    </xf>
    <xf numFmtId="3" fontId="10" fillId="0" borderId="23" xfId="2" applyNumberFormat="1" applyFont="1" applyFill="1" applyBorder="1" applyAlignment="1">
      <alignment horizontal="center" vertical="center" wrapText="1"/>
    </xf>
    <xf numFmtId="9" fontId="11" fillId="0" borderId="23" xfId="1" applyFont="1" applyFill="1" applyBorder="1" applyAlignment="1">
      <alignment horizontal="center" vertical="center" wrapText="1"/>
    </xf>
    <xf numFmtId="0" fontId="7" fillId="0" borderId="0" xfId="2" applyFont="1" applyFill="1"/>
    <xf numFmtId="0" fontId="12" fillId="0" borderId="16" xfId="2" applyFont="1" applyFill="1" applyBorder="1" applyAlignment="1">
      <alignment horizontal="center" vertical="center" wrapText="1"/>
    </xf>
    <xf numFmtId="0" fontId="12" fillId="0" borderId="24" xfId="2" applyFont="1" applyFill="1" applyBorder="1" applyAlignment="1">
      <alignment horizontal="center" vertical="center" wrapText="1"/>
    </xf>
    <xf numFmtId="0" fontId="12" fillId="0" borderId="25" xfId="2" applyNumberFormat="1" applyFont="1" applyFill="1" applyBorder="1" applyAlignment="1" applyProtection="1">
      <alignment horizontal="left" vertical="center" wrapText="1" indent="1"/>
    </xf>
    <xf numFmtId="0" fontId="12" fillId="0" borderId="25" xfId="2" applyNumberFormat="1" applyFont="1" applyFill="1" applyBorder="1" applyAlignment="1" applyProtection="1">
      <alignment horizontal="center" vertical="center" wrapText="1"/>
    </xf>
    <xf numFmtId="3" fontId="13" fillId="0" borderId="25" xfId="2" applyNumberFormat="1" applyFont="1" applyFill="1" applyBorder="1" applyAlignment="1">
      <alignment horizontal="center" vertical="center" wrapText="1"/>
    </xf>
    <xf numFmtId="9" fontId="14" fillId="0" borderId="25" xfId="1" applyFont="1" applyFill="1" applyBorder="1" applyAlignment="1">
      <alignment horizontal="center" vertical="center" wrapText="1"/>
    </xf>
    <xf numFmtId="0" fontId="12" fillId="0" borderId="15" xfId="2" applyNumberFormat="1" applyFont="1" applyFill="1" applyBorder="1" applyAlignment="1" applyProtection="1">
      <alignment horizontal="left" vertical="center" wrapText="1" indent="1"/>
    </xf>
    <xf numFmtId="0" fontId="12" fillId="0" borderId="15" xfId="2" applyNumberFormat="1" applyFont="1" applyFill="1" applyBorder="1" applyAlignment="1" applyProtection="1">
      <alignment horizontal="center" vertical="center" wrapText="1"/>
    </xf>
    <xf numFmtId="0" fontId="5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 wrapText="1"/>
    </xf>
    <xf numFmtId="3" fontId="7" fillId="0" borderId="0" xfId="2" applyNumberFormat="1" applyFont="1" applyFill="1" applyAlignment="1">
      <alignment horizontal="center" wrapText="1"/>
    </xf>
    <xf numFmtId="9" fontId="7" fillId="0" borderId="0" xfId="1" applyFont="1" applyFill="1" applyAlignment="1">
      <alignment horizontal="center" wrapText="1"/>
    </xf>
    <xf numFmtId="0" fontId="5" fillId="0" borderId="0" xfId="2" applyFont="1" applyFill="1" applyAlignment="1">
      <alignment wrapText="1"/>
    </xf>
    <xf numFmtId="0" fontId="6" fillId="0" borderId="27" xfId="2" applyFont="1" applyFill="1" applyBorder="1" applyAlignment="1">
      <alignment horizontal="center" vertical="center" wrapText="1"/>
    </xf>
    <xf numFmtId="9" fontId="11" fillId="0" borderId="28" xfId="1" applyFont="1" applyFill="1" applyBorder="1" applyAlignment="1">
      <alignment horizontal="center" vertical="center" wrapText="1"/>
    </xf>
    <xf numFmtId="9" fontId="14" fillId="0" borderId="13" xfId="1" applyFont="1" applyFill="1" applyBorder="1" applyAlignment="1">
      <alignment horizontal="center" vertical="center" wrapText="1"/>
    </xf>
    <xf numFmtId="9" fontId="11" fillId="0" borderId="26" xfId="1" applyFont="1" applyFill="1" applyBorder="1" applyAlignment="1">
      <alignment horizontal="center" vertical="center" wrapText="1"/>
    </xf>
    <xf numFmtId="9" fontId="14" fillId="0" borderId="29" xfId="1" applyFont="1" applyFill="1" applyBorder="1" applyAlignment="1">
      <alignment horizontal="center" vertical="center" wrapText="1"/>
    </xf>
    <xf numFmtId="9" fontId="14" fillId="0" borderId="30" xfId="1" applyFont="1" applyFill="1" applyBorder="1" applyAlignment="1">
      <alignment horizontal="center" vertical="center" wrapText="1"/>
    </xf>
    <xf numFmtId="9" fontId="11" fillId="0" borderId="32" xfId="1" applyFont="1" applyFill="1" applyBorder="1" applyAlignment="1">
      <alignment horizontal="center" vertical="center" wrapText="1"/>
    </xf>
    <xf numFmtId="9" fontId="14" fillId="0" borderId="33" xfId="1" applyFont="1" applyFill="1" applyBorder="1" applyAlignment="1">
      <alignment horizontal="center" vertical="center" wrapText="1"/>
    </xf>
    <xf numFmtId="0" fontId="16" fillId="2" borderId="0" xfId="2" applyFont="1" applyFill="1" applyAlignment="1">
      <alignment wrapText="1"/>
    </xf>
    <xf numFmtId="0" fontId="16" fillId="0" borderId="0" xfId="2" applyFont="1" applyFill="1" applyAlignment="1"/>
    <xf numFmtId="0" fontId="17" fillId="0" borderId="0" xfId="2" applyFont="1" applyFill="1" applyAlignment="1">
      <alignment wrapText="1"/>
    </xf>
    <xf numFmtId="0" fontId="16" fillId="0" borderId="0" xfId="2" applyFont="1" applyFill="1" applyAlignment="1">
      <alignment horizontal="center" wrapText="1"/>
    </xf>
    <xf numFmtId="9" fontId="12" fillId="0" borderId="17" xfId="2" applyNumberFormat="1" applyFont="1" applyFill="1" applyBorder="1" applyAlignment="1" applyProtection="1">
      <alignment horizontal="center" vertical="center" wrapText="1"/>
    </xf>
    <xf numFmtId="9" fontId="12" fillId="0" borderId="19" xfId="1" applyFont="1" applyFill="1" applyBorder="1" applyAlignment="1" applyProtection="1">
      <alignment horizontal="center" vertical="center" wrapText="1"/>
    </xf>
    <xf numFmtId="9" fontId="12" fillId="0" borderId="21" xfId="1" applyFont="1" applyFill="1" applyBorder="1" applyAlignment="1" applyProtection="1">
      <alignment horizontal="center" vertical="center" wrapText="1"/>
    </xf>
    <xf numFmtId="9" fontId="9" fillId="0" borderId="23" xfId="1" applyFont="1" applyFill="1" applyBorder="1" applyAlignment="1" applyProtection="1">
      <alignment horizontal="center" vertical="center" wrapText="1"/>
    </xf>
    <xf numFmtId="9" fontId="12" fillId="0" borderId="17" xfId="1" applyFont="1" applyFill="1" applyBorder="1" applyAlignment="1" applyProtection="1">
      <alignment horizontal="center" vertical="center" wrapText="1"/>
    </xf>
    <xf numFmtId="9" fontId="12" fillId="0" borderId="25" xfId="1" applyFont="1" applyFill="1" applyBorder="1" applyAlignment="1" applyProtection="1">
      <alignment horizontal="center" vertical="center" wrapText="1"/>
    </xf>
    <xf numFmtId="9" fontId="9" fillId="0" borderId="2" xfId="1" applyFont="1" applyFill="1" applyBorder="1" applyAlignment="1" applyProtection="1">
      <alignment horizontal="center" vertical="center" wrapText="1"/>
    </xf>
    <xf numFmtId="9" fontId="12" fillId="0" borderId="15" xfId="1" applyFont="1" applyFill="1" applyBorder="1" applyAlignment="1" applyProtection="1">
      <alignment horizontal="center" vertical="center" wrapText="1"/>
    </xf>
    <xf numFmtId="9" fontId="13" fillId="0" borderId="14" xfId="1" applyFont="1" applyFill="1" applyBorder="1" applyAlignment="1">
      <alignment horizontal="center" vertical="center" wrapText="1"/>
    </xf>
    <xf numFmtId="9" fontId="10" fillId="0" borderId="2" xfId="1" applyFont="1" applyFill="1" applyBorder="1" applyAlignment="1">
      <alignment horizontal="center" vertical="center" wrapText="1"/>
    </xf>
    <xf numFmtId="9" fontId="13" fillId="0" borderId="17" xfId="1" applyFont="1" applyFill="1" applyBorder="1" applyAlignment="1">
      <alignment horizontal="center" vertical="center" wrapText="1"/>
    </xf>
    <xf numFmtId="9" fontId="13" fillId="0" borderId="19" xfId="1" applyFont="1" applyFill="1" applyBorder="1" applyAlignment="1">
      <alignment horizontal="center" vertical="center" wrapText="1"/>
    </xf>
    <xf numFmtId="9" fontId="13" fillId="0" borderId="21" xfId="1" applyFont="1" applyFill="1" applyBorder="1" applyAlignment="1">
      <alignment horizontal="center" vertical="center" wrapText="1"/>
    </xf>
    <xf numFmtId="9" fontId="10" fillId="0" borderId="23" xfId="1" applyFont="1" applyFill="1" applyBorder="1" applyAlignment="1">
      <alignment horizontal="center" vertical="center" wrapText="1"/>
    </xf>
    <xf numFmtId="9" fontId="13" fillId="0" borderId="25" xfId="1" applyFont="1" applyFill="1" applyBorder="1" applyAlignment="1">
      <alignment horizontal="center" vertical="center" wrapText="1"/>
    </xf>
    <xf numFmtId="9" fontId="13" fillId="0" borderId="15" xfId="1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wrapText="1"/>
    </xf>
    <xf numFmtId="0" fontId="12" fillId="0" borderId="0" xfId="2" applyNumberFormat="1" applyFont="1" applyFill="1" applyBorder="1" applyAlignment="1" applyProtection="1">
      <alignment horizontal="center" vertical="center" wrapText="1"/>
    </xf>
    <xf numFmtId="0" fontId="16" fillId="0" borderId="0" xfId="2" applyFont="1" applyFill="1" applyAlignment="1">
      <alignment horizontal="center"/>
    </xf>
    <xf numFmtId="0" fontId="17" fillId="0" borderId="0" xfId="2" applyFont="1" applyFill="1" applyAlignment="1">
      <alignment horizontal="center" wrapText="1"/>
    </xf>
    <xf numFmtId="9" fontId="9" fillId="0" borderId="2" xfId="2" applyNumberFormat="1" applyFont="1" applyFill="1" applyBorder="1" applyAlignment="1" applyProtection="1">
      <alignment horizontal="center" vertical="center" wrapText="1"/>
    </xf>
    <xf numFmtId="9" fontId="12" fillId="0" borderId="19" xfId="2" applyNumberFormat="1" applyFont="1" applyFill="1" applyBorder="1" applyAlignment="1" applyProtection="1">
      <alignment horizontal="center" vertical="center" wrapText="1"/>
    </xf>
    <xf numFmtId="9" fontId="12" fillId="0" borderId="21" xfId="2" applyNumberFormat="1" applyFont="1" applyFill="1" applyBorder="1" applyAlignment="1" applyProtection="1">
      <alignment horizontal="center" vertical="center" wrapText="1"/>
    </xf>
    <xf numFmtId="9" fontId="9" fillId="0" borderId="23" xfId="2" applyNumberFormat="1" applyFont="1" applyFill="1" applyBorder="1" applyAlignment="1" applyProtection="1">
      <alignment horizontal="center" vertical="center" wrapText="1"/>
    </xf>
    <xf numFmtId="9" fontId="12" fillId="0" borderId="25" xfId="2" applyNumberFormat="1" applyFont="1" applyFill="1" applyBorder="1" applyAlignment="1" applyProtection="1">
      <alignment horizontal="center" vertical="center" wrapText="1"/>
    </xf>
    <xf numFmtId="9" fontId="12" fillId="0" borderId="15" xfId="2" applyNumberFormat="1" applyFont="1" applyFill="1" applyBorder="1" applyAlignment="1" applyProtection="1">
      <alignment horizontal="center" vertical="center" wrapText="1"/>
    </xf>
    <xf numFmtId="9" fontId="16" fillId="0" borderId="0" xfId="2" applyNumberFormat="1" applyFont="1" applyFill="1" applyAlignment="1">
      <alignment horizontal="center" wrapText="1"/>
    </xf>
    <xf numFmtId="0" fontId="18" fillId="0" borderId="0" xfId="2" applyFont="1" applyFill="1" applyBorder="1" applyAlignment="1">
      <alignment horizontal="right" wrapText="1"/>
    </xf>
    <xf numFmtId="0" fontId="13" fillId="0" borderId="0" xfId="2" applyNumberFormat="1" applyFont="1" applyFill="1" applyBorder="1" applyAlignment="1" applyProtection="1">
      <alignment horizontal="left" vertical="center" wrapText="1" indent="1"/>
    </xf>
    <xf numFmtId="0" fontId="10" fillId="0" borderId="2" xfId="2" applyNumberFormat="1" applyFont="1" applyFill="1" applyBorder="1" applyAlignment="1" applyProtection="1">
      <alignment horizontal="center" vertical="center" wrapText="1"/>
    </xf>
    <xf numFmtId="0" fontId="13" fillId="0" borderId="17" xfId="2" applyNumberFormat="1" applyFont="1" applyFill="1" applyBorder="1" applyAlignment="1" applyProtection="1">
      <alignment horizontal="center" vertical="center" wrapText="1"/>
    </xf>
    <xf numFmtId="0" fontId="13" fillId="0" borderId="19" xfId="2" applyNumberFormat="1" applyFont="1" applyFill="1" applyBorder="1" applyAlignment="1" applyProtection="1">
      <alignment horizontal="center" vertical="center" wrapText="1"/>
    </xf>
    <xf numFmtId="0" fontId="13" fillId="0" borderId="21" xfId="2" applyNumberFormat="1" applyFont="1" applyFill="1" applyBorder="1" applyAlignment="1" applyProtection="1">
      <alignment horizontal="center" vertical="center" wrapText="1"/>
    </xf>
    <xf numFmtId="0" fontId="10" fillId="0" borderId="23" xfId="2" applyNumberFormat="1" applyFont="1" applyFill="1" applyBorder="1" applyAlignment="1" applyProtection="1">
      <alignment horizontal="center" vertical="center" wrapText="1"/>
    </xf>
    <xf numFmtId="0" fontId="13" fillId="0" borderId="25" xfId="2" applyNumberFormat="1" applyFont="1" applyFill="1" applyBorder="1" applyAlignment="1" applyProtection="1">
      <alignment horizontal="center" vertical="center" wrapText="1"/>
    </xf>
    <xf numFmtId="0" fontId="13" fillId="0" borderId="15" xfId="2" applyNumberFormat="1" applyFont="1" applyFill="1" applyBorder="1" applyAlignment="1" applyProtection="1">
      <alignment horizontal="center" vertical="center" wrapText="1"/>
    </xf>
    <xf numFmtId="0" fontId="9" fillId="3" borderId="11" xfId="2" applyNumberFormat="1" applyFont="1" applyFill="1" applyBorder="1" applyAlignment="1" applyProtection="1">
      <alignment horizontal="center" vertical="center" wrapText="1"/>
    </xf>
    <xf numFmtId="0" fontId="12" fillId="3" borderId="0" xfId="2" applyNumberFormat="1" applyFont="1" applyFill="1" applyBorder="1" applyAlignment="1" applyProtection="1">
      <alignment horizontal="left" vertical="center" wrapText="1" indent="1"/>
    </xf>
    <xf numFmtId="0" fontId="9" fillId="3" borderId="2" xfId="2" applyNumberFormat="1" applyFont="1" applyFill="1" applyBorder="1" applyAlignment="1" applyProtection="1">
      <alignment horizontal="center" vertical="center" wrapText="1"/>
    </xf>
    <xf numFmtId="0" fontId="12" fillId="3" borderId="17" xfId="2" applyNumberFormat="1" applyFont="1" applyFill="1" applyBorder="1" applyAlignment="1" applyProtection="1">
      <alignment horizontal="center" vertical="center" wrapText="1"/>
    </xf>
    <xf numFmtId="0" fontId="12" fillId="3" borderId="19" xfId="2" applyNumberFormat="1" applyFont="1" applyFill="1" applyBorder="1" applyAlignment="1" applyProtection="1">
      <alignment horizontal="center" vertical="center" wrapText="1"/>
    </xf>
    <xf numFmtId="0" fontId="12" fillId="3" borderId="21" xfId="2" applyNumberFormat="1" applyFont="1" applyFill="1" applyBorder="1" applyAlignment="1" applyProtection="1">
      <alignment horizontal="center" vertical="center" wrapText="1"/>
    </xf>
    <xf numFmtId="0" fontId="9" fillId="3" borderId="23" xfId="2" applyNumberFormat="1" applyFont="1" applyFill="1" applyBorder="1" applyAlignment="1" applyProtection="1">
      <alignment horizontal="center" vertical="center" wrapText="1"/>
    </xf>
    <xf numFmtId="0" fontId="12" fillId="3" borderId="25" xfId="2" applyNumberFormat="1" applyFont="1" applyFill="1" applyBorder="1" applyAlignment="1" applyProtection="1">
      <alignment horizontal="center" vertical="center" wrapText="1"/>
    </xf>
    <xf numFmtId="0" fontId="12" fillId="3" borderId="15" xfId="2" applyNumberFormat="1" applyFont="1" applyFill="1" applyBorder="1" applyAlignment="1" applyProtection="1">
      <alignment horizontal="center" vertical="center" wrapText="1"/>
    </xf>
    <xf numFmtId="164" fontId="12" fillId="0" borderId="19" xfId="2" applyNumberFormat="1" applyFont="1" applyFill="1" applyBorder="1" applyAlignment="1" applyProtection="1">
      <alignment horizontal="center" vertical="center" wrapText="1"/>
    </xf>
    <xf numFmtId="9" fontId="13" fillId="0" borderId="29" xfId="1" applyFont="1" applyFill="1" applyBorder="1" applyAlignment="1">
      <alignment horizontal="center" vertical="center" wrapText="1"/>
    </xf>
    <xf numFmtId="9" fontId="13" fillId="0" borderId="13" xfId="1" applyFont="1" applyFill="1" applyBorder="1" applyAlignment="1">
      <alignment horizontal="center" vertical="center" wrapText="1"/>
    </xf>
    <xf numFmtId="9" fontId="10" fillId="0" borderId="26" xfId="1" applyFont="1" applyFill="1" applyBorder="1" applyAlignment="1">
      <alignment horizontal="center" vertical="center" wrapText="1"/>
    </xf>
    <xf numFmtId="9" fontId="13" fillId="0" borderId="30" xfId="1" applyFont="1" applyFill="1" applyBorder="1" applyAlignment="1">
      <alignment horizontal="center" vertical="center" wrapText="1"/>
    </xf>
    <xf numFmtId="9" fontId="13" fillId="0" borderId="31" xfId="1" applyFont="1" applyFill="1" applyBorder="1" applyAlignment="1">
      <alignment horizontal="center" vertical="center" wrapText="1"/>
    </xf>
    <xf numFmtId="9" fontId="10" fillId="0" borderId="32" xfId="1" applyFont="1" applyFill="1" applyBorder="1" applyAlignment="1">
      <alignment horizontal="center" vertical="center" wrapText="1"/>
    </xf>
    <xf numFmtId="9" fontId="13" fillId="0" borderId="33" xfId="1" applyFont="1" applyFill="1" applyBorder="1" applyAlignment="1">
      <alignment horizontal="center" vertical="center" wrapText="1"/>
    </xf>
    <xf numFmtId="164" fontId="12" fillId="0" borderId="17" xfId="2" applyNumberFormat="1" applyFont="1" applyFill="1" applyBorder="1" applyAlignment="1" applyProtection="1">
      <alignment horizontal="center" vertical="center" wrapText="1"/>
    </xf>
    <xf numFmtId="164" fontId="12" fillId="0" borderId="21" xfId="2" applyNumberFormat="1" applyFont="1" applyFill="1" applyBorder="1" applyAlignment="1" applyProtection="1">
      <alignment horizontal="center" vertical="center" wrapText="1"/>
    </xf>
    <xf numFmtId="164" fontId="9" fillId="0" borderId="23" xfId="2" applyNumberFormat="1" applyFont="1" applyFill="1" applyBorder="1" applyAlignment="1" applyProtection="1">
      <alignment horizontal="center" vertical="center" wrapText="1"/>
    </xf>
    <xf numFmtId="164" fontId="12" fillId="0" borderId="25" xfId="2" applyNumberFormat="1" applyFont="1" applyFill="1" applyBorder="1" applyAlignment="1" applyProtection="1">
      <alignment horizontal="center" vertical="center" wrapText="1"/>
    </xf>
    <xf numFmtId="164" fontId="9" fillId="0" borderId="2" xfId="2" applyNumberFormat="1" applyFont="1" applyFill="1" applyBorder="1" applyAlignment="1" applyProtection="1">
      <alignment horizontal="center" vertical="center" wrapText="1"/>
    </xf>
    <xf numFmtId="164" fontId="12" fillId="0" borderId="15" xfId="2" applyNumberFormat="1" applyFont="1" applyFill="1" applyBorder="1" applyAlignment="1" applyProtection="1">
      <alignment horizontal="center" vertical="center" wrapText="1"/>
    </xf>
    <xf numFmtId="9" fontId="9" fillId="0" borderId="11" xfId="1" applyFont="1" applyFill="1" applyBorder="1" applyAlignment="1" applyProtection="1">
      <alignment horizontal="center" vertical="center" wrapText="1"/>
    </xf>
    <xf numFmtId="0" fontId="9" fillId="0" borderId="12" xfId="2" applyFont="1" applyFill="1" applyBorder="1" applyAlignment="1">
      <alignment horizontal="center" vertical="center" wrapText="1"/>
    </xf>
    <xf numFmtId="0" fontId="9" fillId="0" borderId="15" xfId="2" applyNumberFormat="1" applyFont="1" applyFill="1" applyBorder="1" applyAlignment="1" applyProtection="1">
      <alignment horizontal="left" vertical="center" wrapText="1" indent="1"/>
    </xf>
    <xf numFmtId="0" fontId="9" fillId="0" borderId="15" xfId="2" applyNumberFormat="1" applyFont="1" applyFill="1" applyBorder="1" applyAlignment="1" applyProtection="1">
      <alignment horizontal="center" vertical="center" wrapText="1"/>
    </xf>
    <xf numFmtId="3" fontId="10" fillId="0" borderId="15" xfId="2" applyNumberFormat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 wrapText="1"/>
    </xf>
    <xf numFmtId="0" fontId="7" fillId="0" borderId="36" xfId="2" applyFont="1" applyFill="1" applyBorder="1"/>
    <xf numFmtId="0" fontId="7" fillId="0" borderId="41" xfId="2" applyFont="1" applyFill="1" applyBorder="1"/>
    <xf numFmtId="0" fontId="7" fillId="0" borderId="16" xfId="2" applyFont="1" applyFill="1" applyBorder="1" applyAlignment="1">
      <alignment horizontal="center" vertical="center" wrapText="1"/>
    </xf>
    <xf numFmtId="0" fontId="7" fillId="0" borderId="17" xfId="2" applyFont="1" applyFill="1" applyBorder="1" applyAlignment="1">
      <alignment horizontal="center" vertical="center" wrapText="1"/>
    </xf>
    <xf numFmtId="0" fontId="7" fillId="0" borderId="29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26" xfId="2" applyFont="1" applyFill="1" applyBorder="1" applyAlignment="1">
      <alignment horizontal="center" vertical="center" wrapText="1"/>
    </xf>
    <xf numFmtId="0" fontId="8" fillId="0" borderId="39" xfId="2" applyFont="1" applyFill="1" applyBorder="1" applyAlignment="1">
      <alignment horizontal="center" vertical="center" wrapText="1"/>
    </xf>
    <xf numFmtId="0" fontId="9" fillId="0" borderId="44" xfId="2" applyFont="1" applyFill="1" applyBorder="1" applyAlignment="1">
      <alignment horizontal="center" vertical="center" wrapText="1"/>
    </xf>
    <xf numFmtId="0" fontId="9" fillId="0" borderId="7" xfId="2" applyNumberFormat="1" applyFont="1" applyFill="1" applyBorder="1" applyAlignment="1" applyProtection="1">
      <alignment horizontal="center" vertical="center" wrapText="1"/>
    </xf>
    <xf numFmtId="0" fontId="10" fillId="0" borderId="45" xfId="2" applyNumberFormat="1" applyFont="1" applyFill="1" applyBorder="1" applyAlignment="1" applyProtection="1">
      <alignment horizontal="center" vertical="center" wrapText="1"/>
    </xf>
    <xf numFmtId="9" fontId="10" fillId="0" borderId="45" xfId="1" applyFont="1" applyFill="1" applyBorder="1" applyAlignment="1">
      <alignment horizontal="center" vertical="center" wrapText="1"/>
    </xf>
    <xf numFmtId="9" fontId="10" fillId="0" borderId="7" xfId="1" applyFont="1" applyFill="1" applyBorder="1" applyAlignment="1">
      <alignment horizontal="center" vertical="center" wrapText="1"/>
    </xf>
    <xf numFmtId="9" fontId="11" fillId="0" borderId="7" xfId="1" applyFont="1" applyFill="1" applyBorder="1" applyAlignment="1">
      <alignment horizontal="center" vertical="center" wrapText="1"/>
    </xf>
    <xf numFmtId="9" fontId="10" fillId="0" borderId="39" xfId="1" applyFont="1" applyFill="1" applyBorder="1" applyAlignment="1">
      <alignment horizontal="center" vertical="center" wrapText="1"/>
    </xf>
    <xf numFmtId="0" fontId="8" fillId="0" borderId="41" xfId="2" applyFont="1" applyFill="1" applyBorder="1"/>
    <xf numFmtId="0" fontId="8" fillId="0" borderId="44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7" fillId="0" borderId="27" xfId="2" applyFont="1" applyFill="1" applyBorder="1" applyAlignment="1">
      <alignment horizontal="center" vertical="center" wrapText="1"/>
    </xf>
    <xf numFmtId="0" fontId="8" fillId="0" borderId="46" xfId="2" applyFont="1" applyFill="1" applyBorder="1"/>
    <xf numFmtId="0" fontId="7" fillId="0" borderId="48" xfId="2" applyFont="1" applyFill="1" applyBorder="1"/>
    <xf numFmtId="2" fontId="5" fillId="0" borderId="0" xfId="2" applyNumberFormat="1" applyFont="1" applyFill="1" applyAlignment="1">
      <alignment horizontal="center" vertical="center"/>
    </xf>
    <xf numFmtId="0" fontId="9" fillId="2" borderId="11" xfId="2" applyNumberFormat="1" applyFont="1" applyFill="1" applyBorder="1" applyAlignment="1" applyProtection="1">
      <alignment horizontal="center" vertical="center" wrapText="1"/>
    </xf>
    <xf numFmtId="0" fontId="12" fillId="2" borderId="0" xfId="2" applyNumberFormat="1" applyFont="1" applyFill="1" applyBorder="1" applyAlignment="1" applyProtection="1">
      <alignment horizontal="left" vertical="center" wrapText="1" indent="1"/>
    </xf>
    <xf numFmtId="0" fontId="9" fillId="2" borderId="2" xfId="2" applyNumberFormat="1" applyFont="1" applyFill="1" applyBorder="1" applyAlignment="1" applyProtection="1">
      <alignment horizontal="center" vertical="center" wrapText="1"/>
    </xf>
    <xf numFmtId="0" fontId="12" fillId="2" borderId="17" xfId="2" applyNumberFormat="1" applyFont="1" applyFill="1" applyBorder="1" applyAlignment="1" applyProtection="1">
      <alignment horizontal="center" vertical="center" wrapText="1"/>
    </xf>
    <xf numFmtId="0" fontId="12" fillId="2" borderId="19" xfId="2" applyNumberFormat="1" applyFont="1" applyFill="1" applyBorder="1" applyAlignment="1" applyProtection="1">
      <alignment horizontal="center" vertical="center" wrapText="1"/>
    </xf>
    <xf numFmtId="0" fontId="12" fillId="2" borderId="21" xfId="2" applyNumberFormat="1" applyFont="1" applyFill="1" applyBorder="1" applyAlignment="1" applyProtection="1">
      <alignment horizontal="center" vertical="center" wrapText="1"/>
    </xf>
    <xf numFmtId="0" fontId="9" fillId="2" borderId="23" xfId="2" applyNumberFormat="1" applyFont="1" applyFill="1" applyBorder="1" applyAlignment="1" applyProtection="1">
      <alignment horizontal="center" vertical="center" wrapText="1"/>
    </xf>
    <xf numFmtId="0" fontId="12" fillId="2" borderId="25" xfId="2" applyNumberFormat="1" applyFont="1" applyFill="1" applyBorder="1" applyAlignment="1" applyProtection="1">
      <alignment horizontal="center" vertical="center" wrapText="1"/>
    </xf>
    <xf numFmtId="0" fontId="12" fillId="2" borderId="15" xfId="2" applyNumberFormat="1" applyFont="1" applyFill="1" applyBorder="1" applyAlignment="1" applyProtection="1">
      <alignment horizontal="center" vertical="center" wrapText="1"/>
    </xf>
    <xf numFmtId="3" fontId="9" fillId="0" borderId="11" xfId="2" applyNumberFormat="1" applyFont="1" applyFill="1" applyBorder="1" applyAlignment="1" applyProtection="1">
      <alignment horizontal="center" vertical="center" wrapText="1"/>
    </xf>
    <xf numFmtId="3" fontId="9" fillId="3" borderId="11" xfId="2" applyNumberFormat="1" applyFont="1" applyFill="1" applyBorder="1" applyAlignment="1" applyProtection="1">
      <alignment horizontal="center" vertical="center" wrapText="1"/>
    </xf>
    <xf numFmtId="3" fontId="12" fillId="0" borderId="0" xfId="2" applyNumberFormat="1" applyFont="1" applyFill="1" applyBorder="1" applyAlignment="1" applyProtection="1">
      <alignment horizontal="left" vertical="center" wrapText="1" indent="1"/>
    </xf>
    <xf numFmtId="3" fontId="12" fillId="3" borderId="0" xfId="2" applyNumberFormat="1" applyFont="1" applyFill="1" applyBorder="1" applyAlignment="1" applyProtection="1">
      <alignment horizontal="left" vertical="center" wrapText="1" indent="1"/>
    </xf>
    <xf numFmtId="3" fontId="9" fillId="4" borderId="2" xfId="2" applyNumberFormat="1" applyFont="1" applyFill="1" applyBorder="1" applyAlignment="1" applyProtection="1">
      <alignment horizontal="center" vertical="center" wrapText="1"/>
    </xf>
    <xf numFmtId="3" fontId="12" fillId="4" borderId="17" xfId="2" applyNumberFormat="1" applyFont="1" applyFill="1" applyBorder="1" applyAlignment="1" applyProtection="1">
      <alignment horizontal="center" vertical="center" wrapText="1"/>
    </xf>
    <xf numFmtId="3" fontId="12" fillId="4" borderId="19" xfId="2" applyNumberFormat="1" applyFont="1" applyFill="1" applyBorder="1" applyAlignment="1" applyProtection="1">
      <alignment horizontal="center" vertical="center" wrapText="1"/>
    </xf>
    <xf numFmtId="3" fontId="12" fillId="4" borderId="21" xfId="2" applyNumberFormat="1" applyFont="1" applyFill="1" applyBorder="1" applyAlignment="1" applyProtection="1">
      <alignment horizontal="center" vertical="center" wrapText="1"/>
    </xf>
    <xf numFmtId="3" fontId="9" fillId="4" borderId="23" xfId="2" applyNumberFormat="1" applyFont="1" applyFill="1" applyBorder="1" applyAlignment="1" applyProtection="1">
      <alignment horizontal="center" vertical="center" wrapText="1"/>
    </xf>
    <xf numFmtId="3" fontId="12" fillId="4" borderId="25" xfId="2" applyNumberFormat="1" applyFont="1" applyFill="1" applyBorder="1" applyAlignment="1" applyProtection="1">
      <alignment horizontal="center" vertical="center" wrapText="1"/>
    </xf>
    <xf numFmtId="3" fontId="12" fillId="4" borderId="15" xfId="2" applyNumberFormat="1" applyFont="1" applyFill="1" applyBorder="1" applyAlignment="1" applyProtection="1">
      <alignment horizontal="center" vertical="center" wrapText="1"/>
    </xf>
    <xf numFmtId="9" fontId="8" fillId="0" borderId="0" xfId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0" fontId="8" fillId="0" borderId="0" xfId="2" applyFont="1" applyFill="1" applyBorder="1"/>
    <xf numFmtId="0" fontId="7" fillId="0" borderId="0" xfId="2" applyFont="1" applyFill="1" applyBorder="1" applyAlignment="1">
      <alignment horizontal="center" vertical="center" wrapText="1"/>
    </xf>
    <xf numFmtId="3" fontId="13" fillId="0" borderId="10" xfId="2" applyNumberFormat="1" applyFont="1" applyFill="1" applyBorder="1" applyAlignment="1">
      <alignment horizontal="center" vertical="center" wrapText="1"/>
    </xf>
    <xf numFmtId="0" fontId="8" fillId="0" borderId="45" xfId="2" applyFont="1" applyFill="1" applyBorder="1" applyAlignment="1">
      <alignment horizontal="center" vertical="center" wrapText="1"/>
    </xf>
    <xf numFmtId="0" fontId="7" fillId="0" borderId="52" xfId="2" applyFont="1" applyFill="1" applyBorder="1" applyAlignment="1">
      <alignment horizontal="center" vertical="center" wrapText="1"/>
    </xf>
    <xf numFmtId="0" fontId="8" fillId="0" borderId="58" xfId="2" applyFont="1" applyFill="1" applyBorder="1" applyAlignment="1">
      <alignment horizontal="center" vertical="center" wrapText="1"/>
    </xf>
    <xf numFmtId="0" fontId="7" fillId="0" borderId="59" xfId="2" applyFont="1" applyFill="1" applyBorder="1" applyAlignment="1">
      <alignment horizontal="center" vertical="center" wrapText="1"/>
    </xf>
    <xf numFmtId="14" fontId="8" fillId="3" borderId="34" xfId="2" applyNumberFormat="1" applyFont="1" applyFill="1" applyBorder="1" applyAlignment="1">
      <alignment horizontal="center" vertical="center" textRotation="90" wrapText="1"/>
    </xf>
    <xf numFmtId="14" fontId="8" fillId="2" borderId="34" xfId="2" applyNumberFormat="1" applyFont="1" applyFill="1" applyBorder="1" applyAlignment="1">
      <alignment horizontal="center" vertical="center" textRotation="90" wrapText="1"/>
    </xf>
    <xf numFmtId="0" fontId="7" fillId="0" borderId="65" xfId="2" applyFont="1" applyFill="1" applyBorder="1" applyAlignment="1">
      <alignment horizontal="center" vertical="center" wrapText="1"/>
    </xf>
    <xf numFmtId="0" fontId="17" fillId="0" borderId="0" xfId="2" applyFont="1" applyFill="1" applyAlignment="1"/>
    <xf numFmtId="3" fontId="9" fillId="0" borderId="2" xfId="2" applyNumberFormat="1" applyFont="1" applyFill="1" applyBorder="1" applyAlignment="1" applyProtection="1">
      <alignment horizontal="center" vertical="center" wrapText="1"/>
    </xf>
    <xf numFmtId="3" fontId="12" fillId="0" borderId="17" xfId="2" applyNumberFormat="1" applyFont="1" applyFill="1" applyBorder="1" applyAlignment="1" applyProtection="1">
      <alignment horizontal="center" vertical="center" wrapText="1"/>
    </xf>
    <xf numFmtId="3" fontId="12" fillId="0" borderId="19" xfId="2" applyNumberFormat="1" applyFont="1" applyFill="1" applyBorder="1" applyAlignment="1" applyProtection="1">
      <alignment horizontal="center" vertical="center" wrapText="1"/>
    </xf>
    <xf numFmtId="3" fontId="12" fillId="0" borderId="21" xfId="2" applyNumberFormat="1" applyFont="1" applyFill="1" applyBorder="1" applyAlignment="1" applyProtection="1">
      <alignment horizontal="center" vertical="center" wrapText="1"/>
    </xf>
    <xf numFmtId="3" fontId="9" fillId="0" borderId="23" xfId="2" applyNumberFormat="1" applyFont="1" applyFill="1" applyBorder="1" applyAlignment="1" applyProtection="1">
      <alignment horizontal="center" vertical="center" wrapText="1"/>
    </xf>
    <xf numFmtId="3" fontId="12" fillId="0" borderId="25" xfId="2" applyNumberFormat="1" applyFont="1" applyFill="1" applyBorder="1" applyAlignment="1" applyProtection="1">
      <alignment horizontal="center" vertical="center" wrapText="1"/>
    </xf>
    <xf numFmtId="3" fontId="12" fillId="0" borderId="15" xfId="2" applyNumberFormat="1" applyFont="1" applyFill="1" applyBorder="1" applyAlignment="1" applyProtection="1">
      <alignment horizontal="center" vertical="center" wrapText="1"/>
    </xf>
    <xf numFmtId="9" fontId="8" fillId="0" borderId="50" xfId="1" applyFont="1" applyFill="1" applyBorder="1" applyAlignment="1">
      <alignment horizontal="center" vertical="center" wrapText="1"/>
    </xf>
    <xf numFmtId="9" fontId="8" fillId="0" borderId="26" xfId="1" applyFont="1" applyFill="1" applyBorder="1" applyAlignment="1">
      <alignment horizontal="center" vertical="center" wrapText="1"/>
    </xf>
    <xf numFmtId="9" fontId="6" fillId="0" borderId="29" xfId="1" applyFont="1" applyFill="1" applyBorder="1" applyAlignment="1" applyProtection="1">
      <alignment horizontal="center" vertical="center" wrapText="1"/>
    </xf>
    <xf numFmtId="9" fontId="6" fillId="0" borderId="30" xfId="1" applyFont="1" applyFill="1" applyBorder="1" applyAlignment="1" applyProtection="1">
      <alignment horizontal="center" vertical="center" wrapText="1"/>
    </xf>
    <xf numFmtId="9" fontId="6" fillId="0" borderId="31" xfId="1" applyFont="1" applyFill="1" applyBorder="1" applyAlignment="1" applyProtection="1">
      <alignment horizontal="center" vertical="center" wrapText="1"/>
    </xf>
    <xf numFmtId="9" fontId="8" fillId="0" borderId="32" xfId="1" applyFont="1" applyFill="1" applyBorder="1" applyAlignment="1" applyProtection="1">
      <alignment horizontal="center" vertical="center" wrapText="1"/>
    </xf>
    <xf numFmtId="9" fontId="6" fillId="0" borderId="33" xfId="1" applyFont="1" applyFill="1" applyBorder="1" applyAlignment="1" applyProtection="1">
      <alignment horizontal="center" vertical="center" wrapText="1"/>
    </xf>
    <xf numFmtId="9" fontId="8" fillId="0" borderId="26" xfId="1" applyFont="1" applyFill="1" applyBorder="1" applyAlignment="1" applyProtection="1">
      <alignment horizontal="center" vertical="center" wrapText="1"/>
    </xf>
    <xf numFmtId="9" fontId="6" fillId="0" borderId="13" xfId="1" applyFont="1" applyFill="1" applyBorder="1" applyAlignment="1" applyProtection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12" fillId="0" borderId="68" xfId="2" applyNumberFormat="1" applyFont="1" applyFill="1" applyBorder="1" applyAlignment="1" applyProtection="1">
      <alignment horizontal="left" vertical="center" wrapText="1" indent="1"/>
    </xf>
    <xf numFmtId="0" fontId="13" fillId="0" borderId="28" xfId="2" applyNumberFormat="1" applyFont="1" applyFill="1" applyBorder="1" applyAlignment="1" applyProtection="1">
      <alignment horizontal="left" vertical="center" wrapText="1" indent="1"/>
    </xf>
    <xf numFmtId="0" fontId="12" fillId="0" borderId="69" xfId="2" applyFont="1" applyFill="1" applyBorder="1" applyAlignment="1">
      <alignment horizontal="center" vertical="center" wrapText="1"/>
    </xf>
    <xf numFmtId="0" fontId="12" fillId="0" borderId="70" xfId="2" applyNumberFormat="1" applyFont="1" applyFill="1" applyBorder="1" applyAlignment="1" applyProtection="1">
      <alignment horizontal="left" vertical="center" wrapText="1" indent="1"/>
    </xf>
    <xf numFmtId="0" fontId="13" fillId="0" borderId="70" xfId="2" applyNumberFormat="1" applyFont="1" applyFill="1" applyBorder="1" applyAlignment="1" applyProtection="1">
      <alignment horizontal="center" vertical="center" wrapText="1"/>
    </xf>
    <xf numFmtId="0" fontId="13" fillId="0" borderId="67" xfId="2" applyNumberFormat="1" applyFont="1" applyFill="1" applyBorder="1" applyAlignment="1" applyProtection="1">
      <alignment horizontal="left" vertical="center" wrapText="1" indent="1"/>
    </xf>
    <xf numFmtId="0" fontId="5" fillId="0" borderId="41" xfId="2" applyFont="1" applyFill="1" applyBorder="1"/>
    <xf numFmtId="9" fontId="13" fillId="0" borderId="70" xfId="1" applyFont="1" applyFill="1" applyBorder="1" applyAlignment="1">
      <alignment horizontal="center" vertical="center" wrapText="1"/>
    </xf>
    <xf numFmtId="9" fontId="14" fillId="0" borderId="70" xfId="1" applyFont="1" applyFill="1" applyBorder="1" applyAlignment="1">
      <alignment horizontal="center" vertical="center" wrapText="1"/>
    </xf>
    <xf numFmtId="9" fontId="13" fillId="0" borderId="73" xfId="1" applyFont="1" applyFill="1" applyBorder="1" applyAlignment="1">
      <alignment horizontal="center" vertical="center" wrapText="1"/>
    </xf>
    <xf numFmtId="0" fontId="5" fillId="0" borderId="36" xfId="2" applyFont="1" applyFill="1" applyBorder="1"/>
    <xf numFmtId="3" fontId="9" fillId="0" borderId="74" xfId="2" applyNumberFormat="1" applyFont="1" applyFill="1" applyBorder="1" applyAlignment="1" applyProtection="1">
      <alignment horizontal="center" vertical="center" wrapText="1"/>
    </xf>
    <xf numFmtId="3" fontId="9" fillId="0" borderId="78" xfId="2" applyNumberFormat="1" applyFont="1" applyFill="1" applyBorder="1" applyAlignment="1" applyProtection="1">
      <alignment horizontal="center" vertical="center" wrapText="1"/>
    </xf>
    <xf numFmtId="3" fontId="12" fillId="0" borderId="79" xfId="2" applyNumberFormat="1" applyFont="1" applyFill="1" applyBorder="1" applyAlignment="1" applyProtection="1">
      <alignment horizontal="center" vertical="center" wrapText="1"/>
    </xf>
    <xf numFmtId="3" fontId="12" fillId="0" borderId="80" xfId="2" applyNumberFormat="1" applyFont="1" applyFill="1" applyBorder="1" applyAlignment="1" applyProtection="1">
      <alignment horizontal="center" vertical="center" wrapText="1"/>
    </xf>
    <xf numFmtId="3" fontId="12" fillId="0" borderId="81" xfId="2" applyNumberFormat="1" applyFont="1" applyFill="1" applyBorder="1" applyAlignment="1" applyProtection="1">
      <alignment horizontal="center" vertical="center" wrapText="1"/>
    </xf>
    <xf numFmtId="3" fontId="9" fillId="0" borderId="82" xfId="2" applyNumberFormat="1" applyFont="1" applyFill="1" applyBorder="1" applyAlignment="1" applyProtection="1">
      <alignment horizontal="center" vertical="center" wrapText="1"/>
    </xf>
    <xf numFmtId="3" fontId="12" fillId="0" borderId="83" xfId="2" applyNumberFormat="1" applyFont="1" applyFill="1" applyBorder="1" applyAlignment="1" applyProtection="1">
      <alignment horizontal="center" vertical="center" wrapText="1"/>
    </xf>
    <xf numFmtId="3" fontId="12" fillId="0" borderId="77" xfId="2" applyNumberFormat="1" applyFont="1" applyFill="1" applyBorder="1" applyAlignment="1" applyProtection="1">
      <alignment horizontal="center" vertical="center" wrapText="1"/>
    </xf>
    <xf numFmtId="165" fontId="9" fillId="0" borderId="74" xfId="2" applyNumberFormat="1" applyFont="1" applyFill="1" applyBorder="1" applyAlignment="1" applyProtection="1">
      <alignment horizontal="center" vertical="center" wrapText="1"/>
    </xf>
    <xf numFmtId="165" fontId="12" fillId="0" borderId="77" xfId="2" applyNumberFormat="1" applyFont="1" applyFill="1" applyBorder="1" applyAlignment="1" applyProtection="1">
      <alignment horizontal="center" vertical="center" wrapText="1"/>
    </xf>
    <xf numFmtId="165" fontId="9" fillId="0" borderId="78" xfId="2" applyNumberFormat="1" applyFont="1" applyFill="1" applyBorder="1" applyAlignment="1" applyProtection="1">
      <alignment horizontal="center" vertical="center" wrapText="1"/>
    </xf>
    <xf numFmtId="165" fontId="12" fillId="0" borderId="79" xfId="2" applyNumberFormat="1" applyFont="1" applyFill="1" applyBorder="1" applyAlignment="1" applyProtection="1">
      <alignment horizontal="center" vertical="center" wrapText="1"/>
    </xf>
    <xf numFmtId="165" fontId="12" fillId="0" borderId="80" xfId="2" applyNumberFormat="1" applyFont="1" applyFill="1" applyBorder="1" applyAlignment="1" applyProtection="1">
      <alignment horizontal="center" vertical="center" wrapText="1"/>
    </xf>
    <xf numFmtId="165" fontId="12" fillId="0" borderId="81" xfId="2" applyNumberFormat="1" applyFont="1" applyFill="1" applyBorder="1" applyAlignment="1" applyProtection="1">
      <alignment horizontal="center" vertical="center" wrapText="1"/>
    </xf>
    <xf numFmtId="165" fontId="9" fillId="0" borderId="82" xfId="2" applyNumberFormat="1" applyFont="1" applyFill="1" applyBorder="1" applyAlignment="1" applyProtection="1">
      <alignment horizontal="center" vertical="center" wrapText="1"/>
    </xf>
    <xf numFmtId="165" fontId="12" fillId="0" borderId="83" xfId="2" applyNumberFormat="1" applyFont="1" applyFill="1" applyBorder="1" applyAlignment="1" applyProtection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3" fontId="10" fillId="0" borderId="9" xfId="2" applyNumberFormat="1" applyFont="1" applyFill="1" applyBorder="1" applyAlignment="1">
      <alignment horizontal="center" vertical="center" wrapText="1"/>
    </xf>
    <xf numFmtId="3" fontId="13" fillId="0" borderId="12" xfId="2" applyNumberFormat="1" applyFont="1" applyFill="1" applyBorder="1" applyAlignment="1">
      <alignment horizontal="center" vertical="center" wrapText="1"/>
    </xf>
    <xf numFmtId="3" fontId="10" fillId="0" borderId="1" xfId="2" applyNumberFormat="1" applyFont="1" applyFill="1" applyBorder="1" applyAlignment="1">
      <alignment horizontal="center" vertical="center" wrapText="1"/>
    </xf>
    <xf numFmtId="3" fontId="13" fillId="0" borderId="16" xfId="2" applyNumberFormat="1" applyFont="1" applyFill="1" applyBorder="1" applyAlignment="1">
      <alignment horizontal="center" vertical="center" wrapText="1"/>
    </xf>
    <xf numFmtId="3" fontId="13" fillId="0" borderId="18" xfId="2" applyNumberFormat="1" applyFont="1" applyFill="1" applyBorder="1" applyAlignment="1">
      <alignment horizontal="center" vertical="center" wrapText="1"/>
    </xf>
    <xf numFmtId="3" fontId="13" fillId="0" borderId="20" xfId="2" applyNumberFormat="1" applyFont="1" applyFill="1" applyBorder="1" applyAlignment="1">
      <alignment horizontal="center" vertical="center" wrapText="1"/>
    </xf>
    <xf numFmtId="3" fontId="10" fillId="0" borderId="22" xfId="2" applyNumberFormat="1" applyFont="1" applyFill="1" applyBorder="1" applyAlignment="1">
      <alignment horizontal="center" vertical="center" wrapText="1"/>
    </xf>
    <xf numFmtId="3" fontId="10" fillId="0" borderId="12" xfId="2" applyNumberFormat="1" applyFont="1" applyFill="1" applyBorder="1" applyAlignment="1">
      <alignment horizontal="center" vertical="center" wrapText="1"/>
    </xf>
    <xf numFmtId="3" fontId="13" fillId="0" borderId="24" xfId="2" applyNumberFormat="1" applyFont="1" applyFill="1" applyBorder="1" applyAlignment="1">
      <alignment horizontal="center" vertical="center" wrapText="1"/>
    </xf>
    <xf numFmtId="3" fontId="7" fillId="5" borderId="19" xfId="1" applyNumberFormat="1" applyFont="1" applyFill="1" applyBorder="1" applyAlignment="1">
      <alignment horizontal="center" vertical="center" wrapText="1"/>
    </xf>
    <xf numFmtId="3" fontId="8" fillId="5" borderId="19" xfId="1" applyNumberFormat="1" applyFont="1" applyFill="1" applyBorder="1" applyAlignment="1">
      <alignment horizontal="center" vertical="center" wrapText="1"/>
    </xf>
    <xf numFmtId="3" fontId="8" fillId="3" borderId="19" xfId="1" applyNumberFormat="1" applyFont="1" applyFill="1" applyBorder="1" applyAlignment="1">
      <alignment horizontal="center" vertical="center" wrapText="1"/>
    </xf>
    <xf numFmtId="3" fontId="8" fillId="3" borderId="30" xfId="1" applyNumberFormat="1" applyFont="1" applyFill="1" applyBorder="1" applyAlignment="1">
      <alignment horizontal="center" vertical="center" wrapText="1"/>
    </xf>
    <xf numFmtId="3" fontId="7" fillId="5" borderId="21" xfId="1" applyNumberFormat="1" applyFont="1" applyFill="1" applyBorder="1" applyAlignment="1">
      <alignment horizontal="center" vertical="center" wrapText="1"/>
    </xf>
    <xf numFmtId="3" fontId="8" fillId="5" borderId="21" xfId="1" applyNumberFormat="1" applyFont="1" applyFill="1" applyBorder="1" applyAlignment="1">
      <alignment horizontal="center" vertical="center" wrapText="1"/>
    </xf>
    <xf numFmtId="3" fontId="8" fillId="3" borderId="21" xfId="1" applyNumberFormat="1" applyFont="1" applyFill="1" applyBorder="1" applyAlignment="1">
      <alignment horizontal="center" vertical="center" wrapText="1"/>
    </xf>
    <xf numFmtId="3" fontId="8" fillId="3" borderId="31" xfId="1" applyNumberFormat="1" applyFont="1" applyFill="1" applyBorder="1" applyAlignment="1">
      <alignment horizontal="center" vertical="center" wrapText="1"/>
    </xf>
    <xf numFmtId="3" fontId="7" fillId="3" borderId="23" xfId="1" applyNumberFormat="1" applyFont="1" applyFill="1" applyBorder="1" applyAlignment="1">
      <alignment horizontal="center" vertical="center" wrapText="1"/>
    </xf>
    <xf numFmtId="3" fontId="8" fillId="3" borderId="23" xfId="1" applyNumberFormat="1" applyFont="1" applyFill="1" applyBorder="1" applyAlignment="1">
      <alignment horizontal="center" vertical="center" wrapText="1"/>
    </xf>
    <xf numFmtId="3" fontId="8" fillId="3" borderId="32" xfId="1" applyNumberFormat="1" applyFont="1" applyFill="1" applyBorder="1" applyAlignment="1">
      <alignment horizontal="center" vertical="center" wrapText="1"/>
    </xf>
    <xf numFmtId="3" fontId="7" fillId="5" borderId="25" xfId="1" applyNumberFormat="1" applyFont="1" applyFill="1" applyBorder="1" applyAlignment="1">
      <alignment horizontal="center" vertical="center" wrapText="1"/>
    </xf>
    <xf numFmtId="3" fontId="8" fillId="5" borderId="25" xfId="1" applyNumberFormat="1" applyFont="1" applyFill="1" applyBorder="1" applyAlignment="1">
      <alignment horizontal="center" vertical="center" wrapText="1"/>
    </xf>
    <xf numFmtId="3" fontId="8" fillId="3" borderId="25" xfId="1" applyNumberFormat="1" applyFont="1" applyFill="1" applyBorder="1" applyAlignment="1">
      <alignment horizontal="center" vertical="center" wrapText="1"/>
    </xf>
    <xf numFmtId="3" fontId="8" fillId="3" borderId="33" xfId="1" applyNumberFormat="1" applyFont="1" applyFill="1" applyBorder="1" applyAlignment="1">
      <alignment horizontal="center" vertical="center" wrapText="1"/>
    </xf>
    <xf numFmtId="3" fontId="7" fillId="5" borderId="70" xfId="1" applyNumberFormat="1" applyFont="1" applyFill="1" applyBorder="1" applyAlignment="1">
      <alignment horizontal="center" vertical="center" wrapText="1"/>
    </xf>
    <xf numFmtId="3" fontId="8" fillId="5" borderId="70" xfId="1" applyNumberFormat="1" applyFont="1" applyFill="1" applyBorder="1" applyAlignment="1">
      <alignment horizontal="center" vertical="center" wrapText="1"/>
    </xf>
    <xf numFmtId="3" fontId="8" fillId="3" borderId="70" xfId="1" applyNumberFormat="1" applyFont="1" applyFill="1" applyBorder="1" applyAlignment="1">
      <alignment horizontal="center" vertical="center" wrapText="1"/>
    </xf>
    <xf numFmtId="3" fontId="8" fillId="3" borderId="73" xfId="1" applyNumberFormat="1" applyFont="1" applyFill="1" applyBorder="1" applyAlignment="1">
      <alignment horizontal="center" vertical="center" wrapText="1"/>
    </xf>
    <xf numFmtId="3" fontId="7" fillId="3" borderId="19" xfId="1" applyNumberFormat="1" applyFont="1" applyFill="1" applyBorder="1" applyAlignment="1">
      <alignment horizontal="center" vertical="center" wrapText="1"/>
    </xf>
    <xf numFmtId="3" fontId="7" fillId="3" borderId="25" xfId="1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16" fontId="8" fillId="0" borderId="0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9" fontId="14" fillId="0" borderId="0" xfId="1" applyFont="1" applyFill="1" applyBorder="1" applyAlignment="1">
      <alignment horizontal="center" vertical="center" wrapText="1"/>
    </xf>
    <xf numFmtId="2" fontId="11" fillId="0" borderId="28" xfId="1" applyNumberFormat="1" applyFont="1" applyFill="1" applyBorder="1" applyAlignment="1">
      <alignment horizontal="center" vertical="center" wrapText="1"/>
    </xf>
    <xf numFmtId="2" fontId="14" fillId="0" borderId="29" xfId="1" applyNumberFormat="1" applyFont="1" applyFill="1" applyBorder="1" applyAlignment="1">
      <alignment horizontal="center" vertical="center" wrapText="1"/>
    </xf>
    <xf numFmtId="2" fontId="14" fillId="0" borderId="30" xfId="1" applyNumberFormat="1" applyFont="1" applyFill="1" applyBorder="1" applyAlignment="1">
      <alignment horizontal="center" vertical="center" wrapText="1"/>
    </xf>
    <xf numFmtId="2" fontId="11" fillId="0" borderId="32" xfId="1" applyNumberFormat="1" applyFont="1" applyFill="1" applyBorder="1" applyAlignment="1">
      <alignment horizontal="center" vertical="center" wrapText="1"/>
    </xf>
    <xf numFmtId="2" fontId="14" fillId="0" borderId="13" xfId="1" applyNumberFormat="1" applyFont="1" applyFill="1" applyBorder="1" applyAlignment="1">
      <alignment horizontal="center" vertical="center" wrapText="1"/>
    </xf>
    <xf numFmtId="2" fontId="14" fillId="0" borderId="17" xfId="1" applyNumberFormat="1" applyFont="1" applyFill="1" applyBorder="1" applyAlignment="1">
      <alignment horizontal="center" vertical="center" wrapText="1"/>
    </xf>
    <xf numFmtId="2" fontId="14" fillId="0" borderId="19" xfId="1" applyNumberFormat="1" applyFont="1" applyFill="1" applyBorder="1" applyAlignment="1">
      <alignment horizontal="center" vertical="center" wrapText="1"/>
    </xf>
    <xf numFmtId="2" fontId="11" fillId="0" borderId="23" xfId="1" applyNumberFormat="1" applyFont="1" applyFill="1" applyBorder="1" applyAlignment="1">
      <alignment horizontal="center" vertical="center" wrapText="1"/>
    </xf>
    <xf numFmtId="2" fontId="14" fillId="0" borderId="15" xfId="1" applyNumberFormat="1" applyFont="1" applyFill="1" applyBorder="1" applyAlignment="1">
      <alignment horizontal="center" vertical="center" wrapText="1"/>
    </xf>
    <xf numFmtId="2" fontId="11" fillId="0" borderId="2" xfId="1" applyNumberFormat="1" applyFont="1" applyFill="1" applyBorder="1" applyAlignment="1">
      <alignment horizontal="center" vertical="center" wrapText="1"/>
    </xf>
    <xf numFmtId="2" fontId="14" fillId="0" borderId="21" xfId="1" applyNumberFormat="1" applyFont="1" applyFill="1" applyBorder="1" applyAlignment="1">
      <alignment horizontal="center" vertical="center" wrapText="1"/>
    </xf>
    <xf numFmtId="2" fontId="11" fillId="0" borderId="15" xfId="1" applyNumberFormat="1" applyFont="1" applyFill="1" applyBorder="1" applyAlignment="1">
      <alignment horizontal="center" vertical="center" wrapText="1"/>
    </xf>
    <xf numFmtId="2" fontId="14" fillId="0" borderId="25" xfId="1" applyNumberFormat="1" applyFont="1" applyFill="1" applyBorder="1" applyAlignment="1">
      <alignment horizontal="center" vertical="center" wrapText="1"/>
    </xf>
    <xf numFmtId="2" fontId="11" fillId="0" borderId="26" xfId="1" applyNumberFormat="1" applyFont="1" applyFill="1" applyBorder="1" applyAlignment="1">
      <alignment horizontal="center" vertical="center" wrapText="1"/>
    </xf>
    <xf numFmtId="2" fontId="14" fillId="0" borderId="31" xfId="1" applyNumberFormat="1" applyFont="1" applyFill="1" applyBorder="1" applyAlignment="1">
      <alignment horizontal="center" vertical="center" wrapText="1"/>
    </xf>
    <xf numFmtId="2" fontId="11" fillId="0" borderId="13" xfId="1" applyNumberFormat="1" applyFont="1" applyFill="1" applyBorder="1" applyAlignment="1">
      <alignment horizontal="center" vertical="center" wrapText="1"/>
    </xf>
    <xf numFmtId="2" fontId="14" fillId="0" borderId="33" xfId="1" applyNumberFormat="1" applyFont="1" applyFill="1" applyBorder="1" applyAlignment="1">
      <alignment horizontal="center" vertical="center" wrapText="1"/>
    </xf>
    <xf numFmtId="164" fontId="9" fillId="0" borderId="2" xfId="2" applyNumberFormat="1" applyFont="1" applyFill="1" applyBorder="1" applyAlignment="1">
      <alignment horizontal="center" vertical="center" wrapText="1"/>
    </xf>
    <xf numFmtId="9" fontId="5" fillId="0" borderId="0" xfId="2" applyNumberFormat="1" applyFont="1" applyFill="1" applyAlignment="1">
      <alignment wrapText="1"/>
    </xf>
    <xf numFmtId="0" fontId="3" fillId="0" borderId="0" xfId="2" applyFont="1" applyFill="1" applyBorder="1" applyAlignment="1">
      <alignment horizontal="center" vertical="center" wrapText="1"/>
    </xf>
    <xf numFmtId="0" fontId="21" fillId="0" borderId="8" xfId="2" applyFont="1" applyFill="1" applyBorder="1" applyAlignment="1">
      <alignment horizontal="center" vertical="center" wrapText="1"/>
    </xf>
    <xf numFmtId="0" fontId="21" fillId="0" borderId="84" xfId="2" applyFont="1" applyFill="1" applyBorder="1" applyAlignment="1">
      <alignment horizontal="center" vertical="center" wrapText="1"/>
    </xf>
    <xf numFmtId="0" fontId="21" fillId="0" borderId="27" xfId="2" applyFont="1" applyFill="1" applyBorder="1" applyAlignment="1">
      <alignment horizontal="center" vertical="center" wrapText="1"/>
    </xf>
    <xf numFmtId="0" fontId="8" fillId="0" borderId="37" xfId="2" applyFont="1" applyFill="1" applyBorder="1" applyAlignment="1">
      <alignment horizontal="center" vertical="center" wrapText="1"/>
    </xf>
    <xf numFmtId="0" fontId="21" fillId="3" borderId="8" xfId="2" applyFont="1" applyFill="1" applyBorder="1" applyAlignment="1">
      <alignment horizontal="center" vertical="center" wrapText="1"/>
    </xf>
    <xf numFmtId="0" fontId="21" fillId="3" borderId="84" xfId="2" applyFont="1" applyFill="1" applyBorder="1" applyAlignment="1">
      <alignment horizontal="center" vertical="center" wrapText="1"/>
    </xf>
    <xf numFmtId="0" fontId="21" fillId="3" borderId="27" xfId="2" applyFont="1" applyFill="1" applyBorder="1" applyAlignment="1">
      <alignment horizontal="center" vertical="center" wrapText="1"/>
    </xf>
    <xf numFmtId="16" fontId="19" fillId="3" borderId="35" xfId="2" applyNumberFormat="1" applyFont="1" applyFill="1" applyBorder="1" applyAlignment="1">
      <alignment horizontal="center" vertical="center" wrapText="1"/>
    </xf>
    <xf numFmtId="9" fontId="11" fillId="3" borderId="66" xfId="1" applyFont="1" applyFill="1" applyBorder="1" applyAlignment="1">
      <alignment horizontal="center" vertical="center" wrapText="1"/>
    </xf>
    <xf numFmtId="9" fontId="14" fillId="3" borderId="0" xfId="1" applyFont="1" applyFill="1" applyBorder="1" applyAlignment="1">
      <alignment horizontal="center" vertical="center" wrapText="1"/>
    </xf>
    <xf numFmtId="9" fontId="11" fillId="3" borderId="34" xfId="1" applyFont="1" applyFill="1" applyBorder="1" applyAlignment="1">
      <alignment horizontal="center" vertical="center" wrapText="1"/>
    </xf>
    <xf numFmtId="9" fontId="14" fillId="3" borderId="85" xfId="1" applyFont="1" applyFill="1" applyBorder="1" applyAlignment="1">
      <alignment horizontal="center" vertical="center" wrapText="1"/>
    </xf>
    <xf numFmtId="9" fontId="14" fillId="3" borderId="86" xfId="1" applyFont="1" applyFill="1" applyBorder="1" applyAlignment="1">
      <alignment horizontal="center" vertical="center" wrapText="1"/>
    </xf>
    <xf numFmtId="9" fontId="14" fillId="3" borderId="87" xfId="1" applyFont="1" applyFill="1" applyBorder="1" applyAlignment="1">
      <alignment horizontal="center" vertical="center" wrapText="1"/>
    </xf>
    <xf numFmtId="9" fontId="11" fillId="3" borderId="88" xfId="1" applyFont="1" applyFill="1" applyBorder="1" applyAlignment="1">
      <alignment horizontal="center" vertical="center" wrapText="1"/>
    </xf>
    <xf numFmtId="9" fontId="11" fillId="3" borderId="68" xfId="1" applyFont="1" applyFill="1" applyBorder="1" applyAlignment="1">
      <alignment horizontal="center" vertical="center" wrapText="1"/>
    </xf>
    <xf numFmtId="9" fontId="14" fillId="3" borderId="89" xfId="1" applyFont="1" applyFill="1" applyBorder="1" applyAlignment="1">
      <alignment horizontal="center" vertical="center" wrapText="1"/>
    </xf>
    <xf numFmtId="9" fontId="14" fillId="3" borderId="68" xfId="1" applyFont="1" applyFill="1" applyBorder="1" applyAlignment="1">
      <alignment horizontal="center" vertical="center" wrapText="1"/>
    </xf>
    <xf numFmtId="4" fontId="11" fillId="0" borderId="10" xfId="1" applyNumberFormat="1" applyFont="1" applyFill="1" applyBorder="1" applyAlignment="1">
      <alignment horizontal="center" vertical="center" wrapText="1"/>
    </xf>
    <xf numFmtId="4" fontId="3" fillId="0" borderId="11" xfId="2" applyNumberFormat="1" applyFont="1" applyFill="1" applyBorder="1" applyAlignment="1">
      <alignment horizontal="center" vertical="center" wrapText="1"/>
    </xf>
    <xf numFmtId="4" fontId="3" fillId="0" borderId="10" xfId="2" applyNumberFormat="1" applyFont="1" applyFill="1" applyBorder="1" applyAlignment="1">
      <alignment horizontal="center" vertical="center" wrapText="1"/>
    </xf>
    <xf numFmtId="166" fontId="22" fillId="3" borderId="10" xfId="2" applyNumberFormat="1" applyFont="1" applyFill="1" applyBorder="1" applyAlignment="1">
      <alignment horizontal="center" vertical="center" wrapText="1"/>
    </xf>
    <xf numFmtId="166" fontId="22" fillId="3" borderId="67" xfId="2" applyNumberFormat="1" applyFont="1" applyFill="1" applyBorder="1" applyAlignment="1">
      <alignment horizontal="center" vertical="center" wrapText="1"/>
    </xf>
    <xf numFmtId="9" fontId="22" fillId="3" borderId="28" xfId="1" applyFont="1" applyFill="1" applyBorder="1" applyAlignment="1">
      <alignment horizontal="center" vertical="center" wrapText="1"/>
    </xf>
    <xf numFmtId="4" fontId="23" fillId="0" borderId="14" xfId="2" applyNumberFormat="1" applyFont="1" applyFill="1" applyBorder="1" applyAlignment="1">
      <alignment horizontal="center" vertical="center" wrapText="1"/>
    </xf>
    <xf numFmtId="4" fontId="23" fillId="0" borderId="15" xfId="2" applyNumberFormat="1" applyFont="1" applyFill="1" applyBorder="1" applyAlignment="1">
      <alignment horizontal="center" vertical="center" wrapText="1"/>
    </xf>
    <xf numFmtId="166" fontId="24" fillId="3" borderId="15" xfId="2" applyNumberFormat="1" applyFont="1" applyFill="1" applyBorder="1" applyAlignment="1">
      <alignment horizontal="center" vertical="center" wrapText="1"/>
    </xf>
    <xf numFmtId="166" fontId="24" fillId="3" borderId="68" xfId="2" applyNumberFormat="1" applyFont="1" applyFill="1" applyBorder="1" applyAlignment="1">
      <alignment horizontal="center" vertical="center" wrapText="1"/>
    </xf>
    <xf numFmtId="9" fontId="24" fillId="3" borderId="13" xfId="1" applyFont="1" applyFill="1" applyBorder="1" applyAlignment="1">
      <alignment horizontal="center" vertical="center" wrapText="1"/>
    </xf>
    <xf numFmtId="4" fontId="3" fillId="0" borderId="2" xfId="2" applyNumberFormat="1" applyFont="1" applyFill="1" applyBorder="1" applyAlignment="1">
      <alignment horizontal="center" vertical="center" wrapText="1"/>
    </xf>
    <xf numFmtId="9" fontId="22" fillId="3" borderId="26" xfId="1" applyFont="1" applyFill="1" applyBorder="1" applyAlignment="1">
      <alignment horizontal="center" vertical="center" wrapText="1"/>
    </xf>
    <xf numFmtId="4" fontId="23" fillId="0" borderId="17" xfId="2" applyNumberFormat="1" applyFont="1" applyFill="1" applyBorder="1" applyAlignment="1">
      <alignment horizontal="center" vertical="center" wrapText="1"/>
    </xf>
    <xf numFmtId="166" fontId="24" fillId="3" borderId="17" xfId="2" applyNumberFormat="1" applyFont="1" applyFill="1" applyBorder="1" applyAlignment="1">
      <alignment horizontal="center" vertical="center" wrapText="1"/>
    </xf>
    <xf numFmtId="166" fontId="24" fillId="3" borderId="85" xfId="2" applyNumberFormat="1" applyFont="1" applyFill="1" applyBorder="1" applyAlignment="1">
      <alignment horizontal="center" vertical="center" wrapText="1"/>
    </xf>
    <xf numFmtId="9" fontId="24" fillId="3" borderId="29" xfId="1" applyFont="1" applyFill="1" applyBorder="1" applyAlignment="1">
      <alignment horizontal="center" vertical="center" wrapText="1"/>
    </xf>
    <xf numFmtId="9" fontId="24" fillId="3" borderId="30" xfId="1" applyFont="1" applyFill="1" applyBorder="1" applyAlignment="1">
      <alignment horizontal="center" vertical="center" wrapText="1"/>
    </xf>
    <xf numFmtId="4" fontId="23" fillId="0" borderId="19" xfId="2" applyNumberFormat="1" applyFont="1" applyFill="1" applyBorder="1" applyAlignment="1">
      <alignment horizontal="center" vertical="center" wrapText="1"/>
    </xf>
    <xf numFmtId="166" fontId="24" fillId="3" borderId="19" xfId="2" applyNumberFormat="1" applyFont="1" applyFill="1" applyBorder="1" applyAlignment="1">
      <alignment horizontal="center" vertical="center" wrapText="1"/>
    </xf>
    <xf numFmtId="166" fontId="24" fillId="3" borderId="86" xfId="2" applyNumberFormat="1" applyFont="1" applyFill="1" applyBorder="1" applyAlignment="1">
      <alignment horizontal="center" vertical="center" wrapText="1"/>
    </xf>
    <xf numFmtId="4" fontId="23" fillId="0" borderId="21" xfId="2" applyNumberFormat="1" applyFont="1" applyFill="1" applyBorder="1" applyAlignment="1">
      <alignment horizontal="center" vertical="center" wrapText="1"/>
    </xf>
    <xf numFmtId="4" fontId="3" fillId="0" borderId="23" xfId="2" applyNumberFormat="1" applyFont="1" applyFill="1" applyBorder="1" applyAlignment="1">
      <alignment horizontal="center" vertical="center" wrapText="1"/>
    </xf>
    <xf numFmtId="9" fontId="22" fillId="3" borderId="32" xfId="1" applyFont="1" applyFill="1" applyBorder="1" applyAlignment="1">
      <alignment horizontal="center" vertical="center" wrapText="1"/>
    </xf>
    <xf numFmtId="166" fontId="22" fillId="3" borderId="23" xfId="2" applyNumberFormat="1" applyFont="1" applyFill="1" applyBorder="1" applyAlignment="1">
      <alignment horizontal="center" vertical="center" wrapText="1"/>
    </xf>
    <xf numFmtId="166" fontId="22" fillId="3" borderId="88" xfId="2" applyNumberFormat="1" applyFont="1" applyFill="1" applyBorder="1" applyAlignment="1">
      <alignment horizontal="center" vertical="center" wrapText="1"/>
    </xf>
    <xf numFmtId="4" fontId="3" fillId="0" borderId="15" xfId="2" applyNumberFormat="1" applyFont="1" applyFill="1" applyBorder="1" applyAlignment="1">
      <alignment horizontal="center" vertical="center" wrapText="1"/>
    </xf>
    <xf numFmtId="166" fontId="22" fillId="3" borderId="15" xfId="2" applyNumberFormat="1" applyFont="1" applyFill="1" applyBorder="1" applyAlignment="1">
      <alignment horizontal="center" vertical="center" wrapText="1"/>
    </xf>
    <xf numFmtId="166" fontId="22" fillId="3" borderId="68" xfId="2" applyNumberFormat="1" applyFont="1" applyFill="1" applyBorder="1" applyAlignment="1">
      <alignment horizontal="center" vertical="center" wrapText="1"/>
    </xf>
    <xf numFmtId="9" fontId="22" fillId="3" borderId="13" xfId="1" applyFont="1" applyFill="1" applyBorder="1" applyAlignment="1">
      <alignment horizontal="center" vertical="center" wrapText="1"/>
    </xf>
    <xf numFmtId="4" fontId="23" fillId="0" borderId="25" xfId="2" applyNumberFormat="1" applyFont="1" applyFill="1" applyBorder="1" applyAlignment="1">
      <alignment horizontal="center" vertical="center" wrapText="1"/>
    </xf>
    <xf numFmtId="166" fontId="24" fillId="3" borderId="89" xfId="2" applyNumberFormat="1" applyFont="1" applyFill="1" applyBorder="1" applyAlignment="1">
      <alignment horizontal="center" vertical="center" wrapText="1"/>
    </xf>
    <xf numFmtId="9" fontId="24" fillId="3" borderId="33" xfId="1" applyFont="1" applyFill="1" applyBorder="1" applyAlignment="1">
      <alignment horizontal="center" vertical="center" wrapText="1"/>
    </xf>
    <xf numFmtId="166" fontId="22" fillId="3" borderId="34" xfId="2" applyNumberFormat="1" applyFont="1" applyFill="1" applyBorder="1" applyAlignment="1">
      <alignment horizontal="center" vertical="center" wrapText="1"/>
    </xf>
    <xf numFmtId="166" fontId="24" fillId="3" borderId="25" xfId="2" applyNumberFormat="1" applyFont="1" applyFill="1" applyBorder="1" applyAlignment="1">
      <alignment horizontal="center" vertical="center" wrapText="1"/>
    </xf>
    <xf numFmtId="165" fontId="11" fillId="3" borderId="10" xfId="2" applyNumberFormat="1" applyFont="1" applyFill="1" applyBorder="1" applyAlignment="1">
      <alignment horizontal="center" vertical="center" wrapText="1"/>
    </xf>
    <xf numFmtId="165" fontId="11" fillId="3" borderId="67" xfId="2" applyNumberFormat="1" applyFont="1" applyFill="1" applyBorder="1" applyAlignment="1">
      <alignment horizontal="center" vertical="center" wrapText="1"/>
    </xf>
    <xf numFmtId="165" fontId="14" fillId="3" borderId="15" xfId="2" applyNumberFormat="1" applyFont="1" applyFill="1" applyBorder="1" applyAlignment="1">
      <alignment horizontal="center" vertical="center" wrapText="1"/>
    </xf>
    <xf numFmtId="165" fontId="14" fillId="3" borderId="68" xfId="2" applyNumberFormat="1" applyFont="1" applyFill="1" applyBorder="1" applyAlignment="1">
      <alignment horizontal="center" vertical="center" wrapText="1"/>
    </xf>
    <xf numFmtId="165" fontId="11" fillId="3" borderId="2" xfId="2" applyNumberFormat="1" applyFont="1" applyFill="1" applyBorder="1" applyAlignment="1">
      <alignment horizontal="center" vertical="center" wrapText="1"/>
    </xf>
    <xf numFmtId="165" fontId="11" fillId="3" borderId="34" xfId="2" applyNumberFormat="1" applyFont="1" applyFill="1" applyBorder="1" applyAlignment="1">
      <alignment horizontal="center" vertical="center" wrapText="1"/>
    </xf>
    <xf numFmtId="165" fontId="14" fillId="3" borderId="17" xfId="2" applyNumberFormat="1" applyFont="1" applyFill="1" applyBorder="1" applyAlignment="1">
      <alignment horizontal="center" vertical="center" wrapText="1"/>
    </xf>
    <xf numFmtId="165" fontId="14" fillId="3" borderId="85" xfId="2" applyNumberFormat="1" applyFont="1" applyFill="1" applyBorder="1" applyAlignment="1">
      <alignment horizontal="center" vertical="center" wrapText="1"/>
    </xf>
    <xf numFmtId="165" fontId="14" fillId="3" borderId="19" xfId="2" applyNumberFormat="1" applyFont="1" applyFill="1" applyBorder="1" applyAlignment="1">
      <alignment horizontal="center" vertical="center" wrapText="1"/>
    </xf>
    <xf numFmtId="165" fontId="14" fillId="3" borderId="86" xfId="2" applyNumberFormat="1" applyFont="1" applyFill="1" applyBorder="1" applyAlignment="1">
      <alignment horizontal="center" vertical="center" wrapText="1"/>
    </xf>
    <xf numFmtId="165" fontId="14" fillId="3" borderId="21" xfId="2" applyNumberFormat="1" applyFont="1" applyFill="1" applyBorder="1" applyAlignment="1">
      <alignment horizontal="center" vertical="center" wrapText="1"/>
    </xf>
    <xf numFmtId="165" fontId="14" fillId="3" borderId="87" xfId="2" applyNumberFormat="1" applyFont="1" applyFill="1" applyBorder="1" applyAlignment="1">
      <alignment horizontal="center" vertical="center" wrapText="1"/>
    </xf>
    <xf numFmtId="165" fontId="11" fillId="3" borderId="23" xfId="2" applyNumberFormat="1" applyFont="1" applyFill="1" applyBorder="1" applyAlignment="1">
      <alignment horizontal="center" vertical="center" wrapText="1"/>
    </xf>
    <xf numFmtId="165" fontId="11" fillId="3" borderId="88" xfId="2" applyNumberFormat="1" applyFont="1" applyFill="1" applyBorder="1" applyAlignment="1">
      <alignment horizontal="center" vertical="center" wrapText="1"/>
    </xf>
    <xf numFmtId="165" fontId="11" fillId="3" borderId="15" xfId="2" applyNumberFormat="1" applyFont="1" applyFill="1" applyBorder="1" applyAlignment="1">
      <alignment horizontal="center" vertical="center" wrapText="1"/>
    </xf>
    <xf numFmtId="165" fontId="11" fillId="3" borderId="68" xfId="2" applyNumberFormat="1" applyFont="1" applyFill="1" applyBorder="1" applyAlignment="1">
      <alignment horizontal="center" vertical="center" wrapText="1"/>
    </xf>
    <xf numFmtId="165" fontId="14" fillId="3" borderId="25" xfId="2" applyNumberFormat="1" applyFont="1" applyFill="1" applyBorder="1" applyAlignment="1">
      <alignment horizontal="center" vertical="center" wrapText="1"/>
    </xf>
    <xf numFmtId="165" fontId="14" fillId="3" borderId="89" xfId="2" applyNumberFormat="1" applyFont="1" applyFill="1" applyBorder="1" applyAlignment="1">
      <alignment horizontal="center" vertical="center" wrapText="1"/>
    </xf>
    <xf numFmtId="166" fontId="22" fillId="3" borderId="2" xfId="2" applyNumberFormat="1" applyFont="1" applyFill="1" applyBorder="1" applyAlignment="1">
      <alignment horizontal="center" vertical="center" wrapText="1"/>
    </xf>
    <xf numFmtId="166" fontId="24" fillId="3" borderId="21" xfId="2" applyNumberFormat="1" applyFont="1" applyFill="1" applyBorder="1" applyAlignment="1">
      <alignment horizontal="center" vertical="center" wrapText="1"/>
    </xf>
    <xf numFmtId="166" fontId="24" fillId="3" borderId="87" xfId="2" applyNumberFormat="1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3" fontId="10" fillId="0" borderId="50" xfId="2" applyNumberFormat="1" applyFont="1" applyFill="1" applyBorder="1" applyAlignment="1">
      <alignment horizontal="center" vertical="center" wrapText="1"/>
    </xf>
    <xf numFmtId="9" fontId="9" fillId="0" borderId="26" xfId="1" applyFont="1" applyFill="1" applyBorder="1" applyAlignment="1">
      <alignment horizontal="center" vertical="center" wrapText="1"/>
    </xf>
    <xf numFmtId="9" fontId="12" fillId="0" borderId="29" xfId="1" applyFont="1" applyFill="1" applyBorder="1" applyAlignment="1" applyProtection="1">
      <alignment horizontal="center" vertical="center" wrapText="1"/>
    </xf>
    <xf numFmtId="9" fontId="12" fillId="0" borderId="30" xfId="1" applyFont="1" applyFill="1" applyBorder="1" applyAlignment="1" applyProtection="1">
      <alignment horizontal="center" vertical="center" wrapText="1"/>
    </xf>
    <xf numFmtId="9" fontId="12" fillId="0" borderId="31" xfId="1" applyFont="1" applyFill="1" applyBorder="1" applyAlignment="1" applyProtection="1">
      <alignment horizontal="center" vertical="center" wrapText="1"/>
    </xf>
    <xf numFmtId="9" fontId="9" fillId="0" borderId="32" xfId="1" applyFont="1" applyFill="1" applyBorder="1" applyAlignment="1" applyProtection="1">
      <alignment horizontal="center" vertical="center" wrapText="1"/>
    </xf>
    <xf numFmtId="9" fontId="12" fillId="0" borderId="33" xfId="1" applyFont="1" applyFill="1" applyBorder="1" applyAlignment="1" applyProtection="1">
      <alignment horizontal="center" vertical="center" wrapText="1"/>
    </xf>
    <xf numFmtId="9" fontId="9" fillId="0" borderId="26" xfId="1" applyFont="1" applyFill="1" applyBorder="1" applyAlignment="1" applyProtection="1">
      <alignment horizontal="center" vertical="center" wrapText="1"/>
    </xf>
    <xf numFmtId="9" fontId="12" fillId="0" borderId="13" xfId="1" applyFont="1" applyFill="1" applyBorder="1" applyAlignment="1" applyProtection="1">
      <alignment horizontal="center" vertical="center" wrapText="1"/>
    </xf>
    <xf numFmtId="9" fontId="9" fillId="0" borderId="50" xfId="1" applyFont="1" applyFill="1" applyBorder="1" applyAlignment="1" applyProtection="1">
      <alignment horizontal="center" vertical="center" wrapText="1"/>
    </xf>
    <xf numFmtId="9" fontId="9" fillId="0" borderId="26" xfId="2" applyNumberFormat="1" applyFont="1" applyFill="1" applyBorder="1" applyAlignment="1" applyProtection="1">
      <alignment horizontal="center" vertical="center" wrapText="1"/>
    </xf>
    <xf numFmtId="9" fontId="12" fillId="0" borderId="29" xfId="2" applyNumberFormat="1" applyFont="1" applyFill="1" applyBorder="1" applyAlignment="1" applyProtection="1">
      <alignment horizontal="center" vertical="center" wrapText="1"/>
    </xf>
    <xf numFmtId="9" fontId="12" fillId="0" borderId="30" xfId="2" applyNumberFormat="1" applyFont="1" applyFill="1" applyBorder="1" applyAlignment="1" applyProtection="1">
      <alignment horizontal="center" vertical="center" wrapText="1"/>
    </xf>
    <xf numFmtId="9" fontId="12" fillId="0" borderId="31" xfId="2" applyNumberFormat="1" applyFont="1" applyFill="1" applyBorder="1" applyAlignment="1" applyProtection="1">
      <alignment horizontal="center" vertical="center" wrapText="1"/>
    </xf>
    <xf numFmtId="9" fontId="9" fillId="0" borderId="32" xfId="2" applyNumberFormat="1" applyFont="1" applyFill="1" applyBorder="1" applyAlignment="1" applyProtection="1">
      <alignment horizontal="center" vertical="center" wrapText="1"/>
    </xf>
    <xf numFmtId="9" fontId="12" fillId="0" borderId="33" xfId="2" applyNumberFormat="1" applyFont="1" applyFill="1" applyBorder="1" applyAlignment="1" applyProtection="1">
      <alignment horizontal="center" vertical="center" wrapText="1"/>
    </xf>
    <xf numFmtId="9" fontId="12" fillId="0" borderId="13" xfId="2" applyNumberFormat="1" applyFont="1" applyFill="1" applyBorder="1" applyAlignment="1" applyProtection="1">
      <alignment horizontal="center" vertical="center" wrapText="1"/>
    </xf>
    <xf numFmtId="4" fontId="7" fillId="0" borderId="0" xfId="2" applyNumberFormat="1" applyFont="1" applyFill="1" applyBorder="1" applyAlignment="1">
      <alignment horizontal="center" vertical="center"/>
    </xf>
    <xf numFmtId="4" fontId="25" fillId="0" borderId="0" xfId="2" applyNumberFormat="1" applyFont="1" applyFill="1" applyBorder="1" applyAlignment="1">
      <alignment horizontal="center" vertical="center"/>
    </xf>
    <xf numFmtId="4" fontId="19" fillId="0" borderId="0" xfId="2" applyNumberFormat="1" applyFont="1" applyFill="1"/>
    <xf numFmtId="4" fontId="25" fillId="0" borderId="0" xfId="2" applyNumberFormat="1" applyFont="1" applyFill="1" applyAlignment="1">
      <alignment horizontal="center" vertical="center"/>
    </xf>
    <xf numFmtId="4" fontId="19" fillId="0" borderId="0" xfId="2" applyNumberFormat="1" applyFont="1" applyFill="1" applyAlignment="1">
      <alignment horizontal="center" vertical="center"/>
    </xf>
    <xf numFmtId="0" fontId="12" fillId="0" borderId="51" xfId="2" applyNumberFormat="1" applyFont="1" applyFill="1" applyBorder="1" applyAlignment="1" applyProtection="1">
      <alignment horizontal="center" vertical="center" wrapText="1"/>
    </xf>
    <xf numFmtId="0" fontId="12" fillId="0" borderId="67" xfId="2" applyNumberFormat="1" applyFont="1" applyFill="1" applyBorder="1" applyAlignment="1" applyProtection="1">
      <alignment horizontal="left" vertical="center" wrapText="1" indent="1"/>
    </xf>
    <xf numFmtId="0" fontId="12" fillId="0" borderId="10" xfId="2" applyNumberFormat="1" applyFont="1" applyFill="1" applyBorder="1" applyAlignment="1" applyProtection="1">
      <alignment horizontal="left" vertical="center" wrapText="1" indent="1"/>
    </xf>
    <xf numFmtId="0" fontId="12" fillId="0" borderId="11" xfId="2" applyNumberFormat="1" applyFont="1" applyFill="1" applyBorder="1" applyAlignment="1" applyProtection="1">
      <alignment horizontal="left" vertical="center" wrapText="1" indent="1"/>
    </xf>
    <xf numFmtId="0" fontId="8" fillId="0" borderId="7" xfId="2" applyFont="1" applyFill="1" applyBorder="1" applyAlignment="1">
      <alignment horizontal="center" vertical="center" wrapText="1"/>
    </xf>
    <xf numFmtId="0" fontId="7" fillId="0" borderId="49" xfId="2" applyFont="1" applyFill="1" applyBorder="1" applyAlignment="1">
      <alignment horizontal="center" vertical="center" wrapText="1"/>
    </xf>
    <xf numFmtId="0" fontId="7" fillId="0" borderId="44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9" fontId="5" fillId="0" borderId="0" xfId="2" applyNumberFormat="1" applyFont="1" applyFill="1"/>
    <xf numFmtId="9" fontId="10" fillId="0" borderId="41" xfId="2" applyNumberFormat="1" applyFont="1" applyFill="1" applyBorder="1" applyAlignment="1" applyProtection="1">
      <alignment horizontal="center" vertical="center" wrapText="1"/>
    </xf>
    <xf numFmtId="9" fontId="10" fillId="0" borderId="34" xfId="1" applyFont="1" applyFill="1" applyBorder="1" applyAlignment="1" applyProtection="1">
      <alignment horizontal="center" vertical="center" wrapText="1"/>
    </xf>
    <xf numFmtId="9" fontId="13" fillId="0" borderId="85" xfId="1" applyFont="1" applyFill="1" applyBorder="1" applyAlignment="1" applyProtection="1">
      <alignment horizontal="center" vertical="center" wrapText="1"/>
    </xf>
    <xf numFmtId="9" fontId="13" fillId="0" borderId="85" xfId="2" applyNumberFormat="1" applyFont="1" applyFill="1" applyBorder="1" applyAlignment="1" applyProtection="1">
      <alignment horizontal="center" vertical="center" wrapText="1"/>
    </xf>
    <xf numFmtId="9" fontId="13" fillId="0" borderId="86" xfId="1" applyFont="1" applyFill="1" applyBorder="1" applyAlignment="1" applyProtection="1">
      <alignment horizontal="center" vertical="center" wrapText="1"/>
    </xf>
    <xf numFmtId="9" fontId="13" fillId="0" borderId="87" xfId="1" applyFont="1" applyFill="1" applyBorder="1" applyAlignment="1" applyProtection="1">
      <alignment horizontal="center" vertical="center" wrapText="1"/>
    </xf>
    <xf numFmtId="9" fontId="10" fillId="0" borderId="88" xfId="1" applyFont="1" applyFill="1" applyBorder="1" applyAlignment="1" applyProtection="1">
      <alignment horizontal="center" vertical="center" wrapText="1"/>
    </xf>
    <xf numFmtId="9" fontId="13" fillId="0" borderId="89" xfId="1" applyFont="1" applyFill="1" applyBorder="1" applyAlignment="1" applyProtection="1">
      <alignment horizontal="center" vertical="center" wrapText="1"/>
    </xf>
    <xf numFmtId="9" fontId="13" fillId="0" borderId="92" xfId="1" applyFont="1" applyFill="1" applyBorder="1" applyAlignment="1" applyProtection="1">
      <alignment horizontal="center" vertical="center" wrapText="1"/>
    </xf>
    <xf numFmtId="9" fontId="13" fillId="0" borderId="68" xfId="1" applyFont="1" applyFill="1" applyBorder="1" applyAlignment="1" applyProtection="1">
      <alignment horizontal="center" vertical="center" wrapText="1"/>
    </xf>
    <xf numFmtId="9" fontId="10" fillId="0" borderId="44" xfId="1" applyFont="1" applyFill="1" applyBorder="1" applyAlignment="1">
      <alignment horizontal="center" vertical="center" wrapText="1"/>
    </xf>
    <xf numFmtId="9" fontId="13" fillId="0" borderId="12" xfId="1" applyFont="1" applyFill="1" applyBorder="1" applyAlignment="1">
      <alignment horizontal="center" vertical="center" wrapText="1"/>
    </xf>
    <xf numFmtId="9" fontId="10" fillId="0" borderId="1" xfId="1" applyFont="1" applyFill="1" applyBorder="1" applyAlignment="1">
      <alignment horizontal="center" vertical="center" wrapText="1"/>
    </xf>
    <xf numFmtId="9" fontId="13" fillId="0" borderId="16" xfId="1" applyFont="1" applyFill="1" applyBorder="1" applyAlignment="1">
      <alignment horizontal="center" vertical="center" wrapText="1"/>
    </xf>
    <xf numFmtId="9" fontId="13" fillId="0" borderId="18" xfId="1" applyFont="1" applyFill="1" applyBorder="1" applyAlignment="1">
      <alignment horizontal="center" vertical="center" wrapText="1"/>
    </xf>
    <xf numFmtId="9" fontId="13" fillId="0" borderId="20" xfId="1" applyFont="1" applyFill="1" applyBorder="1" applyAlignment="1">
      <alignment horizontal="center" vertical="center" wrapText="1"/>
    </xf>
    <xf numFmtId="9" fontId="10" fillId="0" borderId="22" xfId="1" applyFont="1" applyFill="1" applyBorder="1" applyAlignment="1">
      <alignment horizontal="center" vertical="center" wrapText="1"/>
    </xf>
    <xf numFmtId="9" fontId="13" fillId="0" borderId="24" xfId="1" applyFont="1" applyFill="1" applyBorder="1" applyAlignment="1">
      <alignment horizontal="center" vertical="center" wrapText="1"/>
    </xf>
    <xf numFmtId="9" fontId="13" fillId="0" borderId="69" xfId="1" applyFont="1" applyFill="1" applyBorder="1" applyAlignment="1">
      <alignment horizontal="center" vertical="center" wrapText="1"/>
    </xf>
    <xf numFmtId="9" fontId="6" fillId="0" borderId="51" xfId="1" applyFont="1" applyFill="1" applyBorder="1" applyAlignment="1">
      <alignment horizontal="center" vertical="center" wrapText="1"/>
    </xf>
    <xf numFmtId="9" fontId="12" fillId="0" borderId="0" xfId="2" applyNumberFormat="1" applyFont="1" applyFill="1" applyBorder="1" applyAlignment="1" applyProtection="1">
      <alignment horizontal="left" vertical="center" wrapText="1" indent="1"/>
    </xf>
    <xf numFmtId="3" fontId="8" fillId="3" borderId="17" xfId="1" applyNumberFormat="1" applyFont="1" applyFill="1" applyBorder="1" applyAlignment="1">
      <alignment horizontal="center" vertical="center" wrapText="1"/>
    </xf>
    <xf numFmtId="3" fontId="8" fillId="3" borderId="29" xfId="1" applyNumberFormat="1" applyFont="1" applyFill="1" applyBorder="1" applyAlignment="1">
      <alignment horizontal="center" vertical="center" wrapText="1"/>
    </xf>
    <xf numFmtId="3" fontId="7" fillId="3" borderId="17" xfId="1" applyNumberFormat="1" applyFont="1" applyFill="1" applyBorder="1" applyAlignment="1">
      <alignment horizontal="center" vertical="center" wrapText="1"/>
    </xf>
    <xf numFmtId="3" fontId="7" fillId="2" borderId="23" xfId="1" applyNumberFormat="1" applyFont="1" applyFill="1" applyBorder="1" applyAlignment="1">
      <alignment horizontal="center" vertical="center" wrapText="1"/>
    </xf>
    <xf numFmtId="3" fontId="8" fillId="2" borderId="23" xfId="1" applyNumberFormat="1" applyFont="1" applyFill="1" applyBorder="1" applyAlignment="1">
      <alignment horizontal="center" vertical="center" wrapText="1"/>
    </xf>
    <xf numFmtId="3" fontId="8" fillId="2" borderId="32" xfId="1" applyNumberFormat="1" applyFont="1" applyFill="1" applyBorder="1" applyAlignment="1">
      <alignment horizontal="center" vertical="center" wrapText="1"/>
    </xf>
    <xf numFmtId="3" fontId="8" fillId="2" borderId="43" xfId="1" applyNumberFormat="1" applyFont="1" applyFill="1" applyBorder="1" applyAlignment="1">
      <alignment horizontal="center" vertical="center" wrapText="1"/>
    </xf>
    <xf numFmtId="3" fontId="8" fillId="2" borderId="42" xfId="1" applyNumberFormat="1" applyFont="1" applyFill="1" applyBorder="1" applyAlignment="1">
      <alignment horizontal="center" vertical="center" wrapText="1"/>
    </xf>
    <xf numFmtId="9" fontId="13" fillId="0" borderId="51" xfId="1" applyFont="1" applyFill="1" applyBorder="1" applyAlignment="1">
      <alignment horizontal="center" vertical="center" wrapText="1"/>
    </xf>
    <xf numFmtId="1" fontId="7" fillId="0" borderId="16" xfId="1" applyNumberFormat="1" applyFont="1" applyFill="1" applyBorder="1" applyAlignment="1">
      <alignment horizontal="center" vertical="center" wrapText="1"/>
    </xf>
    <xf numFmtId="1" fontId="8" fillId="2" borderId="47" xfId="1" applyNumberFormat="1" applyFont="1" applyFill="1" applyBorder="1" applyAlignment="1">
      <alignment horizontal="center" vertical="center" wrapText="1"/>
    </xf>
    <xf numFmtId="1" fontId="8" fillId="3" borderId="16" xfId="1" applyNumberFormat="1" applyFont="1" applyFill="1" applyBorder="1" applyAlignment="1">
      <alignment horizontal="center" vertical="center" wrapText="1"/>
    </xf>
    <xf numFmtId="1" fontId="7" fillId="0" borderId="18" xfId="1" applyNumberFormat="1" applyFont="1" applyFill="1" applyBorder="1" applyAlignment="1">
      <alignment horizontal="center" vertical="center" wrapText="1"/>
    </xf>
    <xf numFmtId="1" fontId="7" fillId="0" borderId="20" xfId="1" applyNumberFormat="1" applyFont="1" applyFill="1" applyBorder="1" applyAlignment="1">
      <alignment horizontal="center" vertical="center" wrapText="1"/>
    </xf>
    <xf numFmtId="1" fontId="7" fillId="2" borderId="22" xfId="1" applyNumberFormat="1" applyFont="1" applyFill="1" applyBorder="1" applyAlignment="1">
      <alignment horizontal="center" vertical="center" wrapText="1"/>
    </xf>
    <xf numFmtId="1" fontId="7" fillId="3" borderId="16" xfId="1" applyNumberFormat="1" applyFont="1" applyFill="1" applyBorder="1" applyAlignment="1">
      <alignment horizontal="center" vertical="center" wrapText="1"/>
    </xf>
    <xf numFmtId="1" fontId="7" fillId="0" borderId="24" xfId="1" applyNumberFormat="1" applyFont="1" applyFill="1" applyBorder="1" applyAlignment="1">
      <alignment horizontal="center" vertical="center" wrapText="1"/>
    </xf>
    <xf numFmtId="1" fontId="7" fillId="0" borderId="69" xfId="1" applyNumberFormat="1" applyFont="1" applyFill="1" applyBorder="1" applyAlignment="1">
      <alignment horizontal="center" vertical="center" wrapText="1"/>
    </xf>
    <xf numFmtId="1" fontId="7" fillId="0" borderId="22" xfId="1" applyNumberFormat="1" applyFont="1" applyFill="1" applyBorder="1" applyAlignment="1">
      <alignment horizontal="center" vertical="center" wrapText="1"/>
    </xf>
    <xf numFmtId="1" fontId="8" fillId="0" borderId="53" xfId="1" applyNumberFormat="1" applyFont="1" applyFill="1" applyBorder="1" applyAlignment="1">
      <alignment horizontal="center" vertical="center" wrapText="1"/>
    </xf>
    <xf numFmtId="1" fontId="8" fillId="0" borderId="43" xfId="1" applyNumberFormat="1" applyFont="1" applyFill="1" applyBorder="1" applyAlignment="1">
      <alignment horizontal="center" vertical="center" wrapText="1"/>
    </xf>
    <xf numFmtId="1" fontId="8" fillId="0" borderId="60" xfId="1" applyNumberFormat="1" applyFont="1" applyFill="1" applyBorder="1" applyAlignment="1">
      <alignment horizontal="center" vertical="center" wrapText="1"/>
    </xf>
    <xf numFmtId="1" fontId="8" fillId="0" borderId="52" xfId="1" applyNumberFormat="1" applyFont="1" applyFill="1" applyBorder="1" applyAlignment="1">
      <alignment horizontal="center" vertical="center" wrapText="1"/>
    </xf>
    <xf numFmtId="1" fontId="8" fillId="0" borderId="17" xfId="1" applyNumberFormat="1" applyFont="1" applyFill="1" applyBorder="1" applyAlignment="1">
      <alignment horizontal="center" vertical="center" wrapText="1"/>
    </xf>
    <xf numFmtId="1" fontId="8" fillId="0" borderId="59" xfId="1" applyNumberFormat="1" applyFont="1" applyFill="1" applyBorder="1" applyAlignment="1">
      <alignment horizontal="center" vertical="center" wrapText="1"/>
    </xf>
    <xf numFmtId="1" fontId="7" fillId="0" borderId="54" xfId="1" applyNumberFormat="1" applyFont="1" applyFill="1" applyBorder="1" applyAlignment="1">
      <alignment horizontal="center" vertical="center" wrapText="1"/>
    </xf>
    <xf numFmtId="1" fontId="7" fillId="0" borderId="19" xfId="1" applyNumberFormat="1" applyFont="1" applyFill="1" applyBorder="1" applyAlignment="1">
      <alignment horizontal="center" vertical="center" wrapText="1"/>
    </xf>
    <xf numFmtId="1" fontId="7" fillId="0" borderId="61" xfId="1" applyNumberFormat="1" applyFont="1" applyFill="1" applyBorder="1" applyAlignment="1">
      <alignment horizontal="center" vertical="center" wrapText="1"/>
    </xf>
    <xf numFmtId="1" fontId="7" fillId="0" borderId="55" xfId="1" applyNumberFormat="1" applyFont="1" applyFill="1" applyBorder="1" applyAlignment="1">
      <alignment horizontal="center" vertical="center" wrapText="1"/>
    </xf>
    <xf numFmtId="1" fontId="7" fillId="0" borderId="21" xfId="1" applyNumberFormat="1" applyFont="1" applyFill="1" applyBorder="1" applyAlignment="1">
      <alignment horizontal="center" vertical="center" wrapText="1"/>
    </xf>
    <xf numFmtId="1" fontId="7" fillId="0" borderId="62" xfId="1" applyNumberFormat="1" applyFont="1" applyFill="1" applyBorder="1" applyAlignment="1">
      <alignment horizontal="center" vertical="center" wrapText="1"/>
    </xf>
    <xf numFmtId="1" fontId="7" fillId="0" borderId="56" xfId="1" applyNumberFormat="1" applyFont="1" applyFill="1" applyBorder="1" applyAlignment="1">
      <alignment horizontal="center" vertical="center" wrapText="1"/>
    </xf>
    <xf numFmtId="1" fontId="7" fillId="0" borderId="23" xfId="1" applyNumberFormat="1" applyFont="1" applyFill="1" applyBorder="1" applyAlignment="1">
      <alignment horizontal="center" vertical="center" wrapText="1"/>
    </xf>
    <xf numFmtId="1" fontId="7" fillId="0" borderId="63" xfId="1" applyNumberFormat="1" applyFont="1" applyFill="1" applyBorder="1" applyAlignment="1">
      <alignment horizontal="center" vertical="center" wrapText="1"/>
    </xf>
    <xf numFmtId="1" fontId="7" fillId="0" borderId="52" xfId="1" applyNumberFormat="1" applyFont="1" applyFill="1" applyBorder="1" applyAlignment="1">
      <alignment horizontal="center" vertical="center" wrapText="1"/>
    </xf>
    <xf numFmtId="1" fontId="7" fillId="0" borderId="17" xfId="1" applyNumberFormat="1" applyFont="1" applyFill="1" applyBorder="1" applyAlignment="1">
      <alignment horizontal="center" vertical="center" wrapText="1"/>
    </xf>
    <xf numFmtId="1" fontId="7" fillId="0" borderId="59" xfId="1" applyNumberFormat="1" applyFont="1" applyFill="1" applyBorder="1" applyAlignment="1">
      <alignment horizontal="center" vertical="center" wrapText="1"/>
    </xf>
    <xf numFmtId="1" fontId="7" fillId="0" borderId="57" xfId="1" applyNumberFormat="1" applyFont="1" applyFill="1" applyBorder="1" applyAlignment="1">
      <alignment horizontal="center" vertical="center" wrapText="1"/>
    </xf>
    <xf numFmtId="1" fontId="7" fillId="0" borderId="25" xfId="1" applyNumberFormat="1" applyFont="1" applyFill="1" applyBorder="1" applyAlignment="1">
      <alignment horizontal="center" vertical="center" wrapText="1"/>
    </xf>
    <xf numFmtId="1" fontId="7" fillId="0" borderId="64" xfId="1" applyNumberFormat="1" applyFont="1" applyFill="1" applyBorder="1" applyAlignment="1">
      <alignment horizontal="center" vertical="center" wrapText="1"/>
    </xf>
    <xf numFmtId="1" fontId="7" fillId="0" borderId="71" xfId="1" applyNumberFormat="1" applyFont="1" applyFill="1" applyBorder="1" applyAlignment="1">
      <alignment horizontal="center" vertical="center" wrapText="1"/>
    </xf>
    <xf numFmtId="1" fontId="7" fillId="0" borderId="70" xfId="1" applyNumberFormat="1" applyFont="1" applyFill="1" applyBorder="1" applyAlignment="1">
      <alignment horizontal="center" vertical="center" wrapText="1"/>
    </xf>
    <xf numFmtId="1" fontId="7" fillId="0" borderId="72" xfId="1" applyNumberFormat="1" applyFont="1" applyFill="1" applyBorder="1" applyAlignment="1">
      <alignment horizontal="center" vertical="center" wrapText="1"/>
    </xf>
    <xf numFmtId="1" fontId="8" fillId="0" borderId="47" xfId="1" applyNumberFormat="1" applyFont="1" applyFill="1" applyBorder="1" applyAlignment="1">
      <alignment horizontal="center" vertical="center" wrapText="1"/>
    </xf>
    <xf numFmtId="1" fontId="8" fillId="0" borderId="16" xfId="1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7" fillId="0" borderId="49" xfId="2" applyFont="1" applyFill="1" applyBorder="1" applyAlignment="1">
      <alignment horizontal="center" vertical="center" wrapText="1"/>
    </xf>
    <xf numFmtId="0" fontId="7" fillId="0" borderId="44" xfId="2" applyFont="1" applyFill="1" applyBorder="1" applyAlignment="1">
      <alignment horizontal="center" vertical="center" wrapText="1"/>
    </xf>
    <xf numFmtId="0" fontId="7" fillId="0" borderId="34" xfId="2" applyFont="1" applyFill="1" applyBorder="1" applyAlignment="1">
      <alignment horizontal="center" vertical="center" wrapText="1"/>
    </xf>
    <xf numFmtId="0" fontId="7" fillId="0" borderId="35" xfId="2" applyFont="1" applyFill="1" applyBorder="1" applyAlignment="1">
      <alignment horizontal="center" vertical="center" wrapText="1"/>
    </xf>
    <xf numFmtId="0" fontId="7" fillId="0" borderId="4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8" fillId="0" borderId="90" xfId="2" applyFont="1" applyFill="1" applyBorder="1" applyAlignment="1">
      <alignment horizontal="center" vertical="center" wrapText="1"/>
    </xf>
    <xf numFmtId="0" fontId="8" fillId="0" borderId="91" xfId="2" applyFont="1" applyFill="1" applyBorder="1" applyAlignment="1">
      <alignment horizontal="center" vertical="center" wrapText="1"/>
    </xf>
    <xf numFmtId="0" fontId="6" fillId="0" borderId="93" xfId="2" applyFont="1" applyFill="1" applyBorder="1" applyAlignment="1">
      <alignment horizontal="center" vertical="center" wrapText="1"/>
    </xf>
    <xf numFmtId="0" fontId="6" fillId="0" borderId="36" xfId="2" applyFont="1" applyFill="1" applyBorder="1" applyAlignment="1">
      <alignment horizontal="center" vertical="center" wrapText="1"/>
    </xf>
    <xf numFmtId="0" fontId="6" fillId="0" borderId="94" xfId="2" applyFont="1" applyFill="1" applyBorder="1" applyAlignment="1">
      <alignment horizontal="center" vertical="center" wrapText="1"/>
    </xf>
    <xf numFmtId="16" fontId="19" fillId="0" borderId="34" xfId="2" applyNumberFormat="1" applyFont="1" applyFill="1" applyBorder="1" applyAlignment="1">
      <alignment horizontal="center" vertical="center" wrapText="1"/>
    </xf>
    <xf numFmtId="16" fontId="19" fillId="0" borderId="35" xfId="2" applyNumberFormat="1" applyFont="1" applyFill="1" applyBorder="1" applyAlignment="1">
      <alignment horizontal="center" vertical="center" wrapText="1"/>
    </xf>
    <xf numFmtId="16" fontId="19" fillId="0" borderId="4" xfId="2" applyNumberFormat="1" applyFont="1" applyFill="1" applyBorder="1" applyAlignment="1">
      <alignment horizontal="center" vertical="center" wrapText="1"/>
    </xf>
    <xf numFmtId="16" fontId="19" fillId="0" borderId="40" xfId="2" applyNumberFormat="1" applyFont="1" applyFill="1" applyBorder="1" applyAlignment="1">
      <alignment horizontal="center" vertical="center" wrapText="1"/>
    </xf>
    <xf numFmtId="16" fontId="8" fillId="0" borderId="1" xfId="2" applyNumberFormat="1" applyFont="1" applyFill="1" applyBorder="1" applyAlignment="1">
      <alignment horizontal="center" vertical="center" wrapText="1"/>
    </xf>
    <xf numFmtId="16" fontId="8" fillId="0" borderId="2" xfId="2" applyNumberFormat="1" applyFont="1" applyFill="1" applyBorder="1" applyAlignment="1">
      <alignment horizontal="center" vertical="center" wrapText="1"/>
    </xf>
    <xf numFmtId="16" fontId="8" fillId="0" borderId="26" xfId="2" applyNumberFormat="1" applyFont="1" applyFill="1" applyBorder="1" applyAlignment="1">
      <alignment horizontal="center" vertical="center" wrapText="1"/>
    </xf>
    <xf numFmtId="0" fontId="7" fillId="0" borderId="41" xfId="2" applyFont="1" applyFill="1" applyBorder="1" applyAlignment="1">
      <alignment horizontal="center" vertical="center"/>
    </xf>
    <xf numFmtId="16" fontId="8" fillId="0" borderId="4" xfId="2" applyNumberFormat="1" applyFont="1" applyFill="1" applyBorder="1" applyAlignment="1">
      <alignment horizontal="center" vertical="center" wrapText="1"/>
    </xf>
    <xf numFmtId="16" fontId="19" fillId="3" borderId="34" xfId="2" applyNumberFormat="1" applyFont="1" applyFill="1" applyBorder="1" applyAlignment="1">
      <alignment horizontal="center" vertical="center" wrapText="1"/>
    </xf>
    <xf numFmtId="16" fontId="19" fillId="3" borderId="35" xfId="2" applyNumberFormat="1" applyFont="1" applyFill="1" applyBorder="1" applyAlignment="1">
      <alignment horizontal="center" vertical="center" wrapText="1"/>
    </xf>
    <xf numFmtId="16" fontId="19" fillId="3" borderId="40" xfId="2" applyNumberFormat="1" applyFont="1" applyFill="1" applyBorder="1" applyAlignment="1">
      <alignment horizontal="center" vertical="center" wrapText="1"/>
    </xf>
    <xf numFmtId="0" fontId="16" fillId="0" borderId="0" xfId="2" applyFont="1" applyFill="1" applyAlignment="1">
      <alignment horizontal="left" vertical="center" wrapText="1"/>
    </xf>
    <xf numFmtId="0" fontId="8" fillId="0" borderId="75" xfId="2" applyFont="1" applyFill="1" applyBorder="1" applyAlignment="1">
      <alignment horizontal="center" vertical="center" wrapText="1"/>
    </xf>
    <xf numFmtId="0" fontId="8" fillId="0" borderId="76" xfId="2" applyFont="1" applyFill="1" applyBorder="1" applyAlignment="1">
      <alignment horizontal="center" vertical="center" wrapText="1"/>
    </xf>
    <xf numFmtId="16" fontId="8" fillId="0" borderId="38" xfId="2" applyNumberFormat="1" applyFont="1" applyFill="1" applyBorder="1" applyAlignment="1">
      <alignment horizontal="center" vertical="center" wrapText="1"/>
    </xf>
    <xf numFmtId="16" fontId="8" fillId="0" borderId="39" xfId="2" applyNumberFormat="1" applyFont="1" applyFill="1" applyBorder="1" applyAlignment="1">
      <alignment horizontal="center" vertical="center" wrapText="1"/>
    </xf>
    <xf numFmtId="14" fontId="10" fillId="3" borderId="67" xfId="2" applyNumberFormat="1" applyFont="1" applyFill="1" applyBorder="1" applyAlignment="1">
      <alignment horizontal="center" vertical="center" wrapText="1"/>
    </xf>
    <xf numFmtId="14" fontId="10" fillId="3" borderId="66" xfId="2" applyNumberFormat="1" applyFont="1" applyFill="1" applyBorder="1" applyAlignment="1">
      <alignment horizontal="center" vertical="center" wrapText="1"/>
    </xf>
    <xf numFmtId="14" fontId="10" fillId="3" borderId="11" xfId="2" applyNumberFormat="1" applyFont="1" applyFill="1" applyBorder="1" applyAlignment="1">
      <alignment horizontal="center" vertical="center" wrapText="1"/>
    </xf>
    <xf numFmtId="14" fontId="8" fillId="2" borderId="3" xfId="2" applyNumberFormat="1" applyFont="1" applyFill="1" applyBorder="1" applyAlignment="1">
      <alignment horizontal="center" vertical="center" textRotation="90" wrapText="1"/>
    </xf>
    <xf numFmtId="0" fontId="8" fillId="2" borderId="7" xfId="2" applyFont="1" applyFill="1" applyBorder="1" applyAlignment="1">
      <alignment horizontal="center" vertical="center" textRotation="90" wrapText="1"/>
    </xf>
    <xf numFmtId="14" fontId="8" fillId="3" borderId="3" xfId="2" applyNumberFormat="1" applyFont="1" applyFill="1" applyBorder="1" applyAlignment="1">
      <alignment horizontal="center" vertical="center" textRotation="90" wrapText="1"/>
    </xf>
    <xf numFmtId="0" fontId="8" fillId="3" borderId="7" xfId="2" applyFont="1" applyFill="1" applyBorder="1" applyAlignment="1">
      <alignment horizontal="center" vertical="center" textRotation="90" wrapText="1"/>
    </xf>
    <xf numFmtId="16" fontId="8" fillId="0" borderId="3" xfId="2" applyNumberFormat="1" applyFont="1" applyFill="1" applyBorder="1" applyAlignment="1">
      <alignment horizontal="center" vertical="center" wrapText="1"/>
    </xf>
    <xf numFmtId="16" fontId="8" fillId="0" borderId="7" xfId="2" applyNumberFormat="1" applyFont="1" applyFill="1" applyBorder="1" applyAlignment="1">
      <alignment horizontal="center" vertical="center" wrapText="1"/>
    </xf>
    <xf numFmtId="0" fontId="8" fillId="0" borderId="34" xfId="2" applyFont="1" applyFill="1" applyBorder="1" applyAlignment="1">
      <alignment horizontal="center" vertical="center" wrapText="1"/>
    </xf>
    <xf numFmtId="0" fontId="8" fillId="0" borderId="35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26" xfId="2" applyFont="1" applyFill="1" applyBorder="1" applyAlignment="1">
      <alignment horizontal="center" vertical="center" wrapText="1"/>
    </xf>
    <xf numFmtId="0" fontId="8" fillId="0" borderId="27" xfId="2" applyFont="1" applyFill="1" applyBorder="1" applyAlignment="1">
      <alignment horizontal="center" vertical="center" wrapText="1"/>
    </xf>
    <xf numFmtId="14" fontId="8" fillId="0" borderId="3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ercent" xfId="1" builtinId="5"/>
    <cellStyle name="Обычный_24.09.08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98"/>
  <sheetViews>
    <sheetView view="pageBreakPreview" zoomScale="60" zoomScaleNormal="70" workbookViewId="0">
      <pane xSplit="3" ySplit="10" topLeftCell="D11" activePane="bottomRight" state="frozen"/>
      <selection activeCell="H83" sqref="H83"/>
      <selection pane="topRight" activeCell="H83" sqref="H83"/>
      <selection pane="bottomLeft" activeCell="H83" sqref="H83"/>
      <selection pane="bottomRight" activeCell="E80" sqref="E80"/>
    </sheetView>
  </sheetViews>
  <sheetFormatPr defaultRowHeight="20.25" x14ac:dyDescent="0.3"/>
  <cols>
    <col min="1" max="1" width="4.625" style="4" bestFit="1" customWidth="1"/>
    <col min="2" max="2" width="50.25" style="57" customWidth="1"/>
    <col min="3" max="3" width="17.5" style="57" customWidth="1"/>
    <col min="4" max="4" width="25.875" style="57" customWidth="1"/>
    <col min="5" max="16" width="25.875" style="4" customWidth="1"/>
    <col min="17" max="149" width="9" style="4"/>
    <col min="150" max="150" width="4" style="4" customWidth="1"/>
    <col min="151" max="151" width="17.75" style="4" customWidth="1"/>
    <col min="152" max="153" width="12.5" style="4" customWidth="1"/>
    <col min="154" max="154" width="12.25" style="4" bestFit="1" customWidth="1"/>
    <col min="155" max="156" width="11" style="4" customWidth="1"/>
    <col min="157" max="157" width="9.875" style="4" customWidth="1"/>
    <col min="158" max="159" width="11" style="4" customWidth="1"/>
    <col min="160" max="160" width="10.125" style="4" customWidth="1"/>
    <col min="161" max="162" width="11" style="4" customWidth="1"/>
    <col min="163" max="163" width="10.375" style="4" customWidth="1"/>
    <col min="164" max="165" width="11" style="4" customWidth="1"/>
    <col min="166" max="166" width="10.625" style="4" customWidth="1"/>
    <col min="167" max="169" width="11" style="4" customWidth="1"/>
    <col min="170" max="171" width="11.25" style="4" customWidth="1"/>
    <col min="172" max="172" width="10.375" style="4" bestFit="1" customWidth="1"/>
    <col min="173" max="174" width="11.25" style="4" customWidth="1"/>
    <col min="175" max="175" width="10.375" style="4" customWidth="1"/>
    <col min="176" max="177" width="11.25" style="4" customWidth="1"/>
    <col min="178" max="178" width="12.25" style="4" bestFit="1" customWidth="1"/>
    <col min="179" max="180" width="11.25" style="4" customWidth="1"/>
    <col min="181" max="181" width="9.625" style="4" customWidth="1"/>
    <col min="182" max="183" width="11.25" style="4" customWidth="1"/>
    <col min="184" max="184" width="9.25" style="4" customWidth="1"/>
    <col min="185" max="186" width="11.25" style="4" customWidth="1"/>
    <col min="187" max="187" width="10.125" style="4" customWidth="1"/>
    <col min="188" max="189" width="9.375" style="4" customWidth="1"/>
    <col min="190" max="190" width="10.375" style="4" bestFit="1" customWidth="1"/>
    <col min="191" max="192" width="9.375" style="4" customWidth="1"/>
    <col min="193" max="193" width="9.25" style="4" bestFit="1" customWidth="1"/>
    <col min="194" max="194" width="9.375" style="4" customWidth="1"/>
    <col min="195" max="195" width="9" style="4" customWidth="1"/>
    <col min="196" max="196" width="9.75" style="4" customWidth="1"/>
    <col min="197" max="197" width="10.5" style="4" customWidth="1"/>
    <col min="198" max="198" width="11.125" style="4" bestFit="1" customWidth="1"/>
    <col min="199" max="199" width="10.375" style="4" bestFit="1" customWidth="1"/>
    <col min="200" max="200" width="9.375" style="4" customWidth="1"/>
    <col min="201" max="201" width="10" style="4" customWidth="1"/>
    <col min="202" max="202" width="8.5" style="4" bestFit="1" customWidth="1"/>
    <col min="203" max="203" width="10.25" style="4" customWidth="1"/>
    <col min="204" max="204" width="10.125" style="4" customWidth="1"/>
    <col min="205" max="205" width="9.25" style="4" bestFit="1" customWidth="1"/>
    <col min="206" max="206" width="11" style="4" bestFit="1" customWidth="1"/>
    <col min="207" max="207" width="10.625" style="4" customWidth="1"/>
    <col min="208" max="208" width="10.375" style="4" bestFit="1" customWidth="1"/>
    <col min="209" max="209" width="9.5" style="4" bestFit="1" customWidth="1"/>
    <col min="210" max="405" width="9" style="4"/>
    <col min="406" max="406" width="4" style="4" customWidth="1"/>
    <col min="407" max="407" width="17.75" style="4" customWidth="1"/>
    <col min="408" max="409" width="12.5" style="4" customWidth="1"/>
    <col min="410" max="410" width="12.25" style="4" bestFit="1" customWidth="1"/>
    <col min="411" max="412" width="11" style="4" customWidth="1"/>
    <col min="413" max="413" width="9.875" style="4" customWidth="1"/>
    <col min="414" max="415" width="11" style="4" customWidth="1"/>
    <col min="416" max="416" width="10.125" style="4" customWidth="1"/>
    <col min="417" max="418" width="11" style="4" customWidth="1"/>
    <col min="419" max="419" width="10.375" style="4" customWidth="1"/>
    <col min="420" max="421" width="11" style="4" customWidth="1"/>
    <col min="422" max="422" width="10.625" style="4" customWidth="1"/>
    <col min="423" max="425" width="11" style="4" customWidth="1"/>
    <col min="426" max="427" width="11.25" style="4" customWidth="1"/>
    <col min="428" max="428" width="10.375" style="4" bestFit="1" customWidth="1"/>
    <col min="429" max="430" width="11.25" style="4" customWidth="1"/>
    <col min="431" max="431" width="10.375" style="4" customWidth="1"/>
    <col min="432" max="433" width="11.25" style="4" customWidth="1"/>
    <col min="434" max="434" width="12.25" style="4" bestFit="1" customWidth="1"/>
    <col min="435" max="436" width="11.25" style="4" customWidth="1"/>
    <col min="437" max="437" width="9.625" style="4" customWidth="1"/>
    <col min="438" max="439" width="11.25" style="4" customWidth="1"/>
    <col min="440" max="440" width="9.25" style="4" customWidth="1"/>
    <col min="441" max="442" width="11.25" style="4" customWidth="1"/>
    <col min="443" max="443" width="10.125" style="4" customWidth="1"/>
    <col min="444" max="445" width="9.375" style="4" customWidth="1"/>
    <col min="446" max="446" width="10.375" style="4" bestFit="1" customWidth="1"/>
    <col min="447" max="448" width="9.375" style="4" customWidth="1"/>
    <col min="449" max="449" width="9.25" style="4" bestFit="1" customWidth="1"/>
    <col min="450" max="450" width="9.375" style="4" customWidth="1"/>
    <col min="451" max="451" width="9" style="4" customWidth="1"/>
    <col min="452" max="452" width="9.75" style="4" customWidth="1"/>
    <col min="453" max="453" width="10.5" style="4" customWidth="1"/>
    <col min="454" max="454" width="11.125" style="4" bestFit="1" customWidth="1"/>
    <col min="455" max="455" width="10.375" style="4" bestFit="1" customWidth="1"/>
    <col min="456" max="456" width="9.375" style="4" customWidth="1"/>
    <col min="457" max="457" width="10" style="4" customWidth="1"/>
    <col min="458" max="458" width="8.5" style="4" bestFit="1" customWidth="1"/>
    <col min="459" max="459" width="10.25" style="4" customWidth="1"/>
    <col min="460" max="460" width="10.125" style="4" customWidth="1"/>
    <col min="461" max="461" width="9.25" style="4" bestFit="1" customWidth="1"/>
    <col min="462" max="462" width="11" style="4" bestFit="1" customWidth="1"/>
    <col min="463" max="463" width="10.625" style="4" customWidth="1"/>
    <col min="464" max="464" width="10.375" style="4" bestFit="1" customWidth="1"/>
    <col min="465" max="465" width="9.5" style="4" bestFit="1" customWidth="1"/>
    <col min="466" max="661" width="9" style="4"/>
    <col min="662" max="662" width="4" style="4" customWidth="1"/>
    <col min="663" max="663" width="17.75" style="4" customWidth="1"/>
    <col min="664" max="665" width="12.5" style="4" customWidth="1"/>
    <col min="666" max="666" width="12.25" style="4" bestFit="1" customWidth="1"/>
    <col min="667" max="668" width="11" style="4" customWidth="1"/>
    <col min="669" max="669" width="9.875" style="4" customWidth="1"/>
    <col min="670" max="671" width="11" style="4" customWidth="1"/>
    <col min="672" max="672" width="10.125" style="4" customWidth="1"/>
    <col min="673" max="674" width="11" style="4" customWidth="1"/>
    <col min="675" max="675" width="10.375" style="4" customWidth="1"/>
    <col min="676" max="677" width="11" style="4" customWidth="1"/>
    <col min="678" max="678" width="10.625" style="4" customWidth="1"/>
    <col min="679" max="681" width="11" style="4" customWidth="1"/>
    <col min="682" max="683" width="11.25" style="4" customWidth="1"/>
    <col min="684" max="684" width="10.375" style="4" bestFit="1" customWidth="1"/>
    <col min="685" max="686" width="11.25" style="4" customWidth="1"/>
    <col min="687" max="687" width="10.375" style="4" customWidth="1"/>
    <col min="688" max="689" width="11.25" style="4" customWidth="1"/>
    <col min="690" max="690" width="12.25" style="4" bestFit="1" customWidth="1"/>
    <col min="691" max="692" width="11.25" style="4" customWidth="1"/>
    <col min="693" max="693" width="9.625" style="4" customWidth="1"/>
    <col min="694" max="695" width="11.25" style="4" customWidth="1"/>
    <col min="696" max="696" width="9.25" style="4" customWidth="1"/>
    <col min="697" max="698" width="11.25" style="4" customWidth="1"/>
    <col min="699" max="699" width="10.125" style="4" customWidth="1"/>
    <col min="700" max="701" width="9.375" style="4" customWidth="1"/>
    <col min="702" max="702" width="10.375" style="4" bestFit="1" customWidth="1"/>
    <col min="703" max="704" width="9.375" style="4" customWidth="1"/>
    <col min="705" max="705" width="9.25" style="4" bestFit="1" customWidth="1"/>
    <col min="706" max="706" width="9.375" style="4" customWidth="1"/>
    <col min="707" max="707" width="9" style="4" customWidth="1"/>
    <col min="708" max="708" width="9.75" style="4" customWidth="1"/>
    <col min="709" max="709" width="10.5" style="4" customWidth="1"/>
    <col min="710" max="710" width="11.125" style="4" bestFit="1" customWidth="1"/>
    <col min="711" max="711" width="10.375" style="4" bestFit="1" customWidth="1"/>
    <col min="712" max="712" width="9.375" style="4" customWidth="1"/>
    <col min="713" max="713" width="10" style="4" customWidth="1"/>
    <col min="714" max="714" width="8.5" style="4" bestFit="1" customWidth="1"/>
    <col min="715" max="715" width="10.25" style="4" customWidth="1"/>
    <col min="716" max="716" width="10.125" style="4" customWidth="1"/>
    <col min="717" max="717" width="9.25" style="4" bestFit="1" customWidth="1"/>
    <col min="718" max="718" width="11" style="4" bestFit="1" customWidth="1"/>
    <col min="719" max="719" width="10.625" style="4" customWidth="1"/>
    <col min="720" max="720" width="10.375" style="4" bestFit="1" customWidth="1"/>
    <col min="721" max="721" width="9.5" style="4" bestFit="1" customWidth="1"/>
    <col min="722" max="917" width="9" style="4"/>
    <col min="918" max="918" width="4" style="4" customWidth="1"/>
    <col min="919" max="919" width="17.75" style="4" customWidth="1"/>
    <col min="920" max="921" width="12.5" style="4" customWidth="1"/>
    <col min="922" max="922" width="12.25" style="4" bestFit="1" customWidth="1"/>
    <col min="923" max="924" width="11" style="4" customWidth="1"/>
    <col min="925" max="925" width="9.875" style="4" customWidth="1"/>
    <col min="926" max="927" width="11" style="4" customWidth="1"/>
    <col min="928" max="928" width="10.125" style="4" customWidth="1"/>
    <col min="929" max="930" width="11" style="4" customWidth="1"/>
    <col min="931" max="931" width="10.375" style="4" customWidth="1"/>
    <col min="932" max="933" width="11" style="4" customWidth="1"/>
    <col min="934" max="934" width="10.625" style="4" customWidth="1"/>
    <col min="935" max="937" width="11" style="4" customWidth="1"/>
    <col min="938" max="939" width="11.25" style="4" customWidth="1"/>
    <col min="940" max="940" width="10.375" style="4" bestFit="1" customWidth="1"/>
    <col min="941" max="942" width="11.25" style="4" customWidth="1"/>
    <col min="943" max="943" width="10.375" style="4" customWidth="1"/>
    <col min="944" max="945" width="11.25" style="4" customWidth="1"/>
    <col min="946" max="946" width="12.25" style="4" bestFit="1" customWidth="1"/>
    <col min="947" max="948" width="11.25" style="4" customWidth="1"/>
    <col min="949" max="949" width="9.625" style="4" customWidth="1"/>
    <col min="950" max="951" width="11.25" style="4" customWidth="1"/>
    <col min="952" max="952" width="9.25" style="4" customWidth="1"/>
    <col min="953" max="954" width="11.25" style="4" customWidth="1"/>
    <col min="955" max="955" width="10.125" style="4" customWidth="1"/>
    <col min="956" max="957" width="9.375" style="4" customWidth="1"/>
    <col min="958" max="958" width="10.375" style="4" bestFit="1" customWidth="1"/>
    <col min="959" max="960" width="9.375" style="4" customWidth="1"/>
    <col min="961" max="961" width="9.25" style="4" bestFit="1" customWidth="1"/>
    <col min="962" max="962" width="9.375" style="4" customWidth="1"/>
    <col min="963" max="963" width="9" style="4" customWidth="1"/>
    <col min="964" max="964" width="9.75" style="4" customWidth="1"/>
    <col min="965" max="965" width="10.5" style="4" customWidth="1"/>
    <col min="966" max="966" width="11.125" style="4" bestFit="1" customWidth="1"/>
    <col min="967" max="967" width="10.375" style="4" bestFit="1" customWidth="1"/>
    <col min="968" max="968" width="9.375" style="4" customWidth="1"/>
    <col min="969" max="969" width="10" style="4" customWidth="1"/>
    <col min="970" max="970" width="8.5" style="4" bestFit="1" customWidth="1"/>
    <col min="971" max="971" width="10.25" style="4" customWidth="1"/>
    <col min="972" max="972" width="10.125" style="4" customWidth="1"/>
    <col min="973" max="973" width="9.25" style="4" bestFit="1" customWidth="1"/>
    <col min="974" max="974" width="11" style="4" bestFit="1" customWidth="1"/>
    <col min="975" max="975" width="10.625" style="4" customWidth="1"/>
    <col min="976" max="976" width="10.375" style="4" bestFit="1" customWidth="1"/>
    <col min="977" max="977" width="9.5" style="4" bestFit="1" customWidth="1"/>
    <col min="978" max="1173" width="9" style="4"/>
    <col min="1174" max="1174" width="4" style="4" customWidth="1"/>
    <col min="1175" max="1175" width="17.75" style="4" customWidth="1"/>
    <col min="1176" max="1177" width="12.5" style="4" customWidth="1"/>
    <col min="1178" max="1178" width="12.25" style="4" bestFit="1" customWidth="1"/>
    <col min="1179" max="1180" width="11" style="4" customWidth="1"/>
    <col min="1181" max="1181" width="9.875" style="4" customWidth="1"/>
    <col min="1182" max="1183" width="11" style="4" customWidth="1"/>
    <col min="1184" max="1184" width="10.125" style="4" customWidth="1"/>
    <col min="1185" max="1186" width="11" style="4" customWidth="1"/>
    <col min="1187" max="1187" width="10.375" style="4" customWidth="1"/>
    <col min="1188" max="1189" width="11" style="4" customWidth="1"/>
    <col min="1190" max="1190" width="10.625" style="4" customWidth="1"/>
    <col min="1191" max="1193" width="11" style="4" customWidth="1"/>
    <col min="1194" max="1195" width="11.25" style="4" customWidth="1"/>
    <col min="1196" max="1196" width="10.375" style="4" bestFit="1" customWidth="1"/>
    <col min="1197" max="1198" width="11.25" style="4" customWidth="1"/>
    <col min="1199" max="1199" width="10.375" style="4" customWidth="1"/>
    <col min="1200" max="1201" width="11.25" style="4" customWidth="1"/>
    <col min="1202" max="1202" width="12.25" style="4" bestFit="1" customWidth="1"/>
    <col min="1203" max="1204" width="11.25" style="4" customWidth="1"/>
    <col min="1205" max="1205" width="9.625" style="4" customWidth="1"/>
    <col min="1206" max="1207" width="11.25" style="4" customWidth="1"/>
    <col min="1208" max="1208" width="9.25" style="4" customWidth="1"/>
    <col min="1209" max="1210" width="11.25" style="4" customWidth="1"/>
    <col min="1211" max="1211" width="10.125" style="4" customWidth="1"/>
    <col min="1212" max="1213" width="9.375" style="4" customWidth="1"/>
    <col min="1214" max="1214" width="10.375" style="4" bestFit="1" customWidth="1"/>
    <col min="1215" max="1216" width="9.375" style="4" customWidth="1"/>
    <col min="1217" max="1217" width="9.25" style="4" bestFit="1" customWidth="1"/>
    <col min="1218" max="1218" width="9.375" style="4" customWidth="1"/>
    <col min="1219" max="1219" width="9" style="4" customWidth="1"/>
    <col min="1220" max="1220" width="9.75" style="4" customWidth="1"/>
    <col min="1221" max="1221" width="10.5" style="4" customWidth="1"/>
    <col min="1222" max="1222" width="11.125" style="4" bestFit="1" customWidth="1"/>
    <col min="1223" max="1223" width="10.375" style="4" bestFit="1" customWidth="1"/>
    <col min="1224" max="1224" width="9.375" style="4" customWidth="1"/>
    <col min="1225" max="1225" width="10" style="4" customWidth="1"/>
    <col min="1226" max="1226" width="8.5" style="4" bestFit="1" customWidth="1"/>
    <col min="1227" max="1227" width="10.25" style="4" customWidth="1"/>
    <col min="1228" max="1228" width="10.125" style="4" customWidth="1"/>
    <col min="1229" max="1229" width="9.25" style="4" bestFit="1" customWidth="1"/>
    <col min="1230" max="1230" width="11" style="4" bestFit="1" customWidth="1"/>
    <col min="1231" max="1231" width="10.625" style="4" customWidth="1"/>
    <col min="1232" max="1232" width="10.375" style="4" bestFit="1" customWidth="1"/>
    <col min="1233" max="1233" width="9.5" style="4" bestFit="1" customWidth="1"/>
    <col min="1234" max="1429" width="9" style="4"/>
    <col min="1430" max="1430" width="4" style="4" customWidth="1"/>
    <col min="1431" max="1431" width="17.75" style="4" customWidth="1"/>
    <col min="1432" max="1433" width="12.5" style="4" customWidth="1"/>
    <col min="1434" max="1434" width="12.25" style="4" bestFit="1" customWidth="1"/>
    <col min="1435" max="1436" width="11" style="4" customWidth="1"/>
    <col min="1437" max="1437" width="9.875" style="4" customWidth="1"/>
    <col min="1438" max="1439" width="11" style="4" customWidth="1"/>
    <col min="1440" max="1440" width="10.125" style="4" customWidth="1"/>
    <col min="1441" max="1442" width="11" style="4" customWidth="1"/>
    <col min="1443" max="1443" width="10.375" style="4" customWidth="1"/>
    <col min="1444" max="1445" width="11" style="4" customWidth="1"/>
    <col min="1446" max="1446" width="10.625" style="4" customWidth="1"/>
    <col min="1447" max="1449" width="11" style="4" customWidth="1"/>
    <col min="1450" max="1451" width="11.25" style="4" customWidth="1"/>
    <col min="1452" max="1452" width="10.375" style="4" bestFit="1" customWidth="1"/>
    <col min="1453" max="1454" width="11.25" style="4" customWidth="1"/>
    <col min="1455" max="1455" width="10.375" style="4" customWidth="1"/>
    <col min="1456" max="1457" width="11.25" style="4" customWidth="1"/>
    <col min="1458" max="1458" width="12.25" style="4" bestFit="1" customWidth="1"/>
    <col min="1459" max="1460" width="11.25" style="4" customWidth="1"/>
    <col min="1461" max="1461" width="9.625" style="4" customWidth="1"/>
    <col min="1462" max="1463" width="11.25" style="4" customWidth="1"/>
    <col min="1464" max="1464" width="9.25" style="4" customWidth="1"/>
    <col min="1465" max="1466" width="11.25" style="4" customWidth="1"/>
    <col min="1467" max="1467" width="10.125" style="4" customWidth="1"/>
    <col min="1468" max="1469" width="9.375" style="4" customWidth="1"/>
    <col min="1470" max="1470" width="10.375" style="4" bestFit="1" customWidth="1"/>
    <col min="1471" max="1472" width="9.375" style="4" customWidth="1"/>
    <col min="1473" max="1473" width="9.25" style="4" bestFit="1" customWidth="1"/>
    <col min="1474" max="1474" width="9.375" style="4" customWidth="1"/>
    <col min="1475" max="1475" width="9" style="4" customWidth="1"/>
    <col min="1476" max="1476" width="9.75" style="4" customWidth="1"/>
    <col min="1477" max="1477" width="10.5" style="4" customWidth="1"/>
    <col min="1478" max="1478" width="11.125" style="4" bestFit="1" customWidth="1"/>
    <col min="1479" max="1479" width="10.375" style="4" bestFit="1" customWidth="1"/>
    <col min="1480" max="1480" width="9.375" style="4" customWidth="1"/>
    <col min="1481" max="1481" width="10" style="4" customWidth="1"/>
    <col min="1482" max="1482" width="8.5" style="4" bestFit="1" customWidth="1"/>
    <col min="1483" max="1483" width="10.25" style="4" customWidth="1"/>
    <col min="1484" max="1484" width="10.125" style="4" customWidth="1"/>
    <col min="1485" max="1485" width="9.25" style="4" bestFit="1" customWidth="1"/>
    <col min="1486" max="1486" width="11" style="4" bestFit="1" customWidth="1"/>
    <col min="1487" max="1487" width="10.625" style="4" customWidth="1"/>
    <col min="1488" max="1488" width="10.375" style="4" bestFit="1" customWidth="1"/>
    <col min="1489" max="1489" width="9.5" style="4" bestFit="1" customWidth="1"/>
    <col min="1490" max="1685" width="9" style="4"/>
    <col min="1686" max="1686" width="4" style="4" customWidth="1"/>
    <col min="1687" max="1687" width="17.75" style="4" customWidth="1"/>
    <col min="1688" max="1689" width="12.5" style="4" customWidth="1"/>
    <col min="1690" max="1690" width="12.25" style="4" bestFit="1" customWidth="1"/>
    <col min="1691" max="1692" width="11" style="4" customWidth="1"/>
    <col min="1693" max="1693" width="9.875" style="4" customWidth="1"/>
    <col min="1694" max="1695" width="11" style="4" customWidth="1"/>
    <col min="1696" max="1696" width="10.125" style="4" customWidth="1"/>
    <col min="1697" max="1698" width="11" style="4" customWidth="1"/>
    <col min="1699" max="1699" width="10.375" style="4" customWidth="1"/>
    <col min="1700" max="1701" width="11" style="4" customWidth="1"/>
    <col min="1702" max="1702" width="10.625" style="4" customWidth="1"/>
    <col min="1703" max="1705" width="11" style="4" customWidth="1"/>
    <col min="1706" max="1707" width="11.25" style="4" customWidth="1"/>
    <col min="1708" max="1708" width="10.375" style="4" bestFit="1" customWidth="1"/>
    <col min="1709" max="1710" width="11.25" style="4" customWidth="1"/>
    <col min="1711" max="1711" width="10.375" style="4" customWidth="1"/>
    <col min="1712" max="1713" width="11.25" style="4" customWidth="1"/>
    <col min="1714" max="1714" width="12.25" style="4" bestFit="1" customWidth="1"/>
    <col min="1715" max="1716" width="11.25" style="4" customWidth="1"/>
    <col min="1717" max="1717" width="9.625" style="4" customWidth="1"/>
    <col min="1718" max="1719" width="11.25" style="4" customWidth="1"/>
    <col min="1720" max="1720" width="9.25" style="4" customWidth="1"/>
    <col min="1721" max="1722" width="11.25" style="4" customWidth="1"/>
    <col min="1723" max="1723" width="10.125" style="4" customWidth="1"/>
    <col min="1724" max="1725" width="9.375" style="4" customWidth="1"/>
    <col min="1726" max="1726" width="10.375" style="4" bestFit="1" customWidth="1"/>
    <col min="1727" max="1728" width="9.375" style="4" customWidth="1"/>
    <col min="1729" max="1729" width="9.25" style="4" bestFit="1" customWidth="1"/>
    <col min="1730" max="1730" width="9.375" style="4" customWidth="1"/>
    <col min="1731" max="1731" width="9" style="4" customWidth="1"/>
    <col min="1732" max="1732" width="9.75" style="4" customWidth="1"/>
    <col min="1733" max="1733" width="10.5" style="4" customWidth="1"/>
    <col min="1734" max="1734" width="11.125" style="4" bestFit="1" customWidth="1"/>
    <col min="1735" max="1735" width="10.375" style="4" bestFit="1" customWidth="1"/>
    <col min="1736" max="1736" width="9.375" style="4" customWidth="1"/>
    <col min="1737" max="1737" width="10" style="4" customWidth="1"/>
    <col min="1738" max="1738" width="8.5" style="4" bestFit="1" customWidth="1"/>
    <col min="1739" max="1739" width="10.25" style="4" customWidth="1"/>
    <col min="1740" max="1740" width="10.125" style="4" customWidth="1"/>
    <col min="1741" max="1741" width="9.25" style="4" bestFit="1" customWidth="1"/>
    <col min="1742" max="1742" width="11" style="4" bestFit="1" customWidth="1"/>
    <col min="1743" max="1743" width="10.625" style="4" customWidth="1"/>
    <col min="1744" max="1744" width="10.375" style="4" bestFit="1" customWidth="1"/>
    <col min="1745" max="1745" width="9.5" style="4" bestFit="1" customWidth="1"/>
    <col min="1746" max="1941" width="9" style="4"/>
    <col min="1942" max="1942" width="4" style="4" customWidth="1"/>
    <col min="1943" max="1943" width="17.75" style="4" customWidth="1"/>
    <col min="1944" max="1945" width="12.5" style="4" customWidth="1"/>
    <col min="1946" max="1946" width="12.25" style="4" bestFit="1" customWidth="1"/>
    <col min="1947" max="1948" width="11" style="4" customWidth="1"/>
    <col min="1949" max="1949" width="9.875" style="4" customWidth="1"/>
    <col min="1950" max="1951" width="11" style="4" customWidth="1"/>
    <col min="1952" max="1952" width="10.125" style="4" customWidth="1"/>
    <col min="1953" max="1954" width="11" style="4" customWidth="1"/>
    <col min="1955" max="1955" width="10.375" style="4" customWidth="1"/>
    <col min="1956" max="1957" width="11" style="4" customWidth="1"/>
    <col min="1958" max="1958" width="10.625" style="4" customWidth="1"/>
    <col min="1959" max="1961" width="11" style="4" customWidth="1"/>
    <col min="1962" max="1963" width="11.25" style="4" customWidth="1"/>
    <col min="1964" max="1964" width="10.375" style="4" bestFit="1" customWidth="1"/>
    <col min="1965" max="1966" width="11.25" style="4" customWidth="1"/>
    <col min="1967" max="1967" width="10.375" style="4" customWidth="1"/>
    <col min="1968" max="1969" width="11.25" style="4" customWidth="1"/>
    <col min="1970" max="1970" width="12.25" style="4" bestFit="1" customWidth="1"/>
    <col min="1971" max="1972" width="11.25" style="4" customWidth="1"/>
    <col min="1973" max="1973" width="9.625" style="4" customWidth="1"/>
    <col min="1974" max="1975" width="11.25" style="4" customWidth="1"/>
    <col min="1976" max="1976" width="9.25" style="4" customWidth="1"/>
    <col min="1977" max="1978" width="11.25" style="4" customWidth="1"/>
    <col min="1979" max="1979" width="10.125" style="4" customWidth="1"/>
    <col min="1980" max="1981" width="9.375" style="4" customWidth="1"/>
    <col min="1982" max="1982" width="10.375" style="4" bestFit="1" customWidth="1"/>
    <col min="1983" max="1984" width="9.375" style="4" customWidth="1"/>
    <col min="1985" max="1985" width="9.25" style="4" bestFit="1" customWidth="1"/>
    <col min="1986" max="1986" width="9.375" style="4" customWidth="1"/>
    <col min="1987" max="1987" width="9" style="4" customWidth="1"/>
    <col min="1988" max="1988" width="9.75" style="4" customWidth="1"/>
    <col min="1989" max="1989" width="10.5" style="4" customWidth="1"/>
    <col min="1990" max="1990" width="11.125" style="4" bestFit="1" customWidth="1"/>
    <col min="1991" max="1991" width="10.375" style="4" bestFit="1" customWidth="1"/>
    <col min="1992" max="1992" width="9.375" style="4" customWidth="1"/>
    <col min="1993" max="1993" width="10" style="4" customWidth="1"/>
    <col min="1994" max="1994" width="8.5" style="4" bestFit="1" customWidth="1"/>
    <col min="1995" max="1995" width="10.25" style="4" customWidth="1"/>
    <col min="1996" max="1996" width="10.125" style="4" customWidth="1"/>
    <col min="1997" max="1997" width="9.25" style="4" bestFit="1" customWidth="1"/>
    <col min="1998" max="1998" width="11" style="4" bestFit="1" customWidth="1"/>
    <col min="1999" max="1999" width="10.625" style="4" customWidth="1"/>
    <col min="2000" max="2000" width="10.375" style="4" bestFit="1" customWidth="1"/>
    <col min="2001" max="2001" width="9.5" style="4" bestFit="1" customWidth="1"/>
    <col min="2002" max="2197" width="9" style="4"/>
    <col min="2198" max="2198" width="4" style="4" customWidth="1"/>
    <col min="2199" max="2199" width="17.75" style="4" customWidth="1"/>
    <col min="2200" max="2201" width="12.5" style="4" customWidth="1"/>
    <col min="2202" max="2202" width="12.25" style="4" bestFit="1" customWidth="1"/>
    <col min="2203" max="2204" width="11" style="4" customWidth="1"/>
    <col min="2205" max="2205" width="9.875" style="4" customWidth="1"/>
    <col min="2206" max="2207" width="11" style="4" customWidth="1"/>
    <col min="2208" max="2208" width="10.125" style="4" customWidth="1"/>
    <col min="2209" max="2210" width="11" style="4" customWidth="1"/>
    <col min="2211" max="2211" width="10.375" style="4" customWidth="1"/>
    <col min="2212" max="2213" width="11" style="4" customWidth="1"/>
    <col min="2214" max="2214" width="10.625" style="4" customWidth="1"/>
    <col min="2215" max="2217" width="11" style="4" customWidth="1"/>
    <col min="2218" max="2219" width="11.25" style="4" customWidth="1"/>
    <col min="2220" max="2220" width="10.375" style="4" bestFit="1" customWidth="1"/>
    <col min="2221" max="2222" width="11.25" style="4" customWidth="1"/>
    <col min="2223" max="2223" width="10.375" style="4" customWidth="1"/>
    <col min="2224" max="2225" width="11.25" style="4" customWidth="1"/>
    <col min="2226" max="2226" width="12.25" style="4" bestFit="1" customWidth="1"/>
    <col min="2227" max="2228" width="11.25" style="4" customWidth="1"/>
    <col min="2229" max="2229" width="9.625" style="4" customWidth="1"/>
    <col min="2230" max="2231" width="11.25" style="4" customWidth="1"/>
    <col min="2232" max="2232" width="9.25" style="4" customWidth="1"/>
    <col min="2233" max="2234" width="11.25" style="4" customWidth="1"/>
    <col min="2235" max="2235" width="10.125" style="4" customWidth="1"/>
    <col min="2236" max="2237" width="9.375" style="4" customWidth="1"/>
    <col min="2238" max="2238" width="10.375" style="4" bestFit="1" customWidth="1"/>
    <col min="2239" max="2240" width="9.375" style="4" customWidth="1"/>
    <col min="2241" max="2241" width="9.25" style="4" bestFit="1" customWidth="1"/>
    <col min="2242" max="2242" width="9.375" style="4" customWidth="1"/>
    <col min="2243" max="2243" width="9" style="4" customWidth="1"/>
    <col min="2244" max="2244" width="9.75" style="4" customWidth="1"/>
    <col min="2245" max="2245" width="10.5" style="4" customWidth="1"/>
    <col min="2246" max="2246" width="11.125" style="4" bestFit="1" customWidth="1"/>
    <col min="2247" max="2247" width="10.375" style="4" bestFit="1" customWidth="1"/>
    <col min="2248" max="2248" width="9.375" style="4" customWidth="1"/>
    <col min="2249" max="2249" width="10" style="4" customWidth="1"/>
    <col min="2250" max="2250" width="8.5" style="4" bestFit="1" customWidth="1"/>
    <col min="2251" max="2251" width="10.25" style="4" customWidth="1"/>
    <col min="2252" max="2252" width="10.125" style="4" customWidth="1"/>
    <col min="2253" max="2253" width="9.25" style="4" bestFit="1" customWidth="1"/>
    <col min="2254" max="2254" width="11" style="4" bestFit="1" customWidth="1"/>
    <col min="2255" max="2255" width="10.625" style="4" customWidth="1"/>
    <col min="2256" max="2256" width="10.375" style="4" bestFit="1" customWidth="1"/>
    <col min="2257" max="2257" width="9.5" style="4" bestFit="1" customWidth="1"/>
    <col min="2258" max="2453" width="9" style="4"/>
    <col min="2454" max="2454" width="4" style="4" customWidth="1"/>
    <col min="2455" max="2455" width="17.75" style="4" customWidth="1"/>
    <col min="2456" max="2457" width="12.5" style="4" customWidth="1"/>
    <col min="2458" max="2458" width="12.25" style="4" bestFit="1" customWidth="1"/>
    <col min="2459" max="2460" width="11" style="4" customWidth="1"/>
    <col min="2461" max="2461" width="9.875" style="4" customWidth="1"/>
    <col min="2462" max="2463" width="11" style="4" customWidth="1"/>
    <col min="2464" max="2464" width="10.125" style="4" customWidth="1"/>
    <col min="2465" max="2466" width="11" style="4" customWidth="1"/>
    <col min="2467" max="2467" width="10.375" style="4" customWidth="1"/>
    <col min="2468" max="2469" width="11" style="4" customWidth="1"/>
    <col min="2470" max="2470" width="10.625" style="4" customWidth="1"/>
    <col min="2471" max="2473" width="11" style="4" customWidth="1"/>
    <col min="2474" max="2475" width="11.25" style="4" customWidth="1"/>
    <col min="2476" max="2476" width="10.375" style="4" bestFit="1" customWidth="1"/>
    <col min="2477" max="2478" width="11.25" style="4" customWidth="1"/>
    <col min="2479" max="2479" width="10.375" style="4" customWidth="1"/>
    <col min="2480" max="2481" width="11.25" style="4" customWidth="1"/>
    <col min="2482" max="2482" width="12.25" style="4" bestFit="1" customWidth="1"/>
    <col min="2483" max="2484" width="11.25" style="4" customWidth="1"/>
    <col min="2485" max="2485" width="9.625" style="4" customWidth="1"/>
    <col min="2486" max="2487" width="11.25" style="4" customWidth="1"/>
    <col min="2488" max="2488" width="9.25" style="4" customWidth="1"/>
    <col min="2489" max="2490" width="11.25" style="4" customWidth="1"/>
    <col min="2491" max="2491" width="10.125" style="4" customWidth="1"/>
    <col min="2492" max="2493" width="9.375" style="4" customWidth="1"/>
    <col min="2494" max="2494" width="10.375" style="4" bestFit="1" customWidth="1"/>
    <col min="2495" max="2496" width="9.375" style="4" customWidth="1"/>
    <col min="2497" max="2497" width="9.25" style="4" bestFit="1" customWidth="1"/>
    <col min="2498" max="2498" width="9.375" style="4" customWidth="1"/>
    <col min="2499" max="2499" width="9" style="4" customWidth="1"/>
    <col min="2500" max="2500" width="9.75" style="4" customWidth="1"/>
    <col min="2501" max="2501" width="10.5" style="4" customWidth="1"/>
    <col min="2502" max="2502" width="11.125" style="4" bestFit="1" customWidth="1"/>
    <col min="2503" max="2503" width="10.375" style="4" bestFit="1" customWidth="1"/>
    <col min="2504" max="2504" width="9.375" style="4" customWidth="1"/>
    <col min="2505" max="2505" width="10" style="4" customWidth="1"/>
    <col min="2506" max="2506" width="8.5" style="4" bestFit="1" customWidth="1"/>
    <col min="2507" max="2507" width="10.25" style="4" customWidth="1"/>
    <col min="2508" max="2508" width="10.125" style="4" customWidth="1"/>
    <col min="2509" max="2509" width="9.25" style="4" bestFit="1" customWidth="1"/>
    <col min="2510" max="2510" width="11" style="4" bestFit="1" customWidth="1"/>
    <col min="2511" max="2511" width="10.625" style="4" customWidth="1"/>
    <col min="2512" max="2512" width="10.375" style="4" bestFit="1" customWidth="1"/>
    <col min="2513" max="2513" width="9.5" style="4" bestFit="1" customWidth="1"/>
    <col min="2514" max="2709" width="9" style="4"/>
    <col min="2710" max="2710" width="4" style="4" customWidth="1"/>
    <col min="2711" max="2711" width="17.75" style="4" customWidth="1"/>
    <col min="2712" max="2713" width="12.5" style="4" customWidth="1"/>
    <col min="2714" max="2714" width="12.25" style="4" bestFit="1" customWidth="1"/>
    <col min="2715" max="2716" width="11" style="4" customWidth="1"/>
    <col min="2717" max="2717" width="9.875" style="4" customWidth="1"/>
    <col min="2718" max="2719" width="11" style="4" customWidth="1"/>
    <col min="2720" max="2720" width="10.125" style="4" customWidth="1"/>
    <col min="2721" max="2722" width="11" style="4" customWidth="1"/>
    <col min="2723" max="2723" width="10.375" style="4" customWidth="1"/>
    <col min="2724" max="2725" width="11" style="4" customWidth="1"/>
    <col min="2726" max="2726" width="10.625" style="4" customWidth="1"/>
    <col min="2727" max="2729" width="11" style="4" customWidth="1"/>
    <col min="2730" max="2731" width="11.25" style="4" customWidth="1"/>
    <col min="2732" max="2732" width="10.375" style="4" bestFit="1" customWidth="1"/>
    <col min="2733" max="2734" width="11.25" style="4" customWidth="1"/>
    <col min="2735" max="2735" width="10.375" style="4" customWidth="1"/>
    <col min="2736" max="2737" width="11.25" style="4" customWidth="1"/>
    <col min="2738" max="2738" width="12.25" style="4" bestFit="1" customWidth="1"/>
    <col min="2739" max="2740" width="11.25" style="4" customWidth="1"/>
    <col min="2741" max="2741" width="9.625" style="4" customWidth="1"/>
    <col min="2742" max="2743" width="11.25" style="4" customWidth="1"/>
    <col min="2744" max="2744" width="9.25" style="4" customWidth="1"/>
    <col min="2745" max="2746" width="11.25" style="4" customWidth="1"/>
    <col min="2747" max="2747" width="10.125" style="4" customWidth="1"/>
    <col min="2748" max="2749" width="9.375" style="4" customWidth="1"/>
    <col min="2750" max="2750" width="10.375" style="4" bestFit="1" customWidth="1"/>
    <col min="2751" max="2752" width="9.375" style="4" customWidth="1"/>
    <col min="2753" max="2753" width="9.25" style="4" bestFit="1" customWidth="1"/>
    <col min="2754" max="2754" width="9.375" style="4" customWidth="1"/>
    <col min="2755" max="2755" width="9" style="4" customWidth="1"/>
    <col min="2756" max="2756" width="9.75" style="4" customWidth="1"/>
    <col min="2757" max="2757" width="10.5" style="4" customWidth="1"/>
    <col min="2758" max="2758" width="11.125" style="4" bestFit="1" customWidth="1"/>
    <col min="2759" max="2759" width="10.375" style="4" bestFit="1" customWidth="1"/>
    <col min="2760" max="2760" width="9.375" style="4" customWidth="1"/>
    <col min="2761" max="2761" width="10" style="4" customWidth="1"/>
    <col min="2762" max="2762" width="8.5" style="4" bestFit="1" customWidth="1"/>
    <col min="2763" max="2763" width="10.25" style="4" customWidth="1"/>
    <col min="2764" max="2764" width="10.125" style="4" customWidth="1"/>
    <col min="2765" max="2765" width="9.25" style="4" bestFit="1" customWidth="1"/>
    <col min="2766" max="2766" width="11" style="4" bestFit="1" customWidth="1"/>
    <col min="2767" max="2767" width="10.625" style="4" customWidth="1"/>
    <col min="2768" max="2768" width="10.375" style="4" bestFit="1" customWidth="1"/>
    <col min="2769" max="2769" width="9.5" style="4" bestFit="1" customWidth="1"/>
    <col min="2770" max="2965" width="9" style="4"/>
    <col min="2966" max="2966" width="4" style="4" customWidth="1"/>
    <col min="2967" max="2967" width="17.75" style="4" customWidth="1"/>
    <col min="2968" max="2969" width="12.5" style="4" customWidth="1"/>
    <col min="2970" max="2970" width="12.25" style="4" bestFit="1" customWidth="1"/>
    <col min="2971" max="2972" width="11" style="4" customWidth="1"/>
    <col min="2973" max="2973" width="9.875" style="4" customWidth="1"/>
    <col min="2974" max="2975" width="11" style="4" customWidth="1"/>
    <col min="2976" max="2976" width="10.125" style="4" customWidth="1"/>
    <col min="2977" max="2978" width="11" style="4" customWidth="1"/>
    <col min="2979" max="2979" width="10.375" style="4" customWidth="1"/>
    <col min="2980" max="2981" width="11" style="4" customWidth="1"/>
    <col min="2982" max="2982" width="10.625" style="4" customWidth="1"/>
    <col min="2983" max="2985" width="11" style="4" customWidth="1"/>
    <col min="2986" max="2987" width="11.25" style="4" customWidth="1"/>
    <col min="2988" max="2988" width="10.375" style="4" bestFit="1" customWidth="1"/>
    <col min="2989" max="2990" width="11.25" style="4" customWidth="1"/>
    <col min="2991" max="2991" width="10.375" style="4" customWidth="1"/>
    <col min="2992" max="2993" width="11.25" style="4" customWidth="1"/>
    <col min="2994" max="2994" width="12.25" style="4" bestFit="1" customWidth="1"/>
    <col min="2995" max="2996" width="11.25" style="4" customWidth="1"/>
    <col min="2997" max="2997" width="9.625" style="4" customWidth="1"/>
    <col min="2998" max="2999" width="11.25" style="4" customWidth="1"/>
    <col min="3000" max="3000" width="9.25" style="4" customWidth="1"/>
    <col min="3001" max="3002" width="11.25" style="4" customWidth="1"/>
    <col min="3003" max="3003" width="10.125" style="4" customWidth="1"/>
    <col min="3004" max="3005" width="9.375" style="4" customWidth="1"/>
    <col min="3006" max="3006" width="10.375" style="4" bestFit="1" customWidth="1"/>
    <col min="3007" max="3008" width="9.375" style="4" customWidth="1"/>
    <col min="3009" max="3009" width="9.25" style="4" bestFit="1" customWidth="1"/>
    <col min="3010" max="3010" width="9.375" style="4" customWidth="1"/>
    <col min="3011" max="3011" width="9" style="4" customWidth="1"/>
    <col min="3012" max="3012" width="9.75" style="4" customWidth="1"/>
    <col min="3013" max="3013" width="10.5" style="4" customWidth="1"/>
    <col min="3014" max="3014" width="11.125" style="4" bestFit="1" customWidth="1"/>
    <col min="3015" max="3015" width="10.375" style="4" bestFit="1" customWidth="1"/>
    <col min="3016" max="3016" width="9.375" style="4" customWidth="1"/>
    <col min="3017" max="3017" width="10" style="4" customWidth="1"/>
    <col min="3018" max="3018" width="8.5" style="4" bestFit="1" customWidth="1"/>
    <col min="3019" max="3019" width="10.25" style="4" customWidth="1"/>
    <col min="3020" max="3020" width="10.125" style="4" customWidth="1"/>
    <col min="3021" max="3021" width="9.25" style="4" bestFit="1" customWidth="1"/>
    <col min="3022" max="3022" width="11" style="4" bestFit="1" customWidth="1"/>
    <col min="3023" max="3023" width="10.625" style="4" customWidth="1"/>
    <col min="3024" max="3024" width="10.375" style="4" bestFit="1" customWidth="1"/>
    <col min="3025" max="3025" width="9.5" style="4" bestFit="1" customWidth="1"/>
    <col min="3026" max="3221" width="9" style="4"/>
    <col min="3222" max="3222" width="4" style="4" customWidth="1"/>
    <col min="3223" max="3223" width="17.75" style="4" customWidth="1"/>
    <col min="3224" max="3225" width="12.5" style="4" customWidth="1"/>
    <col min="3226" max="3226" width="12.25" style="4" bestFit="1" customWidth="1"/>
    <col min="3227" max="3228" width="11" style="4" customWidth="1"/>
    <col min="3229" max="3229" width="9.875" style="4" customWidth="1"/>
    <col min="3230" max="3231" width="11" style="4" customWidth="1"/>
    <col min="3232" max="3232" width="10.125" style="4" customWidth="1"/>
    <col min="3233" max="3234" width="11" style="4" customWidth="1"/>
    <col min="3235" max="3235" width="10.375" style="4" customWidth="1"/>
    <col min="3236" max="3237" width="11" style="4" customWidth="1"/>
    <col min="3238" max="3238" width="10.625" style="4" customWidth="1"/>
    <col min="3239" max="3241" width="11" style="4" customWidth="1"/>
    <col min="3242" max="3243" width="11.25" style="4" customWidth="1"/>
    <col min="3244" max="3244" width="10.375" style="4" bestFit="1" customWidth="1"/>
    <col min="3245" max="3246" width="11.25" style="4" customWidth="1"/>
    <col min="3247" max="3247" width="10.375" style="4" customWidth="1"/>
    <col min="3248" max="3249" width="11.25" style="4" customWidth="1"/>
    <col min="3250" max="3250" width="12.25" style="4" bestFit="1" customWidth="1"/>
    <col min="3251" max="3252" width="11.25" style="4" customWidth="1"/>
    <col min="3253" max="3253" width="9.625" style="4" customWidth="1"/>
    <col min="3254" max="3255" width="11.25" style="4" customWidth="1"/>
    <col min="3256" max="3256" width="9.25" style="4" customWidth="1"/>
    <col min="3257" max="3258" width="11.25" style="4" customWidth="1"/>
    <col min="3259" max="3259" width="10.125" style="4" customWidth="1"/>
    <col min="3260" max="3261" width="9.375" style="4" customWidth="1"/>
    <col min="3262" max="3262" width="10.375" style="4" bestFit="1" customWidth="1"/>
    <col min="3263" max="3264" width="9.375" style="4" customWidth="1"/>
    <col min="3265" max="3265" width="9.25" style="4" bestFit="1" customWidth="1"/>
    <col min="3266" max="3266" width="9.375" style="4" customWidth="1"/>
    <col min="3267" max="3267" width="9" style="4" customWidth="1"/>
    <col min="3268" max="3268" width="9.75" style="4" customWidth="1"/>
    <col min="3269" max="3269" width="10.5" style="4" customWidth="1"/>
    <col min="3270" max="3270" width="11.125" style="4" bestFit="1" customWidth="1"/>
    <col min="3271" max="3271" width="10.375" style="4" bestFit="1" customWidth="1"/>
    <col min="3272" max="3272" width="9.375" style="4" customWidth="1"/>
    <col min="3273" max="3273" width="10" style="4" customWidth="1"/>
    <col min="3274" max="3274" width="8.5" style="4" bestFit="1" customWidth="1"/>
    <col min="3275" max="3275" width="10.25" style="4" customWidth="1"/>
    <col min="3276" max="3276" width="10.125" style="4" customWidth="1"/>
    <col min="3277" max="3277" width="9.25" style="4" bestFit="1" customWidth="1"/>
    <col min="3278" max="3278" width="11" style="4" bestFit="1" customWidth="1"/>
    <col min="3279" max="3279" width="10.625" style="4" customWidth="1"/>
    <col min="3280" max="3280" width="10.375" style="4" bestFit="1" customWidth="1"/>
    <col min="3281" max="3281" width="9.5" style="4" bestFit="1" customWidth="1"/>
    <col min="3282" max="3477" width="9" style="4"/>
    <col min="3478" max="3478" width="4" style="4" customWidth="1"/>
    <col min="3479" max="3479" width="17.75" style="4" customWidth="1"/>
    <col min="3480" max="3481" width="12.5" style="4" customWidth="1"/>
    <col min="3482" max="3482" width="12.25" style="4" bestFit="1" customWidth="1"/>
    <col min="3483" max="3484" width="11" style="4" customWidth="1"/>
    <col min="3485" max="3485" width="9.875" style="4" customWidth="1"/>
    <col min="3486" max="3487" width="11" style="4" customWidth="1"/>
    <col min="3488" max="3488" width="10.125" style="4" customWidth="1"/>
    <col min="3489" max="3490" width="11" style="4" customWidth="1"/>
    <col min="3491" max="3491" width="10.375" style="4" customWidth="1"/>
    <col min="3492" max="3493" width="11" style="4" customWidth="1"/>
    <col min="3494" max="3494" width="10.625" style="4" customWidth="1"/>
    <col min="3495" max="3497" width="11" style="4" customWidth="1"/>
    <col min="3498" max="3499" width="11.25" style="4" customWidth="1"/>
    <col min="3500" max="3500" width="10.375" style="4" bestFit="1" customWidth="1"/>
    <col min="3501" max="3502" width="11.25" style="4" customWidth="1"/>
    <col min="3503" max="3503" width="10.375" style="4" customWidth="1"/>
    <col min="3504" max="3505" width="11.25" style="4" customWidth="1"/>
    <col min="3506" max="3506" width="12.25" style="4" bestFit="1" customWidth="1"/>
    <col min="3507" max="3508" width="11.25" style="4" customWidth="1"/>
    <col min="3509" max="3509" width="9.625" style="4" customWidth="1"/>
    <col min="3510" max="3511" width="11.25" style="4" customWidth="1"/>
    <col min="3512" max="3512" width="9.25" style="4" customWidth="1"/>
    <col min="3513" max="3514" width="11.25" style="4" customWidth="1"/>
    <col min="3515" max="3515" width="10.125" style="4" customWidth="1"/>
    <col min="3516" max="3517" width="9.375" style="4" customWidth="1"/>
    <col min="3518" max="3518" width="10.375" style="4" bestFit="1" customWidth="1"/>
    <col min="3519" max="3520" width="9.375" style="4" customWidth="1"/>
    <col min="3521" max="3521" width="9.25" style="4" bestFit="1" customWidth="1"/>
    <col min="3522" max="3522" width="9.375" style="4" customWidth="1"/>
    <col min="3523" max="3523" width="9" style="4" customWidth="1"/>
    <col min="3524" max="3524" width="9.75" style="4" customWidth="1"/>
    <col min="3525" max="3525" width="10.5" style="4" customWidth="1"/>
    <col min="3526" max="3526" width="11.125" style="4" bestFit="1" customWidth="1"/>
    <col min="3527" max="3527" width="10.375" style="4" bestFit="1" customWidth="1"/>
    <col min="3528" max="3528" width="9.375" style="4" customWidth="1"/>
    <col min="3529" max="3529" width="10" style="4" customWidth="1"/>
    <col min="3530" max="3530" width="8.5" style="4" bestFit="1" customWidth="1"/>
    <col min="3531" max="3531" width="10.25" style="4" customWidth="1"/>
    <col min="3532" max="3532" width="10.125" style="4" customWidth="1"/>
    <col min="3533" max="3533" width="9.25" style="4" bestFit="1" customWidth="1"/>
    <col min="3534" max="3534" width="11" style="4" bestFit="1" customWidth="1"/>
    <col min="3535" max="3535" width="10.625" style="4" customWidth="1"/>
    <col min="3536" max="3536" width="10.375" style="4" bestFit="1" customWidth="1"/>
    <col min="3537" max="3537" width="9.5" style="4" bestFit="1" customWidth="1"/>
    <col min="3538" max="3733" width="9" style="4"/>
    <col min="3734" max="3734" width="4" style="4" customWidth="1"/>
    <col min="3735" max="3735" width="17.75" style="4" customWidth="1"/>
    <col min="3736" max="3737" width="12.5" style="4" customWidth="1"/>
    <col min="3738" max="3738" width="12.25" style="4" bestFit="1" customWidth="1"/>
    <col min="3739" max="3740" width="11" style="4" customWidth="1"/>
    <col min="3741" max="3741" width="9.875" style="4" customWidth="1"/>
    <col min="3742" max="3743" width="11" style="4" customWidth="1"/>
    <col min="3744" max="3744" width="10.125" style="4" customWidth="1"/>
    <col min="3745" max="3746" width="11" style="4" customWidth="1"/>
    <col min="3747" max="3747" width="10.375" style="4" customWidth="1"/>
    <col min="3748" max="3749" width="11" style="4" customWidth="1"/>
    <col min="3750" max="3750" width="10.625" style="4" customWidth="1"/>
    <col min="3751" max="3753" width="11" style="4" customWidth="1"/>
    <col min="3754" max="3755" width="11.25" style="4" customWidth="1"/>
    <col min="3756" max="3756" width="10.375" style="4" bestFit="1" customWidth="1"/>
    <col min="3757" max="3758" width="11.25" style="4" customWidth="1"/>
    <col min="3759" max="3759" width="10.375" style="4" customWidth="1"/>
    <col min="3760" max="3761" width="11.25" style="4" customWidth="1"/>
    <col min="3762" max="3762" width="12.25" style="4" bestFit="1" customWidth="1"/>
    <col min="3763" max="3764" width="11.25" style="4" customWidth="1"/>
    <col min="3765" max="3765" width="9.625" style="4" customWidth="1"/>
    <col min="3766" max="3767" width="11.25" style="4" customWidth="1"/>
    <col min="3768" max="3768" width="9.25" style="4" customWidth="1"/>
    <col min="3769" max="3770" width="11.25" style="4" customWidth="1"/>
    <col min="3771" max="3771" width="10.125" style="4" customWidth="1"/>
    <col min="3772" max="3773" width="9.375" style="4" customWidth="1"/>
    <col min="3774" max="3774" width="10.375" style="4" bestFit="1" customWidth="1"/>
    <col min="3775" max="3776" width="9.375" style="4" customWidth="1"/>
    <col min="3777" max="3777" width="9.25" style="4" bestFit="1" customWidth="1"/>
    <col min="3778" max="3778" width="9.375" style="4" customWidth="1"/>
    <col min="3779" max="3779" width="9" style="4" customWidth="1"/>
    <col min="3780" max="3780" width="9.75" style="4" customWidth="1"/>
    <col min="3781" max="3781" width="10.5" style="4" customWidth="1"/>
    <col min="3782" max="3782" width="11.125" style="4" bestFit="1" customWidth="1"/>
    <col min="3783" max="3783" width="10.375" style="4" bestFit="1" customWidth="1"/>
    <col min="3784" max="3784" width="9.375" style="4" customWidth="1"/>
    <col min="3785" max="3785" width="10" style="4" customWidth="1"/>
    <col min="3786" max="3786" width="8.5" style="4" bestFit="1" customWidth="1"/>
    <col min="3787" max="3787" width="10.25" style="4" customWidth="1"/>
    <col min="3788" max="3788" width="10.125" style="4" customWidth="1"/>
    <col min="3789" max="3789" width="9.25" style="4" bestFit="1" customWidth="1"/>
    <col min="3790" max="3790" width="11" style="4" bestFit="1" customWidth="1"/>
    <col min="3791" max="3791" width="10.625" style="4" customWidth="1"/>
    <col min="3792" max="3792" width="10.375" style="4" bestFit="1" customWidth="1"/>
    <col min="3793" max="3793" width="9.5" style="4" bestFit="1" customWidth="1"/>
    <col min="3794" max="3989" width="9" style="4"/>
    <col min="3990" max="3990" width="4" style="4" customWidth="1"/>
    <col min="3991" max="3991" width="17.75" style="4" customWidth="1"/>
    <col min="3992" max="3993" width="12.5" style="4" customWidth="1"/>
    <col min="3994" max="3994" width="12.25" style="4" bestFit="1" customWidth="1"/>
    <col min="3995" max="3996" width="11" style="4" customWidth="1"/>
    <col min="3997" max="3997" width="9.875" style="4" customWidth="1"/>
    <col min="3998" max="3999" width="11" style="4" customWidth="1"/>
    <col min="4000" max="4000" width="10.125" style="4" customWidth="1"/>
    <col min="4001" max="4002" width="11" style="4" customWidth="1"/>
    <col min="4003" max="4003" width="10.375" style="4" customWidth="1"/>
    <col min="4004" max="4005" width="11" style="4" customWidth="1"/>
    <col min="4006" max="4006" width="10.625" style="4" customWidth="1"/>
    <col min="4007" max="4009" width="11" style="4" customWidth="1"/>
    <col min="4010" max="4011" width="11.25" style="4" customWidth="1"/>
    <col min="4012" max="4012" width="10.375" style="4" bestFit="1" customWidth="1"/>
    <col min="4013" max="4014" width="11.25" style="4" customWidth="1"/>
    <col min="4015" max="4015" width="10.375" style="4" customWidth="1"/>
    <col min="4016" max="4017" width="11.25" style="4" customWidth="1"/>
    <col min="4018" max="4018" width="12.25" style="4" bestFit="1" customWidth="1"/>
    <col min="4019" max="4020" width="11.25" style="4" customWidth="1"/>
    <col min="4021" max="4021" width="9.625" style="4" customWidth="1"/>
    <col min="4022" max="4023" width="11.25" style="4" customWidth="1"/>
    <col min="4024" max="4024" width="9.25" style="4" customWidth="1"/>
    <col min="4025" max="4026" width="11.25" style="4" customWidth="1"/>
    <col min="4027" max="4027" width="10.125" style="4" customWidth="1"/>
    <col min="4028" max="4029" width="9.375" style="4" customWidth="1"/>
    <col min="4030" max="4030" width="10.375" style="4" bestFit="1" customWidth="1"/>
    <col min="4031" max="4032" width="9.375" style="4" customWidth="1"/>
    <col min="4033" max="4033" width="9.25" style="4" bestFit="1" customWidth="1"/>
    <col min="4034" max="4034" width="9.375" style="4" customWidth="1"/>
    <col min="4035" max="4035" width="9" style="4" customWidth="1"/>
    <col min="4036" max="4036" width="9.75" style="4" customWidth="1"/>
    <col min="4037" max="4037" width="10.5" style="4" customWidth="1"/>
    <col min="4038" max="4038" width="11.125" style="4" bestFit="1" customWidth="1"/>
    <col min="4039" max="4039" width="10.375" style="4" bestFit="1" customWidth="1"/>
    <col min="4040" max="4040" width="9.375" style="4" customWidth="1"/>
    <col min="4041" max="4041" width="10" style="4" customWidth="1"/>
    <col min="4042" max="4042" width="8.5" style="4" bestFit="1" customWidth="1"/>
    <col min="4043" max="4043" width="10.25" style="4" customWidth="1"/>
    <col min="4044" max="4044" width="10.125" style="4" customWidth="1"/>
    <col min="4045" max="4045" width="9.25" style="4" bestFit="1" customWidth="1"/>
    <col min="4046" max="4046" width="11" style="4" bestFit="1" customWidth="1"/>
    <col min="4047" max="4047" width="10.625" style="4" customWidth="1"/>
    <col min="4048" max="4048" width="10.375" style="4" bestFit="1" customWidth="1"/>
    <col min="4049" max="4049" width="9.5" style="4" bestFit="1" customWidth="1"/>
    <col min="4050" max="4245" width="9" style="4"/>
    <col min="4246" max="4246" width="4" style="4" customWidth="1"/>
    <col min="4247" max="4247" width="17.75" style="4" customWidth="1"/>
    <col min="4248" max="4249" width="12.5" style="4" customWidth="1"/>
    <col min="4250" max="4250" width="12.25" style="4" bestFit="1" customWidth="1"/>
    <col min="4251" max="4252" width="11" style="4" customWidth="1"/>
    <col min="4253" max="4253" width="9.875" style="4" customWidth="1"/>
    <col min="4254" max="4255" width="11" style="4" customWidth="1"/>
    <col min="4256" max="4256" width="10.125" style="4" customWidth="1"/>
    <col min="4257" max="4258" width="11" style="4" customWidth="1"/>
    <col min="4259" max="4259" width="10.375" style="4" customWidth="1"/>
    <col min="4260" max="4261" width="11" style="4" customWidth="1"/>
    <col min="4262" max="4262" width="10.625" style="4" customWidth="1"/>
    <col min="4263" max="4265" width="11" style="4" customWidth="1"/>
    <col min="4266" max="4267" width="11.25" style="4" customWidth="1"/>
    <col min="4268" max="4268" width="10.375" style="4" bestFit="1" customWidth="1"/>
    <col min="4269" max="4270" width="11.25" style="4" customWidth="1"/>
    <col min="4271" max="4271" width="10.375" style="4" customWidth="1"/>
    <col min="4272" max="4273" width="11.25" style="4" customWidth="1"/>
    <col min="4274" max="4274" width="12.25" style="4" bestFit="1" customWidth="1"/>
    <col min="4275" max="4276" width="11.25" style="4" customWidth="1"/>
    <col min="4277" max="4277" width="9.625" style="4" customWidth="1"/>
    <col min="4278" max="4279" width="11.25" style="4" customWidth="1"/>
    <col min="4280" max="4280" width="9.25" style="4" customWidth="1"/>
    <col min="4281" max="4282" width="11.25" style="4" customWidth="1"/>
    <col min="4283" max="4283" width="10.125" style="4" customWidth="1"/>
    <col min="4284" max="4285" width="9.375" style="4" customWidth="1"/>
    <col min="4286" max="4286" width="10.375" style="4" bestFit="1" customWidth="1"/>
    <col min="4287" max="4288" width="9.375" style="4" customWidth="1"/>
    <col min="4289" max="4289" width="9.25" style="4" bestFit="1" customWidth="1"/>
    <col min="4290" max="4290" width="9.375" style="4" customWidth="1"/>
    <col min="4291" max="4291" width="9" style="4" customWidth="1"/>
    <col min="4292" max="4292" width="9.75" style="4" customWidth="1"/>
    <col min="4293" max="4293" width="10.5" style="4" customWidth="1"/>
    <col min="4294" max="4294" width="11.125" style="4" bestFit="1" customWidth="1"/>
    <col min="4295" max="4295" width="10.375" style="4" bestFit="1" customWidth="1"/>
    <col min="4296" max="4296" width="9.375" style="4" customWidth="1"/>
    <col min="4297" max="4297" width="10" style="4" customWidth="1"/>
    <col min="4298" max="4298" width="8.5" style="4" bestFit="1" customWidth="1"/>
    <col min="4299" max="4299" width="10.25" style="4" customWidth="1"/>
    <col min="4300" max="4300" width="10.125" style="4" customWidth="1"/>
    <col min="4301" max="4301" width="9.25" style="4" bestFit="1" customWidth="1"/>
    <col min="4302" max="4302" width="11" style="4" bestFit="1" customWidth="1"/>
    <col min="4303" max="4303" width="10.625" style="4" customWidth="1"/>
    <col min="4304" max="4304" width="10.375" style="4" bestFit="1" customWidth="1"/>
    <col min="4305" max="4305" width="9.5" style="4" bestFit="1" customWidth="1"/>
    <col min="4306" max="4501" width="9" style="4"/>
    <col min="4502" max="4502" width="4" style="4" customWidth="1"/>
    <col min="4503" max="4503" width="17.75" style="4" customWidth="1"/>
    <col min="4504" max="4505" width="12.5" style="4" customWidth="1"/>
    <col min="4506" max="4506" width="12.25" style="4" bestFit="1" customWidth="1"/>
    <col min="4507" max="4508" width="11" style="4" customWidth="1"/>
    <col min="4509" max="4509" width="9.875" style="4" customWidth="1"/>
    <col min="4510" max="4511" width="11" style="4" customWidth="1"/>
    <col min="4512" max="4512" width="10.125" style="4" customWidth="1"/>
    <col min="4513" max="4514" width="11" style="4" customWidth="1"/>
    <col min="4515" max="4515" width="10.375" style="4" customWidth="1"/>
    <col min="4516" max="4517" width="11" style="4" customWidth="1"/>
    <col min="4518" max="4518" width="10.625" style="4" customWidth="1"/>
    <col min="4519" max="4521" width="11" style="4" customWidth="1"/>
    <col min="4522" max="4523" width="11.25" style="4" customWidth="1"/>
    <col min="4524" max="4524" width="10.375" style="4" bestFit="1" customWidth="1"/>
    <col min="4525" max="4526" width="11.25" style="4" customWidth="1"/>
    <col min="4527" max="4527" width="10.375" style="4" customWidth="1"/>
    <col min="4528" max="4529" width="11.25" style="4" customWidth="1"/>
    <col min="4530" max="4530" width="12.25" style="4" bestFit="1" customWidth="1"/>
    <col min="4531" max="4532" width="11.25" style="4" customWidth="1"/>
    <col min="4533" max="4533" width="9.625" style="4" customWidth="1"/>
    <col min="4534" max="4535" width="11.25" style="4" customWidth="1"/>
    <col min="4536" max="4536" width="9.25" style="4" customWidth="1"/>
    <col min="4537" max="4538" width="11.25" style="4" customWidth="1"/>
    <col min="4539" max="4539" width="10.125" style="4" customWidth="1"/>
    <col min="4540" max="4541" width="9.375" style="4" customWidth="1"/>
    <col min="4542" max="4542" width="10.375" style="4" bestFit="1" customWidth="1"/>
    <col min="4543" max="4544" width="9.375" style="4" customWidth="1"/>
    <col min="4545" max="4545" width="9.25" style="4" bestFit="1" customWidth="1"/>
    <col min="4546" max="4546" width="9.375" style="4" customWidth="1"/>
    <col min="4547" max="4547" width="9" style="4" customWidth="1"/>
    <col min="4548" max="4548" width="9.75" style="4" customWidth="1"/>
    <col min="4549" max="4549" width="10.5" style="4" customWidth="1"/>
    <col min="4550" max="4550" width="11.125" style="4" bestFit="1" customWidth="1"/>
    <col min="4551" max="4551" width="10.375" style="4" bestFit="1" customWidth="1"/>
    <col min="4552" max="4552" width="9.375" style="4" customWidth="1"/>
    <col min="4553" max="4553" width="10" style="4" customWidth="1"/>
    <col min="4554" max="4554" width="8.5" style="4" bestFit="1" customWidth="1"/>
    <col min="4555" max="4555" width="10.25" style="4" customWidth="1"/>
    <col min="4556" max="4556" width="10.125" style="4" customWidth="1"/>
    <col min="4557" max="4557" width="9.25" style="4" bestFit="1" customWidth="1"/>
    <col min="4558" max="4558" width="11" style="4" bestFit="1" customWidth="1"/>
    <col min="4559" max="4559" width="10.625" style="4" customWidth="1"/>
    <col min="4560" max="4560" width="10.375" style="4" bestFit="1" customWidth="1"/>
    <col min="4561" max="4561" width="9.5" style="4" bestFit="1" customWidth="1"/>
    <col min="4562" max="4757" width="9" style="4"/>
    <col min="4758" max="4758" width="4" style="4" customWidth="1"/>
    <col min="4759" max="4759" width="17.75" style="4" customWidth="1"/>
    <col min="4760" max="4761" width="12.5" style="4" customWidth="1"/>
    <col min="4762" max="4762" width="12.25" style="4" bestFit="1" customWidth="1"/>
    <col min="4763" max="4764" width="11" style="4" customWidth="1"/>
    <col min="4765" max="4765" width="9.875" style="4" customWidth="1"/>
    <col min="4766" max="4767" width="11" style="4" customWidth="1"/>
    <col min="4768" max="4768" width="10.125" style="4" customWidth="1"/>
    <col min="4769" max="4770" width="11" style="4" customWidth="1"/>
    <col min="4771" max="4771" width="10.375" style="4" customWidth="1"/>
    <col min="4772" max="4773" width="11" style="4" customWidth="1"/>
    <col min="4774" max="4774" width="10.625" style="4" customWidth="1"/>
    <col min="4775" max="4777" width="11" style="4" customWidth="1"/>
    <col min="4778" max="4779" width="11.25" style="4" customWidth="1"/>
    <col min="4780" max="4780" width="10.375" style="4" bestFit="1" customWidth="1"/>
    <col min="4781" max="4782" width="11.25" style="4" customWidth="1"/>
    <col min="4783" max="4783" width="10.375" style="4" customWidth="1"/>
    <col min="4784" max="4785" width="11.25" style="4" customWidth="1"/>
    <col min="4786" max="4786" width="12.25" style="4" bestFit="1" customWidth="1"/>
    <col min="4787" max="4788" width="11.25" style="4" customWidth="1"/>
    <col min="4789" max="4789" width="9.625" style="4" customWidth="1"/>
    <col min="4790" max="4791" width="11.25" style="4" customWidth="1"/>
    <col min="4792" max="4792" width="9.25" style="4" customWidth="1"/>
    <col min="4793" max="4794" width="11.25" style="4" customWidth="1"/>
    <col min="4795" max="4795" width="10.125" style="4" customWidth="1"/>
    <col min="4796" max="4797" width="9.375" style="4" customWidth="1"/>
    <col min="4798" max="4798" width="10.375" style="4" bestFit="1" customWidth="1"/>
    <col min="4799" max="4800" width="9.375" style="4" customWidth="1"/>
    <col min="4801" max="4801" width="9.25" style="4" bestFit="1" customWidth="1"/>
    <col min="4802" max="4802" width="9.375" style="4" customWidth="1"/>
    <col min="4803" max="4803" width="9" style="4" customWidth="1"/>
    <col min="4804" max="4804" width="9.75" style="4" customWidth="1"/>
    <col min="4805" max="4805" width="10.5" style="4" customWidth="1"/>
    <col min="4806" max="4806" width="11.125" style="4" bestFit="1" customWidth="1"/>
    <col min="4807" max="4807" width="10.375" style="4" bestFit="1" customWidth="1"/>
    <col min="4808" max="4808" width="9.375" style="4" customWidth="1"/>
    <col min="4809" max="4809" width="10" style="4" customWidth="1"/>
    <col min="4810" max="4810" width="8.5" style="4" bestFit="1" customWidth="1"/>
    <col min="4811" max="4811" width="10.25" style="4" customWidth="1"/>
    <col min="4812" max="4812" width="10.125" style="4" customWidth="1"/>
    <col min="4813" max="4813" width="9.25" style="4" bestFit="1" customWidth="1"/>
    <col min="4814" max="4814" width="11" style="4" bestFit="1" customWidth="1"/>
    <col min="4815" max="4815" width="10.625" style="4" customWidth="1"/>
    <col min="4816" max="4816" width="10.375" style="4" bestFit="1" customWidth="1"/>
    <col min="4817" max="4817" width="9.5" style="4" bestFit="1" customWidth="1"/>
    <col min="4818" max="5013" width="9" style="4"/>
    <col min="5014" max="5014" width="4" style="4" customWidth="1"/>
    <col min="5015" max="5015" width="17.75" style="4" customWidth="1"/>
    <col min="5016" max="5017" width="12.5" style="4" customWidth="1"/>
    <col min="5018" max="5018" width="12.25" style="4" bestFit="1" customWidth="1"/>
    <col min="5019" max="5020" width="11" style="4" customWidth="1"/>
    <col min="5021" max="5021" width="9.875" style="4" customWidth="1"/>
    <col min="5022" max="5023" width="11" style="4" customWidth="1"/>
    <col min="5024" max="5024" width="10.125" style="4" customWidth="1"/>
    <col min="5025" max="5026" width="11" style="4" customWidth="1"/>
    <col min="5027" max="5027" width="10.375" style="4" customWidth="1"/>
    <col min="5028" max="5029" width="11" style="4" customWidth="1"/>
    <col min="5030" max="5030" width="10.625" style="4" customWidth="1"/>
    <col min="5031" max="5033" width="11" style="4" customWidth="1"/>
    <col min="5034" max="5035" width="11.25" style="4" customWidth="1"/>
    <col min="5036" max="5036" width="10.375" style="4" bestFit="1" customWidth="1"/>
    <col min="5037" max="5038" width="11.25" style="4" customWidth="1"/>
    <col min="5039" max="5039" width="10.375" style="4" customWidth="1"/>
    <col min="5040" max="5041" width="11.25" style="4" customWidth="1"/>
    <col min="5042" max="5042" width="12.25" style="4" bestFit="1" customWidth="1"/>
    <col min="5043" max="5044" width="11.25" style="4" customWidth="1"/>
    <col min="5045" max="5045" width="9.625" style="4" customWidth="1"/>
    <col min="5046" max="5047" width="11.25" style="4" customWidth="1"/>
    <col min="5048" max="5048" width="9.25" style="4" customWidth="1"/>
    <col min="5049" max="5050" width="11.25" style="4" customWidth="1"/>
    <col min="5051" max="5051" width="10.125" style="4" customWidth="1"/>
    <col min="5052" max="5053" width="9.375" style="4" customWidth="1"/>
    <col min="5054" max="5054" width="10.375" style="4" bestFit="1" customWidth="1"/>
    <col min="5055" max="5056" width="9.375" style="4" customWidth="1"/>
    <col min="5057" max="5057" width="9.25" style="4" bestFit="1" customWidth="1"/>
    <col min="5058" max="5058" width="9.375" style="4" customWidth="1"/>
    <col min="5059" max="5059" width="9" style="4" customWidth="1"/>
    <col min="5060" max="5060" width="9.75" style="4" customWidth="1"/>
    <col min="5061" max="5061" width="10.5" style="4" customWidth="1"/>
    <col min="5062" max="5062" width="11.125" style="4" bestFit="1" customWidth="1"/>
    <col min="5063" max="5063" width="10.375" style="4" bestFit="1" customWidth="1"/>
    <col min="5064" max="5064" width="9.375" style="4" customWidth="1"/>
    <col min="5065" max="5065" width="10" style="4" customWidth="1"/>
    <col min="5066" max="5066" width="8.5" style="4" bestFit="1" customWidth="1"/>
    <col min="5067" max="5067" width="10.25" style="4" customWidth="1"/>
    <col min="5068" max="5068" width="10.125" style="4" customWidth="1"/>
    <col min="5069" max="5069" width="9.25" style="4" bestFit="1" customWidth="1"/>
    <col min="5070" max="5070" width="11" style="4" bestFit="1" customWidth="1"/>
    <col min="5071" max="5071" width="10.625" style="4" customWidth="1"/>
    <col min="5072" max="5072" width="10.375" style="4" bestFit="1" customWidth="1"/>
    <col min="5073" max="5073" width="9.5" style="4" bestFit="1" customWidth="1"/>
    <col min="5074" max="5269" width="9" style="4"/>
    <col min="5270" max="5270" width="4" style="4" customWidth="1"/>
    <col min="5271" max="5271" width="17.75" style="4" customWidth="1"/>
    <col min="5272" max="5273" width="12.5" style="4" customWidth="1"/>
    <col min="5274" max="5274" width="12.25" style="4" bestFit="1" customWidth="1"/>
    <col min="5275" max="5276" width="11" style="4" customWidth="1"/>
    <col min="5277" max="5277" width="9.875" style="4" customWidth="1"/>
    <col min="5278" max="5279" width="11" style="4" customWidth="1"/>
    <col min="5280" max="5280" width="10.125" style="4" customWidth="1"/>
    <col min="5281" max="5282" width="11" style="4" customWidth="1"/>
    <col min="5283" max="5283" width="10.375" style="4" customWidth="1"/>
    <col min="5284" max="5285" width="11" style="4" customWidth="1"/>
    <col min="5286" max="5286" width="10.625" style="4" customWidth="1"/>
    <col min="5287" max="5289" width="11" style="4" customWidth="1"/>
    <col min="5290" max="5291" width="11.25" style="4" customWidth="1"/>
    <col min="5292" max="5292" width="10.375" style="4" bestFit="1" customWidth="1"/>
    <col min="5293" max="5294" width="11.25" style="4" customWidth="1"/>
    <col min="5295" max="5295" width="10.375" style="4" customWidth="1"/>
    <col min="5296" max="5297" width="11.25" style="4" customWidth="1"/>
    <col min="5298" max="5298" width="12.25" style="4" bestFit="1" customWidth="1"/>
    <col min="5299" max="5300" width="11.25" style="4" customWidth="1"/>
    <col min="5301" max="5301" width="9.625" style="4" customWidth="1"/>
    <col min="5302" max="5303" width="11.25" style="4" customWidth="1"/>
    <col min="5304" max="5304" width="9.25" style="4" customWidth="1"/>
    <col min="5305" max="5306" width="11.25" style="4" customWidth="1"/>
    <col min="5307" max="5307" width="10.125" style="4" customWidth="1"/>
    <col min="5308" max="5309" width="9.375" style="4" customWidth="1"/>
    <col min="5310" max="5310" width="10.375" style="4" bestFit="1" customWidth="1"/>
    <col min="5311" max="5312" width="9.375" style="4" customWidth="1"/>
    <col min="5313" max="5313" width="9.25" style="4" bestFit="1" customWidth="1"/>
    <col min="5314" max="5314" width="9.375" style="4" customWidth="1"/>
    <col min="5315" max="5315" width="9" style="4" customWidth="1"/>
    <col min="5316" max="5316" width="9.75" style="4" customWidth="1"/>
    <col min="5317" max="5317" width="10.5" style="4" customWidth="1"/>
    <col min="5318" max="5318" width="11.125" style="4" bestFit="1" customWidth="1"/>
    <col min="5319" max="5319" width="10.375" style="4" bestFit="1" customWidth="1"/>
    <col min="5320" max="5320" width="9.375" style="4" customWidth="1"/>
    <col min="5321" max="5321" width="10" style="4" customWidth="1"/>
    <col min="5322" max="5322" width="8.5" style="4" bestFit="1" customWidth="1"/>
    <col min="5323" max="5323" width="10.25" style="4" customWidth="1"/>
    <col min="5324" max="5324" width="10.125" style="4" customWidth="1"/>
    <col min="5325" max="5325" width="9.25" style="4" bestFit="1" customWidth="1"/>
    <col min="5326" max="5326" width="11" style="4" bestFit="1" customWidth="1"/>
    <col min="5327" max="5327" width="10.625" style="4" customWidth="1"/>
    <col min="5328" max="5328" width="10.375" style="4" bestFit="1" customWidth="1"/>
    <col min="5329" max="5329" width="9.5" style="4" bestFit="1" customWidth="1"/>
    <col min="5330" max="5525" width="9" style="4"/>
    <col min="5526" max="5526" width="4" style="4" customWidth="1"/>
    <col min="5527" max="5527" width="17.75" style="4" customWidth="1"/>
    <col min="5528" max="5529" width="12.5" style="4" customWidth="1"/>
    <col min="5530" max="5530" width="12.25" style="4" bestFit="1" customWidth="1"/>
    <col min="5531" max="5532" width="11" style="4" customWidth="1"/>
    <col min="5533" max="5533" width="9.875" style="4" customWidth="1"/>
    <col min="5534" max="5535" width="11" style="4" customWidth="1"/>
    <col min="5536" max="5536" width="10.125" style="4" customWidth="1"/>
    <col min="5537" max="5538" width="11" style="4" customWidth="1"/>
    <col min="5539" max="5539" width="10.375" style="4" customWidth="1"/>
    <col min="5540" max="5541" width="11" style="4" customWidth="1"/>
    <col min="5542" max="5542" width="10.625" style="4" customWidth="1"/>
    <col min="5543" max="5545" width="11" style="4" customWidth="1"/>
    <col min="5546" max="5547" width="11.25" style="4" customWidth="1"/>
    <col min="5548" max="5548" width="10.375" style="4" bestFit="1" customWidth="1"/>
    <col min="5549" max="5550" width="11.25" style="4" customWidth="1"/>
    <col min="5551" max="5551" width="10.375" style="4" customWidth="1"/>
    <col min="5552" max="5553" width="11.25" style="4" customWidth="1"/>
    <col min="5554" max="5554" width="12.25" style="4" bestFit="1" customWidth="1"/>
    <col min="5555" max="5556" width="11.25" style="4" customWidth="1"/>
    <col min="5557" max="5557" width="9.625" style="4" customWidth="1"/>
    <col min="5558" max="5559" width="11.25" style="4" customWidth="1"/>
    <col min="5560" max="5560" width="9.25" style="4" customWidth="1"/>
    <col min="5561" max="5562" width="11.25" style="4" customWidth="1"/>
    <col min="5563" max="5563" width="10.125" style="4" customWidth="1"/>
    <col min="5564" max="5565" width="9.375" style="4" customWidth="1"/>
    <col min="5566" max="5566" width="10.375" style="4" bestFit="1" customWidth="1"/>
    <col min="5567" max="5568" width="9.375" style="4" customWidth="1"/>
    <col min="5569" max="5569" width="9.25" style="4" bestFit="1" customWidth="1"/>
    <col min="5570" max="5570" width="9.375" style="4" customWidth="1"/>
    <col min="5571" max="5571" width="9" style="4" customWidth="1"/>
    <col min="5572" max="5572" width="9.75" style="4" customWidth="1"/>
    <col min="5573" max="5573" width="10.5" style="4" customWidth="1"/>
    <col min="5574" max="5574" width="11.125" style="4" bestFit="1" customWidth="1"/>
    <col min="5575" max="5575" width="10.375" style="4" bestFit="1" customWidth="1"/>
    <col min="5576" max="5576" width="9.375" style="4" customWidth="1"/>
    <col min="5577" max="5577" width="10" style="4" customWidth="1"/>
    <col min="5578" max="5578" width="8.5" style="4" bestFit="1" customWidth="1"/>
    <col min="5579" max="5579" width="10.25" style="4" customWidth="1"/>
    <col min="5580" max="5580" width="10.125" style="4" customWidth="1"/>
    <col min="5581" max="5581" width="9.25" style="4" bestFit="1" customWidth="1"/>
    <col min="5582" max="5582" width="11" style="4" bestFit="1" customWidth="1"/>
    <col min="5583" max="5583" width="10.625" style="4" customWidth="1"/>
    <col min="5584" max="5584" width="10.375" style="4" bestFit="1" customWidth="1"/>
    <col min="5585" max="5585" width="9.5" style="4" bestFit="1" customWidth="1"/>
    <col min="5586" max="5781" width="9" style="4"/>
    <col min="5782" max="5782" width="4" style="4" customWidth="1"/>
    <col min="5783" max="5783" width="17.75" style="4" customWidth="1"/>
    <col min="5784" max="5785" width="12.5" style="4" customWidth="1"/>
    <col min="5786" max="5786" width="12.25" style="4" bestFit="1" customWidth="1"/>
    <col min="5787" max="5788" width="11" style="4" customWidth="1"/>
    <col min="5789" max="5789" width="9.875" style="4" customWidth="1"/>
    <col min="5790" max="5791" width="11" style="4" customWidth="1"/>
    <col min="5792" max="5792" width="10.125" style="4" customWidth="1"/>
    <col min="5793" max="5794" width="11" style="4" customWidth="1"/>
    <col min="5795" max="5795" width="10.375" style="4" customWidth="1"/>
    <col min="5796" max="5797" width="11" style="4" customWidth="1"/>
    <col min="5798" max="5798" width="10.625" style="4" customWidth="1"/>
    <col min="5799" max="5801" width="11" style="4" customWidth="1"/>
    <col min="5802" max="5803" width="11.25" style="4" customWidth="1"/>
    <col min="5804" max="5804" width="10.375" style="4" bestFit="1" customWidth="1"/>
    <col min="5805" max="5806" width="11.25" style="4" customWidth="1"/>
    <col min="5807" max="5807" width="10.375" style="4" customWidth="1"/>
    <col min="5808" max="5809" width="11.25" style="4" customWidth="1"/>
    <col min="5810" max="5810" width="12.25" style="4" bestFit="1" customWidth="1"/>
    <col min="5811" max="5812" width="11.25" style="4" customWidth="1"/>
    <col min="5813" max="5813" width="9.625" style="4" customWidth="1"/>
    <col min="5814" max="5815" width="11.25" style="4" customWidth="1"/>
    <col min="5816" max="5816" width="9.25" style="4" customWidth="1"/>
    <col min="5817" max="5818" width="11.25" style="4" customWidth="1"/>
    <col min="5819" max="5819" width="10.125" style="4" customWidth="1"/>
    <col min="5820" max="5821" width="9.375" style="4" customWidth="1"/>
    <col min="5822" max="5822" width="10.375" style="4" bestFit="1" customWidth="1"/>
    <col min="5823" max="5824" width="9.375" style="4" customWidth="1"/>
    <col min="5825" max="5825" width="9.25" style="4" bestFit="1" customWidth="1"/>
    <col min="5826" max="5826" width="9.375" style="4" customWidth="1"/>
    <col min="5827" max="5827" width="9" style="4" customWidth="1"/>
    <col min="5828" max="5828" width="9.75" style="4" customWidth="1"/>
    <col min="5829" max="5829" width="10.5" style="4" customWidth="1"/>
    <col min="5830" max="5830" width="11.125" style="4" bestFit="1" customWidth="1"/>
    <col min="5831" max="5831" width="10.375" style="4" bestFit="1" customWidth="1"/>
    <col min="5832" max="5832" width="9.375" style="4" customWidth="1"/>
    <col min="5833" max="5833" width="10" style="4" customWidth="1"/>
    <col min="5834" max="5834" width="8.5" style="4" bestFit="1" customWidth="1"/>
    <col min="5835" max="5835" width="10.25" style="4" customWidth="1"/>
    <col min="5836" max="5836" width="10.125" style="4" customWidth="1"/>
    <col min="5837" max="5837" width="9.25" style="4" bestFit="1" customWidth="1"/>
    <col min="5838" max="5838" width="11" style="4" bestFit="1" customWidth="1"/>
    <col min="5839" max="5839" width="10.625" style="4" customWidth="1"/>
    <col min="5840" max="5840" width="10.375" style="4" bestFit="1" customWidth="1"/>
    <col min="5841" max="5841" width="9.5" style="4" bestFit="1" customWidth="1"/>
    <col min="5842" max="6037" width="9" style="4"/>
    <col min="6038" max="6038" width="4" style="4" customWidth="1"/>
    <col min="6039" max="6039" width="17.75" style="4" customWidth="1"/>
    <col min="6040" max="6041" width="12.5" style="4" customWidth="1"/>
    <col min="6042" max="6042" width="12.25" style="4" bestFit="1" customWidth="1"/>
    <col min="6043" max="6044" width="11" style="4" customWidth="1"/>
    <col min="6045" max="6045" width="9.875" style="4" customWidth="1"/>
    <col min="6046" max="6047" width="11" style="4" customWidth="1"/>
    <col min="6048" max="6048" width="10.125" style="4" customWidth="1"/>
    <col min="6049" max="6050" width="11" style="4" customWidth="1"/>
    <col min="6051" max="6051" width="10.375" style="4" customWidth="1"/>
    <col min="6052" max="6053" width="11" style="4" customWidth="1"/>
    <col min="6054" max="6054" width="10.625" style="4" customWidth="1"/>
    <col min="6055" max="6057" width="11" style="4" customWidth="1"/>
    <col min="6058" max="6059" width="11.25" style="4" customWidth="1"/>
    <col min="6060" max="6060" width="10.375" style="4" bestFit="1" customWidth="1"/>
    <col min="6061" max="6062" width="11.25" style="4" customWidth="1"/>
    <col min="6063" max="6063" width="10.375" style="4" customWidth="1"/>
    <col min="6064" max="6065" width="11.25" style="4" customWidth="1"/>
    <col min="6066" max="6066" width="12.25" style="4" bestFit="1" customWidth="1"/>
    <col min="6067" max="6068" width="11.25" style="4" customWidth="1"/>
    <col min="6069" max="6069" width="9.625" style="4" customWidth="1"/>
    <col min="6070" max="6071" width="11.25" style="4" customWidth="1"/>
    <col min="6072" max="6072" width="9.25" style="4" customWidth="1"/>
    <col min="6073" max="6074" width="11.25" style="4" customWidth="1"/>
    <col min="6075" max="6075" width="10.125" style="4" customWidth="1"/>
    <col min="6076" max="6077" width="9.375" style="4" customWidth="1"/>
    <col min="6078" max="6078" width="10.375" style="4" bestFit="1" customWidth="1"/>
    <col min="6079" max="6080" width="9.375" style="4" customWidth="1"/>
    <col min="6081" max="6081" width="9.25" style="4" bestFit="1" customWidth="1"/>
    <col min="6082" max="6082" width="9.375" style="4" customWidth="1"/>
    <col min="6083" max="6083" width="9" style="4" customWidth="1"/>
    <col min="6084" max="6084" width="9.75" style="4" customWidth="1"/>
    <col min="6085" max="6085" width="10.5" style="4" customWidth="1"/>
    <col min="6086" max="6086" width="11.125" style="4" bestFit="1" customWidth="1"/>
    <col min="6087" max="6087" width="10.375" style="4" bestFit="1" customWidth="1"/>
    <col min="6088" max="6088" width="9.375" style="4" customWidth="1"/>
    <col min="6089" max="6089" width="10" style="4" customWidth="1"/>
    <col min="6090" max="6090" width="8.5" style="4" bestFit="1" customWidth="1"/>
    <col min="6091" max="6091" width="10.25" style="4" customWidth="1"/>
    <col min="6092" max="6092" width="10.125" style="4" customWidth="1"/>
    <col min="6093" max="6093" width="9.25" style="4" bestFit="1" customWidth="1"/>
    <col min="6094" max="6094" width="11" style="4" bestFit="1" customWidth="1"/>
    <col min="6095" max="6095" width="10.625" style="4" customWidth="1"/>
    <col min="6096" max="6096" width="10.375" style="4" bestFit="1" customWidth="1"/>
    <col min="6097" max="6097" width="9.5" style="4" bestFit="1" customWidth="1"/>
    <col min="6098" max="6293" width="9" style="4"/>
    <col min="6294" max="6294" width="4" style="4" customWidth="1"/>
    <col min="6295" max="6295" width="17.75" style="4" customWidth="1"/>
    <col min="6296" max="6297" width="12.5" style="4" customWidth="1"/>
    <col min="6298" max="6298" width="12.25" style="4" bestFit="1" customWidth="1"/>
    <col min="6299" max="6300" width="11" style="4" customWidth="1"/>
    <col min="6301" max="6301" width="9.875" style="4" customWidth="1"/>
    <col min="6302" max="6303" width="11" style="4" customWidth="1"/>
    <col min="6304" max="6304" width="10.125" style="4" customWidth="1"/>
    <col min="6305" max="6306" width="11" style="4" customWidth="1"/>
    <col min="6307" max="6307" width="10.375" style="4" customWidth="1"/>
    <col min="6308" max="6309" width="11" style="4" customWidth="1"/>
    <col min="6310" max="6310" width="10.625" style="4" customWidth="1"/>
    <col min="6311" max="6313" width="11" style="4" customWidth="1"/>
    <col min="6314" max="6315" width="11.25" style="4" customWidth="1"/>
    <col min="6316" max="6316" width="10.375" style="4" bestFit="1" customWidth="1"/>
    <col min="6317" max="6318" width="11.25" style="4" customWidth="1"/>
    <col min="6319" max="6319" width="10.375" style="4" customWidth="1"/>
    <col min="6320" max="6321" width="11.25" style="4" customWidth="1"/>
    <col min="6322" max="6322" width="12.25" style="4" bestFit="1" customWidth="1"/>
    <col min="6323" max="6324" width="11.25" style="4" customWidth="1"/>
    <col min="6325" max="6325" width="9.625" style="4" customWidth="1"/>
    <col min="6326" max="6327" width="11.25" style="4" customWidth="1"/>
    <col min="6328" max="6328" width="9.25" style="4" customWidth="1"/>
    <col min="6329" max="6330" width="11.25" style="4" customWidth="1"/>
    <col min="6331" max="6331" width="10.125" style="4" customWidth="1"/>
    <col min="6332" max="6333" width="9.375" style="4" customWidth="1"/>
    <col min="6334" max="6334" width="10.375" style="4" bestFit="1" customWidth="1"/>
    <col min="6335" max="6336" width="9.375" style="4" customWidth="1"/>
    <col min="6337" max="6337" width="9.25" style="4" bestFit="1" customWidth="1"/>
    <col min="6338" max="6338" width="9.375" style="4" customWidth="1"/>
    <col min="6339" max="6339" width="9" style="4" customWidth="1"/>
    <col min="6340" max="6340" width="9.75" style="4" customWidth="1"/>
    <col min="6341" max="6341" width="10.5" style="4" customWidth="1"/>
    <col min="6342" max="6342" width="11.125" style="4" bestFit="1" customWidth="1"/>
    <col min="6343" max="6343" width="10.375" style="4" bestFit="1" customWidth="1"/>
    <col min="6344" max="6344" width="9.375" style="4" customWidth="1"/>
    <col min="6345" max="6345" width="10" style="4" customWidth="1"/>
    <col min="6346" max="6346" width="8.5" style="4" bestFit="1" customWidth="1"/>
    <col min="6347" max="6347" width="10.25" style="4" customWidth="1"/>
    <col min="6348" max="6348" width="10.125" style="4" customWidth="1"/>
    <col min="6349" max="6349" width="9.25" style="4" bestFit="1" customWidth="1"/>
    <col min="6350" max="6350" width="11" style="4" bestFit="1" customWidth="1"/>
    <col min="6351" max="6351" width="10.625" style="4" customWidth="1"/>
    <col min="6352" max="6352" width="10.375" style="4" bestFit="1" customWidth="1"/>
    <col min="6353" max="6353" width="9.5" style="4" bestFit="1" customWidth="1"/>
    <col min="6354" max="6549" width="9" style="4"/>
    <col min="6550" max="6550" width="4" style="4" customWidth="1"/>
    <col min="6551" max="6551" width="17.75" style="4" customWidth="1"/>
    <col min="6552" max="6553" width="12.5" style="4" customWidth="1"/>
    <col min="6554" max="6554" width="12.25" style="4" bestFit="1" customWidth="1"/>
    <col min="6555" max="6556" width="11" style="4" customWidth="1"/>
    <col min="6557" max="6557" width="9.875" style="4" customWidth="1"/>
    <col min="6558" max="6559" width="11" style="4" customWidth="1"/>
    <col min="6560" max="6560" width="10.125" style="4" customWidth="1"/>
    <col min="6561" max="6562" width="11" style="4" customWidth="1"/>
    <col min="6563" max="6563" width="10.375" style="4" customWidth="1"/>
    <col min="6564" max="6565" width="11" style="4" customWidth="1"/>
    <col min="6566" max="6566" width="10.625" style="4" customWidth="1"/>
    <col min="6567" max="6569" width="11" style="4" customWidth="1"/>
    <col min="6570" max="6571" width="11.25" style="4" customWidth="1"/>
    <col min="6572" max="6572" width="10.375" style="4" bestFit="1" customWidth="1"/>
    <col min="6573" max="6574" width="11.25" style="4" customWidth="1"/>
    <col min="6575" max="6575" width="10.375" style="4" customWidth="1"/>
    <col min="6576" max="6577" width="11.25" style="4" customWidth="1"/>
    <col min="6578" max="6578" width="12.25" style="4" bestFit="1" customWidth="1"/>
    <col min="6579" max="6580" width="11.25" style="4" customWidth="1"/>
    <col min="6581" max="6581" width="9.625" style="4" customWidth="1"/>
    <col min="6582" max="6583" width="11.25" style="4" customWidth="1"/>
    <col min="6584" max="6584" width="9.25" style="4" customWidth="1"/>
    <col min="6585" max="6586" width="11.25" style="4" customWidth="1"/>
    <col min="6587" max="6587" width="10.125" style="4" customWidth="1"/>
    <col min="6588" max="6589" width="9.375" style="4" customWidth="1"/>
    <col min="6590" max="6590" width="10.375" style="4" bestFit="1" customWidth="1"/>
    <col min="6591" max="6592" width="9.375" style="4" customWidth="1"/>
    <col min="6593" max="6593" width="9.25" style="4" bestFit="1" customWidth="1"/>
    <col min="6594" max="6594" width="9.375" style="4" customWidth="1"/>
    <col min="6595" max="6595" width="9" style="4" customWidth="1"/>
    <col min="6596" max="6596" width="9.75" style="4" customWidth="1"/>
    <col min="6597" max="6597" width="10.5" style="4" customWidth="1"/>
    <col min="6598" max="6598" width="11.125" style="4" bestFit="1" customWidth="1"/>
    <col min="6599" max="6599" width="10.375" style="4" bestFit="1" customWidth="1"/>
    <col min="6600" max="6600" width="9.375" style="4" customWidth="1"/>
    <col min="6601" max="6601" width="10" style="4" customWidth="1"/>
    <col min="6602" max="6602" width="8.5" style="4" bestFit="1" customWidth="1"/>
    <col min="6603" max="6603" width="10.25" style="4" customWidth="1"/>
    <col min="6604" max="6604" width="10.125" style="4" customWidth="1"/>
    <col min="6605" max="6605" width="9.25" style="4" bestFit="1" customWidth="1"/>
    <col min="6606" max="6606" width="11" style="4" bestFit="1" customWidth="1"/>
    <col min="6607" max="6607" width="10.625" style="4" customWidth="1"/>
    <col min="6608" max="6608" width="10.375" style="4" bestFit="1" customWidth="1"/>
    <col min="6609" max="6609" width="9.5" style="4" bestFit="1" customWidth="1"/>
    <col min="6610" max="6805" width="9" style="4"/>
    <col min="6806" max="6806" width="4" style="4" customWidth="1"/>
    <col min="6807" max="6807" width="17.75" style="4" customWidth="1"/>
    <col min="6808" max="6809" width="12.5" style="4" customWidth="1"/>
    <col min="6810" max="6810" width="12.25" style="4" bestFit="1" customWidth="1"/>
    <col min="6811" max="6812" width="11" style="4" customWidth="1"/>
    <col min="6813" max="6813" width="9.875" style="4" customWidth="1"/>
    <col min="6814" max="6815" width="11" style="4" customWidth="1"/>
    <col min="6816" max="6816" width="10.125" style="4" customWidth="1"/>
    <col min="6817" max="6818" width="11" style="4" customWidth="1"/>
    <col min="6819" max="6819" width="10.375" style="4" customWidth="1"/>
    <col min="6820" max="6821" width="11" style="4" customWidth="1"/>
    <col min="6822" max="6822" width="10.625" style="4" customWidth="1"/>
    <col min="6823" max="6825" width="11" style="4" customWidth="1"/>
    <col min="6826" max="6827" width="11.25" style="4" customWidth="1"/>
    <col min="6828" max="6828" width="10.375" style="4" bestFit="1" customWidth="1"/>
    <col min="6829" max="6830" width="11.25" style="4" customWidth="1"/>
    <col min="6831" max="6831" width="10.375" style="4" customWidth="1"/>
    <col min="6832" max="6833" width="11.25" style="4" customWidth="1"/>
    <col min="6834" max="6834" width="12.25" style="4" bestFit="1" customWidth="1"/>
    <col min="6835" max="6836" width="11.25" style="4" customWidth="1"/>
    <col min="6837" max="6837" width="9.625" style="4" customWidth="1"/>
    <col min="6838" max="6839" width="11.25" style="4" customWidth="1"/>
    <col min="6840" max="6840" width="9.25" style="4" customWidth="1"/>
    <col min="6841" max="6842" width="11.25" style="4" customWidth="1"/>
    <col min="6843" max="6843" width="10.125" style="4" customWidth="1"/>
    <col min="6844" max="6845" width="9.375" style="4" customWidth="1"/>
    <col min="6846" max="6846" width="10.375" style="4" bestFit="1" customWidth="1"/>
    <col min="6847" max="6848" width="9.375" style="4" customWidth="1"/>
    <col min="6849" max="6849" width="9.25" style="4" bestFit="1" customWidth="1"/>
    <col min="6850" max="6850" width="9.375" style="4" customWidth="1"/>
    <col min="6851" max="6851" width="9" style="4" customWidth="1"/>
    <col min="6852" max="6852" width="9.75" style="4" customWidth="1"/>
    <col min="6853" max="6853" width="10.5" style="4" customWidth="1"/>
    <col min="6854" max="6854" width="11.125" style="4" bestFit="1" customWidth="1"/>
    <col min="6855" max="6855" width="10.375" style="4" bestFit="1" customWidth="1"/>
    <col min="6856" max="6856" width="9.375" style="4" customWidth="1"/>
    <col min="6857" max="6857" width="10" style="4" customWidth="1"/>
    <col min="6858" max="6858" width="8.5" style="4" bestFit="1" customWidth="1"/>
    <col min="6859" max="6859" width="10.25" style="4" customWidth="1"/>
    <col min="6860" max="6860" width="10.125" style="4" customWidth="1"/>
    <col min="6861" max="6861" width="9.25" style="4" bestFit="1" customWidth="1"/>
    <col min="6862" max="6862" width="11" style="4" bestFit="1" customWidth="1"/>
    <col min="6863" max="6863" width="10.625" style="4" customWidth="1"/>
    <col min="6864" max="6864" width="10.375" style="4" bestFit="1" customWidth="1"/>
    <col min="6865" max="6865" width="9.5" style="4" bestFit="1" customWidth="1"/>
    <col min="6866" max="7061" width="9" style="4"/>
    <col min="7062" max="7062" width="4" style="4" customWidth="1"/>
    <col min="7063" max="7063" width="17.75" style="4" customWidth="1"/>
    <col min="7064" max="7065" width="12.5" style="4" customWidth="1"/>
    <col min="7066" max="7066" width="12.25" style="4" bestFit="1" customWidth="1"/>
    <col min="7067" max="7068" width="11" style="4" customWidth="1"/>
    <col min="7069" max="7069" width="9.875" style="4" customWidth="1"/>
    <col min="7070" max="7071" width="11" style="4" customWidth="1"/>
    <col min="7072" max="7072" width="10.125" style="4" customWidth="1"/>
    <col min="7073" max="7074" width="11" style="4" customWidth="1"/>
    <col min="7075" max="7075" width="10.375" style="4" customWidth="1"/>
    <col min="7076" max="7077" width="11" style="4" customWidth="1"/>
    <col min="7078" max="7078" width="10.625" style="4" customWidth="1"/>
    <col min="7079" max="7081" width="11" style="4" customWidth="1"/>
    <col min="7082" max="7083" width="11.25" style="4" customWidth="1"/>
    <col min="7084" max="7084" width="10.375" style="4" bestFit="1" customWidth="1"/>
    <col min="7085" max="7086" width="11.25" style="4" customWidth="1"/>
    <col min="7087" max="7087" width="10.375" style="4" customWidth="1"/>
    <col min="7088" max="7089" width="11.25" style="4" customWidth="1"/>
    <col min="7090" max="7090" width="12.25" style="4" bestFit="1" customWidth="1"/>
    <col min="7091" max="7092" width="11.25" style="4" customWidth="1"/>
    <col min="7093" max="7093" width="9.625" style="4" customWidth="1"/>
    <col min="7094" max="7095" width="11.25" style="4" customWidth="1"/>
    <col min="7096" max="7096" width="9.25" style="4" customWidth="1"/>
    <col min="7097" max="7098" width="11.25" style="4" customWidth="1"/>
    <col min="7099" max="7099" width="10.125" style="4" customWidth="1"/>
    <col min="7100" max="7101" width="9.375" style="4" customWidth="1"/>
    <col min="7102" max="7102" width="10.375" style="4" bestFit="1" customWidth="1"/>
    <col min="7103" max="7104" width="9.375" style="4" customWidth="1"/>
    <col min="7105" max="7105" width="9.25" style="4" bestFit="1" customWidth="1"/>
    <col min="7106" max="7106" width="9.375" style="4" customWidth="1"/>
    <col min="7107" max="7107" width="9" style="4" customWidth="1"/>
    <col min="7108" max="7108" width="9.75" style="4" customWidth="1"/>
    <col min="7109" max="7109" width="10.5" style="4" customWidth="1"/>
    <col min="7110" max="7110" width="11.125" style="4" bestFit="1" customWidth="1"/>
    <col min="7111" max="7111" width="10.375" style="4" bestFit="1" customWidth="1"/>
    <col min="7112" max="7112" width="9.375" style="4" customWidth="1"/>
    <col min="7113" max="7113" width="10" style="4" customWidth="1"/>
    <col min="7114" max="7114" width="8.5" style="4" bestFit="1" customWidth="1"/>
    <col min="7115" max="7115" width="10.25" style="4" customWidth="1"/>
    <col min="7116" max="7116" width="10.125" style="4" customWidth="1"/>
    <col min="7117" max="7117" width="9.25" style="4" bestFit="1" customWidth="1"/>
    <col min="7118" max="7118" width="11" style="4" bestFit="1" customWidth="1"/>
    <col min="7119" max="7119" width="10.625" style="4" customWidth="1"/>
    <col min="7120" max="7120" width="10.375" style="4" bestFit="1" customWidth="1"/>
    <col min="7121" max="7121" width="9.5" style="4" bestFit="1" customWidth="1"/>
    <col min="7122" max="7317" width="9" style="4"/>
    <col min="7318" max="7318" width="4" style="4" customWidth="1"/>
    <col min="7319" max="7319" width="17.75" style="4" customWidth="1"/>
    <col min="7320" max="7321" width="12.5" style="4" customWidth="1"/>
    <col min="7322" max="7322" width="12.25" style="4" bestFit="1" customWidth="1"/>
    <col min="7323" max="7324" width="11" style="4" customWidth="1"/>
    <col min="7325" max="7325" width="9.875" style="4" customWidth="1"/>
    <col min="7326" max="7327" width="11" style="4" customWidth="1"/>
    <col min="7328" max="7328" width="10.125" style="4" customWidth="1"/>
    <col min="7329" max="7330" width="11" style="4" customWidth="1"/>
    <col min="7331" max="7331" width="10.375" style="4" customWidth="1"/>
    <col min="7332" max="7333" width="11" style="4" customWidth="1"/>
    <col min="7334" max="7334" width="10.625" style="4" customWidth="1"/>
    <col min="7335" max="7337" width="11" style="4" customWidth="1"/>
    <col min="7338" max="7339" width="11.25" style="4" customWidth="1"/>
    <col min="7340" max="7340" width="10.375" style="4" bestFit="1" customWidth="1"/>
    <col min="7341" max="7342" width="11.25" style="4" customWidth="1"/>
    <col min="7343" max="7343" width="10.375" style="4" customWidth="1"/>
    <col min="7344" max="7345" width="11.25" style="4" customWidth="1"/>
    <col min="7346" max="7346" width="12.25" style="4" bestFit="1" customWidth="1"/>
    <col min="7347" max="7348" width="11.25" style="4" customWidth="1"/>
    <col min="7349" max="7349" width="9.625" style="4" customWidth="1"/>
    <col min="7350" max="7351" width="11.25" style="4" customWidth="1"/>
    <col min="7352" max="7352" width="9.25" style="4" customWidth="1"/>
    <col min="7353" max="7354" width="11.25" style="4" customWidth="1"/>
    <col min="7355" max="7355" width="10.125" style="4" customWidth="1"/>
    <col min="7356" max="7357" width="9.375" style="4" customWidth="1"/>
    <col min="7358" max="7358" width="10.375" style="4" bestFit="1" customWidth="1"/>
    <col min="7359" max="7360" width="9.375" style="4" customWidth="1"/>
    <col min="7361" max="7361" width="9.25" style="4" bestFit="1" customWidth="1"/>
    <col min="7362" max="7362" width="9.375" style="4" customWidth="1"/>
    <col min="7363" max="7363" width="9" style="4" customWidth="1"/>
    <col min="7364" max="7364" width="9.75" style="4" customWidth="1"/>
    <col min="7365" max="7365" width="10.5" style="4" customWidth="1"/>
    <col min="7366" max="7366" width="11.125" style="4" bestFit="1" customWidth="1"/>
    <col min="7367" max="7367" width="10.375" style="4" bestFit="1" customWidth="1"/>
    <col min="7368" max="7368" width="9.375" style="4" customWidth="1"/>
    <col min="7369" max="7369" width="10" style="4" customWidth="1"/>
    <col min="7370" max="7370" width="8.5" style="4" bestFit="1" customWidth="1"/>
    <col min="7371" max="7371" width="10.25" style="4" customWidth="1"/>
    <col min="7372" max="7372" width="10.125" style="4" customWidth="1"/>
    <col min="7373" max="7373" width="9.25" style="4" bestFit="1" customWidth="1"/>
    <col min="7374" max="7374" width="11" style="4" bestFit="1" customWidth="1"/>
    <col min="7375" max="7375" width="10.625" style="4" customWidth="1"/>
    <col min="7376" max="7376" width="10.375" style="4" bestFit="1" customWidth="1"/>
    <col min="7377" max="7377" width="9.5" style="4" bestFit="1" customWidth="1"/>
    <col min="7378" max="7573" width="9" style="4"/>
    <col min="7574" max="7574" width="4" style="4" customWidth="1"/>
    <col min="7575" max="7575" width="17.75" style="4" customWidth="1"/>
    <col min="7576" max="7577" width="12.5" style="4" customWidth="1"/>
    <col min="7578" max="7578" width="12.25" style="4" bestFit="1" customWidth="1"/>
    <col min="7579" max="7580" width="11" style="4" customWidth="1"/>
    <col min="7581" max="7581" width="9.875" style="4" customWidth="1"/>
    <col min="7582" max="7583" width="11" style="4" customWidth="1"/>
    <col min="7584" max="7584" width="10.125" style="4" customWidth="1"/>
    <col min="7585" max="7586" width="11" style="4" customWidth="1"/>
    <col min="7587" max="7587" width="10.375" style="4" customWidth="1"/>
    <col min="7588" max="7589" width="11" style="4" customWidth="1"/>
    <col min="7590" max="7590" width="10.625" style="4" customWidth="1"/>
    <col min="7591" max="7593" width="11" style="4" customWidth="1"/>
    <col min="7594" max="7595" width="11.25" style="4" customWidth="1"/>
    <col min="7596" max="7596" width="10.375" style="4" bestFit="1" customWidth="1"/>
    <col min="7597" max="7598" width="11.25" style="4" customWidth="1"/>
    <col min="7599" max="7599" width="10.375" style="4" customWidth="1"/>
    <col min="7600" max="7601" width="11.25" style="4" customWidth="1"/>
    <col min="7602" max="7602" width="12.25" style="4" bestFit="1" customWidth="1"/>
    <col min="7603" max="7604" width="11.25" style="4" customWidth="1"/>
    <col min="7605" max="7605" width="9.625" style="4" customWidth="1"/>
    <col min="7606" max="7607" width="11.25" style="4" customWidth="1"/>
    <col min="7608" max="7608" width="9.25" style="4" customWidth="1"/>
    <col min="7609" max="7610" width="11.25" style="4" customWidth="1"/>
    <col min="7611" max="7611" width="10.125" style="4" customWidth="1"/>
    <col min="7612" max="7613" width="9.375" style="4" customWidth="1"/>
    <col min="7614" max="7614" width="10.375" style="4" bestFit="1" customWidth="1"/>
    <col min="7615" max="7616" width="9.375" style="4" customWidth="1"/>
    <col min="7617" max="7617" width="9.25" style="4" bestFit="1" customWidth="1"/>
    <col min="7618" max="7618" width="9.375" style="4" customWidth="1"/>
    <col min="7619" max="7619" width="9" style="4" customWidth="1"/>
    <col min="7620" max="7620" width="9.75" style="4" customWidth="1"/>
    <col min="7621" max="7621" width="10.5" style="4" customWidth="1"/>
    <col min="7622" max="7622" width="11.125" style="4" bestFit="1" customWidth="1"/>
    <col min="7623" max="7623" width="10.375" style="4" bestFit="1" customWidth="1"/>
    <col min="7624" max="7624" width="9.375" style="4" customWidth="1"/>
    <col min="7625" max="7625" width="10" style="4" customWidth="1"/>
    <col min="7626" max="7626" width="8.5" style="4" bestFit="1" customWidth="1"/>
    <col min="7627" max="7627" width="10.25" style="4" customWidth="1"/>
    <col min="7628" max="7628" width="10.125" style="4" customWidth="1"/>
    <col min="7629" max="7629" width="9.25" style="4" bestFit="1" customWidth="1"/>
    <col min="7630" max="7630" width="11" style="4" bestFit="1" customWidth="1"/>
    <col min="7631" max="7631" width="10.625" style="4" customWidth="1"/>
    <col min="7632" max="7632" width="10.375" style="4" bestFit="1" customWidth="1"/>
    <col min="7633" max="7633" width="9.5" style="4" bestFit="1" customWidth="1"/>
    <col min="7634" max="7829" width="9" style="4"/>
    <col min="7830" max="7830" width="4" style="4" customWidth="1"/>
    <col min="7831" max="7831" width="17.75" style="4" customWidth="1"/>
    <col min="7832" max="7833" width="12.5" style="4" customWidth="1"/>
    <col min="7834" max="7834" width="12.25" style="4" bestFit="1" customWidth="1"/>
    <col min="7835" max="7836" width="11" style="4" customWidth="1"/>
    <col min="7837" max="7837" width="9.875" style="4" customWidth="1"/>
    <col min="7838" max="7839" width="11" style="4" customWidth="1"/>
    <col min="7840" max="7840" width="10.125" style="4" customWidth="1"/>
    <col min="7841" max="7842" width="11" style="4" customWidth="1"/>
    <col min="7843" max="7843" width="10.375" style="4" customWidth="1"/>
    <col min="7844" max="7845" width="11" style="4" customWidth="1"/>
    <col min="7846" max="7846" width="10.625" style="4" customWidth="1"/>
    <col min="7847" max="7849" width="11" style="4" customWidth="1"/>
    <col min="7850" max="7851" width="11.25" style="4" customWidth="1"/>
    <col min="7852" max="7852" width="10.375" style="4" bestFit="1" customWidth="1"/>
    <col min="7853" max="7854" width="11.25" style="4" customWidth="1"/>
    <col min="7855" max="7855" width="10.375" style="4" customWidth="1"/>
    <col min="7856" max="7857" width="11.25" style="4" customWidth="1"/>
    <col min="7858" max="7858" width="12.25" style="4" bestFit="1" customWidth="1"/>
    <col min="7859" max="7860" width="11.25" style="4" customWidth="1"/>
    <col min="7861" max="7861" width="9.625" style="4" customWidth="1"/>
    <col min="7862" max="7863" width="11.25" style="4" customWidth="1"/>
    <col min="7864" max="7864" width="9.25" style="4" customWidth="1"/>
    <col min="7865" max="7866" width="11.25" style="4" customWidth="1"/>
    <col min="7867" max="7867" width="10.125" style="4" customWidth="1"/>
    <col min="7868" max="7869" width="9.375" style="4" customWidth="1"/>
    <col min="7870" max="7870" width="10.375" style="4" bestFit="1" customWidth="1"/>
    <col min="7871" max="7872" width="9.375" style="4" customWidth="1"/>
    <col min="7873" max="7873" width="9.25" style="4" bestFit="1" customWidth="1"/>
    <col min="7874" max="7874" width="9.375" style="4" customWidth="1"/>
    <col min="7875" max="7875" width="9" style="4" customWidth="1"/>
    <col min="7876" max="7876" width="9.75" style="4" customWidth="1"/>
    <col min="7877" max="7877" width="10.5" style="4" customWidth="1"/>
    <col min="7878" max="7878" width="11.125" style="4" bestFit="1" customWidth="1"/>
    <col min="7879" max="7879" width="10.375" style="4" bestFit="1" customWidth="1"/>
    <col min="7880" max="7880" width="9.375" style="4" customWidth="1"/>
    <col min="7881" max="7881" width="10" style="4" customWidth="1"/>
    <col min="7882" max="7882" width="8.5" style="4" bestFit="1" customWidth="1"/>
    <col min="7883" max="7883" width="10.25" style="4" customWidth="1"/>
    <col min="7884" max="7884" width="10.125" style="4" customWidth="1"/>
    <col min="7885" max="7885" width="9.25" style="4" bestFit="1" customWidth="1"/>
    <col min="7886" max="7886" width="11" style="4" bestFit="1" customWidth="1"/>
    <col min="7887" max="7887" width="10.625" style="4" customWidth="1"/>
    <col min="7888" max="7888" width="10.375" style="4" bestFit="1" customWidth="1"/>
    <col min="7889" max="7889" width="9.5" style="4" bestFit="1" customWidth="1"/>
    <col min="7890" max="8085" width="9" style="4"/>
    <col min="8086" max="8086" width="4" style="4" customWidth="1"/>
    <col min="8087" max="8087" width="17.75" style="4" customWidth="1"/>
    <col min="8088" max="8089" width="12.5" style="4" customWidth="1"/>
    <col min="8090" max="8090" width="12.25" style="4" bestFit="1" customWidth="1"/>
    <col min="8091" max="8092" width="11" style="4" customWidth="1"/>
    <col min="8093" max="8093" width="9.875" style="4" customWidth="1"/>
    <col min="8094" max="8095" width="11" style="4" customWidth="1"/>
    <col min="8096" max="8096" width="10.125" style="4" customWidth="1"/>
    <col min="8097" max="8098" width="11" style="4" customWidth="1"/>
    <col min="8099" max="8099" width="10.375" style="4" customWidth="1"/>
    <col min="8100" max="8101" width="11" style="4" customWidth="1"/>
    <col min="8102" max="8102" width="10.625" style="4" customWidth="1"/>
    <col min="8103" max="8105" width="11" style="4" customWidth="1"/>
    <col min="8106" max="8107" width="11.25" style="4" customWidth="1"/>
    <col min="8108" max="8108" width="10.375" style="4" bestFit="1" customWidth="1"/>
    <col min="8109" max="8110" width="11.25" style="4" customWidth="1"/>
    <col min="8111" max="8111" width="10.375" style="4" customWidth="1"/>
    <col min="8112" max="8113" width="11.25" style="4" customWidth="1"/>
    <col min="8114" max="8114" width="12.25" style="4" bestFit="1" customWidth="1"/>
    <col min="8115" max="8116" width="11.25" style="4" customWidth="1"/>
    <col min="8117" max="8117" width="9.625" style="4" customWidth="1"/>
    <col min="8118" max="8119" width="11.25" style="4" customWidth="1"/>
    <col min="8120" max="8120" width="9.25" style="4" customWidth="1"/>
    <col min="8121" max="8122" width="11.25" style="4" customWidth="1"/>
    <col min="8123" max="8123" width="10.125" style="4" customWidth="1"/>
    <col min="8124" max="8125" width="9.375" style="4" customWidth="1"/>
    <col min="8126" max="8126" width="10.375" style="4" bestFit="1" customWidth="1"/>
    <col min="8127" max="8128" width="9.375" style="4" customWidth="1"/>
    <col min="8129" max="8129" width="9.25" style="4" bestFit="1" customWidth="1"/>
    <col min="8130" max="8130" width="9.375" style="4" customWidth="1"/>
    <col min="8131" max="8131" width="9" style="4" customWidth="1"/>
    <col min="8132" max="8132" width="9.75" style="4" customWidth="1"/>
    <col min="8133" max="8133" width="10.5" style="4" customWidth="1"/>
    <col min="8134" max="8134" width="11.125" style="4" bestFit="1" customWidth="1"/>
    <col min="8135" max="8135" width="10.375" style="4" bestFit="1" customWidth="1"/>
    <col min="8136" max="8136" width="9.375" style="4" customWidth="1"/>
    <col min="8137" max="8137" width="10" style="4" customWidth="1"/>
    <col min="8138" max="8138" width="8.5" style="4" bestFit="1" customWidth="1"/>
    <col min="8139" max="8139" width="10.25" style="4" customWidth="1"/>
    <col min="8140" max="8140" width="10.125" style="4" customWidth="1"/>
    <col min="8141" max="8141" width="9.25" style="4" bestFit="1" customWidth="1"/>
    <col min="8142" max="8142" width="11" style="4" bestFit="1" customWidth="1"/>
    <col min="8143" max="8143" width="10.625" style="4" customWidth="1"/>
    <col min="8144" max="8144" width="10.375" style="4" bestFit="1" customWidth="1"/>
    <col min="8145" max="8145" width="9.5" style="4" bestFit="1" customWidth="1"/>
    <col min="8146" max="8341" width="9" style="4"/>
    <col min="8342" max="8342" width="4" style="4" customWidth="1"/>
    <col min="8343" max="8343" width="17.75" style="4" customWidth="1"/>
    <col min="8344" max="8345" width="12.5" style="4" customWidth="1"/>
    <col min="8346" max="8346" width="12.25" style="4" bestFit="1" customWidth="1"/>
    <col min="8347" max="8348" width="11" style="4" customWidth="1"/>
    <col min="8349" max="8349" width="9.875" style="4" customWidth="1"/>
    <col min="8350" max="8351" width="11" style="4" customWidth="1"/>
    <col min="8352" max="8352" width="10.125" style="4" customWidth="1"/>
    <col min="8353" max="8354" width="11" style="4" customWidth="1"/>
    <col min="8355" max="8355" width="10.375" style="4" customWidth="1"/>
    <col min="8356" max="8357" width="11" style="4" customWidth="1"/>
    <col min="8358" max="8358" width="10.625" style="4" customWidth="1"/>
    <col min="8359" max="8361" width="11" style="4" customWidth="1"/>
    <col min="8362" max="8363" width="11.25" style="4" customWidth="1"/>
    <col min="8364" max="8364" width="10.375" style="4" bestFit="1" customWidth="1"/>
    <col min="8365" max="8366" width="11.25" style="4" customWidth="1"/>
    <col min="8367" max="8367" width="10.375" style="4" customWidth="1"/>
    <col min="8368" max="8369" width="11.25" style="4" customWidth="1"/>
    <col min="8370" max="8370" width="12.25" style="4" bestFit="1" customWidth="1"/>
    <col min="8371" max="8372" width="11.25" style="4" customWidth="1"/>
    <col min="8373" max="8373" width="9.625" style="4" customWidth="1"/>
    <col min="8374" max="8375" width="11.25" style="4" customWidth="1"/>
    <col min="8376" max="8376" width="9.25" style="4" customWidth="1"/>
    <col min="8377" max="8378" width="11.25" style="4" customWidth="1"/>
    <col min="8379" max="8379" width="10.125" style="4" customWidth="1"/>
    <col min="8380" max="8381" width="9.375" style="4" customWidth="1"/>
    <col min="8382" max="8382" width="10.375" style="4" bestFit="1" customWidth="1"/>
    <col min="8383" max="8384" width="9.375" style="4" customWidth="1"/>
    <col min="8385" max="8385" width="9.25" style="4" bestFit="1" customWidth="1"/>
    <col min="8386" max="8386" width="9.375" style="4" customWidth="1"/>
    <col min="8387" max="8387" width="9" style="4" customWidth="1"/>
    <col min="8388" max="8388" width="9.75" style="4" customWidth="1"/>
    <col min="8389" max="8389" width="10.5" style="4" customWidth="1"/>
    <col min="8390" max="8390" width="11.125" style="4" bestFit="1" customWidth="1"/>
    <col min="8391" max="8391" width="10.375" style="4" bestFit="1" customWidth="1"/>
    <col min="8392" max="8392" width="9.375" style="4" customWidth="1"/>
    <col min="8393" max="8393" width="10" style="4" customWidth="1"/>
    <col min="8394" max="8394" width="8.5" style="4" bestFit="1" customWidth="1"/>
    <col min="8395" max="8395" width="10.25" style="4" customWidth="1"/>
    <col min="8396" max="8396" width="10.125" style="4" customWidth="1"/>
    <col min="8397" max="8397" width="9.25" style="4" bestFit="1" customWidth="1"/>
    <col min="8398" max="8398" width="11" style="4" bestFit="1" customWidth="1"/>
    <col min="8399" max="8399" width="10.625" style="4" customWidth="1"/>
    <col min="8400" max="8400" width="10.375" style="4" bestFit="1" customWidth="1"/>
    <col min="8401" max="8401" width="9.5" style="4" bestFit="1" customWidth="1"/>
    <col min="8402" max="8597" width="9" style="4"/>
    <col min="8598" max="8598" width="4" style="4" customWidth="1"/>
    <col min="8599" max="8599" width="17.75" style="4" customWidth="1"/>
    <col min="8600" max="8601" width="12.5" style="4" customWidth="1"/>
    <col min="8602" max="8602" width="12.25" style="4" bestFit="1" customWidth="1"/>
    <col min="8603" max="8604" width="11" style="4" customWidth="1"/>
    <col min="8605" max="8605" width="9.875" style="4" customWidth="1"/>
    <col min="8606" max="8607" width="11" style="4" customWidth="1"/>
    <col min="8608" max="8608" width="10.125" style="4" customWidth="1"/>
    <col min="8609" max="8610" width="11" style="4" customWidth="1"/>
    <col min="8611" max="8611" width="10.375" style="4" customWidth="1"/>
    <col min="8612" max="8613" width="11" style="4" customWidth="1"/>
    <col min="8614" max="8614" width="10.625" style="4" customWidth="1"/>
    <col min="8615" max="8617" width="11" style="4" customWidth="1"/>
    <col min="8618" max="8619" width="11.25" style="4" customWidth="1"/>
    <col min="8620" max="8620" width="10.375" style="4" bestFit="1" customWidth="1"/>
    <col min="8621" max="8622" width="11.25" style="4" customWidth="1"/>
    <col min="8623" max="8623" width="10.375" style="4" customWidth="1"/>
    <col min="8624" max="8625" width="11.25" style="4" customWidth="1"/>
    <col min="8626" max="8626" width="12.25" style="4" bestFit="1" customWidth="1"/>
    <col min="8627" max="8628" width="11.25" style="4" customWidth="1"/>
    <col min="8629" max="8629" width="9.625" style="4" customWidth="1"/>
    <col min="8630" max="8631" width="11.25" style="4" customWidth="1"/>
    <col min="8632" max="8632" width="9.25" style="4" customWidth="1"/>
    <col min="8633" max="8634" width="11.25" style="4" customWidth="1"/>
    <col min="8635" max="8635" width="10.125" style="4" customWidth="1"/>
    <col min="8636" max="8637" width="9.375" style="4" customWidth="1"/>
    <col min="8638" max="8638" width="10.375" style="4" bestFit="1" customWidth="1"/>
    <col min="8639" max="8640" width="9.375" style="4" customWidth="1"/>
    <col min="8641" max="8641" width="9.25" style="4" bestFit="1" customWidth="1"/>
    <col min="8642" max="8642" width="9.375" style="4" customWidth="1"/>
    <col min="8643" max="8643" width="9" style="4" customWidth="1"/>
    <col min="8644" max="8644" width="9.75" style="4" customWidth="1"/>
    <col min="8645" max="8645" width="10.5" style="4" customWidth="1"/>
    <col min="8646" max="8646" width="11.125" style="4" bestFit="1" customWidth="1"/>
    <col min="8647" max="8647" width="10.375" style="4" bestFit="1" customWidth="1"/>
    <col min="8648" max="8648" width="9.375" style="4" customWidth="1"/>
    <col min="8649" max="8649" width="10" style="4" customWidth="1"/>
    <col min="8650" max="8650" width="8.5" style="4" bestFit="1" customWidth="1"/>
    <col min="8651" max="8651" width="10.25" style="4" customWidth="1"/>
    <col min="8652" max="8652" width="10.125" style="4" customWidth="1"/>
    <col min="8653" max="8653" width="9.25" style="4" bestFit="1" customWidth="1"/>
    <col min="8654" max="8654" width="11" style="4" bestFit="1" customWidth="1"/>
    <col min="8655" max="8655" width="10.625" style="4" customWidth="1"/>
    <col min="8656" max="8656" width="10.375" style="4" bestFit="1" customWidth="1"/>
    <col min="8657" max="8657" width="9.5" style="4" bestFit="1" customWidth="1"/>
    <col min="8658" max="8853" width="9" style="4"/>
    <col min="8854" max="8854" width="4" style="4" customWidth="1"/>
    <col min="8855" max="8855" width="17.75" style="4" customWidth="1"/>
    <col min="8856" max="8857" width="12.5" style="4" customWidth="1"/>
    <col min="8858" max="8858" width="12.25" style="4" bestFit="1" customWidth="1"/>
    <col min="8859" max="8860" width="11" style="4" customWidth="1"/>
    <col min="8861" max="8861" width="9.875" style="4" customWidth="1"/>
    <col min="8862" max="8863" width="11" style="4" customWidth="1"/>
    <col min="8864" max="8864" width="10.125" style="4" customWidth="1"/>
    <col min="8865" max="8866" width="11" style="4" customWidth="1"/>
    <col min="8867" max="8867" width="10.375" style="4" customWidth="1"/>
    <col min="8868" max="8869" width="11" style="4" customWidth="1"/>
    <col min="8870" max="8870" width="10.625" style="4" customWidth="1"/>
    <col min="8871" max="8873" width="11" style="4" customWidth="1"/>
    <col min="8874" max="8875" width="11.25" style="4" customWidth="1"/>
    <col min="8876" max="8876" width="10.375" style="4" bestFit="1" customWidth="1"/>
    <col min="8877" max="8878" width="11.25" style="4" customWidth="1"/>
    <col min="8879" max="8879" width="10.375" style="4" customWidth="1"/>
    <col min="8880" max="8881" width="11.25" style="4" customWidth="1"/>
    <col min="8882" max="8882" width="12.25" style="4" bestFit="1" customWidth="1"/>
    <col min="8883" max="8884" width="11.25" style="4" customWidth="1"/>
    <col min="8885" max="8885" width="9.625" style="4" customWidth="1"/>
    <col min="8886" max="8887" width="11.25" style="4" customWidth="1"/>
    <col min="8888" max="8888" width="9.25" style="4" customWidth="1"/>
    <col min="8889" max="8890" width="11.25" style="4" customWidth="1"/>
    <col min="8891" max="8891" width="10.125" style="4" customWidth="1"/>
    <col min="8892" max="8893" width="9.375" style="4" customWidth="1"/>
    <col min="8894" max="8894" width="10.375" style="4" bestFit="1" customWidth="1"/>
    <col min="8895" max="8896" width="9.375" style="4" customWidth="1"/>
    <col min="8897" max="8897" width="9.25" style="4" bestFit="1" customWidth="1"/>
    <col min="8898" max="8898" width="9.375" style="4" customWidth="1"/>
    <col min="8899" max="8899" width="9" style="4" customWidth="1"/>
    <col min="8900" max="8900" width="9.75" style="4" customWidth="1"/>
    <col min="8901" max="8901" width="10.5" style="4" customWidth="1"/>
    <col min="8902" max="8902" width="11.125" style="4" bestFit="1" customWidth="1"/>
    <col min="8903" max="8903" width="10.375" style="4" bestFit="1" customWidth="1"/>
    <col min="8904" max="8904" width="9.375" style="4" customWidth="1"/>
    <col min="8905" max="8905" width="10" style="4" customWidth="1"/>
    <col min="8906" max="8906" width="8.5" style="4" bestFit="1" customWidth="1"/>
    <col min="8907" max="8907" width="10.25" style="4" customWidth="1"/>
    <col min="8908" max="8908" width="10.125" style="4" customWidth="1"/>
    <col min="8909" max="8909" width="9.25" style="4" bestFit="1" customWidth="1"/>
    <col min="8910" max="8910" width="11" style="4" bestFit="1" customWidth="1"/>
    <col min="8911" max="8911" width="10.625" style="4" customWidth="1"/>
    <col min="8912" max="8912" width="10.375" style="4" bestFit="1" customWidth="1"/>
    <col min="8913" max="8913" width="9.5" style="4" bestFit="1" customWidth="1"/>
    <col min="8914" max="9109" width="9" style="4"/>
    <col min="9110" max="9110" width="4" style="4" customWidth="1"/>
    <col min="9111" max="9111" width="17.75" style="4" customWidth="1"/>
    <col min="9112" max="9113" width="12.5" style="4" customWidth="1"/>
    <col min="9114" max="9114" width="12.25" style="4" bestFit="1" customWidth="1"/>
    <col min="9115" max="9116" width="11" style="4" customWidth="1"/>
    <col min="9117" max="9117" width="9.875" style="4" customWidth="1"/>
    <col min="9118" max="9119" width="11" style="4" customWidth="1"/>
    <col min="9120" max="9120" width="10.125" style="4" customWidth="1"/>
    <col min="9121" max="9122" width="11" style="4" customWidth="1"/>
    <col min="9123" max="9123" width="10.375" style="4" customWidth="1"/>
    <col min="9124" max="9125" width="11" style="4" customWidth="1"/>
    <col min="9126" max="9126" width="10.625" style="4" customWidth="1"/>
    <col min="9127" max="9129" width="11" style="4" customWidth="1"/>
    <col min="9130" max="9131" width="11.25" style="4" customWidth="1"/>
    <col min="9132" max="9132" width="10.375" style="4" bestFit="1" customWidth="1"/>
    <col min="9133" max="9134" width="11.25" style="4" customWidth="1"/>
    <col min="9135" max="9135" width="10.375" style="4" customWidth="1"/>
    <col min="9136" max="9137" width="11.25" style="4" customWidth="1"/>
    <col min="9138" max="9138" width="12.25" style="4" bestFit="1" customWidth="1"/>
    <col min="9139" max="9140" width="11.25" style="4" customWidth="1"/>
    <col min="9141" max="9141" width="9.625" style="4" customWidth="1"/>
    <col min="9142" max="9143" width="11.25" style="4" customWidth="1"/>
    <col min="9144" max="9144" width="9.25" style="4" customWidth="1"/>
    <col min="9145" max="9146" width="11.25" style="4" customWidth="1"/>
    <col min="9147" max="9147" width="10.125" style="4" customWidth="1"/>
    <col min="9148" max="9149" width="9.375" style="4" customWidth="1"/>
    <col min="9150" max="9150" width="10.375" style="4" bestFit="1" customWidth="1"/>
    <col min="9151" max="9152" width="9.375" style="4" customWidth="1"/>
    <col min="9153" max="9153" width="9.25" style="4" bestFit="1" customWidth="1"/>
    <col min="9154" max="9154" width="9.375" style="4" customWidth="1"/>
    <col min="9155" max="9155" width="9" style="4" customWidth="1"/>
    <col min="9156" max="9156" width="9.75" style="4" customWidth="1"/>
    <col min="9157" max="9157" width="10.5" style="4" customWidth="1"/>
    <col min="9158" max="9158" width="11.125" style="4" bestFit="1" customWidth="1"/>
    <col min="9159" max="9159" width="10.375" style="4" bestFit="1" customWidth="1"/>
    <col min="9160" max="9160" width="9.375" style="4" customWidth="1"/>
    <col min="9161" max="9161" width="10" style="4" customWidth="1"/>
    <col min="9162" max="9162" width="8.5" style="4" bestFit="1" customWidth="1"/>
    <col min="9163" max="9163" width="10.25" style="4" customWidth="1"/>
    <col min="9164" max="9164" width="10.125" style="4" customWidth="1"/>
    <col min="9165" max="9165" width="9.25" style="4" bestFit="1" customWidth="1"/>
    <col min="9166" max="9166" width="11" style="4" bestFit="1" customWidth="1"/>
    <col min="9167" max="9167" width="10.625" style="4" customWidth="1"/>
    <col min="9168" max="9168" width="10.375" style="4" bestFit="1" customWidth="1"/>
    <col min="9169" max="9169" width="9.5" style="4" bestFit="1" customWidth="1"/>
    <col min="9170" max="9365" width="9" style="4"/>
    <col min="9366" max="9366" width="4" style="4" customWidth="1"/>
    <col min="9367" max="9367" width="17.75" style="4" customWidth="1"/>
    <col min="9368" max="9369" width="12.5" style="4" customWidth="1"/>
    <col min="9370" max="9370" width="12.25" style="4" bestFit="1" customWidth="1"/>
    <col min="9371" max="9372" width="11" style="4" customWidth="1"/>
    <col min="9373" max="9373" width="9.875" style="4" customWidth="1"/>
    <col min="9374" max="9375" width="11" style="4" customWidth="1"/>
    <col min="9376" max="9376" width="10.125" style="4" customWidth="1"/>
    <col min="9377" max="9378" width="11" style="4" customWidth="1"/>
    <col min="9379" max="9379" width="10.375" style="4" customWidth="1"/>
    <col min="9380" max="9381" width="11" style="4" customWidth="1"/>
    <col min="9382" max="9382" width="10.625" style="4" customWidth="1"/>
    <col min="9383" max="9385" width="11" style="4" customWidth="1"/>
    <col min="9386" max="9387" width="11.25" style="4" customWidth="1"/>
    <col min="9388" max="9388" width="10.375" style="4" bestFit="1" customWidth="1"/>
    <col min="9389" max="9390" width="11.25" style="4" customWidth="1"/>
    <col min="9391" max="9391" width="10.375" style="4" customWidth="1"/>
    <col min="9392" max="9393" width="11.25" style="4" customWidth="1"/>
    <col min="9394" max="9394" width="12.25" style="4" bestFit="1" customWidth="1"/>
    <col min="9395" max="9396" width="11.25" style="4" customWidth="1"/>
    <col min="9397" max="9397" width="9.625" style="4" customWidth="1"/>
    <col min="9398" max="9399" width="11.25" style="4" customWidth="1"/>
    <col min="9400" max="9400" width="9.25" style="4" customWidth="1"/>
    <col min="9401" max="9402" width="11.25" style="4" customWidth="1"/>
    <col min="9403" max="9403" width="10.125" style="4" customWidth="1"/>
    <col min="9404" max="9405" width="9.375" style="4" customWidth="1"/>
    <col min="9406" max="9406" width="10.375" style="4" bestFit="1" customWidth="1"/>
    <col min="9407" max="9408" width="9.375" style="4" customWidth="1"/>
    <col min="9409" max="9409" width="9.25" style="4" bestFit="1" customWidth="1"/>
    <col min="9410" max="9410" width="9.375" style="4" customWidth="1"/>
    <col min="9411" max="9411" width="9" style="4" customWidth="1"/>
    <col min="9412" max="9412" width="9.75" style="4" customWidth="1"/>
    <col min="9413" max="9413" width="10.5" style="4" customWidth="1"/>
    <col min="9414" max="9414" width="11.125" style="4" bestFit="1" customWidth="1"/>
    <col min="9415" max="9415" width="10.375" style="4" bestFit="1" customWidth="1"/>
    <col min="9416" max="9416" width="9.375" style="4" customWidth="1"/>
    <col min="9417" max="9417" width="10" style="4" customWidth="1"/>
    <col min="9418" max="9418" width="8.5" style="4" bestFit="1" customWidth="1"/>
    <col min="9419" max="9419" width="10.25" style="4" customWidth="1"/>
    <col min="9420" max="9420" width="10.125" style="4" customWidth="1"/>
    <col min="9421" max="9421" width="9.25" style="4" bestFit="1" customWidth="1"/>
    <col min="9422" max="9422" width="11" style="4" bestFit="1" customWidth="1"/>
    <col min="9423" max="9423" width="10.625" style="4" customWidth="1"/>
    <col min="9424" max="9424" width="10.375" style="4" bestFit="1" customWidth="1"/>
    <col min="9425" max="9425" width="9.5" style="4" bestFit="1" customWidth="1"/>
    <col min="9426" max="9621" width="9" style="4"/>
    <col min="9622" max="9622" width="4" style="4" customWidth="1"/>
    <col min="9623" max="9623" width="17.75" style="4" customWidth="1"/>
    <col min="9624" max="9625" width="12.5" style="4" customWidth="1"/>
    <col min="9626" max="9626" width="12.25" style="4" bestFit="1" customWidth="1"/>
    <col min="9627" max="9628" width="11" style="4" customWidth="1"/>
    <col min="9629" max="9629" width="9.875" style="4" customWidth="1"/>
    <col min="9630" max="9631" width="11" style="4" customWidth="1"/>
    <col min="9632" max="9632" width="10.125" style="4" customWidth="1"/>
    <col min="9633" max="9634" width="11" style="4" customWidth="1"/>
    <col min="9635" max="9635" width="10.375" style="4" customWidth="1"/>
    <col min="9636" max="9637" width="11" style="4" customWidth="1"/>
    <col min="9638" max="9638" width="10.625" style="4" customWidth="1"/>
    <col min="9639" max="9641" width="11" style="4" customWidth="1"/>
    <col min="9642" max="9643" width="11.25" style="4" customWidth="1"/>
    <col min="9644" max="9644" width="10.375" style="4" bestFit="1" customWidth="1"/>
    <col min="9645" max="9646" width="11.25" style="4" customWidth="1"/>
    <col min="9647" max="9647" width="10.375" style="4" customWidth="1"/>
    <col min="9648" max="9649" width="11.25" style="4" customWidth="1"/>
    <col min="9650" max="9650" width="12.25" style="4" bestFit="1" customWidth="1"/>
    <col min="9651" max="9652" width="11.25" style="4" customWidth="1"/>
    <col min="9653" max="9653" width="9.625" style="4" customWidth="1"/>
    <col min="9654" max="9655" width="11.25" style="4" customWidth="1"/>
    <col min="9656" max="9656" width="9.25" style="4" customWidth="1"/>
    <col min="9657" max="9658" width="11.25" style="4" customWidth="1"/>
    <col min="9659" max="9659" width="10.125" style="4" customWidth="1"/>
    <col min="9660" max="9661" width="9.375" style="4" customWidth="1"/>
    <col min="9662" max="9662" width="10.375" style="4" bestFit="1" customWidth="1"/>
    <col min="9663" max="9664" width="9.375" style="4" customWidth="1"/>
    <col min="9665" max="9665" width="9.25" style="4" bestFit="1" customWidth="1"/>
    <col min="9666" max="9666" width="9.375" style="4" customWidth="1"/>
    <col min="9667" max="9667" width="9" style="4" customWidth="1"/>
    <col min="9668" max="9668" width="9.75" style="4" customWidth="1"/>
    <col min="9669" max="9669" width="10.5" style="4" customWidth="1"/>
    <col min="9670" max="9670" width="11.125" style="4" bestFit="1" customWidth="1"/>
    <col min="9671" max="9671" width="10.375" style="4" bestFit="1" customWidth="1"/>
    <col min="9672" max="9672" width="9.375" style="4" customWidth="1"/>
    <col min="9673" max="9673" width="10" style="4" customWidth="1"/>
    <col min="9674" max="9674" width="8.5" style="4" bestFit="1" customWidth="1"/>
    <col min="9675" max="9675" width="10.25" style="4" customWidth="1"/>
    <col min="9676" max="9676" width="10.125" style="4" customWidth="1"/>
    <col min="9677" max="9677" width="9.25" style="4" bestFit="1" customWidth="1"/>
    <col min="9678" max="9678" width="11" style="4" bestFit="1" customWidth="1"/>
    <col min="9679" max="9679" width="10.625" style="4" customWidth="1"/>
    <col min="9680" max="9680" width="10.375" style="4" bestFit="1" customWidth="1"/>
    <col min="9681" max="9681" width="9.5" style="4" bestFit="1" customWidth="1"/>
    <col min="9682" max="9877" width="9" style="4"/>
    <col min="9878" max="9878" width="4" style="4" customWidth="1"/>
    <col min="9879" max="9879" width="17.75" style="4" customWidth="1"/>
    <col min="9880" max="9881" width="12.5" style="4" customWidth="1"/>
    <col min="9882" max="9882" width="12.25" style="4" bestFit="1" customWidth="1"/>
    <col min="9883" max="9884" width="11" style="4" customWidth="1"/>
    <col min="9885" max="9885" width="9.875" style="4" customWidth="1"/>
    <col min="9886" max="9887" width="11" style="4" customWidth="1"/>
    <col min="9888" max="9888" width="10.125" style="4" customWidth="1"/>
    <col min="9889" max="9890" width="11" style="4" customWidth="1"/>
    <col min="9891" max="9891" width="10.375" style="4" customWidth="1"/>
    <col min="9892" max="9893" width="11" style="4" customWidth="1"/>
    <col min="9894" max="9894" width="10.625" style="4" customWidth="1"/>
    <col min="9895" max="9897" width="11" style="4" customWidth="1"/>
    <col min="9898" max="9899" width="11.25" style="4" customWidth="1"/>
    <col min="9900" max="9900" width="10.375" style="4" bestFit="1" customWidth="1"/>
    <col min="9901" max="9902" width="11.25" style="4" customWidth="1"/>
    <col min="9903" max="9903" width="10.375" style="4" customWidth="1"/>
    <col min="9904" max="9905" width="11.25" style="4" customWidth="1"/>
    <col min="9906" max="9906" width="12.25" style="4" bestFit="1" customWidth="1"/>
    <col min="9907" max="9908" width="11.25" style="4" customWidth="1"/>
    <col min="9909" max="9909" width="9.625" style="4" customWidth="1"/>
    <col min="9910" max="9911" width="11.25" style="4" customWidth="1"/>
    <col min="9912" max="9912" width="9.25" style="4" customWidth="1"/>
    <col min="9913" max="9914" width="11.25" style="4" customWidth="1"/>
    <col min="9915" max="9915" width="10.125" style="4" customWidth="1"/>
    <col min="9916" max="9917" width="9.375" style="4" customWidth="1"/>
    <col min="9918" max="9918" width="10.375" style="4" bestFit="1" customWidth="1"/>
    <col min="9919" max="9920" width="9.375" style="4" customWidth="1"/>
    <col min="9921" max="9921" width="9.25" style="4" bestFit="1" customWidth="1"/>
    <col min="9922" max="9922" width="9.375" style="4" customWidth="1"/>
    <col min="9923" max="9923" width="9" style="4" customWidth="1"/>
    <col min="9924" max="9924" width="9.75" style="4" customWidth="1"/>
    <col min="9925" max="9925" width="10.5" style="4" customWidth="1"/>
    <col min="9926" max="9926" width="11.125" style="4" bestFit="1" customWidth="1"/>
    <col min="9927" max="9927" width="10.375" style="4" bestFit="1" customWidth="1"/>
    <col min="9928" max="9928" width="9.375" style="4" customWidth="1"/>
    <col min="9929" max="9929" width="10" style="4" customWidth="1"/>
    <col min="9930" max="9930" width="8.5" style="4" bestFit="1" customWidth="1"/>
    <col min="9931" max="9931" width="10.25" style="4" customWidth="1"/>
    <col min="9932" max="9932" width="10.125" style="4" customWidth="1"/>
    <col min="9933" max="9933" width="9.25" style="4" bestFit="1" customWidth="1"/>
    <col min="9934" max="9934" width="11" style="4" bestFit="1" customWidth="1"/>
    <col min="9935" max="9935" width="10.625" style="4" customWidth="1"/>
    <col min="9936" max="9936" width="10.375" style="4" bestFit="1" customWidth="1"/>
    <col min="9937" max="9937" width="9.5" style="4" bestFit="1" customWidth="1"/>
    <col min="9938" max="10133" width="9" style="4"/>
    <col min="10134" max="10134" width="4" style="4" customWidth="1"/>
    <col min="10135" max="10135" width="17.75" style="4" customWidth="1"/>
    <col min="10136" max="10137" width="12.5" style="4" customWidth="1"/>
    <col min="10138" max="10138" width="12.25" style="4" bestFit="1" customWidth="1"/>
    <col min="10139" max="10140" width="11" style="4" customWidth="1"/>
    <col min="10141" max="10141" width="9.875" style="4" customWidth="1"/>
    <col min="10142" max="10143" width="11" style="4" customWidth="1"/>
    <col min="10144" max="10144" width="10.125" style="4" customWidth="1"/>
    <col min="10145" max="10146" width="11" style="4" customWidth="1"/>
    <col min="10147" max="10147" width="10.375" style="4" customWidth="1"/>
    <col min="10148" max="10149" width="11" style="4" customWidth="1"/>
    <col min="10150" max="10150" width="10.625" style="4" customWidth="1"/>
    <col min="10151" max="10153" width="11" style="4" customWidth="1"/>
    <col min="10154" max="10155" width="11.25" style="4" customWidth="1"/>
    <col min="10156" max="10156" width="10.375" style="4" bestFit="1" customWidth="1"/>
    <col min="10157" max="10158" width="11.25" style="4" customWidth="1"/>
    <col min="10159" max="10159" width="10.375" style="4" customWidth="1"/>
    <col min="10160" max="10161" width="11.25" style="4" customWidth="1"/>
    <col min="10162" max="10162" width="12.25" style="4" bestFit="1" customWidth="1"/>
    <col min="10163" max="10164" width="11.25" style="4" customWidth="1"/>
    <col min="10165" max="10165" width="9.625" style="4" customWidth="1"/>
    <col min="10166" max="10167" width="11.25" style="4" customWidth="1"/>
    <col min="10168" max="10168" width="9.25" style="4" customWidth="1"/>
    <col min="10169" max="10170" width="11.25" style="4" customWidth="1"/>
    <col min="10171" max="10171" width="10.125" style="4" customWidth="1"/>
    <col min="10172" max="10173" width="9.375" style="4" customWidth="1"/>
    <col min="10174" max="10174" width="10.375" style="4" bestFit="1" customWidth="1"/>
    <col min="10175" max="10176" width="9.375" style="4" customWidth="1"/>
    <col min="10177" max="10177" width="9.25" style="4" bestFit="1" customWidth="1"/>
    <col min="10178" max="10178" width="9.375" style="4" customWidth="1"/>
    <col min="10179" max="10179" width="9" style="4" customWidth="1"/>
    <col min="10180" max="10180" width="9.75" style="4" customWidth="1"/>
    <col min="10181" max="10181" width="10.5" style="4" customWidth="1"/>
    <col min="10182" max="10182" width="11.125" style="4" bestFit="1" customWidth="1"/>
    <col min="10183" max="10183" width="10.375" style="4" bestFit="1" customWidth="1"/>
    <col min="10184" max="10184" width="9.375" style="4" customWidth="1"/>
    <col min="10185" max="10185" width="10" style="4" customWidth="1"/>
    <col min="10186" max="10186" width="8.5" style="4" bestFit="1" customWidth="1"/>
    <col min="10187" max="10187" width="10.25" style="4" customWidth="1"/>
    <col min="10188" max="10188" width="10.125" style="4" customWidth="1"/>
    <col min="10189" max="10189" width="9.25" style="4" bestFit="1" customWidth="1"/>
    <col min="10190" max="10190" width="11" style="4" bestFit="1" customWidth="1"/>
    <col min="10191" max="10191" width="10.625" style="4" customWidth="1"/>
    <col min="10192" max="10192" width="10.375" style="4" bestFit="1" customWidth="1"/>
    <col min="10193" max="10193" width="9.5" style="4" bestFit="1" customWidth="1"/>
    <col min="10194" max="10389" width="9" style="4"/>
    <col min="10390" max="10390" width="4" style="4" customWidth="1"/>
    <col min="10391" max="10391" width="17.75" style="4" customWidth="1"/>
    <col min="10392" max="10393" width="12.5" style="4" customWidth="1"/>
    <col min="10394" max="10394" width="12.25" style="4" bestFit="1" customWidth="1"/>
    <col min="10395" max="10396" width="11" style="4" customWidth="1"/>
    <col min="10397" max="10397" width="9.875" style="4" customWidth="1"/>
    <col min="10398" max="10399" width="11" style="4" customWidth="1"/>
    <col min="10400" max="10400" width="10.125" style="4" customWidth="1"/>
    <col min="10401" max="10402" width="11" style="4" customWidth="1"/>
    <col min="10403" max="10403" width="10.375" style="4" customWidth="1"/>
    <col min="10404" max="10405" width="11" style="4" customWidth="1"/>
    <col min="10406" max="10406" width="10.625" style="4" customWidth="1"/>
    <col min="10407" max="10409" width="11" style="4" customWidth="1"/>
    <col min="10410" max="10411" width="11.25" style="4" customWidth="1"/>
    <col min="10412" max="10412" width="10.375" style="4" bestFit="1" customWidth="1"/>
    <col min="10413" max="10414" width="11.25" style="4" customWidth="1"/>
    <col min="10415" max="10415" width="10.375" style="4" customWidth="1"/>
    <col min="10416" max="10417" width="11.25" style="4" customWidth="1"/>
    <col min="10418" max="10418" width="12.25" style="4" bestFit="1" customWidth="1"/>
    <col min="10419" max="10420" width="11.25" style="4" customWidth="1"/>
    <col min="10421" max="10421" width="9.625" style="4" customWidth="1"/>
    <col min="10422" max="10423" width="11.25" style="4" customWidth="1"/>
    <col min="10424" max="10424" width="9.25" style="4" customWidth="1"/>
    <col min="10425" max="10426" width="11.25" style="4" customWidth="1"/>
    <col min="10427" max="10427" width="10.125" style="4" customWidth="1"/>
    <col min="10428" max="10429" width="9.375" style="4" customWidth="1"/>
    <col min="10430" max="10430" width="10.375" style="4" bestFit="1" customWidth="1"/>
    <col min="10431" max="10432" width="9.375" style="4" customWidth="1"/>
    <col min="10433" max="10433" width="9.25" style="4" bestFit="1" customWidth="1"/>
    <col min="10434" max="10434" width="9.375" style="4" customWidth="1"/>
    <col min="10435" max="10435" width="9" style="4" customWidth="1"/>
    <col min="10436" max="10436" width="9.75" style="4" customWidth="1"/>
    <col min="10437" max="10437" width="10.5" style="4" customWidth="1"/>
    <col min="10438" max="10438" width="11.125" style="4" bestFit="1" customWidth="1"/>
    <col min="10439" max="10439" width="10.375" style="4" bestFit="1" customWidth="1"/>
    <col min="10440" max="10440" width="9.375" style="4" customWidth="1"/>
    <col min="10441" max="10441" width="10" style="4" customWidth="1"/>
    <col min="10442" max="10442" width="8.5" style="4" bestFit="1" customWidth="1"/>
    <col min="10443" max="10443" width="10.25" style="4" customWidth="1"/>
    <col min="10444" max="10444" width="10.125" style="4" customWidth="1"/>
    <col min="10445" max="10445" width="9.25" style="4" bestFit="1" customWidth="1"/>
    <col min="10446" max="10446" width="11" style="4" bestFit="1" customWidth="1"/>
    <col min="10447" max="10447" width="10.625" style="4" customWidth="1"/>
    <col min="10448" max="10448" width="10.375" style="4" bestFit="1" customWidth="1"/>
    <col min="10449" max="10449" width="9.5" style="4" bestFit="1" customWidth="1"/>
    <col min="10450" max="10645" width="9" style="4"/>
    <col min="10646" max="10646" width="4" style="4" customWidth="1"/>
    <col min="10647" max="10647" width="17.75" style="4" customWidth="1"/>
    <col min="10648" max="10649" width="12.5" style="4" customWidth="1"/>
    <col min="10650" max="10650" width="12.25" style="4" bestFit="1" customWidth="1"/>
    <col min="10651" max="10652" width="11" style="4" customWidth="1"/>
    <col min="10653" max="10653" width="9.875" style="4" customWidth="1"/>
    <col min="10654" max="10655" width="11" style="4" customWidth="1"/>
    <col min="10656" max="10656" width="10.125" style="4" customWidth="1"/>
    <col min="10657" max="10658" width="11" style="4" customWidth="1"/>
    <col min="10659" max="10659" width="10.375" style="4" customWidth="1"/>
    <col min="10660" max="10661" width="11" style="4" customWidth="1"/>
    <col min="10662" max="10662" width="10.625" style="4" customWidth="1"/>
    <col min="10663" max="10665" width="11" style="4" customWidth="1"/>
    <col min="10666" max="10667" width="11.25" style="4" customWidth="1"/>
    <col min="10668" max="10668" width="10.375" style="4" bestFit="1" customWidth="1"/>
    <col min="10669" max="10670" width="11.25" style="4" customWidth="1"/>
    <col min="10671" max="10671" width="10.375" style="4" customWidth="1"/>
    <col min="10672" max="10673" width="11.25" style="4" customWidth="1"/>
    <col min="10674" max="10674" width="12.25" style="4" bestFit="1" customWidth="1"/>
    <col min="10675" max="10676" width="11.25" style="4" customWidth="1"/>
    <col min="10677" max="10677" width="9.625" style="4" customWidth="1"/>
    <col min="10678" max="10679" width="11.25" style="4" customWidth="1"/>
    <col min="10680" max="10680" width="9.25" style="4" customWidth="1"/>
    <col min="10681" max="10682" width="11.25" style="4" customWidth="1"/>
    <col min="10683" max="10683" width="10.125" style="4" customWidth="1"/>
    <col min="10684" max="10685" width="9.375" style="4" customWidth="1"/>
    <col min="10686" max="10686" width="10.375" style="4" bestFit="1" customWidth="1"/>
    <col min="10687" max="10688" width="9.375" style="4" customWidth="1"/>
    <col min="10689" max="10689" width="9.25" style="4" bestFit="1" customWidth="1"/>
    <col min="10690" max="10690" width="9.375" style="4" customWidth="1"/>
    <col min="10691" max="10691" width="9" style="4" customWidth="1"/>
    <col min="10692" max="10692" width="9.75" style="4" customWidth="1"/>
    <col min="10693" max="10693" width="10.5" style="4" customWidth="1"/>
    <col min="10694" max="10694" width="11.125" style="4" bestFit="1" customWidth="1"/>
    <col min="10695" max="10695" width="10.375" style="4" bestFit="1" customWidth="1"/>
    <col min="10696" max="10696" width="9.375" style="4" customWidth="1"/>
    <col min="10697" max="10697" width="10" style="4" customWidth="1"/>
    <col min="10698" max="10698" width="8.5" style="4" bestFit="1" customWidth="1"/>
    <col min="10699" max="10699" width="10.25" style="4" customWidth="1"/>
    <col min="10700" max="10700" width="10.125" style="4" customWidth="1"/>
    <col min="10701" max="10701" width="9.25" style="4" bestFit="1" customWidth="1"/>
    <col min="10702" max="10702" width="11" style="4" bestFit="1" customWidth="1"/>
    <col min="10703" max="10703" width="10.625" style="4" customWidth="1"/>
    <col min="10704" max="10704" width="10.375" style="4" bestFit="1" customWidth="1"/>
    <col min="10705" max="10705" width="9.5" style="4" bestFit="1" customWidth="1"/>
    <col min="10706" max="10901" width="9" style="4"/>
    <col min="10902" max="10902" width="4" style="4" customWidth="1"/>
    <col min="10903" max="10903" width="17.75" style="4" customWidth="1"/>
    <col min="10904" max="10905" width="12.5" style="4" customWidth="1"/>
    <col min="10906" max="10906" width="12.25" style="4" bestFit="1" customWidth="1"/>
    <col min="10907" max="10908" width="11" style="4" customWidth="1"/>
    <col min="10909" max="10909" width="9.875" style="4" customWidth="1"/>
    <col min="10910" max="10911" width="11" style="4" customWidth="1"/>
    <col min="10912" max="10912" width="10.125" style="4" customWidth="1"/>
    <col min="10913" max="10914" width="11" style="4" customWidth="1"/>
    <col min="10915" max="10915" width="10.375" style="4" customWidth="1"/>
    <col min="10916" max="10917" width="11" style="4" customWidth="1"/>
    <col min="10918" max="10918" width="10.625" style="4" customWidth="1"/>
    <col min="10919" max="10921" width="11" style="4" customWidth="1"/>
    <col min="10922" max="10923" width="11.25" style="4" customWidth="1"/>
    <col min="10924" max="10924" width="10.375" style="4" bestFit="1" customWidth="1"/>
    <col min="10925" max="10926" width="11.25" style="4" customWidth="1"/>
    <col min="10927" max="10927" width="10.375" style="4" customWidth="1"/>
    <col min="10928" max="10929" width="11.25" style="4" customWidth="1"/>
    <col min="10930" max="10930" width="12.25" style="4" bestFit="1" customWidth="1"/>
    <col min="10931" max="10932" width="11.25" style="4" customWidth="1"/>
    <col min="10933" max="10933" width="9.625" style="4" customWidth="1"/>
    <col min="10934" max="10935" width="11.25" style="4" customWidth="1"/>
    <col min="10936" max="10936" width="9.25" style="4" customWidth="1"/>
    <col min="10937" max="10938" width="11.25" style="4" customWidth="1"/>
    <col min="10939" max="10939" width="10.125" style="4" customWidth="1"/>
    <col min="10940" max="10941" width="9.375" style="4" customWidth="1"/>
    <col min="10942" max="10942" width="10.375" style="4" bestFit="1" customWidth="1"/>
    <col min="10943" max="10944" width="9.375" style="4" customWidth="1"/>
    <col min="10945" max="10945" width="9.25" style="4" bestFit="1" customWidth="1"/>
    <col min="10946" max="10946" width="9.375" style="4" customWidth="1"/>
    <col min="10947" max="10947" width="9" style="4" customWidth="1"/>
    <col min="10948" max="10948" width="9.75" style="4" customWidth="1"/>
    <col min="10949" max="10949" width="10.5" style="4" customWidth="1"/>
    <col min="10950" max="10950" width="11.125" style="4" bestFit="1" customWidth="1"/>
    <col min="10951" max="10951" width="10.375" style="4" bestFit="1" customWidth="1"/>
    <col min="10952" max="10952" width="9.375" style="4" customWidth="1"/>
    <col min="10953" max="10953" width="10" style="4" customWidth="1"/>
    <col min="10954" max="10954" width="8.5" style="4" bestFit="1" customWidth="1"/>
    <col min="10955" max="10955" width="10.25" style="4" customWidth="1"/>
    <col min="10956" max="10956" width="10.125" style="4" customWidth="1"/>
    <col min="10957" max="10957" width="9.25" style="4" bestFit="1" customWidth="1"/>
    <col min="10958" max="10958" width="11" style="4" bestFit="1" customWidth="1"/>
    <col min="10959" max="10959" width="10.625" style="4" customWidth="1"/>
    <col min="10960" max="10960" width="10.375" style="4" bestFit="1" customWidth="1"/>
    <col min="10961" max="10961" width="9.5" style="4" bestFit="1" customWidth="1"/>
    <col min="10962" max="11157" width="9" style="4"/>
    <col min="11158" max="11158" width="4" style="4" customWidth="1"/>
    <col min="11159" max="11159" width="17.75" style="4" customWidth="1"/>
    <col min="11160" max="11161" width="12.5" style="4" customWidth="1"/>
    <col min="11162" max="11162" width="12.25" style="4" bestFit="1" customWidth="1"/>
    <col min="11163" max="11164" width="11" style="4" customWidth="1"/>
    <col min="11165" max="11165" width="9.875" style="4" customWidth="1"/>
    <col min="11166" max="11167" width="11" style="4" customWidth="1"/>
    <col min="11168" max="11168" width="10.125" style="4" customWidth="1"/>
    <col min="11169" max="11170" width="11" style="4" customWidth="1"/>
    <col min="11171" max="11171" width="10.375" style="4" customWidth="1"/>
    <col min="11172" max="11173" width="11" style="4" customWidth="1"/>
    <col min="11174" max="11174" width="10.625" style="4" customWidth="1"/>
    <col min="11175" max="11177" width="11" style="4" customWidth="1"/>
    <col min="11178" max="11179" width="11.25" style="4" customWidth="1"/>
    <col min="11180" max="11180" width="10.375" style="4" bestFit="1" customWidth="1"/>
    <col min="11181" max="11182" width="11.25" style="4" customWidth="1"/>
    <col min="11183" max="11183" width="10.375" style="4" customWidth="1"/>
    <col min="11184" max="11185" width="11.25" style="4" customWidth="1"/>
    <col min="11186" max="11186" width="12.25" style="4" bestFit="1" customWidth="1"/>
    <col min="11187" max="11188" width="11.25" style="4" customWidth="1"/>
    <col min="11189" max="11189" width="9.625" style="4" customWidth="1"/>
    <col min="11190" max="11191" width="11.25" style="4" customWidth="1"/>
    <col min="11192" max="11192" width="9.25" style="4" customWidth="1"/>
    <col min="11193" max="11194" width="11.25" style="4" customWidth="1"/>
    <col min="11195" max="11195" width="10.125" style="4" customWidth="1"/>
    <col min="11196" max="11197" width="9.375" style="4" customWidth="1"/>
    <col min="11198" max="11198" width="10.375" style="4" bestFit="1" customWidth="1"/>
    <col min="11199" max="11200" width="9.375" style="4" customWidth="1"/>
    <col min="11201" max="11201" width="9.25" style="4" bestFit="1" customWidth="1"/>
    <col min="11202" max="11202" width="9.375" style="4" customWidth="1"/>
    <col min="11203" max="11203" width="9" style="4" customWidth="1"/>
    <col min="11204" max="11204" width="9.75" style="4" customWidth="1"/>
    <col min="11205" max="11205" width="10.5" style="4" customWidth="1"/>
    <col min="11206" max="11206" width="11.125" style="4" bestFit="1" customWidth="1"/>
    <col min="11207" max="11207" width="10.375" style="4" bestFit="1" customWidth="1"/>
    <col min="11208" max="11208" width="9.375" style="4" customWidth="1"/>
    <col min="11209" max="11209" width="10" style="4" customWidth="1"/>
    <col min="11210" max="11210" width="8.5" style="4" bestFit="1" customWidth="1"/>
    <col min="11211" max="11211" width="10.25" style="4" customWidth="1"/>
    <col min="11212" max="11212" width="10.125" style="4" customWidth="1"/>
    <col min="11213" max="11213" width="9.25" style="4" bestFit="1" customWidth="1"/>
    <col min="11214" max="11214" width="11" style="4" bestFit="1" customWidth="1"/>
    <col min="11215" max="11215" width="10.625" style="4" customWidth="1"/>
    <col min="11216" max="11216" width="10.375" style="4" bestFit="1" customWidth="1"/>
    <col min="11217" max="11217" width="9.5" style="4" bestFit="1" customWidth="1"/>
    <col min="11218" max="11413" width="9" style="4"/>
    <col min="11414" max="11414" width="4" style="4" customWidth="1"/>
    <col min="11415" max="11415" width="17.75" style="4" customWidth="1"/>
    <col min="11416" max="11417" width="12.5" style="4" customWidth="1"/>
    <col min="11418" max="11418" width="12.25" style="4" bestFit="1" customWidth="1"/>
    <col min="11419" max="11420" width="11" style="4" customWidth="1"/>
    <col min="11421" max="11421" width="9.875" style="4" customWidth="1"/>
    <col min="11422" max="11423" width="11" style="4" customWidth="1"/>
    <col min="11424" max="11424" width="10.125" style="4" customWidth="1"/>
    <col min="11425" max="11426" width="11" style="4" customWidth="1"/>
    <col min="11427" max="11427" width="10.375" style="4" customWidth="1"/>
    <col min="11428" max="11429" width="11" style="4" customWidth="1"/>
    <col min="11430" max="11430" width="10.625" style="4" customWidth="1"/>
    <col min="11431" max="11433" width="11" style="4" customWidth="1"/>
    <col min="11434" max="11435" width="11.25" style="4" customWidth="1"/>
    <col min="11436" max="11436" width="10.375" style="4" bestFit="1" customWidth="1"/>
    <col min="11437" max="11438" width="11.25" style="4" customWidth="1"/>
    <col min="11439" max="11439" width="10.375" style="4" customWidth="1"/>
    <col min="11440" max="11441" width="11.25" style="4" customWidth="1"/>
    <col min="11442" max="11442" width="12.25" style="4" bestFit="1" customWidth="1"/>
    <col min="11443" max="11444" width="11.25" style="4" customWidth="1"/>
    <col min="11445" max="11445" width="9.625" style="4" customWidth="1"/>
    <col min="11446" max="11447" width="11.25" style="4" customWidth="1"/>
    <col min="11448" max="11448" width="9.25" style="4" customWidth="1"/>
    <col min="11449" max="11450" width="11.25" style="4" customWidth="1"/>
    <col min="11451" max="11451" width="10.125" style="4" customWidth="1"/>
    <col min="11452" max="11453" width="9.375" style="4" customWidth="1"/>
    <col min="11454" max="11454" width="10.375" style="4" bestFit="1" customWidth="1"/>
    <col min="11455" max="11456" width="9.375" style="4" customWidth="1"/>
    <col min="11457" max="11457" width="9.25" style="4" bestFit="1" customWidth="1"/>
    <col min="11458" max="11458" width="9.375" style="4" customWidth="1"/>
    <col min="11459" max="11459" width="9" style="4" customWidth="1"/>
    <col min="11460" max="11460" width="9.75" style="4" customWidth="1"/>
    <col min="11461" max="11461" width="10.5" style="4" customWidth="1"/>
    <col min="11462" max="11462" width="11.125" style="4" bestFit="1" customWidth="1"/>
    <col min="11463" max="11463" width="10.375" style="4" bestFit="1" customWidth="1"/>
    <col min="11464" max="11464" width="9.375" style="4" customWidth="1"/>
    <col min="11465" max="11465" width="10" style="4" customWidth="1"/>
    <col min="11466" max="11466" width="8.5" style="4" bestFit="1" customWidth="1"/>
    <col min="11467" max="11467" width="10.25" style="4" customWidth="1"/>
    <col min="11468" max="11468" width="10.125" style="4" customWidth="1"/>
    <col min="11469" max="11469" width="9.25" style="4" bestFit="1" customWidth="1"/>
    <col min="11470" max="11470" width="11" style="4" bestFit="1" customWidth="1"/>
    <col min="11471" max="11471" width="10.625" style="4" customWidth="1"/>
    <col min="11472" max="11472" width="10.375" style="4" bestFit="1" customWidth="1"/>
    <col min="11473" max="11473" width="9.5" style="4" bestFit="1" customWidth="1"/>
    <col min="11474" max="11669" width="9" style="4"/>
    <col min="11670" max="11670" width="4" style="4" customWidth="1"/>
    <col min="11671" max="11671" width="17.75" style="4" customWidth="1"/>
    <col min="11672" max="11673" width="12.5" style="4" customWidth="1"/>
    <col min="11674" max="11674" width="12.25" style="4" bestFit="1" customWidth="1"/>
    <col min="11675" max="11676" width="11" style="4" customWidth="1"/>
    <col min="11677" max="11677" width="9.875" style="4" customWidth="1"/>
    <col min="11678" max="11679" width="11" style="4" customWidth="1"/>
    <col min="11680" max="11680" width="10.125" style="4" customWidth="1"/>
    <col min="11681" max="11682" width="11" style="4" customWidth="1"/>
    <col min="11683" max="11683" width="10.375" style="4" customWidth="1"/>
    <col min="11684" max="11685" width="11" style="4" customWidth="1"/>
    <col min="11686" max="11686" width="10.625" style="4" customWidth="1"/>
    <col min="11687" max="11689" width="11" style="4" customWidth="1"/>
    <col min="11690" max="11691" width="11.25" style="4" customWidth="1"/>
    <col min="11692" max="11692" width="10.375" style="4" bestFit="1" customWidth="1"/>
    <col min="11693" max="11694" width="11.25" style="4" customWidth="1"/>
    <col min="11695" max="11695" width="10.375" style="4" customWidth="1"/>
    <col min="11696" max="11697" width="11.25" style="4" customWidth="1"/>
    <col min="11698" max="11698" width="12.25" style="4" bestFit="1" customWidth="1"/>
    <col min="11699" max="11700" width="11.25" style="4" customWidth="1"/>
    <col min="11701" max="11701" width="9.625" style="4" customWidth="1"/>
    <col min="11702" max="11703" width="11.25" style="4" customWidth="1"/>
    <col min="11704" max="11704" width="9.25" style="4" customWidth="1"/>
    <col min="11705" max="11706" width="11.25" style="4" customWidth="1"/>
    <col min="11707" max="11707" width="10.125" style="4" customWidth="1"/>
    <col min="11708" max="11709" width="9.375" style="4" customWidth="1"/>
    <col min="11710" max="11710" width="10.375" style="4" bestFit="1" customWidth="1"/>
    <col min="11711" max="11712" width="9.375" style="4" customWidth="1"/>
    <col min="11713" max="11713" width="9.25" style="4" bestFit="1" customWidth="1"/>
    <col min="11714" max="11714" width="9.375" style="4" customWidth="1"/>
    <col min="11715" max="11715" width="9" style="4" customWidth="1"/>
    <col min="11716" max="11716" width="9.75" style="4" customWidth="1"/>
    <col min="11717" max="11717" width="10.5" style="4" customWidth="1"/>
    <col min="11718" max="11718" width="11.125" style="4" bestFit="1" customWidth="1"/>
    <col min="11719" max="11719" width="10.375" style="4" bestFit="1" customWidth="1"/>
    <col min="11720" max="11720" width="9.375" style="4" customWidth="1"/>
    <col min="11721" max="11721" width="10" style="4" customWidth="1"/>
    <col min="11722" max="11722" width="8.5" style="4" bestFit="1" customWidth="1"/>
    <col min="11723" max="11723" width="10.25" style="4" customWidth="1"/>
    <col min="11724" max="11724" width="10.125" style="4" customWidth="1"/>
    <col min="11725" max="11725" width="9.25" style="4" bestFit="1" customWidth="1"/>
    <col min="11726" max="11726" width="11" style="4" bestFit="1" customWidth="1"/>
    <col min="11727" max="11727" width="10.625" style="4" customWidth="1"/>
    <col min="11728" max="11728" width="10.375" style="4" bestFit="1" customWidth="1"/>
    <col min="11729" max="11729" width="9.5" style="4" bestFit="1" customWidth="1"/>
    <col min="11730" max="11925" width="9" style="4"/>
    <col min="11926" max="11926" width="4" style="4" customWidth="1"/>
    <col min="11927" max="11927" width="17.75" style="4" customWidth="1"/>
    <col min="11928" max="11929" width="12.5" style="4" customWidth="1"/>
    <col min="11930" max="11930" width="12.25" style="4" bestFit="1" customWidth="1"/>
    <col min="11931" max="11932" width="11" style="4" customWidth="1"/>
    <col min="11933" max="11933" width="9.875" style="4" customWidth="1"/>
    <col min="11934" max="11935" width="11" style="4" customWidth="1"/>
    <col min="11936" max="11936" width="10.125" style="4" customWidth="1"/>
    <col min="11937" max="11938" width="11" style="4" customWidth="1"/>
    <col min="11939" max="11939" width="10.375" style="4" customWidth="1"/>
    <col min="11940" max="11941" width="11" style="4" customWidth="1"/>
    <col min="11942" max="11942" width="10.625" style="4" customWidth="1"/>
    <col min="11943" max="11945" width="11" style="4" customWidth="1"/>
    <col min="11946" max="11947" width="11.25" style="4" customWidth="1"/>
    <col min="11948" max="11948" width="10.375" style="4" bestFit="1" customWidth="1"/>
    <col min="11949" max="11950" width="11.25" style="4" customWidth="1"/>
    <col min="11951" max="11951" width="10.375" style="4" customWidth="1"/>
    <col min="11952" max="11953" width="11.25" style="4" customWidth="1"/>
    <col min="11954" max="11954" width="12.25" style="4" bestFit="1" customWidth="1"/>
    <col min="11955" max="11956" width="11.25" style="4" customWidth="1"/>
    <col min="11957" max="11957" width="9.625" style="4" customWidth="1"/>
    <col min="11958" max="11959" width="11.25" style="4" customWidth="1"/>
    <col min="11960" max="11960" width="9.25" style="4" customWidth="1"/>
    <col min="11961" max="11962" width="11.25" style="4" customWidth="1"/>
    <col min="11963" max="11963" width="10.125" style="4" customWidth="1"/>
    <col min="11964" max="11965" width="9.375" style="4" customWidth="1"/>
    <col min="11966" max="11966" width="10.375" style="4" bestFit="1" customWidth="1"/>
    <col min="11967" max="11968" width="9.375" style="4" customWidth="1"/>
    <col min="11969" max="11969" width="9.25" style="4" bestFit="1" customWidth="1"/>
    <col min="11970" max="11970" width="9.375" style="4" customWidth="1"/>
    <col min="11971" max="11971" width="9" style="4" customWidth="1"/>
    <col min="11972" max="11972" width="9.75" style="4" customWidth="1"/>
    <col min="11973" max="11973" width="10.5" style="4" customWidth="1"/>
    <col min="11974" max="11974" width="11.125" style="4" bestFit="1" customWidth="1"/>
    <col min="11975" max="11975" width="10.375" style="4" bestFit="1" customWidth="1"/>
    <col min="11976" max="11976" width="9.375" style="4" customWidth="1"/>
    <col min="11977" max="11977" width="10" style="4" customWidth="1"/>
    <col min="11978" max="11978" width="8.5" style="4" bestFit="1" customWidth="1"/>
    <col min="11979" max="11979" width="10.25" style="4" customWidth="1"/>
    <col min="11980" max="11980" width="10.125" style="4" customWidth="1"/>
    <col min="11981" max="11981" width="9.25" style="4" bestFit="1" customWidth="1"/>
    <col min="11982" max="11982" width="11" style="4" bestFit="1" customWidth="1"/>
    <col min="11983" max="11983" width="10.625" style="4" customWidth="1"/>
    <col min="11984" max="11984" width="10.375" style="4" bestFit="1" customWidth="1"/>
    <col min="11985" max="11985" width="9.5" style="4" bestFit="1" customWidth="1"/>
    <col min="11986" max="12181" width="9" style="4"/>
    <col min="12182" max="12182" width="4" style="4" customWidth="1"/>
    <col min="12183" max="12183" width="17.75" style="4" customWidth="1"/>
    <col min="12184" max="12185" width="12.5" style="4" customWidth="1"/>
    <col min="12186" max="12186" width="12.25" style="4" bestFit="1" customWidth="1"/>
    <col min="12187" max="12188" width="11" style="4" customWidth="1"/>
    <col min="12189" max="12189" width="9.875" style="4" customWidth="1"/>
    <col min="12190" max="12191" width="11" style="4" customWidth="1"/>
    <col min="12192" max="12192" width="10.125" style="4" customWidth="1"/>
    <col min="12193" max="12194" width="11" style="4" customWidth="1"/>
    <col min="12195" max="12195" width="10.375" style="4" customWidth="1"/>
    <col min="12196" max="12197" width="11" style="4" customWidth="1"/>
    <col min="12198" max="12198" width="10.625" style="4" customWidth="1"/>
    <col min="12199" max="12201" width="11" style="4" customWidth="1"/>
    <col min="12202" max="12203" width="11.25" style="4" customWidth="1"/>
    <col min="12204" max="12204" width="10.375" style="4" bestFit="1" customWidth="1"/>
    <col min="12205" max="12206" width="11.25" style="4" customWidth="1"/>
    <col min="12207" max="12207" width="10.375" style="4" customWidth="1"/>
    <col min="12208" max="12209" width="11.25" style="4" customWidth="1"/>
    <col min="12210" max="12210" width="12.25" style="4" bestFit="1" customWidth="1"/>
    <col min="12211" max="12212" width="11.25" style="4" customWidth="1"/>
    <col min="12213" max="12213" width="9.625" style="4" customWidth="1"/>
    <col min="12214" max="12215" width="11.25" style="4" customWidth="1"/>
    <col min="12216" max="12216" width="9.25" style="4" customWidth="1"/>
    <col min="12217" max="12218" width="11.25" style="4" customWidth="1"/>
    <col min="12219" max="12219" width="10.125" style="4" customWidth="1"/>
    <col min="12220" max="12221" width="9.375" style="4" customWidth="1"/>
    <col min="12222" max="12222" width="10.375" style="4" bestFit="1" customWidth="1"/>
    <col min="12223" max="12224" width="9.375" style="4" customWidth="1"/>
    <col min="12225" max="12225" width="9.25" style="4" bestFit="1" customWidth="1"/>
    <col min="12226" max="12226" width="9.375" style="4" customWidth="1"/>
    <col min="12227" max="12227" width="9" style="4" customWidth="1"/>
    <col min="12228" max="12228" width="9.75" style="4" customWidth="1"/>
    <col min="12229" max="12229" width="10.5" style="4" customWidth="1"/>
    <col min="12230" max="12230" width="11.125" style="4" bestFit="1" customWidth="1"/>
    <col min="12231" max="12231" width="10.375" style="4" bestFit="1" customWidth="1"/>
    <col min="12232" max="12232" width="9.375" style="4" customWidth="1"/>
    <col min="12233" max="12233" width="10" style="4" customWidth="1"/>
    <col min="12234" max="12234" width="8.5" style="4" bestFit="1" customWidth="1"/>
    <col min="12235" max="12235" width="10.25" style="4" customWidth="1"/>
    <col min="12236" max="12236" width="10.125" style="4" customWidth="1"/>
    <col min="12237" max="12237" width="9.25" style="4" bestFit="1" customWidth="1"/>
    <col min="12238" max="12238" width="11" style="4" bestFit="1" customWidth="1"/>
    <col min="12239" max="12239" width="10.625" style="4" customWidth="1"/>
    <col min="12240" max="12240" width="10.375" style="4" bestFit="1" customWidth="1"/>
    <col min="12241" max="12241" width="9.5" style="4" bestFit="1" customWidth="1"/>
    <col min="12242" max="12437" width="9" style="4"/>
    <col min="12438" max="12438" width="4" style="4" customWidth="1"/>
    <col min="12439" max="12439" width="17.75" style="4" customWidth="1"/>
    <col min="12440" max="12441" width="12.5" style="4" customWidth="1"/>
    <col min="12442" max="12442" width="12.25" style="4" bestFit="1" customWidth="1"/>
    <col min="12443" max="12444" width="11" style="4" customWidth="1"/>
    <col min="12445" max="12445" width="9.875" style="4" customWidth="1"/>
    <col min="12446" max="12447" width="11" style="4" customWidth="1"/>
    <col min="12448" max="12448" width="10.125" style="4" customWidth="1"/>
    <col min="12449" max="12450" width="11" style="4" customWidth="1"/>
    <col min="12451" max="12451" width="10.375" style="4" customWidth="1"/>
    <col min="12452" max="12453" width="11" style="4" customWidth="1"/>
    <col min="12454" max="12454" width="10.625" style="4" customWidth="1"/>
    <col min="12455" max="12457" width="11" style="4" customWidth="1"/>
    <col min="12458" max="12459" width="11.25" style="4" customWidth="1"/>
    <col min="12460" max="12460" width="10.375" style="4" bestFit="1" customWidth="1"/>
    <col min="12461" max="12462" width="11.25" style="4" customWidth="1"/>
    <col min="12463" max="12463" width="10.375" style="4" customWidth="1"/>
    <col min="12464" max="12465" width="11.25" style="4" customWidth="1"/>
    <col min="12466" max="12466" width="12.25" style="4" bestFit="1" customWidth="1"/>
    <col min="12467" max="12468" width="11.25" style="4" customWidth="1"/>
    <col min="12469" max="12469" width="9.625" style="4" customWidth="1"/>
    <col min="12470" max="12471" width="11.25" style="4" customWidth="1"/>
    <col min="12472" max="12472" width="9.25" style="4" customWidth="1"/>
    <col min="12473" max="12474" width="11.25" style="4" customWidth="1"/>
    <col min="12475" max="12475" width="10.125" style="4" customWidth="1"/>
    <col min="12476" max="12477" width="9.375" style="4" customWidth="1"/>
    <col min="12478" max="12478" width="10.375" style="4" bestFit="1" customWidth="1"/>
    <col min="12479" max="12480" width="9.375" style="4" customWidth="1"/>
    <col min="12481" max="12481" width="9.25" style="4" bestFit="1" customWidth="1"/>
    <col min="12482" max="12482" width="9.375" style="4" customWidth="1"/>
    <col min="12483" max="12483" width="9" style="4" customWidth="1"/>
    <col min="12484" max="12484" width="9.75" style="4" customWidth="1"/>
    <col min="12485" max="12485" width="10.5" style="4" customWidth="1"/>
    <col min="12486" max="12486" width="11.125" style="4" bestFit="1" customWidth="1"/>
    <col min="12487" max="12487" width="10.375" style="4" bestFit="1" customWidth="1"/>
    <col min="12488" max="12488" width="9.375" style="4" customWidth="1"/>
    <col min="12489" max="12489" width="10" style="4" customWidth="1"/>
    <col min="12490" max="12490" width="8.5" style="4" bestFit="1" customWidth="1"/>
    <col min="12491" max="12491" width="10.25" style="4" customWidth="1"/>
    <col min="12492" max="12492" width="10.125" style="4" customWidth="1"/>
    <col min="12493" max="12493" width="9.25" style="4" bestFit="1" customWidth="1"/>
    <col min="12494" max="12494" width="11" style="4" bestFit="1" customWidth="1"/>
    <col min="12495" max="12495" width="10.625" style="4" customWidth="1"/>
    <col min="12496" max="12496" width="10.375" style="4" bestFit="1" customWidth="1"/>
    <col min="12497" max="12497" width="9.5" style="4" bestFit="1" customWidth="1"/>
    <col min="12498" max="12693" width="9" style="4"/>
    <col min="12694" max="12694" width="4" style="4" customWidth="1"/>
    <col min="12695" max="12695" width="17.75" style="4" customWidth="1"/>
    <col min="12696" max="12697" width="12.5" style="4" customWidth="1"/>
    <col min="12698" max="12698" width="12.25" style="4" bestFit="1" customWidth="1"/>
    <col min="12699" max="12700" width="11" style="4" customWidth="1"/>
    <col min="12701" max="12701" width="9.875" style="4" customWidth="1"/>
    <col min="12702" max="12703" width="11" style="4" customWidth="1"/>
    <col min="12704" max="12704" width="10.125" style="4" customWidth="1"/>
    <col min="12705" max="12706" width="11" style="4" customWidth="1"/>
    <col min="12707" max="12707" width="10.375" style="4" customWidth="1"/>
    <col min="12708" max="12709" width="11" style="4" customWidth="1"/>
    <col min="12710" max="12710" width="10.625" style="4" customWidth="1"/>
    <col min="12711" max="12713" width="11" style="4" customWidth="1"/>
    <col min="12714" max="12715" width="11.25" style="4" customWidth="1"/>
    <col min="12716" max="12716" width="10.375" style="4" bestFit="1" customWidth="1"/>
    <col min="12717" max="12718" width="11.25" style="4" customWidth="1"/>
    <col min="12719" max="12719" width="10.375" style="4" customWidth="1"/>
    <col min="12720" max="12721" width="11.25" style="4" customWidth="1"/>
    <col min="12722" max="12722" width="12.25" style="4" bestFit="1" customWidth="1"/>
    <col min="12723" max="12724" width="11.25" style="4" customWidth="1"/>
    <col min="12725" max="12725" width="9.625" style="4" customWidth="1"/>
    <col min="12726" max="12727" width="11.25" style="4" customWidth="1"/>
    <col min="12728" max="12728" width="9.25" style="4" customWidth="1"/>
    <col min="12729" max="12730" width="11.25" style="4" customWidth="1"/>
    <col min="12731" max="12731" width="10.125" style="4" customWidth="1"/>
    <col min="12732" max="12733" width="9.375" style="4" customWidth="1"/>
    <col min="12734" max="12734" width="10.375" style="4" bestFit="1" customWidth="1"/>
    <col min="12735" max="12736" width="9.375" style="4" customWidth="1"/>
    <col min="12737" max="12737" width="9.25" style="4" bestFit="1" customWidth="1"/>
    <col min="12738" max="12738" width="9.375" style="4" customWidth="1"/>
    <col min="12739" max="12739" width="9" style="4" customWidth="1"/>
    <col min="12740" max="12740" width="9.75" style="4" customWidth="1"/>
    <col min="12741" max="12741" width="10.5" style="4" customWidth="1"/>
    <col min="12742" max="12742" width="11.125" style="4" bestFit="1" customWidth="1"/>
    <col min="12743" max="12743" width="10.375" style="4" bestFit="1" customWidth="1"/>
    <col min="12744" max="12744" width="9.375" style="4" customWidth="1"/>
    <col min="12745" max="12745" width="10" style="4" customWidth="1"/>
    <col min="12746" max="12746" width="8.5" style="4" bestFit="1" customWidth="1"/>
    <col min="12747" max="12747" width="10.25" style="4" customWidth="1"/>
    <col min="12748" max="12748" width="10.125" style="4" customWidth="1"/>
    <col min="12749" max="12749" width="9.25" style="4" bestFit="1" customWidth="1"/>
    <col min="12750" max="12750" width="11" style="4" bestFit="1" customWidth="1"/>
    <col min="12751" max="12751" width="10.625" style="4" customWidth="1"/>
    <col min="12752" max="12752" width="10.375" style="4" bestFit="1" customWidth="1"/>
    <col min="12753" max="12753" width="9.5" style="4" bestFit="1" customWidth="1"/>
    <col min="12754" max="12949" width="9" style="4"/>
    <col min="12950" max="12950" width="4" style="4" customWidth="1"/>
    <col min="12951" max="12951" width="17.75" style="4" customWidth="1"/>
    <col min="12952" max="12953" width="12.5" style="4" customWidth="1"/>
    <col min="12954" max="12954" width="12.25" style="4" bestFit="1" customWidth="1"/>
    <col min="12955" max="12956" width="11" style="4" customWidth="1"/>
    <col min="12957" max="12957" width="9.875" style="4" customWidth="1"/>
    <col min="12958" max="12959" width="11" style="4" customWidth="1"/>
    <col min="12960" max="12960" width="10.125" style="4" customWidth="1"/>
    <col min="12961" max="12962" width="11" style="4" customWidth="1"/>
    <col min="12963" max="12963" width="10.375" style="4" customWidth="1"/>
    <col min="12964" max="12965" width="11" style="4" customWidth="1"/>
    <col min="12966" max="12966" width="10.625" style="4" customWidth="1"/>
    <col min="12967" max="12969" width="11" style="4" customWidth="1"/>
    <col min="12970" max="12971" width="11.25" style="4" customWidth="1"/>
    <col min="12972" max="12972" width="10.375" style="4" bestFit="1" customWidth="1"/>
    <col min="12973" max="12974" width="11.25" style="4" customWidth="1"/>
    <col min="12975" max="12975" width="10.375" style="4" customWidth="1"/>
    <col min="12976" max="12977" width="11.25" style="4" customWidth="1"/>
    <col min="12978" max="12978" width="12.25" style="4" bestFit="1" customWidth="1"/>
    <col min="12979" max="12980" width="11.25" style="4" customWidth="1"/>
    <col min="12981" max="12981" width="9.625" style="4" customWidth="1"/>
    <col min="12982" max="12983" width="11.25" style="4" customWidth="1"/>
    <col min="12984" max="12984" width="9.25" style="4" customWidth="1"/>
    <col min="12985" max="12986" width="11.25" style="4" customWidth="1"/>
    <col min="12987" max="12987" width="10.125" style="4" customWidth="1"/>
    <col min="12988" max="12989" width="9.375" style="4" customWidth="1"/>
    <col min="12990" max="12990" width="10.375" style="4" bestFit="1" customWidth="1"/>
    <col min="12991" max="12992" width="9.375" style="4" customWidth="1"/>
    <col min="12993" max="12993" width="9.25" style="4" bestFit="1" customWidth="1"/>
    <col min="12994" max="12994" width="9.375" style="4" customWidth="1"/>
    <col min="12995" max="12995" width="9" style="4" customWidth="1"/>
    <col min="12996" max="12996" width="9.75" style="4" customWidth="1"/>
    <col min="12997" max="12997" width="10.5" style="4" customWidth="1"/>
    <col min="12998" max="12998" width="11.125" style="4" bestFit="1" customWidth="1"/>
    <col min="12999" max="12999" width="10.375" style="4" bestFit="1" customWidth="1"/>
    <col min="13000" max="13000" width="9.375" style="4" customWidth="1"/>
    <col min="13001" max="13001" width="10" style="4" customWidth="1"/>
    <col min="13002" max="13002" width="8.5" style="4" bestFit="1" customWidth="1"/>
    <col min="13003" max="13003" width="10.25" style="4" customWidth="1"/>
    <col min="13004" max="13004" width="10.125" style="4" customWidth="1"/>
    <col min="13005" max="13005" width="9.25" style="4" bestFit="1" customWidth="1"/>
    <col min="13006" max="13006" width="11" style="4" bestFit="1" customWidth="1"/>
    <col min="13007" max="13007" width="10.625" style="4" customWidth="1"/>
    <col min="13008" max="13008" width="10.375" style="4" bestFit="1" customWidth="1"/>
    <col min="13009" max="13009" width="9.5" style="4" bestFit="1" customWidth="1"/>
    <col min="13010" max="13205" width="9" style="4"/>
    <col min="13206" max="13206" width="4" style="4" customWidth="1"/>
    <col min="13207" max="13207" width="17.75" style="4" customWidth="1"/>
    <col min="13208" max="13209" width="12.5" style="4" customWidth="1"/>
    <col min="13210" max="13210" width="12.25" style="4" bestFit="1" customWidth="1"/>
    <col min="13211" max="13212" width="11" style="4" customWidth="1"/>
    <col min="13213" max="13213" width="9.875" style="4" customWidth="1"/>
    <col min="13214" max="13215" width="11" style="4" customWidth="1"/>
    <col min="13216" max="13216" width="10.125" style="4" customWidth="1"/>
    <col min="13217" max="13218" width="11" style="4" customWidth="1"/>
    <col min="13219" max="13219" width="10.375" style="4" customWidth="1"/>
    <col min="13220" max="13221" width="11" style="4" customWidth="1"/>
    <col min="13222" max="13222" width="10.625" style="4" customWidth="1"/>
    <col min="13223" max="13225" width="11" style="4" customWidth="1"/>
    <col min="13226" max="13227" width="11.25" style="4" customWidth="1"/>
    <col min="13228" max="13228" width="10.375" style="4" bestFit="1" customWidth="1"/>
    <col min="13229" max="13230" width="11.25" style="4" customWidth="1"/>
    <col min="13231" max="13231" width="10.375" style="4" customWidth="1"/>
    <col min="13232" max="13233" width="11.25" style="4" customWidth="1"/>
    <col min="13234" max="13234" width="12.25" style="4" bestFit="1" customWidth="1"/>
    <col min="13235" max="13236" width="11.25" style="4" customWidth="1"/>
    <col min="13237" max="13237" width="9.625" style="4" customWidth="1"/>
    <col min="13238" max="13239" width="11.25" style="4" customWidth="1"/>
    <col min="13240" max="13240" width="9.25" style="4" customWidth="1"/>
    <col min="13241" max="13242" width="11.25" style="4" customWidth="1"/>
    <col min="13243" max="13243" width="10.125" style="4" customWidth="1"/>
    <col min="13244" max="13245" width="9.375" style="4" customWidth="1"/>
    <col min="13246" max="13246" width="10.375" style="4" bestFit="1" customWidth="1"/>
    <col min="13247" max="13248" width="9.375" style="4" customWidth="1"/>
    <col min="13249" max="13249" width="9.25" style="4" bestFit="1" customWidth="1"/>
    <col min="13250" max="13250" width="9.375" style="4" customWidth="1"/>
    <col min="13251" max="13251" width="9" style="4" customWidth="1"/>
    <col min="13252" max="13252" width="9.75" style="4" customWidth="1"/>
    <col min="13253" max="13253" width="10.5" style="4" customWidth="1"/>
    <col min="13254" max="13254" width="11.125" style="4" bestFit="1" customWidth="1"/>
    <col min="13255" max="13255" width="10.375" style="4" bestFit="1" customWidth="1"/>
    <col min="13256" max="13256" width="9.375" style="4" customWidth="1"/>
    <col min="13257" max="13257" width="10" style="4" customWidth="1"/>
    <col min="13258" max="13258" width="8.5" style="4" bestFit="1" customWidth="1"/>
    <col min="13259" max="13259" width="10.25" style="4" customWidth="1"/>
    <col min="13260" max="13260" width="10.125" style="4" customWidth="1"/>
    <col min="13261" max="13261" width="9.25" style="4" bestFit="1" customWidth="1"/>
    <col min="13262" max="13262" width="11" style="4" bestFit="1" customWidth="1"/>
    <col min="13263" max="13263" width="10.625" style="4" customWidth="1"/>
    <col min="13264" max="13264" width="10.375" style="4" bestFit="1" customWidth="1"/>
    <col min="13265" max="13265" width="9.5" style="4" bestFit="1" customWidth="1"/>
    <col min="13266" max="13461" width="9" style="4"/>
    <col min="13462" max="13462" width="4" style="4" customWidth="1"/>
    <col min="13463" max="13463" width="17.75" style="4" customWidth="1"/>
    <col min="13464" max="13465" width="12.5" style="4" customWidth="1"/>
    <col min="13466" max="13466" width="12.25" style="4" bestFit="1" customWidth="1"/>
    <col min="13467" max="13468" width="11" style="4" customWidth="1"/>
    <col min="13469" max="13469" width="9.875" style="4" customWidth="1"/>
    <col min="13470" max="13471" width="11" style="4" customWidth="1"/>
    <col min="13472" max="13472" width="10.125" style="4" customWidth="1"/>
    <col min="13473" max="13474" width="11" style="4" customWidth="1"/>
    <col min="13475" max="13475" width="10.375" style="4" customWidth="1"/>
    <col min="13476" max="13477" width="11" style="4" customWidth="1"/>
    <col min="13478" max="13478" width="10.625" style="4" customWidth="1"/>
    <col min="13479" max="13481" width="11" style="4" customWidth="1"/>
    <col min="13482" max="13483" width="11.25" style="4" customWidth="1"/>
    <col min="13484" max="13484" width="10.375" style="4" bestFit="1" customWidth="1"/>
    <col min="13485" max="13486" width="11.25" style="4" customWidth="1"/>
    <col min="13487" max="13487" width="10.375" style="4" customWidth="1"/>
    <col min="13488" max="13489" width="11.25" style="4" customWidth="1"/>
    <col min="13490" max="13490" width="12.25" style="4" bestFit="1" customWidth="1"/>
    <col min="13491" max="13492" width="11.25" style="4" customWidth="1"/>
    <col min="13493" max="13493" width="9.625" style="4" customWidth="1"/>
    <col min="13494" max="13495" width="11.25" style="4" customWidth="1"/>
    <col min="13496" max="13496" width="9.25" style="4" customWidth="1"/>
    <col min="13497" max="13498" width="11.25" style="4" customWidth="1"/>
    <col min="13499" max="13499" width="10.125" style="4" customWidth="1"/>
    <col min="13500" max="13501" width="9.375" style="4" customWidth="1"/>
    <col min="13502" max="13502" width="10.375" style="4" bestFit="1" customWidth="1"/>
    <col min="13503" max="13504" width="9.375" style="4" customWidth="1"/>
    <col min="13505" max="13505" width="9.25" style="4" bestFit="1" customWidth="1"/>
    <col min="13506" max="13506" width="9.375" style="4" customWidth="1"/>
    <col min="13507" max="13507" width="9" style="4" customWidth="1"/>
    <col min="13508" max="13508" width="9.75" style="4" customWidth="1"/>
    <col min="13509" max="13509" width="10.5" style="4" customWidth="1"/>
    <col min="13510" max="13510" width="11.125" style="4" bestFit="1" customWidth="1"/>
    <col min="13511" max="13511" width="10.375" style="4" bestFit="1" customWidth="1"/>
    <col min="13512" max="13512" width="9.375" style="4" customWidth="1"/>
    <col min="13513" max="13513" width="10" style="4" customWidth="1"/>
    <col min="13514" max="13514" width="8.5" style="4" bestFit="1" customWidth="1"/>
    <col min="13515" max="13515" width="10.25" style="4" customWidth="1"/>
    <col min="13516" max="13516" width="10.125" style="4" customWidth="1"/>
    <col min="13517" max="13517" width="9.25" style="4" bestFit="1" customWidth="1"/>
    <col min="13518" max="13518" width="11" style="4" bestFit="1" customWidth="1"/>
    <col min="13519" max="13519" width="10.625" style="4" customWidth="1"/>
    <col min="13520" max="13520" width="10.375" style="4" bestFit="1" customWidth="1"/>
    <col min="13521" max="13521" width="9.5" style="4" bestFit="1" customWidth="1"/>
    <col min="13522" max="13717" width="9" style="4"/>
    <col min="13718" max="13718" width="4" style="4" customWidth="1"/>
    <col min="13719" max="13719" width="17.75" style="4" customWidth="1"/>
    <col min="13720" max="13721" width="12.5" style="4" customWidth="1"/>
    <col min="13722" max="13722" width="12.25" style="4" bestFit="1" customWidth="1"/>
    <col min="13723" max="13724" width="11" style="4" customWidth="1"/>
    <col min="13725" max="13725" width="9.875" style="4" customWidth="1"/>
    <col min="13726" max="13727" width="11" style="4" customWidth="1"/>
    <col min="13728" max="13728" width="10.125" style="4" customWidth="1"/>
    <col min="13729" max="13730" width="11" style="4" customWidth="1"/>
    <col min="13731" max="13731" width="10.375" style="4" customWidth="1"/>
    <col min="13732" max="13733" width="11" style="4" customWidth="1"/>
    <col min="13734" max="13734" width="10.625" style="4" customWidth="1"/>
    <col min="13735" max="13737" width="11" style="4" customWidth="1"/>
    <col min="13738" max="13739" width="11.25" style="4" customWidth="1"/>
    <col min="13740" max="13740" width="10.375" style="4" bestFit="1" customWidth="1"/>
    <col min="13741" max="13742" width="11.25" style="4" customWidth="1"/>
    <col min="13743" max="13743" width="10.375" style="4" customWidth="1"/>
    <col min="13744" max="13745" width="11.25" style="4" customWidth="1"/>
    <col min="13746" max="13746" width="12.25" style="4" bestFit="1" customWidth="1"/>
    <col min="13747" max="13748" width="11.25" style="4" customWidth="1"/>
    <col min="13749" max="13749" width="9.625" style="4" customWidth="1"/>
    <col min="13750" max="13751" width="11.25" style="4" customWidth="1"/>
    <col min="13752" max="13752" width="9.25" style="4" customWidth="1"/>
    <col min="13753" max="13754" width="11.25" style="4" customWidth="1"/>
    <col min="13755" max="13755" width="10.125" style="4" customWidth="1"/>
    <col min="13756" max="13757" width="9.375" style="4" customWidth="1"/>
    <col min="13758" max="13758" width="10.375" style="4" bestFit="1" customWidth="1"/>
    <col min="13759" max="13760" width="9.375" style="4" customWidth="1"/>
    <col min="13761" max="13761" width="9.25" style="4" bestFit="1" customWidth="1"/>
    <col min="13762" max="13762" width="9.375" style="4" customWidth="1"/>
    <col min="13763" max="13763" width="9" style="4" customWidth="1"/>
    <col min="13764" max="13764" width="9.75" style="4" customWidth="1"/>
    <col min="13765" max="13765" width="10.5" style="4" customWidth="1"/>
    <col min="13766" max="13766" width="11.125" style="4" bestFit="1" customWidth="1"/>
    <col min="13767" max="13767" width="10.375" style="4" bestFit="1" customWidth="1"/>
    <col min="13768" max="13768" width="9.375" style="4" customWidth="1"/>
    <col min="13769" max="13769" width="10" style="4" customWidth="1"/>
    <col min="13770" max="13770" width="8.5" style="4" bestFit="1" customWidth="1"/>
    <col min="13771" max="13771" width="10.25" style="4" customWidth="1"/>
    <col min="13772" max="13772" width="10.125" style="4" customWidth="1"/>
    <col min="13773" max="13773" width="9.25" style="4" bestFit="1" customWidth="1"/>
    <col min="13774" max="13774" width="11" style="4" bestFit="1" customWidth="1"/>
    <col min="13775" max="13775" width="10.625" style="4" customWidth="1"/>
    <col min="13776" max="13776" width="10.375" style="4" bestFit="1" customWidth="1"/>
    <col min="13777" max="13777" width="9.5" style="4" bestFit="1" customWidth="1"/>
    <col min="13778" max="13973" width="9" style="4"/>
    <col min="13974" max="13974" width="4" style="4" customWidth="1"/>
    <col min="13975" max="13975" width="17.75" style="4" customWidth="1"/>
    <col min="13976" max="13977" width="12.5" style="4" customWidth="1"/>
    <col min="13978" max="13978" width="12.25" style="4" bestFit="1" customWidth="1"/>
    <col min="13979" max="13980" width="11" style="4" customWidth="1"/>
    <col min="13981" max="13981" width="9.875" style="4" customWidth="1"/>
    <col min="13982" max="13983" width="11" style="4" customWidth="1"/>
    <col min="13984" max="13984" width="10.125" style="4" customWidth="1"/>
    <col min="13985" max="13986" width="11" style="4" customWidth="1"/>
    <col min="13987" max="13987" width="10.375" style="4" customWidth="1"/>
    <col min="13988" max="13989" width="11" style="4" customWidth="1"/>
    <col min="13990" max="13990" width="10.625" style="4" customWidth="1"/>
    <col min="13991" max="13993" width="11" style="4" customWidth="1"/>
    <col min="13994" max="13995" width="11.25" style="4" customWidth="1"/>
    <col min="13996" max="13996" width="10.375" style="4" bestFit="1" customWidth="1"/>
    <col min="13997" max="13998" width="11.25" style="4" customWidth="1"/>
    <col min="13999" max="13999" width="10.375" style="4" customWidth="1"/>
    <col min="14000" max="14001" width="11.25" style="4" customWidth="1"/>
    <col min="14002" max="14002" width="12.25" style="4" bestFit="1" customWidth="1"/>
    <col min="14003" max="14004" width="11.25" style="4" customWidth="1"/>
    <col min="14005" max="14005" width="9.625" style="4" customWidth="1"/>
    <col min="14006" max="14007" width="11.25" style="4" customWidth="1"/>
    <col min="14008" max="14008" width="9.25" style="4" customWidth="1"/>
    <col min="14009" max="14010" width="11.25" style="4" customWidth="1"/>
    <col min="14011" max="14011" width="10.125" style="4" customWidth="1"/>
    <col min="14012" max="14013" width="9.375" style="4" customWidth="1"/>
    <col min="14014" max="14014" width="10.375" style="4" bestFit="1" customWidth="1"/>
    <col min="14015" max="14016" width="9.375" style="4" customWidth="1"/>
    <col min="14017" max="14017" width="9.25" style="4" bestFit="1" customWidth="1"/>
    <col min="14018" max="14018" width="9.375" style="4" customWidth="1"/>
    <col min="14019" max="14019" width="9" style="4" customWidth="1"/>
    <col min="14020" max="14020" width="9.75" style="4" customWidth="1"/>
    <col min="14021" max="14021" width="10.5" style="4" customWidth="1"/>
    <col min="14022" max="14022" width="11.125" style="4" bestFit="1" customWidth="1"/>
    <col min="14023" max="14023" width="10.375" style="4" bestFit="1" customWidth="1"/>
    <col min="14024" max="14024" width="9.375" style="4" customWidth="1"/>
    <col min="14025" max="14025" width="10" style="4" customWidth="1"/>
    <col min="14026" max="14026" width="8.5" style="4" bestFit="1" customWidth="1"/>
    <col min="14027" max="14027" width="10.25" style="4" customWidth="1"/>
    <col min="14028" max="14028" width="10.125" style="4" customWidth="1"/>
    <col min="14029" max="14029" width="9.25" style="4" bestFit="1" customWidth="1"/>
    <col min="14030" max="14030" width="11" style="4" bestFit="1" customWidth="1"/>
    <col min="14031" max="14031" width="10.625" style="4" customWidth="1"/>
    <col min="14032" max="14032" width="10.375" style="4" bestFit="1" customWidth="1"/>
    <col min="14033" max="14033" width="9.5" style="4" bestFit="1" customWidth="1"/>
    <col min="14034" max="14229" width="9" style="4"/>
    <col min="14230" max="14230" width="4" style="4" customWidth="1"/>
    <col min="14231" max="14231" width="17.75" style="4" customWidth="1"/>
    <col min="14232" max="14233" width="12.5" style="4" customWidth="1"/>
    <col min="14234" max="14234" width="12.25" style="4" bestFit="1" customWidth="1"/>
    <col min="14235" max="14236" width="11" style="4" customWidth="1"/>
    <col min="14237" max="14237" width="9.875" style="4" customWidth="1"/>
    <col min="14238" max="14239" width="11" style="4" customWidth="1"/>
    <col min="14240" max="14240" width="10.125" style="4" customWidth="1"/>
    <col min="14241" max="14242" width="11" style="4" customWidth="1"/>
    <col min="14243" max="14243" width="10.375" style="4" customWidth="1"/>
    <col min="14244" max="14245" width="11" style="4" customWidth="1"/>
    <col min="14246" max="14246" width="10.625" style="4" customWidth="1"/>
    <col min="14247" max="14249" width="11" style="4" customWidth="1"/>
    <col min="14250" max="14251" width="11.25" style="4" customWidth="1"/>
    <col min="14252" max="14252" width="10.375" style="4" bestFit="1" customWidth="1"/>
    <col min="14253" max="14254" width="11.25" style="4" customWidth="1"/>
    <col min="14255" max="14255" width="10.375" style="4" customWidth="1"/>
    <col min="14256" max="14257" width="11.25" style="4" customWidth="1"/>
    <col min="14258" max="14258" width="12.25" style="4" bestFit="1" customWidth="1"/>
    <col min="14259" max="14260" width="11.25" style="4" customWidth="1"/>
    <col min="14261" max="14261" width="9.625" style="4" customWidth="1"/>
    <col min="14262" max="14263" width="11.25" style="4" customWidth="1"/>
    <col min="14264" max="14264" width="9.25" style="4" customWidth="1"/>
    <col min="14265" max="14266" width="11.25" style="4" customWidth="1"/>
    <col min="14267" max="14267" width="10.125" style="4" customWidth="1"/>
    <col min="14268" max="14269" width="9.375" style="4" customWidth="1"/>
    <col min="14270" max="14270" width="10.375" style="4" bestFit="1" customWidth="1"/>
    <col min="14271" max="14272" width="9.375" style="4" customWidth="1"/>
    <col min="14273" max="14273" width="9.25" style="4" bestFit="1" customWidth="1"/>
    <col min="14274" max="14274" width="9.375" style="4" customWidth="1"/>
    <col min="14275" max="14275" width="9" style="4" customWidth="1"/>
    <col min="14276" max="14276" width="9.75" style="4" customWidth="1"/>
    <col min="14277" max="14277" width="10.5" style="4" customWidth="1"/>
    <col min="14278" max="14278" width="11.125" style="4" bestFit="1" customWidth="1"/>
    <col min="14279" max="14279" width="10.375" style="4" bestFit="1" customWidth="1"/>
    <col min="14280" max="14280" width="9.375" style="4" customWidth="1"/>
    <col min="14281" max="14281" width="10" style="4" customWidth="1"/>
    <col min="14282" max="14282" width="8.5" style="4" bestFit="1" customWidth="1"/>
    <col min="14283" max="14283" width="10.25" style="4" customWidth="1"/>
    <col min="14284" max="14284" width="10.125" style="4" customWidth="1"/>
    <col min="14285" max="14285" width="9.25" style="4" bestFit="1" customWidth="1"/>
    <col min="14286" max="14286" width="11" style="4" bestFit="1" customWidth="1"/>
    <col min="14287" max="14287" width="10.625" style="4" customWidth="1"/>
    <col min="14288" max="14288" width="10.375" style="4" bestFit="1" customWidth="1"/>
    <col min="14289" max="14289" width="9.5" style="4" bestFit="1" customWidth="1"/>
    <col min="14290" max="14485" width="9" style="4"/>
    <col min="14486" max="14486" width="4" style="4" customWidth="1"/>
    <col min="14487" max="14487" width="17.75" style="4" customWidth="1"/>
    <col min="14488" max="14489" width="12.5" style="4" customWidth="1"/>
    <col min="14490" max="14490" width="12.25" style="4" bestFit="1" customWidth="1"/>
    <col min="14491" max="14492" width="11" style="4" customWidth="1"/>
    <col min="14493" max="14493" width="9.875" style="4" customWidth="1"/>
    <col min="14494" max="14495" width="11" style="4" customWidth="1"/>
    <col min="14496" max="14496" width="10.125" style="4" customWidth="1"/>
    <col min="14497" max="14498" width="11" style="4" customWidth="1"/>
    <col min="14499" max="14499" width="10.375" style="4" customWidth="1"/>
    <col min="14500" max="14501" width="11" style="4" customWidth="1"/>
    <col min="14502" max="14502" width="10.625" style="4" customWidth="1"/>
    <col min="14503" max="14505" width="11" style="4" customWidth="1"/>
    <col min="14506" max="14507" width="11.25" style="4" customWidth="1"/>
    <col min="14508" max="14508" width="10.375" style="4" bestFit="1" customWidth="1"/>
    <col min="14509" max="14510" width="11.25" style="4" customWidth="1"/>
    <col min="14511" max="14511" width="10.375" style="4" customWidth="1"/>
    <col min="14512" max="14513" width="11.25" style="4" customWidth="1"/>
    <col min="14514" max="14514" width="12.25" style="4" bestFit="1" customWidth="1"/>
    <col min="14515" max="14516" width="11.25" style="4" customWidth="1"/>
    <col min="14517" max="14517" width="9.625" style="4" customWidth="1"/>
    <col min="14518" max="14519" width="11.25" style="4" customWidth="1"/>
    <col min="14520" max="14520" width="9.25" style="4" customWidth="1"/>
    <col min="14521" max="14522" width="11.25" style="4" customWidth="1"/>
    <col min="14523" max="14523" width="10.125" style="4" customWidth="1"/>
    <col min="14524" max="14525" width="9.375" style="4" customWidth="1"/>
    <col min="14526" max="14526" width="10.375" style="4" bestFit="1" customWidth="1"/>
    <col min="14527" max="14528" width="9.375" style="4" customWidth="1"/>
    <col min="14529" max="14529" width="9.25" style="4" bestFit="1" customWidth="1"/>
    <col min="14530" max="14530" width="9.375" style="4" customWidth="1"/>
    <col min="14531" max="14531" width="9" style="4" customWidth="1"/>
    <col min="14532" max="14532" width="9.75" style="4" customWidth="1"/>
    <col min="14533" max="14533" width="10.5" style="4" customWidth="1"/>
    <col min="14534" max="14534" width="11.125" style="4" bestFit="1" customWidth="1"/>
    <col min="14535" max="14535" width="10.375" style="4" bestFit="1" customWidth="1"/>
    <col min="14536" max="14536" width="9.375" style="4" customWidth="1"/>
    <col min="14537" max="14537" width="10" style="4" customWidth="1"/>
    <col min="14538" max="14538" width="8.5" style="4" bestFit="1" customWidth="1"/>
    <col min="14539" max="14539" width="10.25" style="4" customWidth="1"/>
    <col min="14540" max="14540" width="10.125" style="4" customWidth="1"/>
    <col min="14541" max="14541" width="9.25" style="4" bestFit="1" customWidth="1"/>
    <col min="14542" max="14542" width="11" style="4" bestFit="1" customWidth="1"/>
    <col min="14543" max="14543" width="10.625" style="4" customWidth="1"/>
    <col min="14544" max="14544" width="10.375" style="4" bestFit="1" customWidth="1"/>
    <col min="14545" max="14545" width="9.5" style="4" bestFit="1" customWidth="1"/>
    <col min="14546" max="14741" width="9" style="4"/>
    <col min="14742" max="14742" width="4" style="4" customWidth="1"/>
    <col min="14743" max="14743" width="17.75" style="4" customWidth="1"/>
    <col min="14744" max="14745" width="12.5" style="4" customWidth="1"/>
    <col min="14746" max="14746" width="12.25" style="4" bestFit="1" customWidth="1"/>
    <col min="14747" max="14748" width="11" style="4" customWidth="1"/>
    <col min="14749" max="14749" width="9.875" style="4" customWidth="1"/>
    <col min="14750" max="14751" width="11" style="4" customWidth="1"/>
    <col min="14752" max="14752" width="10.125" style="4" customWidth="1"/>
    <col min="14753" max="14754" width="11" style="4" customWidth="1"/>
    <col min="14755" max="14755" width="10.375" style="4" customWidth="1"/>
    <col min="14756" max="14757" width="11" style="4" customWidth="1"/>
    <col min="14758" max="14758" width="10.625" style="4" customWidth="1"/>
    <col min="14759" max="14761" width="11" style="4" customWidth="1"/>
    <col min="14762" max="14763" width="11.25" style="4" customWidth="1"/>
    <col min="14764" max="14764" width="10.375" style="4" bestFit="1" customWidth="1"/>
    <col min="14765" max="14766" width="11.25" style="4" customWidth="1"/>
    <col min="14767" max="14767" width="10.375" style="4" customWidth="1"/>
    <col min="14768" max="14769" width="11.25" style="4" customWidth="1"/>
    <col min="14770" max="14770" width="12.25" style="4" bestFit="1" customWidth="1"/>
    <col min="14771" max="14772" width="11.25" style="4" customWidth="1"/>
    <col min="14773" max="14773" width="9.625" style="4" customWidth="1"/>
    <col min="14774" max="14775" width="11.25" style="4" customWidth="1"/>
    <col min="14776" max="14776" width="9.25" style="4" customWidth="1"/>
    <col min="14777" max="14778" width="11.25" style="4" customWidth="1"/>
    <col min="14779" max="14779" width="10.125" style="4" customWidth="1"/>
    <col min="14780" max="14781" width="9.375" style="4" customWidth="1"/>
    <col min="14782" max="14782" width="10.375" style="4" bestFit="1" customWidth="1"/>
    <col min="14783" max="14784" width="9.375" style="4" customWidth="1"/>
    <col min="14785" max="14785" width="9.25" style="4" bestFit="1" customWidth="1"/>
    <col min="14786" max="14786" width="9.375" style="4" customWidth="1"/>
    <col min="14787" max="14787" width="9" style="4" customWidth="1"/>
    <col min="14788" max="14788" width="9.75" style="4" customWidth="1"/>
    <col min="14789" max="14789" width="10.5" style="4" customWidth="1"/>
    <col min="14790" max="14790" width="11.125" style="4" bestFit="1" customWidth="1"/>
    <col min="14791" max="14791" width="10.375" style="4" bestFit="1" customWidth="1"/>
    <col min="14792" max="14792" width="9.375" style="4" customWidth="1"/>
    <col min="14793" max="14793" width="10" style="4" customWidth="1"/>
    <col min="14794" max="14794" width="8.5" style="4" bestFit="1" customWidth="1"/>
    <col min="14795" max="14795" width="10.25" style="4" customWidth="1"/>
    <col min="14796" max="14796" width="10.125" style="4" customWidth="1"/>
    <col min="14797" max="14797" width="9.25" style="4" bestFit="1" customWidth="1"/>
    <col min="14798" max="14798" width="11" style="4" bestFit="1" customWidth="1"/>
    <col min="14799" max="14799" width="10.625" style="4" customWidth="1"/>
    <col min="14800" max="14800" width="10.375" style="4" bestFit="1" customWidth="1"/>
    <col min="14801" max="14801" width="9.5" style="4" bestFit="1" customWidth="1"/>
    <col min="14802" max="14997" width="9" style="4"/>
    <col min="14998" max="14998" width="4" style="4" customWidth="1"/>
    <col min="14999" max="14999" width="17.75" style="4" customWidth="1"/>
    <col min="15000" max="15001" width="12.5" style="4" customWidth="1"/>
    <col min="15002" max="15002" width="12.25" style="4" bestFit="1" customWidth="1"/>
    <col min="15003" max="15004" width="11" style="4" customWidth="1"/>
    <col min="15005" max="15005" width="9.875" style="4" customWidth="1"/>
    <col min="15006" max="15007" width="11" style="4" customWidth="1"/>
    <col min="15008" max="15008" width="10.125" style="4" customWidth="1"/>
    <col min="15009" max="15010" width="11" style="4" customWidth="1"/>
    <col min="15011" max="15011" width="10.375" style="4" customWidth="1"/>
    <col min="15012" max="15013" width="11" style="4" customWidth="1"/>
    <col min="15014" max="15014" width="10.625" style="4" customWidth="1"/>
    <col min="15015" max="15017" width="11" style="4" customWidth="1"/>
    <col min="15018" max="15019" width="11.25" style="4" customWidth="1"/>
    <col min="15020" max="15020" width="10.375" style="4" bestFit="1" customWidth="1"/>
    <col min="15021" max="15022" width="11.25" style="4" customWidth="1"/>
    <col min="15023" max="15023" width="10.375" style="4" customWidth="1"/>
    <col min="15024" max="15025" width="11.25" style="4" customWidth="1"/>
    <col min="15026" max="15026" width="12.25" style="4" bestFit="1" customWidth="1"/>
    <col min="15027" max="15028" width="11.25" style="4" customWidth="1"/>
    <col min="15029" max="15029" width="9.625" style="4" customWidth="1"/>
    <col min="15030" max="15031" width="11.25" style="4" customWidth="1"/>
    <col min="15032" max="15032" width="9.25" style="4" customWidth="1"/>
    <col min="15033" max="15034" width="11.25" style="4" customWidth="1"/>
    <col min="15035" max="15035" width="10.125" style="4" customWidth="1"/>
    <col min="15036" max="15037" width="9.375" style="4" customWidth="1"/>
    <col min="15038" max="15038" width="10.375" style="4" bestFit="1" customWidth="1"/>
    <col min="15039" max="15040" width="9.375" style="4" customWidth="1"/>
    <col min="15041" max="15041" width="9.25" style="4" bestFit="1" customWidth="1"/>
    <col min="15042" max="15042" width="9.375" style="4" customWidth="1"/>
    <col min="15043" max="15043" width="9" style="4" customWidth="1"/>
    <col min="15044" max="15044" width="9.75" style="4" customWidth="1"/>
    <col min="15045" max="15045" width="10.5" style="4" customWidth="1"/>
    <col min="15046" max="15046" width="11.125" style="4" bestFit="1" customWidth="1"/>
    <col min="15047" max="15047" width="10.375" style="4" bestFit="1" customWidth="1"/>
    <col min="15048" max="15048" width="9.375" style="4" customWidth="1"/>
    <col min="15049" max="15049" width="10" style="4" customWidth="1"/>
    <col min="15050" max="15050" width="8.5" style="4" bestFit="1" customWidth="1"/>
    <col min="15051" max="15051" width="10.25" style="4" customWidth="1"/>
    <col min="15052" max="15052" width="10.125" style="4" customWidth="1"/>
    <col min="15053" max="15053" width="9.25" style="4" bestFit="1" customWidth="1"/>
    <col min="15054" max="15054" width="11" style="4" bestFit="1" customWidth="1"/>
    <col min="15055" max="15055" width="10.625" style="4" customWidth="1"/>
    <col min="15056" max="15056" width="10.375" style="4" bestFit="1" customWidth="1"/>
    <col min="15057" max="15057" width="9.5" style="4" bestFit="1" customWidth="1"/>
    <col min="15058" max="15253" width="9" style="4"/>
    <col min="15254" max="15254" width="4" style="4" customWidth="1"/>
    <col min="15255" max="15255" width="17.75" style="4" customWidth="1"/>
    <col min="15256" max="15257" width="12.5" style="4" customWidth="1"/>
    <col min="15258" max="15258" width="12.25" style="4" bestFit="1" customWidth="1"/>
    <col min="15259" max="15260" width="11" style="4" customWidth="1"/>
    <col min="15261" max="15261" width="9.875" style="4" customWidth="1"/>
    <col min="15262" max="15263" width="11" style="4" customWidth="1"/>
    <col min="15264" max="15264" width="10.125" style="4" customWidth="1"/>
    <col min="15265" max="15266" width="11" style="4" customWidth="1"/>
    <col min="15267" max="15267" width="10.375" style="4" customWidth="1"/>
    <col min="15268" max="15269" width="11" style="4" customWidth="1"/>
    <col min="15270" max="15270" width="10.625" style="4" customWidth="1"/>
    <col min="15271" max="15273" width="11" style="4" customWidth="1"/>
    <col min="15274" max="15275" width="11.25" style="4" customWidth="1"/>
    <col min="15276" max="15276" width="10.375" style="4" bestFit="1" customWidth="1"/>
    <col min="15277" max="15278" width="11.25" style="4" customWidth="1"/>
    <col min="15279" max="15279" width="10.375" style="4" customWidth="1"/>
    <col min="15280" max="15281" width="11.25" style="4" customWidth="1"/>
    <col min="15282" max="15282" width="12.25" style="4" bestFit="1" customWidth="1"/>
    <col min="15283" max="15284" width="11.25" style="4" customWidth="1"/>
    <col min="15285" max="15285" width="9.625" style="4" customWidth="1"/>
    <col min="15286" max="15287" width="11.25" style="4" customWidth="1"/>
    <col min="15288" max="15288" width="9.25" style="4" customWidth="1"/>
    <col min="15289" max="15290" width="11.25" style="4" customWidth="1"/>
    <col min="15291" max="15291" width="10.125" style="4" customWidth="1"/>
    <col min="15292" max="15293" width="9.375" style="4" customWidth="1"/>
    <col min="15294" max="15294" width="10.375" style="4" bestFit="1" customWidth="1"/>
    <col min="15295" max="15296" width="9.375" style="4" customWidth="1"/>
    <col min="15297" max="15297" width="9.25" style="4" bestFit="1" customWidth="1"/>
    <col min="15298" max="15298" width="9.375" style="4" customWidth="1"/>
    <col min="15299" max="15299" width="9" style="4" customWidth="1"/>
    <col min="15300" max="15300" width="9.75" style="4" customWidth="1"/>
    <col min="15301" max="15301" width="10.5" style="4" customWidth="1"/>
    <col min="15302" max="15302" width="11.125" style="4" bestFit="1" customWidth="1"/>
    <col min="15303" max="15303" width="10.375" style="4" bestFit="1" customWidth="1"/>
    <col min="15304" max="15304" width="9.375" style="4" customWidth="1"/>
    <col min="15305" max="15305" width="10" style="4" customWidth="1"/>
    <col min="15306" max="15306" width="8.5" style="4" bestFit="1" customWidth="1"/>
    <col min="15307" max="15307" width="10.25" style="4" customWidth="1"/>
    <col min="15308" max="15308" width="10.125" style="4" customWidth="1"/>
    <col min="15309" max="15309" width="9.25" style="4" bestFit="1" customWidth="1"/>
    <col min="15310" max="15310" width="11" style="4" bestFit="1" customWidth="1"/>
    <col min="15311" max="15311" width="10.625" style="4" customWidth="1"/>
    <col min="15312" max="15312" width="10.375" style="4" bestFit="1" customWidth="1"/>
    <col min="15313" max="15313" width="9.5" style="4" bestFit="1" customWidth="1"/>
    <col min="15314" max="15509" width="9" style="4"/>
    <col min="15510" max="15510" width="4" style="4" customWidth="1"/>
    <col min="15511" max="15511" width="17.75" style="4" customWidth="1"/>
    <col min="15512" max="15513" width="12.5" style="4" customWidth="1"/>
    <col min="15514" max="15514" width="12.25" style="4" bestFit="1" customWidth="1"/>
    <col min="15515" max="15516" width="11" style="4" customWidth="1"/>
    <col min="15517" max="15517" width="9.875" style="4" customWidth="1"/>
    <col min="15518" max="15519" width="11" style="4" customWidth="1"/>
    <col min="15520" max="15520" width="10.125" style="4" customWidth="1"/>
    <col min="15521" max="15522" width="11" style="4" customWidth="1"/>
    <col min="15523" max="15523" width="10.375" style="4" customWidth="1"/>
    <col min="15524" max="15525" width="11" style="4" customWidth="1"/>
    <col min="15526" max="15526" width="10.625" style="4" customWidth="1"/>
    <col min="15527" max="15529" width="11" style="4" customWidth="1"/>
    <col min="15530" max="15531" width="11.25" style="4" customWidth="1"/>
    <col min="15532" max="15532" width="10.375" style="4" bestFit="1" customWidth="1"/>
    <col min="15533" max="15534" width="11.25" style="4" customWidth="1"/>
    <col min="15535" max="15535" width="10.375" style="4" customWidth="1"/>
    <col min="15536" max="15537" width="11.25" style="4" customWidth="1"/>
    <col min="15538" max="15538" width="12.25" style="4" bestFit="1" customWidth="1"/>
    <col min="15539" max="15540" width="11.25" style="4" customWidth="1"/>
    <col min="15541" max="15541" width="9.625" style="4" customWidth="1"/>
    <col min="15542" max="15543" width="11.25" style="4" customWidth="1"/>
    <col min="15544" max="15544" width="9.25" style="4" customWidth="1"/>
    <col min="15545" max="15546" width="11.25" style="4" customWidth="1"/>
    <col min="15547" max="15547" width="10.125" style="4" customWidth="1"/>
    <col min="15548" max="15549" width="9.375" style="4" customWidth="1"/>
    <col min="15550" max="15550" width="10.375" style="4" bestFit="1" customWidth="1"/>
    <col min="15551" max="15552" width="9.375" style="4" customWidth="1"/>
    <col min="15553" max="15553" width="9.25" style="4" bestFit="1" customWidth="1"/>
    <col min="15554" max="15554" width="9.375" style="4" customWidth="1"/>
    <col min="15555" max="15555" width="9" style="4" customWidth="1"/>
    <col min="15556" max="15556" width="9.75" style="4" customWidth="1"/>
    <col min="15557" max="15557" width="10.5" style="4" customWidth="1"/>
    <col min="15558" max="15558" width="11.125" style="4" bestFit="1" customWidth="1"/>
    <col min="15559" max="15559" width="10.375" style="4" bestFit="1" customWidth="1"/>
    <col min="15560" max="15560" width="9.375" style="4" customWidth="1"/>
    <col min="15561" max="15561" width="10" style="4" customWidth="1"/>
    <col min="15562" max="15562" width="8.5" style="4" bestFit="1" customWidth="1"/>
    <col min="15563" max="15563" width="10.25" style="4" customWidth="1"/>
    <col min="15564" max="15564" width="10.125" style="4" customWidth="1"/>
    <col min="15565" max="15565" width="9.25" style="4" bestFit="1" customWidth="1"/>
    <col min="15566" max="15566" width="11" style="4" bestFit="1" customWidth="1"/>
    <col min="15567" max="15567" width="10.625" style="4" customWidth="1"/>
    <col min="15568" max="15568" width="10.375" style="4" bestFit="1" customWidth="1"/>
    <col min="15569" max="15569" width="9.5" style="4" bestFit="1" customWidth="1"/>
    <col min="15570" max="15765" width="9" style="4"/>
    <col min="15766" max="15766" width="4" style="4" customWidth="1"/>
    <col min="15767" max="15767" width="17.75" style="4" customWidth="1"/>
    <col min="15768" max="15769" width="12.5" style="4" customWidth="1"/>
    <col min="15770" max="15770" width="12.25" style="4" bestFit="1" customWidth="1"/>
    <col min="15771" max="15772" width="11" style="4" customWidth="1"/>
    <col min="15773" max="15773" width="9.875" style="4" customWidth="1"/>
    <col min="15774" max="15775" width="11" style="4" customWidth="1"/>
    <col min="15776" max="15776" width="10.125" style="4" customWidth="1"/>
    <col min="15777" max="15778" width="11" style="4" customWidth="1"/>
    <col min="15779" max="15779" width="10.375" style="4" customWidth="1"/>
    <col min="15780" max="15781" width="11" style="4" customWidth="1"/>
    <col min="15782" max="15782" width="10.625" style="4" customWidth="1"/>
    <col min="15783" max="15785" width="11" style="4" customWidth="1"/>
    <col min="15786" max="15787" width="11.25" style="4" customWidth="1"/>
    <col min="15788" max="15788" width="10.375" style="4" bestFit="1" customWidth="1"/>
    <col min="15789" max="15790" width="11.25" style="4" customWidth="1"/>
    <col min="15791" max="15791" width="10.375" style="4" customWidth="1"/>
    <col min="15792" max="15793" width="11.25" style="4" customWidth="1"/>
    <col min="15794" max="15794" width="12.25" style="4" bestFit="1" customWidth="1"/>
    <col min="15795" max="15796" width="11.25" style="4" customWidth="1"/>
    <col min="15797" max="15797" width="9.625" style="4" customWidth="1"/>
    <col min="15798" max="15799" width="11.25" style="4" customWidth="1"/>
    <col min="15800" max="15800" width="9.25" style="4" customWidth="1"/>
    <col min="15801" max="15802" width="11.25" style="4" customWidth="1"/>
    <col min="15803" max="15803" width="10.125" style="4" customWidth="1"/>
    <col min="15804" max="15805" width="9.375" style="4" customWidth="1"/>
    <col min="15806" max="15806" width="10.375" style="4" bestFit="1" customWidth="1"/>
    <col min="15807" max="15808" width="9.375" style="4" customWidth="1"/>
    <col min="15809" max="15809" width="9.25" style="4" bestFit="1" customWidth="1"/>
    <col min="15810" max="15810" width="9.375" style="4" customWidth="1"/>
    <col min="15811" max="15811" width="9" style="4" customWidth="1"/>
    <col min="15812" max="15812" width="9.75" style="4" customWidth="1"/>
    <col min="15813" max="15813" width="10.5" style="4" customWidth="1"/>
    <col min="15814" max="15814" width="11.125" style="4" bestFit="1" customWidth="1"/>
    <col min="15815" max="15815" width="10.375" style="4" bestFit="1" customWidth="1"/>
    <col min="15816" max="15816" width="9.375" style="4" customWidth="1"/>
    <col min="15817" max="15817" width="10" style="4" customWidth="1"/>
    <col min="15818" max="15818" width="8.5" style="4" bestFit="1" customWidth="1"/>
    <col min="15819" max="15819" width="10.25" style="4" customWidth="1"/>
    <col min="15820" max="15820" width="10.125" style="4" customWidth="1"/>
    <col min="15821" max="15821" width="9.25" style="4" bestFit="1" customWidth="1"/>
    <col min="15822" max="15822" width="11" style="4" bestFit="1" customWidth="1"/>
    <col min="15823" max="15823" width="10.625" style="4" customWidth="1"/>
    <col min="15824" max="15824" width="10.375" style="4" bestFit="1" customWidth="1"/>
    <col min="15825" max="15825" width="9.5" style="4" bestFit="1" customWidth="1"/>
    <col min="15826" max="16021" width="9" style="4"/>
    <col min="16022" max="16022" width="4" style="4" customWidth="1"/>
    <col min="16023" max="16023" width="17.75" style="4" customWidth="1"/>
    <col min="16024" max="16025" width="12.5" style="4" customWidth="1"/>
    <col min="16026" max="16026" width="12.25" style="4" bestFit="1" customWidth="1"/>
    <col min="16027" max="16028" width="11" style="4" customWidth="1"/>
    <col min="16029" max="16029" width="9.875" style="4" customWidth="1"/>
    <col min="16030" max="16031" width="11" style="4" customWidth="1"/>
    <col min="16032" max="16032" width="10.125" style="4" customWidth="1"/>
    <col min="16033" max="16034" width="11" style="4" customWidth="1"/>
    <col min="16035" max="16035" width="10.375" style="4" customWidth="1"/>
    <col min="16036" max="16037" width="11" style="4" customWidth="1"/>
    <col min="16038" max="16038" width="10.625" style="4" customWidth="1"/>
    <col min="16039" max="16041" width="11" style="4" customWidth="1"/>
    <col min="16042" max="16043" width="11.25" style="4" customWidth="1"/>
    <col min="16044" max="16044" width="10.375" style="4" bestFit="1" customWidth="1"/>
    <col min="16045" max="16046" width="11.25" style="4" customWidth="1"/>
    <col min="16047" max="16047" width="10.375" style="4" customWidth="1"/>
    <col min="16048" max="16049" width="11.25" style="4" customWidth="1"/>
    <col min="16050" max="16050" width="12.25" style="4" bestFit="1" customWidth="1"/>
    <col min="16051" max="16052" width="11.25" style="4" customWidth="1"/>
    <col min="16053" max="16053" width="9.625" style="4" customWidth="1"/>
    <col min="16054" max="16055" width="11.25" style="4" customWidth="1"/>
    <col min="16056" max="16056" width="9.25" style="4" customWidth="1"/>
    <col min="16057" max="16058" width="11.25" style="4" customWidth="1"/>
    <col min="16059" max="16059" width="10.125" style="4" customWidth="1"/>
    <col min="16060" max="16061" width="9.375" style="4" customWidth="1"/>
    <col min="16062" max="16062" width="10.375" style="4" bestFit="1" customWidth="1"/>
    <col min="16063" max="16064" width="9.375" style="4" customWidth="1"/>
    <col min="16065" max="16065" width="9.25" style="4" bestFit="1" customWidth="1"/>
    <col min="16066" max="16066" width="9.375" style="4" customWidth="1"/>
    <col min="16067" max="16067" width="9" style="4" customWidth="1"/>
    <col min="16068" max="16068" width="9.75" style="4" customWidth="1"/>
    <col min="16069" max="16069" width="10.5" style="4" customWidth="1"/>
    <col min="16070" max="16070" width="11.125" style="4" bestFit="1" customWidth="1"/>
    <col min="16071" max="16071" width="10.375" style="4" bestFit="1" customWidth="1"/>
    <col min="16072" max="16072" width="9.375" style="4" customWidth="1"/>
    <col min="16073" max="16073" width="10" style="4" customWidth="1"/>
    <col min="16074" max="16074" width="8.5" style="4" bestFit="1" customWidth="1"/>
    <col min="16075" max="16075" width="10.25" style="4" customWidth="1"/>
    <col min="16076" max="16076" width="10.125" style="4" customWidth="1"/>
    <col min="16077" max="16077" width="9.25" style="4" bestFit="1" customWidth="1"/>
    <col min="16078" max="16078" width="11" style="4" bestFit="1" customWidth="1"/>
    <col min="16079" max="16079" width="10.625" style="4" customWidth="1"/>
    <col min="16080" max="16080" width="10.375" style="4" bestFit="1" customWidth="1"/>
    <col min="16081" max="16081" width="9.5" style="4" bestFit="1" customWidth="1"/>
    <col min="16082" max="16384" width="9" style="4"/>
  </cols>
  <sheetData>
    <row r="1" spans="1:16" s="1" customFormat="1" ht="43.5" customHeight="1" x14ac:dyDescent="0.2">
      <c r="A1" s="465" t="s">
        <v>80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</row>
    <row r="2" spans="1:16" s="1" customFormat="1" ht="73.5" customHeight="1" x14ac:dyDescent="0.2">
      <c r="A2" s="465"/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</row>
    <row r="3" spans="1:16" ht="21" thickBot="1" x14ac:dyDescent="0.35">
      <c r="A3" s="2"/>
      <c r="B3" s="3"/>
      <c r="C3" s="3"/>
      <c r="D3" s="3"/>
    </row>
    <row r="4" spans="1:16" s="5" customFormat="1" ht="45" customHeight="1" x14ac:dyDescent="0.3">
      <c r="A4" s="466" t="s">
        <v>1</v>
      </c>
      <c r="B4" s="468" t="s">
        <v>2</v>
      </c>
      <c r="C4" s="470" t="s">
        <v>3</v>
      </c>
      <c r="D4" s="472" t="s">
        <v>94</v>
      </c>
      <c r="E4" s="474" t="s">
        <v>49</v>
      </c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6"/>
    </row>
    <row r="5" spans="1:16" s="5" customFormat="1" ht="87" customHeight="1" thickBot="1" x14ac:dyDescent="0.35">
      <c r="A5" s="467"/>
      <c r="B5" s="469"/>
      <c r="C5" s="471"/>
      <c r="D5" s="473"/>
      <c r="E5" s="153" t="s">
        <v>81</v>
      </c>
      <c r="F5" s="153" t="s">
        <v>82</v>
      </c>
      <c r="G5" s="153" t="s">
        <v>83</v>
      </c>
      <c r="H5" s="153" t="s">
        <v>84</v>
      </c>
      <c r="I5" s="153" t="s">
        <v>85</v>
      </c>
      <c r="J5" s="153" t="s">
        <v>86</v>
      </c>
      <c r="K5" s="153" t="s">
        <v>87</v>
      </c>
      <c r="L5" s="153" t="s">
        <v>88</v>
      </c>
      <c r="M5" s="153" t="s">
        <v>69</v>
      </c>
      <c r="N5" s="153" t="s">
        <v>70</v>
      </c>
      <c r="O5" s="153" t="s">
        <v>71</v>
      </c>
      <c r="P5" s="190" t="s">
        <v>72</v>
      </c>
    </row>
    <row r="6" spans="1:16" s="12" customFormat="1" ht="37.5" customHeight="1" thickBot="1" x14ac:dyDescent="0.35">
      <c r="A6" s="144"/>
      <c r="B6" s="145" t="s">
        <v>6</v>
      </c>
      <c r="C6" s="146"/>
      <c r="D6" s="152"/>
      <c r="E6" s="184"/>
      <c r="F6" s="184"/>
      <c r="G6" s="184"/>
      <c r="H6" s="184"/>
      <c r="I6" s="184"/>
      <c r="J6" s="184"/>
      <c r="K6" s="184"/>
      <c r="L6" s="184"/>
      <c r="M6" s="184"/>
      <c r="N6" s="208"/>
      <c r="O6" s="208"/>
      <c r="P6" s="186"/>
    </row>
    <row r="7" spans="1:16" ht="26.25" thickBot="1" x14ac:dyDescent="0.35">
      <c r="A7" s="13"/>
      <c r="B7" s="209" t="s">
        <v>7</v>
      </c>
      <c r="C7" s="210"/>
      <c r="D7" s="138"/>
      <c r="E7" s="185"/>
      <c r="F7" s="185"/>
      <c r="G7" s="185"/>
      <c r="H7" s="185"/>
      <c r="I7" s="185"/>
      <c r="J7" s="185"/>
      <c r="K7" s="185"/>
      <c r="L7" s="185"/>
      <c r="M7" s="185"/>
      <c r="N7" s="139"/>
      <c r="O7" s="139"/>
      <c r="P7" s="187"/>
    </row>
    <row r="8" spans="1:16" s="12" customFormat="1" ht="29.25" customHeight="1" x14ac:dyDescent="0.3">
      <c r="A8" s="19"/>
      <c r="B8" s="20" t="s">
        <v>8</v>
      </c>
      <c r="C8" s="99"/>
      <c r="D8" s="463">
        <f>AVERAGE(E8:P8)</f>
        <v>57.43891511145042</v>
      </c>
      <c r="E8" s="439">
        <v>82.18</v>
      </c>
      <c r="F8" s="439">
        <v>69.28190336386163</v>
      </c>
      <c r="G8" s="439">
        <v>60.273757081940026</v>
      </c>
      <c r="H8" s="439">
        <v>18.02</v>
      </c>
      <c r="I8" s="439"/>
      <c r="J8" s="439"/>
      <c r="K8" s="439"/>
      <c r="L8" s="439"/>
      <c r="M8" s="439"/>
      <c r="N8" s="440"/>
      <c r="O8" s="440"/>
      <c r="P8" s="441"/>
    </row>
    <row r="9" spans="1:16" s="12" customFormat="1" ht="29.25" customHeight="1" x14ac:dyDescent="0.3">
      <c r="A9" s="45"/>
      <c r="B9" s="25" t="s">
        <v>59</v>
      </c>
      <c r="C9" s="100">
        <v>832</v>
      </c>
      <c r="D9" s="464"/>
      <c r="E9" s="442">
        <v>0</v>
      </c>
      <c r="F9" s="442">
        <v>0</v>
      </c>
      <c r="G9" s="442">
        <v>0</v>
      </c>
      <c r="H9" s="442">
        <v>0</v>
      </c>
      <c r="I9" s="442"/>
      <c r="J9" s="442"/>
      <c r="K9" s="442"/>
      <c r="L9" s="442"/>
      <c r="M9" s="442"/>
      <c r="N9" s="443"/>
      <c r="O9" s="443"/>
      <c r="P9" s="444"/>
    </row>
    <row r="10" spans="1:16" ht="29.25" customHeight="1" x14ac:dyDescent="0.3">
      <c r="A10" s="24">
        <v>1</v>
      </c>
      <c r="B10" s="25" t="s">
        <v>9</v>
      </c>
      <c r="C10" s="100">
        <v>890</v>
      </c>
      <c r="D10" s="432">
        <f t="shared" ref="D10:D15" si="0">AVERAGE(E10:P10)</f>
        <v>62.945</v>
      </c>
      <c r="E10" s="445">
        <v>68.75</v>
      </c>
      <c r="F10" s="445">
        <v>63.749999999999993</v>
      </c>
      <c r="G10" s="445">
        <v>63.5</v>
      </c>
      <c r="H10" s="445">
        <v>55.779999999999994</v>
      </c>
      <c r="I10" s="445"/>
      <c r="J10" s="445"/>
      <c r="K10" s="445"/>
      <c r="L10" s="445"/>
      <c r="M10" s="445"/>
      <c r="N10" s="446"/>
      <c r="O10" s="446"/>
      <c r="P10" s="447"/>
    </row>
    <row r="11" spans="1:16" ht="29.25" customHeight="1" x14ac:dyDescent="0.3">
      <c r="A11" s="29">
        <v>3</v>
      </c>
      <c r="B11" s="30" t="s">
        <v>11</v>
      </c>
      <c r="C11" s="101">
        <v>911</v>
      </c>
      <c r="D11" s="432">
        <f t="shared" si="0"/>
        <v>65.174999999999997</v>
      </c>
      <c r="E11" s="445">
        <v>100</v>
      </c>
      <c r="F11" s="445">
        <v>88.75</v>
      </c>
      <c r="G11" s="445">
        <v>53.25</v>
      </c>
      <c r="H11" s="445">
        <v>18.700000000000003</v>
      </c>
      <c r="I11" s="445"/>
      <c r="J11" s="445"/>
      <c r="K11" s="445"/>
      <c r="L11" s="445"/>
      <c r="M11" s="445"/>
      <c r="N11" s="446"/>
      <c r="O11" s="446"/>
      <c r="P11" s="447"/>
    </row>
    <row r="12" spans="1:16" ht="29.25" customHeight="1" x14ac:dyDescent="0.3">
      <c r="A12" s="29">
        <v>4</v>
      </c>
      <c r="B12" s="30" t="s">
        <v>12</v>
      </c>
      <c r="C12" s="101">
        <v>912</v>
      </c>
      <c r="D12" s="432">
        <f t="shared" si="0"/>
        <v>53.847499999999997</v>
      </c>
      <c r="E12" s="445">
        <v>75</v>
      </c>
      <c r="F12" s="445">
        <v>63.749999999999993</v>
      </c>
      <c r="G12" s="445">
        <v>65.75</v>
      </c>
      <c r="H12" s="445">
        <v>10.89</v>
      </c>
      <c r="I12" s="445"/>
      <c r="J12" s="445"/>
      <c r="K12" s="445"/>
      <c r="L12" s="445"/>
      <c r="M12" s="445"/>
      <c r="N12" s="446"/>
      <c r="O12" s="446"/>
      <c r="P12" s="447"/>
    </row>
    <row r="13" spans="1:16" ht="29.25" customHeight="1" x14ac:dyDescent="0.3">
      <c r="A13" s="29">
        <v>6</v>
      </c>
      <c r="B13" s="30" t="s">
        <v>14</v>
      </c>
      <c r="C13" s="101">
        <v>920</v>
      </c>
      <c r="D13" s="432">
        <f t="shared" si="0"/>
        <v>50.35777049656707</v>
      </c>
      <c r="E13" s="445">
        <v>81.138934858201083</v>
      </c>
      <c r="F13" s="445">
        <v>56.630810603150209</v>
      </c>
      <c r="G13" s="445">
        <v>44.961336524917002</v>
      </c>
      <c r="H13" s="445">
        <v>18.700000000000003</v>
      </c>
      <c r="I13" s="445"/>
      <c r="J13" s="445"/>
      <c r="K13" s="445"/>
      <c r="L13" s="445"/>
      <c r="M13" s="445"/>
      <c r="N13" s="446"/>
      <c r="O13" s="446"/>
      <c r="P13" s="447"/>
    </row>
    <row r="14" spans="1:16" ht="29.25" customHeight="1" x14ac:dyDescent="0.3">
      <c r="A14" s="34">
        <v>7</v>
      </c>
      <c r="B14" s="35" t="s">
        <v>15</v>
      </c>
      <c r="C14" s="102">
        <v>931</v>
      </c>
      <c r="D14" s="433">
        <f t="shared" si="0"/>
        <v>50.401968332543724</v>
      </c>
      <c r="E14" s="448">
        <v>69.434376480506742</v>
      </c>
      <c r="F14" s="448">
        <v>58.129949788672228</v>
      </c>
      <c r="G14" s="448">
        <v>44.453547060995945</v>
      </c>
      <c r="H14" s="448">
        <v>29.590000000000003</v>
      </c>
      <c r="I14" s="448"/>
      <c r="J14" s="448"/>
      <c r="K14" s="448"/>
      <c r="L14" s="448"/>
      <c r="M14" s="448"/>
      <c r="N14" s="449"/>
      <c r="O14" s="449"/>
      <c r="P14" s="450"/>
    </row>
    <row r="15" spans="1:16" s="44" customFormat="1" ht="29.25" customHeight="1" x14ac:dyDescent="0.3">
      <c r="A15" s="39"/>
      <c r="B15" s="40" t="s">
        <v>16</v>
      </c>
      <c r="C15" s="103"/>
      <c r="D15" s="438">
        <f t="shared" si="0"/>
        <v>56.93406546952194</v>
      </c>
      <c r="E15" s="451">
        <v>78.42</v>
      </c>
      <c r="F15" s="451">
        <v>57.609999999999992</v>
      </c>
      <c r="G15" s="451">
        <v>52.936261878087763</v>
      </c>
      <c r="H15" s="451">
        <v>38.769999999999996</v>
      </c>
      <c r="I15" s="451"/>
      <c r="J15" s="451"/>
      <c r="K15" s="451"/>
      <c r="L15" s="451"/>
      <c r="M15" s="451"/>
      <c r="N15" s="452"/>
      <c r="O15" s="452"/>
      <c r="P15" s="453"/>
    </row>
    <row r="16" spans="1:16" s="44" customFormat="1" ht="29.25" customHeight="1" x14ac:dyDescent="0.3">
      <c r="A16" s="45"/>
      <c r="B16" s="25" t="s">
        <v>60</v>
      </c>
      <c r="C16" s="100">
        <v>490</v>
      </c>
      <c r="D16" s="429"/>
      <c r="E16" s="454">
        <v>0</v>
      </c>
      <c r="F16" s="454">
        <v>0</v>
      </c>
      <c r="G16" s="454">
        <v>0</v>
      </c>
      <c r="H16" s="454">
        <v>0</v>
      </c>
      <c r="I16" s="454"/>
      <c r="J16" s="454"/>
      <c r="K16" s="454"/>
      <c r="L16" s="454"/>
      <c r="M16" s="454"/>
      <c r="N16" s="455"/>
      <c r="O16" s="455"/>
      <c r="P16" s="456"/>
    </row>
    <row r="17" spans="1:16" ht="29.25" customHeight="1" x14ac:dyDescent="0.3">
      <c r="A17" s="45">
        <v>1</v>
      </c>
      <c r="B17" s="25" t="s">
        <v>13</v>
      </c>
      <c r="C17" s="100">
        <v>863</v>
      </c>
      <c r="D17" s="432">
        <f t="shared" ref="D17:D22" si="1">AVERAGE(E17:P17)</f>
        <v>69.656324014620608</v>
      </c>
      <c r="E17" s="445">
        <v>96.417049158697779</v>
      </c>
      <c r="F17" s="445">
        <v>82.551006447928813</v>
      </c>
      <c r="G17" s="445">
        <v>61.567240451855845</v>
      </c>
      <c r="H17" s="445">
        <v>38.090000000000003</v>
      </c>
      <c r="I17" s="445"/>
      <c r="J17" s="445"/>
      <c r="K17" s="445"/>
      <c r="L17" s="445"/>
      <c r="M17" s="445"/>
      <c r="N17" s="446"/>
      <c r="O17" s="446"/>
      <c r="P17" s="447"/>
    </row>
    <row r="18" spans="1:16" ht="29.25" customHeight="1" x14ac:dyDescent="0.3">
      <c r="A18" s="29">
        <v>2</v>
      </c>
      <c r="B18" s="30" t="s">
        <v>17</v>
      </c>
      <c r="C18" s="101">
        <v>884</v>
      </c>
      <c r="D18" s="432">
        <f t="shared" si="1"/>
        <v>65.122500000000002</v>
      </c>
      <c r="E18" s="445">
        <v>71.25</v>
      </c>
      <c r="F18" s="445">
        <v>81.25</v>
      </c>
      <c r="G18" s="445">
        <v>75</v>
      </c>
      <c r="H18" s="445">
        <v>32.989999999999995</v>
      </c>
      <c r="I18" s="445"/>
      <c r="J18" s="445"/>
      <c r="K18" s="445"/>
      <c r="L18" s="445"/>
      <c r="M18" s="445"/>
      <c r="N18" s="446"/>
      <c r="O18" s="446"/>
      <c r="P18" s="447"/>
    </row>
    <row r="19" spans="1:16" ht="29.25" customHeight="1" x14ac:dyDescent="0.3">
      <c r="A19" s="29">
        <v>3</v>
      </c>
      <c r="B19" s="30" t="s">
        <v>9</v>
      </c>
      <c r="C19" s="101">
        <v>1022</v>
      </c>
      <c r="D19" s="432">
        <f t="shared" si="1"/>
        <v>63.987499999999997</v>
      </c>
      <c r="E19" s="445">
        <v>75</v>
      </c>
      <c r="F19" s="445">
        <v>70</v>
      </c>
      <c r="G19" s="445">
        <v>50.749999999999993</v>
      </c>
      <c r="H19" s="445">
        <v>60.199999999999996</v>
      </c>
      <c r="I19" s="445"/>
      <c r="J19" s="445"/>
      <c r="K19" s="445"/>
      <c r="L19" s="445"/>
      <c r="M19" s="445"/>
      <c r="N19" s="446"/>
      <c r="O19" s="446"/>
      <c r="P19" s="447"/>
    </row>
    <row r="20" spans="1:16" ht="29.25" customHeight="1" x14ac:dyDescent="0.3">
      <c r="A20" s="29">
        <v>4</v>
      </c>
      <c r="B20" s="30" t="s">
        <v>10</v>
      </c>
      <c r="C20" s="101">
        <v>1034</v>
      </c>
      <c r="D20" s="432">
        <f t="shared" si="1"/>
        <v>66.595333225683206</v>
      </c>
      <c r="E20" s="445">
        <v>90.991992882562272</v>
      </c>
      <c r="F20" s="445">
        <v>67.17510740778242</v>
      </c>
      <c r="G20" s="445">
        <v>63.324232612388123</v>
      </c>
      <c r="H20" s="445">
        <v>44.89</v>
      </c>
      <c r="I20" s="445"/>
      <c r="J20" s="445"/>
      <c r="K20" s="445"/>
      <c r="L20" s="445"/>
      <c r="M20" s="445"/>
      <c r="N20" s="446"/>
      <c r="O20" s="446"/>
      <c r="P20" s="447"/>
    </row>
    <row r="21" spans="1:16" ht="29.25" customHeight="1" x14ac:dyDescent="0.3">
      <c r="A21" s="29">
        <v>5</v>
      </c>
      <c r="B21" s="30" t="s">
        <v>12</v>
      </c>
      <c r="C21" s="101">
        <v>1100</v>
      </c>
      <c r="D21" s="432">
        <f t="shared" si="1"/>
        <v>71.412499999999994</v>
      </c>
      <c r="E21" s="445">
        <v>75</v>
      </c>
      <c r="F21" s="445">
        <v>45</v>
      </c>
      <c r="G21" s="445">
        <v>70.75</v>
      </c>
      <c r="H21" s="445">
        <v>94.9</v>
      </c>
      <c r="I21" s="445"/>
      <c r="J21" s="445"/>
      <c r="K21" s="445"/>
      <c r="L21" s="445"/>
      <c r="M21" s="445"/>
      <c r="N21" s="446"/>
      <c r="O21" s="446"/>
      <c r="P21" s="447"/>
    </row>
    <row r="22" spans="1:16" s="44" customFormat="1" ht="29.25" customHeight="1" x14ac:dyDescent="0.3">
      <c r="A22" s="39"/>
      <c r="B22" s="40" t="s">
        <v>18</v>
      </c>
      <c r="C22" s="103"/>
      <c r="D22" s="438">
        <f t="shared" si="1"/>
        <v>32.313958622893146</v>
      </c>
      <c r="E22" s="451">
        <v>42.621584126324898</v>
      </c>
      <c r="F22" s="451">
        <v>46.907146862947258</v>
      </c>
      <c r="G22" s="451">
        <v>19.409830775027689</v>
      </c>
      <c r="H22" s="451">
        <v>20.31727272727273</v>
      </c>
      <c r="I22" s="451"/>
      <c r="J22" s="451"/>
      <c r="K22" s="451"/>
      <c r="L22" s="451"/>
      <c r="M22" s="451"/>
      <c r="N22" s="452"/>
      <c r="O22" s="452"/>
      <c r="P22" s="453"/>
    </row>
    <row r="23" spans="1:16" s="44" customFormat="1" ht="29.25" customHeight="1" x14ac:dyDescent="0.3">
      <c r="A23" s="45"/>
      <c r="B23" s="25" t="s">
        <v>61</v>
      </c>
      <c r="C23" s="100">
        <v>454</v>
      </c>
      <c r="D23" s="429"/>
      <c r="E23" s="454">
        <v>0</v>
      </c>
      <c r="F23" s="454">
        <v>0</v>
      </c>
      <c r="G23" s="454">
        <v>0</v>
      </c>
      <c r="H23" s="454">
        <v>0</v>
      </c>
      <c r="I23" s="454"/>
      <c r="J23" s="454"/>
      <c r="K23" s="454"/>
      <c r="L23" s="454"/>
      <c r="M23" s="454"/>
      <c r="N23" s="455"/>
      <c r="O23" s="455"/>
      <c r="P23" s="456"/>
    </row>
    <row r="24" spans="1:16" ht="29.25" customHeight="1" x14ac:dyDescent="0.3">
      <c r="A24" s="29">
        <v>1</v>
      </c>
      <c r="B24" s="30" t="s">
        <v>19</v>
      </c>
      <c r="C24" s="101">
        <v>413</v>
      </c>
      <c r="D24" s="432">
        <f t="shared" ref="D24:D35" si="2">AVERAGE(E24:P24)</f>
        <v>40.500588456798582</v>
      </c>
      <c r="E24" s="445">
        <v>60.141722579761733</v>
      </c>
      <c r="F24" s="445">
        <v>37.191907435300564</v>
      </c>
      <c r="G24" s="445">
        <v>32.688723812132004</v>
      </c>
      <c r="H24" s="445">
        <v>31.980000000000004</v>
      </c>
      <c r="I24" s="445"/>
      <c r="J24" s="445"/>
      <c r="K24" s="445"/>
      <c r="L24" s="445"/>
      <c r="M24" s="445"/>
      <c r="N24" s="446"/>
      <c r="O24" s="446"/>
      <c r="P24" s="447"/>
    </row>
    <row r="25" spans="1:16" ht="29.25" customHeight="1" x14ac:dyDescent="0.3">
      <c r="A25" s="29">
        <v>2</v>
      </c>
      <c r="B25" s="30" t="s">
        <v>20</v>
      </c>
      <c r="C25" s="101">
        <v>457</v>
      </c>
      <c r="D25" s="432">
        <f t="shared" si="2"/>
        <v>37.801653574471331</v>
      </c>
      <c r="E25" s="445">
        <v>57.629091377271401</v>
      </c>
      <c r="F25" s="445">
        <v>52.648761460306972</v>
      </c>
      <c r="G25" s="445">
        <v>19.148761460306964</v>
      </c>
      <c r="H25" s="445">
        <v>21.78</v>
      </c>
      <c r="I25" s="445"/>
      <c r="J25" s="445"/>
      <c r="K25" s="445"/>
      <c r="L25" s="445"/>
      <c r="M25" s="445"/>
      <c r="N25" s="446"/>
      <c r="O25" s="446"/>
      <c r="P25" s="447"/>
    </row>
    <row r="26" spans="1:16" ht="29.25" customHeight="1" x14ac:dyDescent="0.3">
      <c r="A26" s="29">
        <v>3</v>
      </c>
      <c r="B26" s="30" t="s">
        <v>21</v>
      </c>
      <c r="C26" s="101">
        <v>463</v>
      </c>
      <c r="D26" s="432">
        <f t="shared" si="2"/>
        <v>46.195454258752349</v>
      </c>
      <c r="E26" s="445">
        <v>53.424791333688518</v>
      </c>
      <c r="F26" s="445">
        <v>42.176827475979643</v>
      </c>
      <c r="G26" s="445">
        <v>28.620198225341241</v>
      </c>
      <c r="H26" s="445">
        <v>60.56</v>
      </c>
      <c r="I26" s="445"/>
      <c r="J26" s="445"/>
      <c r="K26" s="445"/>
      <c r="L26" s="445"/>
      <c r="M26" s="445"/>
      <c r="N26" s="446"/>
      <c r="O26" s="446"/>
      <c r="P26" s="447"/>
    </row>
    <row r="27" spans="1:16" ht="29.25" customHeight="1" x14ac:dyDescent="0.3">
      <c r="A27" s="29">
        <v>4</v>
      </c>
      <c r="B27" s="30" t="s">
        <v>12</v>
      </c>
      <c r="C27" s="101">
        <v>468</v>
      </c>
      <c r="D27" s="432">
        <f t="shared" si="2"/>
        <v>38.469734637881906</v>
      </c>
      <c r="E27" s="445">
        <v>48.241021786450652</v>
      </c>
      <c r="F27" s="445">
        <v>56.71174125637539</v>
      </c>
      <c r="G27" s="445">
        <v>27.146175508701596</v>
      </c>
      <c r="H27" s="445">
        <v>21.78</v>
      </c>
      <c r="I27" s="445"/>
      <c r="J27" s="445"/>
      <c r="K27" s="445"/>
      <c r="L27" s="445"/>
      <c r="M27" s="445"/>
      <c r="N27" s="446"/>
      <c r="O27" s="446"/>
      <c r="P27" s="447"/>
    </row>
    <row r="28" spans="1:16" ht="29.25" customHeight="1" x14ac:dyDescent="0.3">
      <c r="A28" s="29">
        <v>5</v>
      </c>
      <c r="B28" s="30" t="s">
        <v>22</v>
      </c>
      <c r="C28" s="101">
        <v>472</v>
      </c>
      <c r="D28" s="432">
        <f t="shared" si="2"/>
        <v>36.64494417329567</v>
      </c>
      <c r="E28" s="445">
        <v>39.012028691865204</v>
      </c>
      <c r="F28" s="445">
        <v>46.677337951179915</v>
      </c>
      <c r="G28" s="445">
        <v>50.000410050137567</v>
      </c>
      <c r="H28" s="445">
        <v>10.89</v>
      </c>
      <c r="I28" s="445"/>
      <c r="J28" s="445"/>
      <c r="K28" s="445"/>
      <c r="L28" s="445"/>
      <c r="M28" s="445"/>
      <c r="N28" s="446"/>
      <c r="O28" s="446"/>
      <c r="P28" s="447"/>
    </row>
    <row r="29" spans="1:16" ht="29.25" customHeight="1" x14ac:dyDescent="0.3">
      <c r="A29" s="29">
        <v>6</v>
      </c>
      <c r="B29" s="30" t="s">
        <v>23</v>
      </c>
      <c r="C29" s="101">
        <v>474</v>
      </c>
      <c r="D29" s="432">
        <f t="shared" si="2"/>
        <v>34.400785980876165</v>
      </c>
      <c r="E29" s="445">
        <v>71.393949416399479</v>
      </c>
      <c r="F29" s="445">
        <v>44.879597253552596</v>
      </c>
      <c r="G29" s="445">
        <v>11.129597253552594</v>
      </c>
      <c r="H29" s="445">
        <v>10.199999999999999</v>
      </c>
      <c r="I29" s="445"/>
      <c r="J29" s="445"/>
      <c r="K29" s="445"/>
      <c r="L29" s="445"/>
      <c r="M29" s="445"/>
      <c r="N29" s="446"/>
      <c r="O29" s="446"/>
      <c r="P29" s="447"/>
    </row>
    <row r="30" spans="1:16" ht="29.25" customHeight="1" x14ac:dyDescent="0.3">
      <c r="A30" s="29">
        <v>7</v>
      </c>
      <c r="B30" s="30" t="s">
        <v>14</v>
      </c>
      <c r="C30" s="101">
        <v>475</v>
      </c>
      <c r="D30" s="432">
        <f t="shared" si="2"/>
        <v>54.289879188032131</v>
      </c>
      <c r="E30" s="445">
        <v>65.655252107969474</v>
      </c>
      <c r="F30" s="445">
        <v>64.405252107969474</v>
      </c>
      <c r="G30" s="445">
        <v>46.619012536189558</v>
      </c>
      <c r="H30" s="445">
        <v>40.480000000000004</v>
      </c>
      <c r="I30" s="445"/>
      <c r="J30" s="445"/>
      <c r="K30" s="445"/>
      <c r="L30" s="445"/>
      <c r="M30" s="445"/>
      <c r="N30" s="446"/>
      <c r="O30" s="446"/>
      <c r="P30" s="447"/>
    </row>
    <row r="31" spans="1:16" ht="29.25" customHeight="1" x14ac:dyDescent="0.3">
      <c r="A31" s="29">
        <v>8</v>
      </c>
      <c r="B31" s="30" t="s">
        <v>24</v>
      </c>
      <c r="C31" s="101">
        <v>476</v>
      </c>
      <c r="D31" s="432">
        <f t="shared" si="2"/>
        <v>43.353173756270479</v>
      </c>
      <c r="E31" s="445">
        <v>57.273653015927216</v>
      </c>
      <c r="F31" s="445">
        <v>63.069521004577346</v>
      </c>
      <c r="G31" s="445">
        <v>27.569521004577346</v>
      </c>
      <c r="H31" s="445">
        <v>25.5</v>
      </c>
      <c r="I31" s="445"/>
      <c r="J31" s="445"/>
      <c r="K31" s="445"/>
      <c r="L31" s="445"/>
      <c r="M31" s="445"/>
      <c r="N31" s="446"/>
      <c r="O31" s="446"/>
      <c r="P31" s="447"/>
    </row>
    <row r="32" spans="1:16" ht="29.25" customHeight="1" x14ac:dyDescent="0.3">
      <c r="A32" s="29">
        <v>9</v>
      </c>
      <c r="B32" s="30" t="s">
        <v>25</v>
      </c>
      <c r="C32" s="101">
        <v>480</v>
      </c>
      <c r="D32" s="432">
        <f t="shared" si="2"/>
        <v>55.535605432951897</v>
      </c>
      <c r="E32" s="445">
        <v>79.635184462773069</v>
      </c>
      <c r="F32" s="445">
        <v>74.445760266508145</v>
      </c>
      <c r="G32" s="445">
        <v>35.071477002526379</v>
      </c>
      <c r="H32" s="445">
        <v>32.989999999999995</v>
      </c>
      <c r="I32" s="445"/>
      <c r="J32" s="445"/>
      <c r="K32" s="445"/>
      <c r="L32" s="445"/>
      <c r="M32" s="445"/>
      <c r="N32" s="446"/>
      <c r="O32" s="446"/>
      <c r="P32" s="447"/>
    </row>
    <row r="33" spans="1:16" ht="29.25" customHeight="1" x14ac:dyDescent="0.3">
      <c r="A33" s="29">
        <v>10</v>
      </c>
      <c r="B33" s="30" t="s">
        <v>26</v>
      </c>
      <c r="C33" s="101">
        <v>482</v>
      </c>
      <c r="D33" s="432">
        <f t="shared" si="2"/>
        <v>34.120075263718334</v>
      </c>
      <c r="E33" s="445">
        <v>44.327911308064301</v>
      </c>
      <c r="F33" s="445">
        <v>45.577911308064301</v>
      </c>
      <c r="G33" s="445">
        <v>24.794478438744729</v>
      </c>
      <c r="H33" s="445">
        <v>21.78</v>
      </c>
      <c r="I33" s="445"/>
      <c r="J33" s="445"/>
      <c r="K33" s="445"/>
      <c r="L33" s="445"/>
      <c r="M33" s="445"/>
      <c r="N33" s="446"/>
      <c r="O33" s="446"/>
      <c r="P33" s="447"/>
    </row>
    <row r="34" spans="1:16" ht="29.25" customHeight="1" x14ac:dyDescent="0.3">
      <c r="A34" s="29">
        <v>11</v>
      </c>
      <c r="B34" s="30" t="s">
        <v>11</v>
      </c>
      <c r="C34" s="101">
        <v>485</v>
      </c>
      <c r="D34" s="432">
        <f t="shared" si="2"/>
        <v>36.116171372892708</v>
      </c>
      <c r="E34" s="445">
        <v>65.771049762729248</v>
      </c>
      <c r="F34" s="445">
        <v>48.346817864420785</v>
      </c>
      <c r="G34" s="445">
        <v>30.346817864420789</v>
      </c>
      <c r="H34" s="445">
        <v>0</v>
      </c>
      <c r="I34" s="445"/>
      <c r="J34" s="445"/>
      <c r="K34" s="445"/>
      <c r="L34" s="445"/>
      <c r="M34" s="445"/>
      <c r="N34" s="446"/>
      <c r="O34" s="446"/>
      <c r="P34" s="447"/>
    </row>
    <row r="35" spans="1:16" s="44" customFormat="1" ht="29.25" customHeight="1" x14ac:dyDescent="0.3">
      <c r="A35" s="39"/>
      <c r="B35" s="40" t="s">
        <v>27</v>
      </c>
      <c r="C35" s="103"/>
      <c r="D35" s="438">
        <f t="shared" si="2"/>
        <v>37.333325892196264</v>
      </c>
      <c r="E35" s="451">
        <v>37.19069981675004</v>
      </c>
      <c r="F35" s="451">
        <v>42.19234301311365</v>
      </c>
      <c r="G35" s="451">
        <v>54.990260738921378</v>
      </c>
      <c r="H35" s="451">
        <v>14.960000000000004</v>
      </c>
      <c r="I35" s="451"/>
      <c r="J35" s="451"/>
      <c r="K35" s="451"/>
      <c r="L35" s="451"/>
      <c r="M35" s="451"/>
      <c r="N35" s="452"/>
      <c r="O35" s="452"/>
      <c r="P35" s="453"/>
    </row>
    <row r="36" spans="1:16" s="44" customFormat="1" ht="29.25" customHeight="1" x14ac:dyDescent="0.3">
      <c r="A36" s="45"/>
      <c r="B36" s="25" t="s">
        <v>62</v>
      </c>
      <c r="C36" s="100">
        <v>455</v>
      </c>
      <c r="D36" s="429"/>
      <c r="E36" s="454">
        <v>0</v>
      </c>
      <c r="F36" s="454">
        <v>0</v>
      </c>
      <c r="G36" s="454">
        <v>0</v>
      </c>
      <c r="H36" s="454">
        <v>0</v>
      </c>
      <c r="I36" s="454"/>
      <c r="J36" s="454"/>
      <c r="K36" s="454"/>
      <c r="L36" s="454"/>
      <c r="M36" s="454"/>
      <c r="N36" s="455"/>
      <c r="O36" s="455"/>
      <c r="P36" s="456"/>
    </row>
    <row r="37" spans="1:16" ht="29.25" customHeight="1" x14ac:dyDescent="0.3">
      <c r="A37" s="29">
        <v>1</v>
      </c>
      <c r="B37" s="30" t="s">
        <v>20</v>
      </c>
      <c r="C37" s="101">
        <v>458</v>
      </c>
      <c r="D37" s="432">
        <f t="shared" ref="D37:D42" si="3">AVERAGE(E37:P37)</f>
        <v>49.77150686568632</v>
      </c>
      <c r="E37" s="445">
        <v>60.064181961490824</v>
      </c>
      <c r="F37" s="445">
        <v>38.447622264759971</v>
      </c>
      <c r="G37" s="445">
        <v>39.684223236494475</v>
      </c>
      <c r="H37" s="445">
        <v>60.89</v>
      </c>
      <c r="I37" s="445"/>
      <c r="J37" s="445"/>
      <c r="K37" s="445"/>
      <c r="L37" s="445"/>
      <c r="M37" s="445"/>
      <c r="N37" s="446"/>
      <c r="O37" s="446"/>
      <c r="P37" s="447"/>
    </row>
    <row r="38" spans="1:16" ht="29.25" customHeight="1" x14ac:dyDescent="0.3">
      <c r="A38" s="29">
        <v>2</v>
      </c>
      <c r="B38" s="30" t="s">
        <v>15</v>
      </c>
      <c r="C38" s="101">
        <v>467</v>
      </c>
      <c r="D38" s="432">
        <f t="shared" si="3"/>
        <v>40.821311417984809</v>
      </c>
      <c r="E38" s="445">
        <v>68.777828808070751</v>
      </c>
      <c r="F38" s="445">
        <v>52.836436667081834</v>
      </c>
      <c r="G38" s="445">
        <v>31.470980196786648</v>
      </c>
      <c r="H38" s="445">
        <v>10.199999999999999</v>
      </c>
      <c r="I38" s="445"/>
      <c r="J38" s="445"/>
      <c r="K38" s="445"/>
      <c r="L38" s="445"/>
      <c r="M38" s="445"/>
      <c r="N38" s="446"/>
      <c r="O38" s="446"/>
      <c r="P38" s="447"/>
    </row>
    <row r="39" spans="1:16" ht="29.25" customHeight="1" x14ac:dyDescent="0.3">
      <c r="A39" s="29">
        <v>3</v>
      </c>
      <c r="B39" s="30" t="s">
        <v>28</v>
      </c>
      <c r="C39" s="101">
        <v>470</v>
      </c>
      <c r="D39" s="432">
        <f t="shared" si="3"/>
        <v>49.011142322097371</v>
      </c>
      <c r="E39" s="445">
        <v>43.094569288389515</v>
      </c>
      <c r="F39" s="445">
        <v>51.249999999999993</v>
      </c>
      <c r="G39" s="445">
        <v>83</v>
      </c>
      <c r="H39" s="445">
        <v>18.700000000000003</v>
      </c>
      <c r="I39" s="445"/>
      <c r="J39" s="445"/>
      <c r="K39" s="445"/>
      <c r="L39" s="445"/>
      <c r="M39" s="445"/>
      <c r="N39" s="446"/>
      <c r="O39" s="446"/>
      <c r="P39" s="447"/>
    </row>
    <row r="40" spans="1:16" ht="29.25" customHeight="1" x14ac:dyDescent="0.3">
      <c r="A40" s="29">
        <v>4</v>
      </c>
      <c r="B40" s="30" t="s">
        <v>22</v>
      </c>
      <c r="C40" s="101">
        <v>473</v>
      </c>
      <c r="D40" s="432">
        <f t="shared" si="3"/>
        <v>56.249020291998967</v>
      </c>
      <c r="E40" s="445">
        <v>73.653229783037474</v>
      </c>
      <c r="F40" s="445">
        <v>56.760891004202044</v>
      </c>
      <c r="G40" s="445">
        <v>31.991960380756367</v>
      </c>
      <c r="H40" s="445">
        <v>62.59</v>
      </c>
      <c r="I40" s="445"/>
      <c r="J40" s="445"/>
      <c r="K40" s="445"/>
      <c r="L40" s="445"/>
      <c r="M40" s="445"/>
      <c r="N40" s="446"/>
      <c r="O40" s="446"/>
      <c r="P40" s="447"/>
    </row>
    <row r="41" spans="1:16" ht="29.25" customHeight="1" thickBot="1" x14ac:dyDescent="0.35">
      <c r="A41" s="46">
        <v>5</v>
      </c>
      <c r="B41" s="47" t="s">
        <v>26</v>
      </c>
      <c r="C41" s="104">
        <v>483</v>
      </c>
      <c r="D41" s="432">
        <f t="shared" si="3"/>
        <v>41.532007346585999</v>
      </c>
      <c r="E41" s="445">
        <v>64.15570719602978</v>
      </c>
      <c r="F41" s="445">
        <v>47.402856386093063</v>
      </c>
      <c r="G41" s="445">
        <v>33.479465804221149</v>
      </c>
      <c r="H41" s="445">
        <v>21.09</v>
      </c>
      <c r="I41" s="445"/>
      <c r="J41" s="445"/>
      <c r="K41" s="445"/>
      <c r="L41" s="445"/>
      <c r="M41" s="445"/>
      <c r="N41" s="446"/>
      <c r="O41" s="446"/>
      <c r="P41" s="447"/>
    </row>
    <row r="42" spans="1:16" s="44" customFormat="1" ht="31.5" customHeight="1" x14ac:dyDescent="0.3">
      <c r="A42" s="39"/>
      <c r="B42" s="40" t="s">
        <v>29</v>
      </c>
      <c r="C42" s="103"/>
      <c r="D42" s="438">
        <f t="shared" si="3"/>
        <v>32.897977167463829</v>
      </c>
      <c r="E42" s="451">
        <v>56.140905815378908</v>
      </c>
      <c r="F42" s="451">
        <v>44.411517004970996</v>
      </c>
      <c r="G42" s="451">
        <v>25.581591112663315</v>
      </c>
      <c r="H42" s="451">
        <v>5.4578947368421051</v>
      </c>
      <c r="I42" s="451"/>
      <c r="J42" s="451"/>
      <c r="K42" s="451"/>
      <c r="L42" s="451"/>
      <c r="M42" s="451"/>
      <c r="N42" s="452"/>
      <c r="O42" s="452"/>
      <c r="P42" s="453"/>
    </row>
    <row r="43" spans="1:16" s="44" customFormat="1" ht="31.5" customHeight="1" x14ac:dyDescent="0.3">
      <c r="A43" s="45"/>
      <c r="B43" s="25" t="s">
        <v>63</v>
      </c>
      <c r="C43" s="100">
        <v>1025</v>
      </c>
      <c r="D43" s="429"/>
      <c r="E43" s="454">
        <v>0</v>
      </c>
      <c r="F43" s="454">
        <v>0</v>
      </c>
      <c r="G43" s="454">
        <v>0</v>
      </c>
      <c r="H43" s="454">
        <v>0</v>
      </c>
      <c r="I43" s="454"/>
      <c r="J43" s="454"/>
      <c r="K43" s="454"/>
      <c r="L43" s="454"/>
      <c r="M43" s="454"/>
      <c r="N43" s="455"/>
      <c r="O43" s="455"/>
      <c r="P43" s="456"/>
    </row>
    <row r="44" spans="1:16" ht="25.5" x14ac:dyDescent="0.3">
      <c r="A44" s="29">
        <v>1</v>
      </c>
      <c r="B44" s="30" t="s">
        <v>15</v>
      </c>
      <c r="C44" s="101">
        <v>770</v>
      </c>
      <c r="D44" s="432">
        <f t="shared" ref="D44:D63" si="4">AVERAGE(E44:P44)</f>
        <v>34.633890891506944</v>
      </c>
      <c r="E44" s="445">
        <v>66.92852118867593</v>
      </c>
      <c r="F44" s="445">
        <v>49.42852118867593</v>
      </c>
      <c r="G44" s="445">
        <v>22.178521188675926</v>
      </c>
      <c r="H44" s="445">
        <v>0</v>
      </c>
      <c r="I44" s="445"/>
      <c r="J44" s="445"/>
      <c r="K44" s="445"/>
      <c r="L44" s="445"/>
      <c r="M44" s="445"/>
      <c r="N44" s="446"/>
      <c r="O44" s="446"/>
      <c r="P44" s="447"/>
    </row>
    <row r="45" spans="1:16" ht="25.5" x14ac:dyDescent="0.3">
      <c r="A45" s="29">
        <v>2</v>
      </c>
      <c r="B45" s="30" t="s">
        <v>25</v>
      </c>
      <c r="C45" s="101">
        <v>771</v>
      </c>
      <c r="D45" s="432">
        <f t="shared" si="4"/>
        <v>21.989697483490986</v>
      </c>
      <c r="E45" s="445">
        <v>27.169596644654646</v>
      </c>
      <c r="F45" s="445">
        <v>28.41959664465465</v>
      </c>
      <c r="G45" s="445">
        <v>22.169596644654646</v>
      </c>
      <c r="H45" s="445">
        <v>10.199999999999999</v>
      </c>
      <c r="I45" s="445"/>
      <c r="J45" s="445"/>
      <c r="K45" s="445"/>
      <c r="L45" s="445"/>
      <c r="M45" s="445"/>
      <c r="N45" s="446"/>
      <c r="O45" s="446"/>
      <c r="P45" s="447"/>
    </row>
    <row r="46" spans="1:16" ht="25.5" x14ac:dyDescent="0.3">
      <c r="A46" s="29">
        <v>3</v>
      </c>
      <c r="B46" s="30" t="s">
        <v>19</v>
      </c>
      <c r="C46" s="101">
        <v>772</v>
      </c>
      <c r="D46" s="432">
        <f t="shared" si="4"/>
        <v>40.931935399159663</v>
      </c>
      <c r="E46" s="445">
        <v>68.065913865546221</v>
      </c>
      <c r="F46" s="445">
        <v>50.565913865546221</v>
      </c>
      <c r="G46" s="445">
        <v>23.315913865546221</v>
      </c>
      <c r="H46" s="445">
        <v>21.78</v>
      </c>
      <c r="I46" s="445"/>
      <c r="J46" s="445"/>
      <c r="K46" s="445"/>
      <c r="L46" s="445"/>
      <c r="M46" s="445"/>
      <c r="N46" s="446"/>
      <c r="O46" s="446"/>
      <c r="P46" s="447"/>
    </row>
    <row r="47" spans="1:16" ht="25.5" x14ac:dyDescent="0.3">
      <c r="A47" s="29">
        <v>4</v>
      </c>
      <c r="B47" s="30" t="s">
        <v>23</v>
      </c>
      <c r="C47" s="101">
        <v>773</v>
      </c>
      <c r="D47" s="432">
        <f t="shared" si="4"/>
        <v>43.898424002186985</v>
      </c>
      <c r="E47" s="445">
        <v>51.77123200291598</v>
      </c>
      <c r="F47" s="445">
        <v>59.271232002915973</v>
      </c>
      <c r="G47" s="445">
        <v>25.771232002915983</v>
      </c>
      <c r="H47" s="445">
        <v>38.78</v>
      </c>
      <c r="I47" s="445"/>
      <c r="J47" s="445"/>
      <c r="K47" s="445"/>
      <c r="L47" s="445"/>
      <c r="M47" s="445"/>
      <c r="N47" s="446"/>
      <c r="O47" s="446"/>
      <c r="P47" s="447"/>
    </row>
    <row r="48" spans="1:16" ht="25.5" x14ac:dyDescent="0.3">
      <c r="A48" s="29">
        <v>5</v>
      </c>
      <c r="B48" s="30" t="s">
        <v>22</v>
      </c>
      <c r="C48" s="101">
        <v>774</v>
      </c>
      <c r="D48" s="432">
        <f t="shared" si="4"/>
        <v>38.630151843817792</v>
      </c>
      <c r="E48" s="445">
        <v>66.00686912509039</v>
      </c>
      <c r="F48" s="445">
        <v>61.006869125090383</v>
      </c>
      <c r="G48" s="445">
        <v>27.506869125090383</v>
      </c>
      <c r="H48" s="445">
        <v>0</v>
      </c>
      <c r="I48" s="445"/>
      <c r="J48" s="445"/>
      <c r="K48" s="445"/>
      <c r="L48" s="445"/>
      <c r="M48" s="445"/>
      <c r="N48" s="446"/>
      <c r="O48" s="446"/>
      <c r="P48" s="447"/>
    </row>
    <row r="49" spans="1:16" ht="25.5" x14ac:dyDescent="0.3">
      <c r="A49" s="29">
        <v>6</v>
      </c>
      <c r="B49" s="30" t="s">
        <v>14</v>
      </c>
      <c r="C49" s="101">
        <v>775</v>
      </c>
      <c r="D49" s="432">
        <f t="shared" si="4"/>
        <v>35.991260493532096</v>
      </c>
      <c r="E49" s="445">
        <v>70.171680658042803</v>
      </c>
      <c r="F49" s="445">
        <v>40.171680658042803</v>
      </c>
      <c r="G49" s="445">
        <v>23.421680658042799</v>
      </c>
      <c r="H49" s="445">
        <v>10.199999999999999</v>
      </c>
      <c r="I49" s="445"/>
      <c r="J49" s="445"/>
      <c r="K49" s="445"/>
      <c r="L49" s="445"/>
      <c r="M49" s="445"/>
      <c r="N49" s="446"/>
      <c r="O49" s="446"/>
      <c r="P49" s="447"/>
    </row>
    <row r="50" spans="1:16" ht="25.5" x14ac:dyDescent="0.3">
      <c r="A50" s="29">
        <v>7</v>
      </c>
      <c r="B50" s="30" t="s">
        <v>17</v>
      </c>
      <c r="C50" s="101">
        <v>776</v>
      </c>
      <c r="D50" s="432">
        <f t="shared" si="4"/>
        <v>14.315204586181721</v>
      </c>
      <c r="E50" s="445">
        <v>16.17027278157563</v>
      </c>
      <c r="F50" s="445">
        <v>29.92027278157563</v>
      </c>
      <c r="G50" s="445">
        <v>11.17027278157563</v>
      </c>
      <c r="H50" s="445">
        <v>0</v>
      </c>
      <c r="I50" s="445"/>
      <c r="J50" s="445"/>
      <c r="K50" s="445"/>
      <c r="L50" s="445"/>
      <c r="M50" s="445"/>
      <c r="N50" s="446"/>
      <c r="O50" s="446"/>
      <c r="P50" s="447"/>
    </row>
    <row r="51" spans="1:16" ht="25.5" x14ac:dyDescent="0.3">
      <c r="A51" s="29">
        <v>8</v>
      </c>
      <c r="B51" s="30" t="s">
        <v>11</v>
      </c>
      <c r="C51" s="101">
        <v>777</v>
      </c>
      <c r="D51" s="432">
        <f t="shared" si="4"/>
        <v>50.060365977034749</v>
      </c>
      <c r="E51" s="445">
        <v>85.00809347969043</v>
      </c>
      <c r="F51" s="445">
        <v>74.36668521422429</v>
      </c>
      <c r="G51" s="445">
        <v>40.86668521422429</v>
      </c>
      <c r="H51" s="445">
        <v>0</v>
      </c>
      <c r="I51" s="445"/>
      <c r="J51" s="445"/>
      <c r="K51" s="445"/>
      <c r="L51" s="445"/>
      <c r="M51" s="445"/>
      <c r="N51" s="446"/>
      <c r="O51" s="446"/>
      <c r="P51" s="447"/>
    </row>
    <row r="52" spans="1:16" ht="25.5" x14ac:dyDescent="0.3">
      <c r="A52" s="29">
        <v>9</v>
      </c>
      <c r="B52" s="30" t="s">
        <v>28</v>
      </c>
      <c r="C52" s="101">
        <v>778</v>
      </c>
      <c r="D52" s="432">
        <f t="shared" si="4"/>
        <v>46.032976487207577</v>
      </c>
      <c r="E52" s="445">
        <v>73.560635316276773</v>
      </c>
      <c r="F52" s="445">
        <v>62.310635316276773</v>
      </c>
      <c r="G52" s="445">
        <v>38.060635316276773</v>
      </c>
      <c r="H52" s="445">
        <v>10.199999999999999</v>
      </c>
      <c r="I52" s="445"/>
      <c r="J52" s="445"/>
      <c r="K52" s="445"/>
      <c r="L52" s="445"/>
      <c r="M52" s="445"/>
      <c r="N52" s="446"/>
      <c r="O52" s="446"/>
      <c r="P52" s="447"/>
    </row>
    <row r="53" spans="1:16" ht="25.5" x14ac:dyDescent="0.3">
      <c r="A53" s="29">
        <v>10</v>
      </c>
      <c r="B53" s="30" t="s">
        <v>20</v>
      </c>
      <c r="C53" s="101">
        <v>779</v>
      </c>
      <c r="D53" s="432">
        <f t="shared" si="4"/>
        <v>21.249259381171825</v>
      </c>
      <c r="E53" s="445">
        <v>37.2490125082291</v>
      </c>
      <c r="F53" s="445">
        <v>32.2490125082291</v>
      </c>
      <c r="G53" s="445">
        <v>15.499012508229098</v>
      </c>
      <c r="H53" s="445">
        <v>0</v>
      </c>
      <c r="I53" s="445"/>
      <c r="J53" s="445"/>
      <c r="K53" s="445"/>
      <c r="L53" s="445"/>
      <c r="M53" s="445"/>
      <c r="N53" s="446"/>
      <c r="O53" s="446"/>
      <c r="P53" s="447"/>
    </row>
    <row r="54" spans="1:16" ht="25.5" x14ac:dyDescent="0.3">
      <c r="A54" s="29">
        <v>11</v>
      </c>
      <c r="B54" s="30" t="s">
        <v>24</v>
      </c>
      <c r="C54" s="101">
        <v>780</v>
      </c>
      <c r="D54" s="432">
        <f t="shared" si="4"/>
        <v>31.030404315153753</v>
      </c>
      <c r="E54" s="445">
        <v>58.623872420205004</v>
      </c>
      <c r="F54" s="445">
        <v>28.623872420205</v>
      </c>
      <c r="G54" s="445">
        <v>36.873872420205004</v>
      </c>
      <c r="H54" s="445">
        <v>0</v>
      </c>
      <c r="I54" s="445"/>
      <c r="J54" s="445"/>
      <c r="K54" s="445"/>
      <c r="L54" s="445"/>
      <c r="M54" s="445"/>
      <c r="N54" s="446"/>
      <c r="O54" s="446"/>
      <c r="P54" s="447"/>
    </row>
    <row r="55" spans="1:16" ht="25.5" x14ac:dyDescent="0.3">
      <c r="A55" s="29">
        <v>12</v>
      </c>
      <c r="B55" s="30" t="s">
        <v>13</v>
      </c>
      <c r="C55" s="101">
        <v>781</v>
      </c>
      <c r="D55" s="432">
        <f t="shared" si="4"/>
        <v>49.241263212637904</v>
      </c>
      <c r="E55" s="445">
        <v>80.921684283517209</v>
      </c>
      <c r="F55" s="445">
        <v>63.421684283517209</v>
      </c>
      <c r="G55" s="445">
        <v>42.421684283517209</v>
      </c>
      <c r="H55" s="445">
        <v>10.199999999999999</v>
      </c>
      <c r="I55" s="445"/>
      <c r="J55" s="445"/>
      <c r="K55" s="445"/>
      <c r="L55" s="445"/>
      <c r="M55" s="445"/>
      <c r="N55" s="446"/>
      <c r="O55" s="446"/>
      <c r="P55" s="447"/>
    </row>
    <row r="56" spans="1:16" ht="26.25" thickBot="1" x14ac:dyDescent="0.35">
      <c r="A56" s="46">
        <v>13</v>
      </c>
      <c r="B56" s="47" t="s">
        <v>21</v>
      </c>
      <c r="C56" s="104">
        <v>782</v>
      </c>
      <c r="D56" s="436">
        <f t="shared" si="4"/>
        <v>44.031784199252378</v>
      </c>
      <c r="E56" s="457">
        <v>75.292378932336504</v>
      </c>
      <c r="F56" s="457">
        <v>64.042378932336504</v>
      </c>
      <c r="G56" s="457">
        <v>36.792378932336511</v>
      </c>
      <c r="H56" s="457">
        <v>0</v>
      </c>
      <c r="I56" s="457"/>
      <c r="J56" s="457"/>
      <c r="K56" s="457"/>
      <c r="L56" s="457"/>
      <c r="M56" s="457"/>
      <c r="N56" s="458"/>
      <c r="O56" s="458"/>
      <c r="P56" s="459"/>
    </row>
    <row r="57" spans="1:16" ht="25.5" x14ac:dyDescent="0.3">
      <c r="A57" s="211">
        <v>14</v>
      </c>
      <c r="B57" s="212" t="s">
        <v>12</v>
      </c>
      <c r="C57" s="213">
        <v>783</v>
      </c>
      <c r="D57" s="437">
        <f t="shared" si="4"/>
        <v>37.529891009713126</v>
      </c>
      <c r="E57" s="460">
        <v>57.696521346284172</v>
      </c>
      <c r="F57" s="460">
        <v>46.446521346284165</v>
      </c>
      <c r="G57" s="460">
        <v>24.196521346284165</v>
      </c>
      <c r="H57" s="460">
        <v>21.78</v>
      </c>
      <c r="I57" s="460"/>
      <c r="J57" s="460"/>
      <c r="K57" s="460"/>
      <c r="L57" s="460"/>
      <c r="M57" s="460"/>
      <c r="N57" s="461"/>
      <c r="O57" s="461"/>
      <c r="P57" s="462"/>
    </row>
    <row r="58" spans="1:16" ht="25.5" x14ac:dyDescent="0.3">
      <c r="A58" s="29">
        <v>15</v>
      </c>
      <c r="B58" s="30" t="s">
        <v>9</v>
      </c>
      <c r="C58" s="101">
        <v>784</v>
      </c>
      <c r="D58" s="432">
        <f t="shared" si="4"/>
        <v>34.660321141837642</v>
      </c>
      <c r="E58" s="445">
        <v>53.453761522450193</v>
      </c>
      <c r="F58" s="445">
        <v>42.203761522450193</v>
      </c>
      <c r="G58" s="445">
        <v>21.203761522450193</v>
      </c>
      <c r="H58" s="445">
        <v>21.78</v>
      </c>
      <c r="I58" s="445"/>
      <c r="J58" s="445"/>
      <c r="K58" s="445"/>
      <c r="L58" s="445"/>
      <c r="M58" s="445"/>
      <c r="N58" s="446"/>
      <c r="O58" s="446"/>
      <c r="P58" s="447"/>
    </row>
    <row r="59" spans="1:16" ht="25.5" x14ac:dyDescent="0.3">
      <c r="A59" s="29">
        <v>16</v>
      </c>
      <c r="B59" s="30" t="s">
        <v>10</v>
      </c>
      <c r="C59" s="101">
        <v>785</v>
      </c>
      <c r="D59" s="432">
        <f t="shared" si="4"/>
        <v>38.217453245927516</v>
      </c>
      <c r="E59" s="445">
        <v>38.576604327903354</v>
      </c>
      <c r="F59" s="445">
        <v>52.326604327903361</v>
      </c>
      <c r="G59" s="445">
        <v>51.076604327903354</v>
      </c>
      <c r="H59" s="445">
        <v>10.89</v>
      </c>
      <c r="I59" s="445"/>
      <c r="J59" s="445"/>
      <c r="K59" s="445"/>
      <c r="L59" s="445"/>
      <c r="M59" s="445"/>
      <c r="N59" s="446"/>
      <c r="O59" s="446"/>
      <c r="P59" s="447"/>
    </row>
    <row r="60" spans="1:16" ht="25.5" x14ac:dyDescent="0.3">
      <c r="A60" s="29">
        <v>17</v>
      </c>
      <c r="B60" s="30" t="s">
        <v>30</v>
      </c>
      <c r="C60" s="101">
        <v>786</v>
      </c>
      <c r="D60" s="432">
        <f t="shared" si="4"/>
        <v>50.224549654657451</v>
      </c>
      <c r="E60" s="445">
        <v>70.693905170804555</v>
      </c>
      <c r="F60" s="445">
        <v>47.002146723912631</v>
      </c>
      <c r="G60" s="445">
        <v>56.002146723912624</v>
      </c>
      <c r="H60" s="445">
        <v>27.200000000000003</v>
      </c>
      <c r="I60" s="445"/>
      <c r="J60" s="445"/>
      <c r="K60" s="445"/>
      <c r="L60" s="445"/>
      <c r="M60" s="445"/>
      <c r="N60" s="446"/>
      <c r="O60" s="446"/>
      <c r="P60" s="447"/>
    </row>
    <row r="61" spans="1:16" ht="25.5" x14ac:dyDescent="0.3">
      <c r="A61" s="29">
        <v>18</v>
      </c>
      <c r="B61" s="30" t="s">
        <v>175</v>
      </c>
      <c r="C61" s="101">
        <v>787</v>
      </c>
      <c r="D61" s="432">
        <f t="shared" si="4"/>
        <v>29.043789334447229</v>
      </c>
      <c r="E61" s="445">
        <v>52.095052445929632</v>
      </c>
      <c r="F61" s="445">
        <v>34.595052445929639</v>
      </c>
      <c r="G61" s="445">
        <v>18.595052445929639</v>
      </c>
      <c r="H61" s="445">
        <v>10.89</v>
      </c>
      <c r="I61" s="445"/>
      <c r="J61" s="445"/>
      <c r="K61" s="445"/>
      <c r="L61" s="445"/>
      <c r="M61" s="445"/>
      <c r="N61" s="446"/>
      <c r="O61" s="446"/>
      <c r="P61" s="447"/>
    </row>
    <row r="62" spans="1:16" ht="25.5" x14ac:dyDescent="0.3">
      <c r="A62" s="29">
        <v>19</v>
      </c>
      <c r="B62" s="30" t="s">
        <v>26</v>
      </c>
      <c r="C62" s="101">
        <v>788</v>
      </c>
      <c r="D62" s="432">
        <f t="shared" si="4"/>
        <v>46.262135713487538</v>
      </c>
      <c r="E62" s="445">
        <v>59.652847617983383</v>
      </c>
      <c r="F62" s="445">
        <v>55.902847617983383</v>
      </c>
      <c r="G62" s="445">
        <v>39.902847617983383</v>
      </c>
      <c r="H62" s="445">
        <v>29.590000000000003</v>
      </c>
      <c r="I62" s="445"/>
      <c r="J62" s="445"/>
      <c r="K62" s="445"/>
      <c r="L62" s="445"/>
      <c r="M62" s="445"/>
      <c r="N62" s="446"/>
      <c r="O62" s="446"/>
      <c r="P62" s="447"/>
    </row>
    <row r="63" spans="1:16" s="44" customFormat="1" ht="31.5" customHeight="1" x14ac:dyDescent="0.3">
      <c r="A63" s="39"/>
      <c r="B63" s="40" t="s">
        <v>31</v>
      </c>
      <c r="C63" s="103"/>
      <c r="D63" s="438">
        <f t="shared" si="4"/>
        <v>47.589802121938334</v>
      </c>
      <c r="E63" s="451">
        <v>67.144538520654521</v>
      </c>
      <c r="F63" s="451">
        <v>61.421898898850266</v>
      </c>
      <c r="G63" s="451">
        <v>43.092771068248538</v>
      </c>
      <c r="H63" s="451">
        <v>18.700000000000003</v>
      </c>
      <c r="I63" s="451"/>
      <c r="J63" s="451"/>
      <c r="K63" s="451"/>
      <c r="L63" s="451"/>
      <c r="M63" s="451"/>
      <c r="N63" s="452"/>
      <c r="O63" s="452"/>
      <c r="P63" s="453"/>
    </row>
    <row r="64" spans="1:16" ht="25.5" x14ac:dyDescent="0.3">
      <c r="A64" s="29">
        <v>1</v>
      </c>
      <c r="B64" s="30" t="s">
        <v>17</v>
      </c>
      <c r="C64" s="101">
        <v>410</v>
      </c>
      <c r="D64" s="432">
        <f t="shared" ref="D64:D97" si="5">AVERAGE(E64:P64)</f>
        <v>50.937885898310611</v>
      </c>
      <c r="E64" s="445">
        <v>69.987232241794388</v>
      </c>
      <c r="F64" s="445">
        <v>70.386660145004328</v>
      </c>
      <c r="G64" s="445">
        <v>44.677651206443741</v>
      </c>
      <c r="H64" s="445">
        <v>18.700000000000003</v>
      </c>
      <c r="I64" s="445"/>
      <c r="J64" s="445"/>
      <c r="K64" s="445"/>
      <c r="L64" s="445"/>
      <c r="M64" s="445"/>
      <c r="N64" s="446"/>
      <c r="O64" s="446"/>
      <c r="P64" s="447"/>
    </row>
    <row r="65" spans="1:16" ht="25.5" x14ac:dyDescent="0.3">
      <c r="A65" s="29">
        <v>2</v>
      </c>
      <c r="B65" s="30" t="s">
        <v>28</v>
      </c>
      <c r="C65" s="101">
        <v>414</v>
      </c>
      <c r="D65" s="432">
        <f t="shared" si="5"/>
        <v>44.925566654323646</v>
      </c>
      <c r="E65" s="445">
        <v>57.447528130151227</v>
      </c>
      <c r="F65" s="445">
        <v>65.236035619580008</v>
      </c>
      <c r="G65" s="445">
        <v>38.318702867563324</v>
      </c>
      <c r="H65" s="445">
        <v>18.700000000000003</v>
      </c>
      <c r="I65" s="445"/>
      <c r="J65" s="445"/>
      <c r="K65" s="445"/>
      <c r="L65" s="445"/>
      <c r="M65" s="445"/>
      <c r="N65" s="446"/>
      <c r="O65" s="446"/>
      <c r="P65" s="447"/>
    </row>
    <row r="66" spans="1:16" ht="25.5" x14ac:dyDescent="0.3">
      <c r="A66" s="29">
        <v>3</v>
      </c>
      <c r="B66" s="30" t="s">
        <v>15</v>
      </c>
      <c r="C66" s="101">
        <v>418</v>
      </c>
      <c r="D66" s="432">
        <f t="shared" si="5"/>
        <v>46.905953813180744</v>
      </c>
      <c r="E66" s="445">
        <v>73.998855190017977</v>
      </c>
      <c r="F66" s="445">
        <v>48.643000931966455</v>
      </c>
      <c r="G66" s="445">
        <v>46.281959130738521</v>
      </c>
      <c r="H66" s="445">
        <v>18.700000000000003</v>
      </c>
      <c r="I66" s="445"/>
      <c r="J66" s="445"/>
      <c r="K66" s="445"/>
      <c r="L66" s="445"/>
      <c r="M66" s="445"/>
      <c r="N66" s="446"/>
      <c r="O66" s="446"/>
      <c r="P66" s="447"/>
    </row>
    <row r="67" spans="1:16" s="44" customFormat="1" ht="31.5" customHeight="1" x14ac:dyDescent="0.3">
      <c r="A67" s="39"/>
      <c r="B67" s="40" t="s">
        <v>32</v>
      </c>
      <c r="C67" s="103"/>
      <c r="D67" s="438">
        <f t="shared" si="5"/>
        <v>50.138898059503916</v>
      </c>
      <c r="E67" s="451">
        <v>78.506744009244102</v>
      </c>
      <c r="F67" s="451">
        <v>59.663018976928349</v>
      </c>
      <c r="G67" s="451">
        <v>46.395829251843189</v>
      </c>
      <c r="H67" s="451">
        <v>15.990000000000002</v>
      </c>
      <c r="I67" s="451"/>
      <c r="J67" s="451"/>
      <c r="K67" s="451"/>
      <c r="L67" s="451"/>
      <c r="M67" s="451"/>
      <c r="N67" s="452"/>
      <c r="O67" s="452"/>
      <c r="P67" s="453"/>
    </row>
    <row r="68" spans="1:16" s="44" customFormat="1" ht="31.5" customHeight="1" x14ac:dyDescent="0.3">
      <c r="A68" s="45"/>
      <c r="B68" s="25" t="s">
        <v>64</v>
      </c>
      <c r="C68" s="100">
        <v>987</v>
      </c>
      <c r="D68" s="429"/>
      <c r="E68" s="454">
        <v>0</v>
      </c>
      <c r="F68" s="454">
        <v>0</v>
      </c>
      <c r="G68" s="454">
        <v>0</v>
      </c>
      <c r="H68" s="454">
        <v>0</v>
      </c>
      <c r="I68" s="454"/>
      <c r="J68" s="454"/>
      <c r="K68" s="454"/>
      <c r="L68" s="454"/>
      <c r="M68" s="454"/>
      <c r="N68" s="455"/>
      <c r="O68" s="455"/>
      <c r="P68" s="456"/>
    </row>
    <row r="69" spans="1:16" ht="25.5" x14ac:dyDescent="0.3">
      <c r="A69" s="29">
        <v>1</v>
      </c>
      <c r="B69" s="30" t="s">
        <v>15</v>
      </c>
      <c r="C69" s="101">
        <v>466</v>
      </c>
      <c r="D69" s="432">
        <f t="shared" si="5"/>
        <v>43.549040218569736</v>
      </c>
      <c r="E69" s="445">
        <v>62.696639203616499</v>
      </c>
      <c r="F69" s="445">
        <v>46.387449048701342</v>
      </c>
      <c r="G69" s="445">
        <v>43.332072621961096</v>
      </c>
      <c r="H69" s="445">
        <v>21.78</v>
      </c>
      <c r="I69" s="445"/>
      <c r="J69" s="445"/>
      <c r="K69" s="445"/>
      <c r="L69" s="445"/>
      <c r="M69" s="445"/>
      <c r="N69" s="446"/>
      <c r="O69" s="446"/>
      <c r="P69" s="447"/>
    </row>
    <row r="70" spans="1:16" ht="25.5" x14ac:dyDescent="0.3">
      <c r="A70" s="29">
        <v>2</v>
      </c>
      <c r="B70" s="30" t="s">
        <v>11</v>
      </c>
      <c r="C70" s="101">
        <v>484</v>
      </c>
      <c r="D70" s="432">
        <f t="shared" si="5"/>
        <v>44.912360572932215</v>
      </c>
      <c r="E70" s="445">
        <v>58.362794184715028</v>
      </c>
      <c r="F70" s="445">
        <v>67.435634533422132</v>
      </c>
      <c r="G70" s="445">
        <v>32.761013573591704</v>
      </c>
      <c r="H70" s="445">
        <v>21.09</v>
      </c>
      <c r="I70" s="445"/>
      <c r="J70" s="445"/>
      <c r="K70" s="445"/>
      <c r="L70" s="445"/>
      <c r="M70" s="445"/>
      <c r="N70" s="446"/>
      <c r="O70" s="446"/>
      <c r="P70" s="447"/>
    </row>
    <row r="71" spans="1:16" ht="25.5" x14ac:dyDescent="0.3">
      <c r="A71" s="29">
        <v>3</v>
      </c>
      <c r="B71" s="30" t="s">
        <v>19</v>
      </c>
      <c r="C71" s="101">
        <v>866</v>
      </c>
      <c r="D71" s="432">
        <f t="shared" si="5"/>
        <v>50.86877080707324</v>
      </c>
      <c r="E71" s="445">
        <v>81.060969298445897</v>
      </c>
      <c r="F71" s="445">
        <v>58.262775895228501</v>
      </c>
      <c r="G71" s="445">
        <v>43.061338034618558</v>
      </c>
      <c r="H71" s="445">
        <v>21.09</v>
      </c>
      <c r="I71" s="445"/>
      <c r="J71" s="445"/>
      <c r="K71" s="445"/>
      <c r="L71" s="445"/>
      <c r="M71" s="445"/>
      <c r="N71" s="446"/>
      <c r="O71" s="446"/>
      <c r="P71" s="447"/>
    </row>
    <row r="72" spans="1:16" ht="25.5" x14ac:dyDescent="0.3">
      <c r="A72" s="29">
        <v>4</v>
      </c>
      <c r="B72" s="30" t="s">
        <v>12</v>
      </c>
      <c r="C72" s="101">
        <v>924</v>
      </c>
      <c r="D72" s="432">
        <f t="shared" si="5"/>
        <v>53.621668939323797</v>
      </c>
      <c r="E72" s="445">
        <v>70.178799489144325</v>
      </c>
      <c r="F72" s="445">
        <v>57.901068865027675</v>
      </c>
      <c r="G72" s="445">
        <v>64.626807403123195</v>
      </c>
      <c r="H72" s="445">
        <v>21.78</v>
      </c>
      <c r="I72" s="445"/>
      <c r="J72" s="445"/>
      <c r="K72" s="445"/>
      <c r="L72" s="445"/>
      <c r="M72" s="445"/>
      <c r="N72" s="446"/>
      <c r="O72" s="446"/>
      <c r="P72" s="447"/>
    </row>
    <row r="73" spans="1:16" s="44" customFormat="1" ht="31.5" customHeight="1" x14ac:dyDescent="0.3">
      <c r="A73" s="39"/>
      <c r="B73" s="40" t="s">
        <v>33</v>
      </c>
      <c r="C73" s="103"/>
      <c r="D73" s="438">
        <f t="shared" si="5"/>
        <v>70.641559713585906</v>
      </c>
      <c r="E73" s="451">
        <v>92.325813872590857</v>
      </c>
      <c r="F73" s="451">
        <v>82.815980537308278</v>
      </c>
      <c r="G73" s="451">
        <v>58.444444444444443</v>
      </c>
      <c r="H73" s="451">
        <v>48.980000000000004</v>
      </c>
      <c r="I73" s="451"/>
      <c r="J73" s="451"/>
      <c r="K73" s="451"/>
      <c r="L73" s="451"/>
      <c r="M73" s="451"/>
      <c r="N73" s="452"/>
      <c r="O73" s="452"/>
      <c r="P73" s="453"/>
    </row>
    <row r="74" spans="1:16" ht="25.5" x14ac:dyDescent="0.3">
      <c r="A74" s="29">
        <v>1</v>
      </c>
      <c r="B74" s="30" t="s">
        <v>28</v>
      </c>
      <c r="C74" s="101">
        <v>1019</v>
      </c>
      <c r="D74" s="432">
        <f t="shared" si="5"/>
        <v>70.641559713585906</v>
      </c>
      <c r="E74" s="445">
        <v>92.325813872590857</v>
      </c>
      <c r="F74" s="445">
        <v>82.815980537308278</v>
      </c>
      <c r="G74" s="445">
        <v>58.444444444444443</v>
      </c>
      <c r="H74" s="445">
        <v>48.980000000000004</v>
      </c>
      <c r="I74" s="445"/>
      <c r="J74" s="445"/>
      <c r="K74" s="445"/>
      <c r="L74" s="445"/>
      <c r="M74" s="445"/>
      <c r="N74" s="446"/>
      <c r="O74" s="446"/>
      <c r="P74" s="447"/>
    </row>
    <row r="75" spans="1:16" s="44" customFormat="1" ht="31.5" customHeight="1" x14ac:dyDescent="0.3">
      <c r="A75" s="39"/>
      <c r="B75" s="40" t="s">
        <v>34</v>
      </c>
      <c r="C75" s="103"/>
      <c r="D75" s="438">
        <f t="shared" si="5"/>
        <v>48.793360514009848</v>
      </c>
      <c r="E75" s="451">
        <v>63.374497489618889</v>
      </c>
      <c r="F75" s="451">
        <v>65.874925872592613</v>
      </c>
      <c r="G75" s="451">
        <v>39.044018693827908</v>
      </c>
      <c r="H75" s="451">
        <v>26.880000000000003</v>
      </c>
      <c r="I75" s="451"/>
      <c r="J75" s="451"/>
      <c r="K75" s="451"/>
      <c r="L75" s="451"/>
      <c r="M75" s="451"/>
      <c r="N75" s="452"/>
      <c r="O75" s="452"/>
      <c r="P75" s="453"/>
    </row>
    <row r="76" spans="1:16" ht="25.5" x14ac:dyDescent="0.3">
      <c r="A76" s="29">
        <v>1</v>
      </c>
      <c r="B76" s="30" t="s">
        <v>24</v>
      </c>
      <c r="C76" s="101">
        <v>960</v>
      </c>
      <c r="D76" s="432">
        <f t="shared" si="5"/>
        <v>41.731935967789966</v>
      </c>
      <c r="E76" s="445">
        <v>57.653459901358026</v>
      </c>
      <c r="F76" s="445">
        <v>65.449173479269419</v>
      </c>
      <c r="G76" s="445">
        <v>32.935110490532423</v>
      </c>
      <c r="H76" s="445">
        <v>10.89</v>
      </c>
      <c r="I76" s="445"/>
      <c r="J76" s="445"/>
      <c r="K76" s="445"/>
      <c r="L76" s="445"/>
      <c r="M76" s="445"/>
      <c r="N76" s="446"/>
      <c r="O76" s="446"/>
      <c r="P76" s="447"/>
    </row>
    <row r="77" spans="1:16" ht="25.5" x14ac:dyDescent="0.3">
      <c r="A77" s="29">
        <v>2</v>
      </c>
      <c r="B77" s="30" t="s">
        <v>11</v>
      </c>
      <c r="C77" s="101">
        <v>976</v>
      </c>
      <c r="D77" s="432">
        <f t="shared" si="5"/>
        <v>42.320127564131681</v>
      </c>
      <c r="E77" s="445">
        <v>67.609398518001271</v>
      </c>
      <c r="F77" s="445">
        <v>56.602522984458517</v>
      </c>
      <c r="G77" s="445">
        <v>45.06858875406693</v>
      </c>
      <c r="H77" s="445">
        <v>0</v>
      </c>
      <c r="I77" s="445"/>
      <c r="J77" s="445"/>
      <c r="K77" s="445"/>
      <c r="L77" s="445"/>
      <c r="M77" s="445"/>
      <c r="N77" s="446"/>
      <c r="O77" s="446"/>
      <c r="P77" s="447"/>
    </row>
    <row r="78" spans="1:16" ht="25.5" x14ac:dyDescent="0.3">
      <c r="A78" s="29">
        <v>3</v>
      </c>
      <c r="B78" s="30" t="s">
        <v>10</v>
      </c>
      <c r="C78" s="101">
        <v>988</v>
      </c>
      <c r="D78" s="432">
        <f t="shared" si="5"/>
        <v>59.209813523564065</v>
      </c>
      <c r="E78" s="445">
        <v>65.404467896280295</v>
      </c>
      <c r="F78" s="445">
        <v>55.205396686685162</v>
      </c>
      <c r="G78" s="445">
        <v>72.33938951129079</v>
      </c>
      <c r="H78" s="445">
        <v>43.89</v>
      </c>
      <c r="I78" s="445"/>
      <c r="J78" s="445"/>
      <c r="K78" s="445"/>
      <c r="L78" s="445"/>
      <c r="M78" s="445"/>
      <c r="N78" s="446"/>
      <c r="O78" s="446"/>
      <c r="P78" s="447"/>
    </row>
    <row r="79" spans="1:16" ht="25.5" x14ac:dyDescent="0.3">
      <c r="A79" s="29">
        <v>4</v>
      </c>
      <c r="B79" s="30" t="s">
        <v>9</v>
      </c>
      <c r="C79" s="101">
        <v>1149</v>
      </c>
      <c r="D79" s="432">
        <f t="shared" si="5"/>
        <v>63.33148425025459</v>
      </c>
      <c r="E79" s="445">
        <v>72.260324340595261</v>
      </c>
      <c r="F79" s="445">
        <v>75.21084448322668</v>
      </c>
      <c r="G79" s="445">
        <v>58.574768177196432</v>
      </c>
      <c r="H79" s="445">
        <v>47.28</v>
      </c>
      <c r="I79" s="445"/>
      <c r="J79" s="445"/>
      <c r="K79" s="445"/>
      <c r="L79" s="445"/>
      <c r="M79" s="445"/>
      <c r="N79" s="446"/>
      <c r="O79" s="446"/>
      <c r="P79" s="447"/>
    </row>
    <row r="80" spans="1:16" ht="25.5" x14ac:dyDescent="0.3">
      <c r="A80" s="13">
        <v>5</v>
      </c>
      <c r="B80" s="51" t="s">
        <v>13</v>
      </c>
      <c r="C80" s="105">
        <v>1159</v>
      </c>
      <c r="D80" s="432">
        <f t="shared" si="5"/>
        <v>44.511219042086744</v>
      </c>
      <c r="E80" s="445">
        <v>53.944836791859608</v>
      </c>
      <c r="F80" s="445">
        <v>56.906691729323299</v>
      </c>
      <c r="G80" s="445">
        <v>45.413347647164073</v>
      </c>
      <c r="H80" s="445">
        <v>21.78</v>
      </c>
      <c r="I80" s="445"/>
      <c r="J80" s="445"/>
      <c r="K80" s="445"/>
      <c r="L80" s="445"/>
      <c r="M80" s="445"/>
      <c r="N80" s="446"/>
      <c r="O80" s="446"/>
      <c r="P80" s="447"/>
    </row>
    <row r="81" spans="1:16" s="44" customFormat="1" ht="31.5" customHeight="1" x14ac:dyDescent="0.3">
      <c r="A81" s="39"/>
      <c r="B81" s="40" t="s">
        <v>35</v>
      </c>
      <c r="C81" s="103"/>
      <c r="D81" s="438">
        <f t="shared" si="5"/>
        <v>46.301027708004341</v>
      </c>
      <c r="E81" s="451">
        <v>63.253060090200222</v>
      </c>
      <c r="F81" s="451">
        <v>64.72144065679808</v>
      </c>
      <c r="G81" s="451">
        <v>47.029610085019058</v>
      </c>
      <c r="H81" s="451">
        <v>10.199999999999999</v>
      </c>
      <c r="I81" s="451"/>
      <c r="J81" s="451"/>
      <c r="K81" s="451"/>
      <c r="L81" s="451"/>
      <c r="M81" s="451"/>
      <c r="N81" s="452"/>
      <c r="O81" s="452"/>
      <c r="P81" s="453"/>
    </row>
    <row r="82" spans="1:16" ht="25.5" x14ac:dyDescent="0.3">
      <c r="A82" s="29">
        <v>1</v>
      </c>
      <c r="B82" s="30" t="s">
        <v>11</v>
      </c>
      <c r="C82" s="101">
        <v>1081</v>
      </c>
      <c r="D82" s="432">
        <f t="shared" si="5"/>
        <v>46.301027708004341</v>
      </c>
      <c r="E82" s="445">
        <v>63.253060090200222</v>
      </c>
      <c r="F82" s="445">
        <v>64.72144065679808</v>
      </c>
      <c r="G82" s="445">
        <v>47.029610085019058</v>
      </c>
      <c r="H82" s="445">
        <v>10.199999999999999</v>
      </c>
      <c r="I82" s="445"/>
      <c r="J82" s="445"/>
      <c r="K82" s="445"/>
      <c r="L82" s="445"/>
      <c r="M82" s="445"/>
      <c r="N82" s="446"/>
      <c r="O82" s="446"/>
      <c r="P82" s="447"/>
    </row>
    <row r="83" spans="1:16" s="44" customFormat="1" ht="31.5" customHeight="1" x14ac:dyDescent="0.3">
      <c r="A83" s="39"/>
      <c r="B83" s="40" t="s">
        <v>36</v>
      </c>
      <c r="C83" s="103"/>
      <c r="D83" s="438">
        <f t="shared" si="5"/>
        <v>40.251325767910991</v>
      </c>
      <c r="E83" s="451">
        <v>57.154087117043218</v>
      </c>
      <c r="F83" s="451">
        <v>47.602857842369993</v>
      </c>
      <c r="G83" s="451">
        <v>37.335858112230781</v>
      </c>
      <c r="H83" s="451">
        <v>18.912500000000001</v>
      </c>
      <c r="I83" s="451"/>
      <c r="J83" s="451"/>
      <c r="K83" s="451"/>
      <c r="L83" s="451"/>
      <c r="M83" s="451"/>
      <c r="N83" s="452"/>
      <c r="O83" s="452"/>
      <c r="P83" s="453"/>
    </row>
    <row r="84" spans="1:16" s="44" customFormat="1" ht="31.5" customHeight="1" x14ac:dyDescent="0.3">
      <c r="A84" s="45"/>
      <c r="B84" s="25" t="s">
        <v>65</v>
      </c>
      <c r="C84" s="100">
        <v>408</v>
      </c>
      <c r="D84" s="429"/>
      <c r="E84" s="454">
        <v>0</v>
      </c>
      <c r="F84" s="454">
        <v>0</v>
      </c>
      <c r="G84" s="454">
        <v>0</v>
      </c>
      <c r="H84" s="454">
        <v>0</v>
      </c>
      <c r="I84" s="454"/>
      <c r="J84" s="454"/>
      <c r="K84" s="454"/>
      <c r="L84" s="454"/>
      <c r="M84" s="454"/>
      <c r="N84" s="455"/>
      <c r="O84" s="455"/>
      <c r="P84" s="456"/>
    </row>
    <row r="85" spans="1:16" ht="25.5" x14ac:dyDescent="0.3">
      <c r="A85" s="29">
        <v>1</v>
      </c>
      <c r="B85" s="30" t="s">
        <v>10</v>
      </c>
      <c r="C85" s="101">
        <v>459</v>
      </c>
      <c r="D85" s="432">
        <f t="shared" si="5"/>
        <v>46.772167026697701</v>
      </c>
      <c r="E85" s="445">
        <v>72.824008769798695</v>
      </c>
      <c r="F85" s="445">
        <v>62.947650905880927</v>
      </c>
      <c r="G85" s="445">
        <v>32.617008431111202</v>
      </c>
      <c r="H85" s="445">
        <v>18.700000000000003</v>
      </c>
      <c r="I85" s="445"/>
      <c r="J85" s="445"/>
      <c r="K85" s="445"/>
      <c r="L85" s="445"/>
      <c r="M85" s="445"/>
      <c r="N85" s="446"/>
      <c r="O85" s="446"/>
      <c r="P85" s="447"/>
    </row>
    <row r="86" spans="1:16" ht="25.5" x14ac:dyDescent="0.3">
      <c r="A86" s="29">
        <v>2</v>
      </c>
      <c r="B86" s="30" t="s">
        <v>9</v>
      </c>
      <c r="C86" s="101">
        <v>461</v>
      </c>
      <c r="D86" s="432">
        <f t="shared" si="5"/>
        <v>35.139534904160506</v>
      </c>
      <c r="E86" s="445">
        <v>59.712704004817816</v>
      </c>
      <c r="F86" s="445">
        <v>44.847701842384488</v>
      </c>
      <c r="G86" s="445">
        <v>22.397733769439711</v>
      </c>
      <c r="H86" s="445">
        <v>13.600000000000001</v>
      </c>
      <c r="I86" s="445"/>
      <c r="J86" s="445"/>
      <c r="K86" s="445"/>
      <c r="L86" s="445"/>
      <c r="M86" s="445"/>
      <c r="N86" s="446"/>
      <c r="O86" s="446"/>
      <c r="P86" s="447"/>
    </row>
    <row r="87" spans="1:16" ht="25.5" x14ac:dyDescent="0.3">
      <c r="A87" s="29">
        <v>3</v>
      </c>
      <c r="B87" s="30" t="s">
        <v>13</v>
      </c>
      <c r="C87" s="101">
        <v>478</v>
      </c>
      <c r="D87" s="432">
        <f t="shared" si="5"/>
        <v>56.110854120884618</v>
      </c>
      <c r="E87" s="445">
        <v>61.094150657124771</v>
      </c>
      <c r="F87" s="445">
        <v>62.626837014051986</v>
      </c>
      <c r="G87" s="445">
        <v>33.722428812361713</v>
      </c>
      <c r="H87" s="445">
        <v>67</v>
      </c>
      <c r="I87" s="445"/>
      <c r="J87" s="445"/>
      <c r="K87" s="445"/>
      <c r="L87" s="445"/>
      <c r="M87" s="445"/>
      <c r="N87" s="446"/>
      <c r="O87" s="446"/>
      <c r="P87" s="447"/>
    </row>
    <row r="88" spans="1:16" ht="25.5" x14ac:dyDescent="0.3">
      <c r="A88" s="29">
        <v>4</v>
      </c>
      <c r="B88" s="30" t="s">
        <v>19</v>
      </c>
      <c r="C88" s="101">
        <v>487</v>
      </c>
      <c r="D88" s="432">
        <f t="shared" si="5"/>
        <v>51.675071751880814</v>
      </c>
      <c r="E88" s="445">
        <v>47.291471723220226</v>
      </c>
      <c r="F88" s="445">
        <v>44.909938305770069</v>
      </c>
      <c r="G88" s="445">
        <v>25.718876978532958</v>
      </c>
      <c r="H88" s="445">
        <v>88.78</v>
      </c>
      <c r="I88" s="445"/>
      <c r="J88" s="445"/>
      <c r="K88" s="445"/>
      <c r="L88" s="445"/>
      <c r="M88" s="445"/>
      <c r="N88" s="446"/>
      <c r="O88" s="446"/>
      <c r="P88" s="447"/>
    </row>
    <row r="89" spans="1:16" ht="25.5" x14ac:dyDescent="0.3">
      <c r="A89" s="29">
        <v>5</v>
      </c>
      <c r="B89" s="30" t="s">
        <v>12</v>
      </c>
      <c r="C89" s="101">
        <v>489</v>
      </c>
      <c r="D89" s="432">
        <f t="shared" si="5"/>
        <v>52.584091618495144</v>
      </c>
      <c r="E89" s="445">
        <v>70.090312249874188</v>
      </c>
      <c r="F89" s="445">
        <v>68.808905972479067</v>
      </c>
      <c r="G89" s="445">
        <v>49.33714825162734</v>
      </c>
      <c r="H89" s="445">
        <v>22.099999999999998</v>
      </c>
      <c r="I89" s="445"/>
      <c r="J89" s="445"/>
      <c r="K89" s="445"/>
      <c r="L89" s="445"/>
      <c r="M89" s="445"/>
      <c r="N89" s="446"/>
      <c r="O89" s="446"/>
      <c r="P89" s="447"/>
    </row>
    <row r="90" spans="1:16" ht="25.5" x14ac:dyDescent="0.3">
      <c r="A90" s="29">
        <v>6</v>
      </c>
      <c r="B90" s="30" t="s">
        <v>24</v>
      </c>
      <c r="C90" s="101">
        <v>1039</v>
      </c>
      <c r="D90" s="432">
        <f t="shared" si="5"/>
        <v>32.945393785203869</v>
      </c>
      <c r="E90" s="445">
        <v>53.18071205691168</v>
      </c>
      <c r="F90" s="445">
        <v>45.695189276278825</v>
      </c>
      <c r="G90" s="445">
        <v>22.705673807624965</v>
      </c>
      <c r="H90" s="445">
        <v>10.199999999999999</v>
      </c>
      <c r="I90" s="445"/>
      <c r="J90" s="445"/>
      <c r="K90" s="445"/>
      <c r="L90" s="445"/>
      <c r="M90" s="445"/>
      <c r="N90" s="446"/>
      <c r="O90" s="446"/>
      <c r="P90" s="447"/>
    </row>
    <row r="91" spans="1:16" ht="25.5" x14ac:dyDescent="0.3">
      <c r="A91" s="29">
        <v>7</v>
      </c>
      <c r="B91" s="30" t="s">
        <v>28</v>
      </c>
      <c r="C91" s="101">
        <v>1130</v>
      </c>
      <c r="D91" s="432">
        <f t="shared" si="5"/>
        <v>35.707168469977248</v>
      </c>
      <c r="E91" s="445">
        <v>61.931055431632423</v>
      </c>
      <c r="F91" s="445">
        <v>40.482954545454547</v>
      </c>
      <c r="G91" s="445">
        <v>21.714663902822014</v>
      </c>
      <c r="H91" s="445">
        <v>18.700000000000003</v>
      </c>
      <c r="I91" s="445"/>
      <c r="J91" s="445"/>
      <c r="K91" s="445"/>
      <c r="L91" s="445"/>
      <c r="M91" s="445"/>
      <c r="N91" s="446"/>
      <c r="O91" s="446"/>
      <c r="P91" s="447"/>
    </row>
    <row r="92" spans="1:16" ht="25.5" x14ac:dyDescent="0.3">
      <c r="A92" s="13">
        <v>8</v>
      </c>
      <c r="B92" s="51" t="s">
        <v>23</v>
      </c>
      <c r="C92" s="105">
        <v>1170</v>
      </c>
      <c r="D92" s="432">
        <f t="shared" si="5"/>
        <v>43.883111585353518</v>
      </c>
      <c r="E92" s="445">
        <v>76.815296361877301</v>
      </c>
      <c r="F92" s="445">
        <v>59.46796092297928</v>
      </c>
      <c r="G92" s="445">
        <v>28.359189056557476</v>
      </c>
      <c r="H92" s="445">
        <v>10.89</v>
      </c>
      <c r="I92" s="445"/>
      <c r="J92" s="445"/>
      <c r="K92" s="445"/>
      <c r="L92" s="445"/>
      <c r="M92" s="445"/>
      <c r="N92" s="446"/>
      <c r="O92" s="446"/>
      <c r="P92" s="447"/>
    </row>
    <row r="93" spans="1:16" ht="26.25" x14ac:dyDescent="0.3">
      <c r="A93" s="39"/>
      <c r="B93" s="40" t="s">
        <v>37</v>
      </c>
      <c r="C93" s="103"/>
      <c r="D93" s="438">
        <f t="shared" si="5"/>
        <v>62.695375328913343</v>
      </c>
      <c r="E93" s="451">
        <v>63.975285121258473</v>
      </c>
      <c r="F93" s="451">
        <v>48.748459816961116</v>
      </c>
      <c r="G93" s="451">
        <v>60.167756377433804</v>
      </c>
      <c r="H93" s="451">
        <v>77.89</v>
      </c>
      <c r="I93" s="451"/>
      <c r="J93" s="451"/>
      <c r="K93" s="451"/>
      <c r="L93" s="451"/>
      <c r="M93" s="451"/>
      <c r="N93" s="452"/>
      <c r="O93" s="452"/>
      <c r="P93" s="453"/>
    </row>
    <row r="94" spans="1:16" ht="25.5" x14ac:dyDescent="0.3">
      <c r="A94" s="29">
        <v>1</v>
      </c>
      <c r="B94" s="30" t="s">
        <v>28</v>
      </c>
      <c r="C94" s="101">
        <v>1174</v>
      </c>
      <c r="D94" s="432">
        <f t="shared" si="5"/>
        <v>62.695375328913343</v>
      </c>
      <c r="E94" s="445">
        <v>63.975285121258473</v>
      </c>
      <c r="F94" s="445">
        <v>48.748459816961116</v>
      </c>
      <c r="G94" s="445">
        <v>60.167756377433804</v>
      </c>
      <c r="H94" s="445">
        <v>77.89</v>
      </c>
      <c r="I94" s="445"/>
      <c r="J94" s="445"/>
      <c r="K94" s="445"/>
      <c r="L94" s="445"/>
      <c r="M94" s="445"/>
      <c r="N94" s="446"/>
      <c r="O94" s="446"/>
      <c r="P94" s="447"/>
    </row>
    <row r="95" spans="1:16" s="44" customFormat="1" ht="31.5" customHeight="1" x14ac:dyDescent="0.3">
      <c r="A95" s="39"/>
      <c r="B95" s="40" t="s">
        <v>38</v>
      </c>
      <c r="C95" s="103"/>
      <c r="D95" s="438">
        <f t="shared" si="5"/>
        <v>65.723910327352101</v>
      </c>
      <c r="E95" s="451">
        <v>84.38117450784118</v>
      </c>
      <c r="F95" s="451">
        <v>63.777905327058171</v>
      </c>
      <c r="G95" s="451">
        <v>57.086561474509082</v>
      </c>
      <c r="H95" s="451">
        <v>57.65</v>
      </c>
      <c r="I95" s="451"/>
      <c r="J95" s="451"/>
      <c r="K95" s="451"/>
      <c r="L95" s="451"/>
      <c r="M95" s="451"/>
      <c r="N95" s="452"/>
      <c r="O95" s="452"/>
      <c r="P95" s="453"/>
    </row>
    <row r="96" spans="1:16" ht="25.5" x14ac:dyDescent="0.3">
      <c r="A96" s="29">
        <v>1</v>
      </c>
      <c r="B96" s="30" t="s">
        <v>17</v>
      </c>
      <c r="C96" s="101">
        <v>1056</v>
      </c>
      <c r="D96" s="432">
        <f t="shared" si="5"/>
        <v>64.230555555555554</v>
      </c>
      <c r="E96" s="445">
        <v>76.2</v>
      </c>
      <c r="F96" s="445">
        <v>69.2</v>
      </c>
      <c r="G96" s="445">
        <v>56.422222222222231</v>
      </c>
      <c r="H96" s="445">
        <v>55.099999999999994</v>
      </c>
      <c r="I96" s="445"/>
      <c r="J96" s="445"/>
      <c r="K96" s="445"/>
      <c r="L96" s="445"/>
      <c r="M96" s="445"/>
      <c r="N96" s="446"/>
      <c r="O96" s="446"/>
      <c r="P96" s="447"/>
    </row>
    <row r="97" spans="1:16" ht="26.25" thickBot="1" x14ac:dyDescent="0.35">
      <c r="A97" s="46">
        <v>2</v>
      </c>
      <c r="B97" s="47" t="s">
        <v>28</v>
      </c>
      <c r="C97" s="104">
        <v>1080</v>
      </c>
      <c r="D97" s="436">
        <f t="shared" si="5"/>
        <v>67.217265099148676</v>
      </c>
      <c r="E97" s="457">
        <v>82.562349015682358</v>
      </c>
      <c r="F97" s="457">
        <v>68.355810654116368</v>
      </c>
      <c r="G97" s="457">
        <v>57.750900726795962</v>
      </c>
      <c r="H97" s="457">
        <v>60.199999999999996</v>
      </c>
      <c r="I97" s="457"/>
      <c r="J97" s="457"/>
      <c r="K97" s="457"/>
      <c r="L97" s="457"/>
      <c r="M97" s="457"/>
      <c r="N97" s="458"/>
      <c r="O97" s="458"/>
      <c r="P97" s="459"/>
    </row>
    <row r="98" spans="1:16" s="53" customFormat="1" x14ac:dyDescent="0.3">
      <c r="B98" s="54"/>
      <c r="C98" s="54"/>
      <c r="D98" s="54"/>
    </row>
  </sheetData>
  <mergeCells count="6">
    <mergeCell ref="A1:P2"/>
    <mergeCell ref="A4:A5"/>
    <mergeCell ref="B4:B5"/>
    <mergeCell ref="C4:C5"/>
    <mergeCell ref="D4:D5"/>
    <mergeCell ref="E4:P4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32" fitToHeight="2" orientation="landscape" r:id="rId1"/>
  <rowBreaks count="1" manualBreakCount="1">
    <brk id="56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98"/>
  <sheetViews>
    <sheetView view="pageBreakPreview" zoomScale="60" zoomScaleNormal="70" workbookViewId="0">
      <pane xSplit="3" ySplit="10" topLeftCell="D89" activePane="bottomRight" state="frozen"/>
      <selection activeCell="E7" sqref="E7"/>
      <selection pane="topRight" activeCell="E7" sqref="E7"/>
      <selection pane="bottomLeft" activeCell="E7" sqref="E7"/>
      <selection pane="bottomRight" activeCell="K9" sqref="K9"/>
    </sheetView>
  </sheetViews>
  <sheetFormatPr defaultRowHeight="20.25" outlineLevelCol="1" x14ac:dyDescent="0.3"/>
  <cols>
    <col min="1" max="1" width="4.625" style="4" bestFit="1" customWidth="1"/>
    <col min="2" max="2" width="36.75" style="57" customWidth="1"/>
    <col min="3" max="3" width="16.5" style="57" customWidth="1"/>
    <col min="4" max="4" width="19.625" style="57" customWidth="1" outlineLevel="1"/>
    <col min="5" max="9" width="20.5" style="57" customWidth="1" outlineLevel="1"/>
    <col min="10" max="10" width="7.5" style="4" customWidth="1" outlineLevel="1"/>
    <col min="11" max="11" width="9" style="4"/>
    <col min="12" max="16" width="20.5" style="4" customWidth="1"/>
    <col min="17" max="17" width="11" style="4" bestFit="1" customWidth="1"/>
    <col min="18" max="18" width="10.5" style="4" bestFit="1" customWidth="1"/>
    <col min="19" max="168" width="9" style="4"/>
    <col min="169" max="169" width="4" style="4" customWidth="1"/>
    <col min="170" max="170" width="17.75" style="4" customWidth="1"/>
    <col min="171" max="172" width="12.5" style="4" customWidth="1"/>
    <col min="173" max="173" width="12.25" style="4" bestFit="1" customWidth="1"/>
    <col min="174" max="175" width="11" style="4" customWidth="1"/>
    <col min="176" max="176" width="9.875" style="4" customWidth="1"/>
    <col min="177" max="178" width="11" style="4" customWidth="1"/>
    <col min="179" max="179" width="10.125" style="4" customWidth="1"/>
    <col min="180" max="181" width="11" style="4" customWidth="1"/>
    <col min="182" max="182" width="10.375" style="4" customWidth="1"/>
    <col min="183" max="184" width="11" style="4" customWidth="1"/>
    <col min="185" max="185" width="10.625" style="4" customWidth="1"/>
    <col min="186" max="188" width="11" style="4" customWidth="1"/>
    <col min="189" max="190" width="11.25" style="4" customWidth="1"/>
    <col min="191" max="191" width="10.375" style="4" bestFit="1" customWidth="1"/>
    <col min="192" max="193" width="11.25" style="4" customWidth="1"/>
    <col min="194" max="194" width="10.375" style="4" customWidth="1"/>
    <col min="195" max="196" width="11.25" style="4" customWidth="1"/>
    <col min="197" max="197" width="12.25" style="4" bestFit="1" customWidth="1"/>
    <col min="198" max="199" width="11.25" style="4" customWidth="1"/>
    <col min="200" max="200" width="9.625" style="4" customWidth="1"/>
    <col min="201" max="202" width="11.25" style="4" customWidth="1"/>
    <col min="203" max="203" width="9.25" style="4" customWidth="1"/>
    <col min="204" max="205" width="11.25" style="4" customWidth="1"/>
    <col min="206" max="206" width="10.125" style="4" customWidth="1"/>
    <col min="207" max="208" width="9.375" style="4" customWidth="1"/>
    <col min="209" max="209" width="10.375" style="4" bestFit="1" customWidth="1"/>
    <col min="210" max="211" width="9.375" style="4" customWidth="1"/>
    <col min="212" max="212" width="9.25" style="4" bestFit="1" customWidth="1"/>
    <col min="213" max="213" width="9.375" style="4" customWidth="1"/>
    <col min="214" max="214" width="9" style="4" customWidth="1"/>
    <col min="215" max="215" width="9.75" style="4" customWidth="1"/>
    <col min="216" max="216" width="10.5" style="4" customWidth="1"/>
    <col min="217" max="217" width="11.125" style="4" bestFit="1" customWidth="1"/>
    <col min="218" max="218" width="10.375" style="4" bestFit="1" customWidth="1"/>
    <col min="219" max="219" width="9.375" style="4" customWidth="1"/>
    <col min="220" max="220" width="10" style="4" customWidth="1"/>
    <col min="221" max="221" width="8.5" style="4" bestFit="1" customWidth="1"/>
    <col min="222" max="222" width="10.25" style="4" customWidth="1"/>
    <col min="223" max="223" width="10.125" style="4" customWidth="1"/>
    <col min="224" max="224" width="9.25" style="4" bestFit="1" customWidth="1"/>
    <col min="225" max="225" width="11" style="4" bestFit="1" customWidth="1"/>
    <col min="226" max="226" width="10.625" style="4" customWidth="1"/>
    <col min="227" max="227" width="10.375" style="4" bestFit="1" customWidth="1"/>
    <col min="228" max="228" width="9.5" style="4" bestFit="1" customWidth="1"/>
    <col min="229" max="424" width="9" style="4"/>
    <col min="425" max="425" width="4" style="4" customWidth="1"/>
    <col min="426" max="426" width="17.75" style="4" customWidth="1"/>
    <col min="427" max="428" width="12.5" style="4" customWidth="1"/>
    <col min="429" max="429" width="12.25" style="4" bestFit="1" customWidth="1"/>
    <col min="430" max="431" width="11" style="4" customWidth="1"/>
    <col min="432" max="432" width="9.875" style="4" customWidth="1"/>
    <col min="433" max="434" width="11" style="4" customWidth="1"/>
    <col min="435" max="435" width="10.125" style="4" customWidth="1"/>
    <col min="436" max="437" width="11" style="4" customWidth="1"/>
    <col min="438" max="438" width="10.375" style="4" customWidth="1"/>
    <col min="439" max="440" width="11" style="4" customWidth="1"/>
    <col min="441" max="441" width="10.625" style="4" customWidth="1"/>
    <col min="442" max="444" width="11" style="4" customWidth="1"/>
    <col min="445" max="446" width="11.25" style="4" customWidth="1"/>
    <col min="447" max="447" width="10.375" style="4" bestFit="1" customWidth="1"/>
    <col min="448" max="449" width="11.25" style="4" customWidth="1"/>
    <col min="450" max="450" width="10.375" style="4" customWidth="1"/>
    <col min="451" max="452" width="11.25" style="4" customWidth="1"/>
    <col min="453" max="453" width="12.25" style="4" bestFit="1" customWidth="1"/>
    <col min="454" max="455" width="11.25" style="4" customWidth="1"/>
    <col min="456" max="456" width="9.625" style="4" customWidth="1"/>
    <col min="457" max="458" width="11.25" style="4" customWidth="1"/>
    <col min="459" max="459" width="9.25" style="4" customWidth="1"/>
    <col min="460" max="461" width="11.25" style="4" customWidth="1"/>
    <col min="462" max="462" width="10.125" style="4" customWidth="1"/>
    <col min="463" max="464" width="9.375" style="4" customWidth="1"/>
    <col min="465" max="465" width="10.375" style="4" bestFit="1" customWidth="1"/>
    <col min="466" max="467" width="9.375" style="4" customWidth="1"/>
    <col min="468" max="468" width="9.25" style="4" bestFit="1" customWidth="1"/>
    <col min="469" max="469" width="9.375" style="4" customWidth="1"/>
    <col min="470" max="470" width="9" style="4" customWidth="1"/>
    <col min="471" max="471" width="9.75" style="4" customWidth="1"/>
    <col min="472" max="472" width="10.5" style="4" customWidth="1"/>
    <col min="473" max="473" width="11.125" style="4" bestFit="1" customWidth="1"/>
    <col min="474" max="474" width="10.375" style="4" bestFit="1" customWidth="1"/>
    <col min="475" max="475" width="9.375" style="4" customWidth="1"/>
    <col min="476" max="476" width="10" style="4" customWidth="1"/>
    <col min="477" max="477" width="8.5" style="4" bestFit="1" customWidth="1"/>
    <col min="478" max="478" width="10.25" style="4" customWidth="1"/>
    <col min="479" max="479" width="10.125" style="4" customWidth="1"/>
    <col min="480" max="480" width="9.25" style="4" bestFit="1" customWidth="1"/>
    <col min="481" max="481" width="11" style="4" bestFit="1" customWidth="1"/>
    <col min="482" max="482" width="10.625" style="4" customWidth="1"/>
    <col min="483" max="483" width="10.375" style="4" bestFit="1" customWidth="1"/>
    <col min="484" max="484" width="9.5" style="4" bestFit="1" customWidth="1"/>
    <col min="485" max="680" width="9" style="4"/>
    <col min="681" max="681" width="4" style="4" customWidth="1"/>
    <col min="682" max="682" width="17.75" style="4" customWidth="1"/>
    <col min="683" max="684" width="12.5" style="4" customWidth="1"/>
    <col min="685" max="685" width="12.25" style="4" bestFit="1" customWidth="1"/>
    <col min="686" max="687" width="11" style="4" customWidth="1"/>
    <col min="688" max="688" width="9.875" style="4" customWidth="1"/>
    <col min="689" max="690" width="11" style="4" customWidth="1"/>
    <col min="691" max="691" width="10.125" style="4" customWidth="1"/>
    <col min="692" max="693" width="11" style="4" customWidth="1"/>
    <col min="694" max="694" width="10.375" style="4" customWidth="1"/>
    <col min="695" max="696" width="11" style="4" customWidth="1"/>
    <col min="697" max="697" width="10.625" style="4" customWidth="1"/>
    <col min="698" max="700" width="11" style="4" customWidth="1"/>
    <col min="701" max="702" width="11.25" style="4" customWidth="1"/>
    <col min="703" max="703" width="10.375" style="4" bestFit="1" customWidth="1"/>
    <col min="704" max="705" width="11.25" style="4" customWidth="1"/>
    <col min="706" max="706" width="10.375" style="4" customWidth="1"/>
    <col min="707" max="708" width="11.25" style="4" customWidth="1"/>
    <col min="709" max="709" width="12.25" style="4" bestFit="1" customWidth="1"/>
    <col min="710" max="711" width="11.25" style="4" customWidth="1"/>
    <col min="712" max="712" width="9.625" style="4" customWidth="1"/>
    <col min="713" max="714" width="11.25" style="4" customWidth="1"/>
    <col min="715" max="715" width="9.25" style="4" customWidth="1"/>
    <col min="716" max="717" width="11.25" style="4" customWidth="1"/>
    <col min="718" max="718" width="10.125" style="4" customWidth="1"/>
    <col min="719" max="720" width="9.375" style="4" customWidth="1"/>
    <col min="721" max="721" width="10.375" style="4" bestFit="1" customWidth="1"/>
    <col min="722" max="723" width="9.375" style="4" customWidth="1"/>
    <col min="724" max="724" width="9.25" style="4" bestFit="1" customWidth="1"/>
    <col min="725" max="725" width="9.375" style="4" customWidth="1"/>
    <col min="726" max="726" width="9" style="4" customWidth="1"/>
    <col min="727" max="727" width="9.75" style="4" customWidth="1"/>
    <col min="728" max="728" width="10.5" style="4" customWidth="1"/>
    <col min="729" max="729" width="11.125" style="4" bestFit="1" customWidth="1"/>
    <col min="730" max="730" width="10.375" style="4" bestFit="1" customWidth="1"/>
    <col min="731" max="731" width="9.375" style="4" customWidth="1"/>
    <col min="732" max="732" width="10" style="4" customWidth="1"/>
    <col min="733" max="733" width="8.5" style="4" bestFit="1" customWidth="1"/>
    <col min="734" max="734" width="10.25" style="4" customWidth="1"/>
    <col min="735" max="735" width="10.125" style="4" customWidth="1"/>
    <col min="736" max="736" width="9.25" style="4" bestFit="1" customWidth="1"/>
    <col min="737" max="737" width="11" style="4" bestFit="1" customWidth="1"/>
    <col min="738" max="738" width="10.625" style="4" customWidth="1"/>
    <col min="739" max="739" width="10.375" style="4" bestFit="1" customWidth="1"/>
    <col min="740" max="740" width="9.5" style="4" bestFit="1" customWidth="1"/>
    <col min="741" max="936" width="9" style="4"/>
    <col min="937" max="937" width="4" style="4" customWidth="1"/>
    <col min="938" max="938" width="17.75" style="4" customWidth="1"/>
    <col min="939" max="940" width="12.5" style="4" customWidth="1"/>
    <col min="941" max="941" width="12.25" style="4" bestFit="1" customWidth="1"/>
    <col min="942" max="943" width="11" style="4" customWidth="1"/>
    <col min="944" max="944" width="9.875" style="4" customWidth="1"/>
    <col min="945" max="946" width="11" style="4" customWidth="1"/>
    <col min="947" max="947" width="10.125" style="4" customWidth="1"/>
    <col min="948" max="949" width="11" style="4" customWidth="1"/>
    <col min="950" max="950" width="10.375" style="4" customWidth="1"/>
    <col min="951" max="952" width="11" style="4" customWidth="1"/>
    <col min="953" max="953" width="10.625" style="4" customWidth="1"/>
    <col min="954" max="956" width="11" style="4" customWidth="1"/>
    <col min="957" max="958" width="11.25" style="4" customWidth="1"/>
    <col min="959" max="959" width="10.375" style="4" bestFit="1" customWidth="1"/>
    <col min="960" max="961" width="11.25" style="4" customWidth="1"/>
    <col min="962" max="962" width="10.375" style="4" customWidth="1"/>
    <col min="963" max="964" width="11.25" style="4" customWidth="1"/>
    <col min="965" max="965" width="12.25" style="4" bestFit="1" customWidth="1"/>
    <col min="966" max="967" width="11.25" style="4" customWidth="1"/>
    <col min="968" max="968" width="9.625" style="4" customWidth="1"/>
    <col min="969" max="970" width="11.25" style="4" customWidth="1"/>
    <col min="971" max="971" width="9.25" style="4" customWidth="1"/>
    <col min="972" max="973" width="11.25" style="4" customWidth="1"/>
    <col min="974" max="974" width="10.125" style="4" customWidth="1"/>
    <col min="975" max="976" width="9.375" style="4" customWidth="1"/>
    <col min="977" max="977" width="10.375" style="4" bestFit="1" customWidth="1"/>
    <col min="978" max="979" width="9.375" style="4" customWidth="1"/>
    <col min="980" max="980" width="9.25" style="4" bestFit="1" customWidth="1"/>
    <col min="981" max="981" width="9.375" style="4" customWidth="1"/>
    <col min="982" max="982" width="9" style="4" customWidth="1"/>
    <col min="983" max="983" width="9.75" style="4" customWidth="1"/>
    <col min="984" max="984" width="10.5" style="4" customWidth="1"/>
    <col min="985" max="985" width="11.125" style="4" bestFit="1" customWidth="1"/>
    <col min="986" max="986" width="10.375" style="4" bestFit="1" customWidth="1"/>
    <col min="987" max="987" width="9.375" style="4" customWidth="1"/>
    <col min="988" max="988" width="10" style="4" customWidth="1"/>
    <col min="989" max="989" width="8.5" style="4" bestFit="1" customWidth="1"/>
    <col min="990" max="990" width="10.25" style="4" customWidth="1"/>
    <col min="991" max="991" width="10.125" style="4" customWidth="1"/>
    <col min="992" max="992" width="9.25" style="4" bestFit="1" customWidth="1"/>
    <col min="993" max="993" width="11" style="4" bestFit="1" customWidth="1"/>
    <col min="994" max="994" width="10.625" style="4" customWidth="1"/>
    <col min="995" max="995" width="10.375" style="4" bestFit="1" customWidth="1"/>
    <col min="996" max="996" width="9.5" style="4" bestFit="1" customWidth="1"/>
    <col min="997" max="1192" width="9" style="4"/>
    <col min="1193" max="1193" width="4" style="4" customWidth="1"/>
    <col min="1194" max="1194" width="17.75" style="4" customWidth="1"/>
    <col min="1195" max="1196" width="12.5" style="4" customWidth="1"/>
    <col min="1197" max="1197" width="12.25" style="4" bestFit="1" customWidth="1"/>
    <col min="1198" max="1199" width="11" style="4" customWidth="1"/>
    <col min="1200" max="1200" width="9.875" style="4" customWidth="1"/>
    <col min="1201" max="1202" width="11" style="4" customWidth="1"/>
    <col min="1203" max="1203" width="10.125" style="4" customWidth="1"/>
    <col min="1204" max="1205" width="11" style="4" customWidth="1"/>
    <col min="1206" max="1206" width="10.375" style="4" customWidth="1"/>
    <col min="1207" max="1208" width="11" style="4" customWidth="1"/>
    <col min="1209" max="1209" width="10.625" style="4" customWidth="1"/>
    <col min="1210" max="1212" width="11" style="4" customWidth="1"/>
    <col min="1213" max="1214" width="11.25" style="4" customWidth="1"/>
    <col min="1215" max="1215" width="10.375" style="4" bestFit="1" customWidth="1"/>
    <col min="1216" max="1217" width="11.25" style="4" customWidth="1"/>
    <col min="1218" max="1218" width="10.375" style="4" customWidth="1"/>
    <col min="1219" max="1220" width="11.25" style="4" customWidth="1"/>
    <col min="1221" max="1221" width="12.25" style="4" bestFit="1" customWidth="1"/>
    <col min="1222" max="1223" width="11.25" style="4" customWidth="1"/>
    <col min="1224" max="1224" width="9.625" style="4" customWidth="1"/>
    <col min="1225" max="1226" width="11.25" style="4" customWidth="1"/>
    <col min="1227" max="1227" width="9.25" style="4" customWidth="1"/>
    <col min="1228" max="1229" width="11.25" style="4" customWidth="1"/>
    <col min="1230" max="1230" width="10.125" style="4" customWidth="1"/>
    <col min="1231" max="1232" width="9.375" style="4" customWidth="1"/>
    <col min="1233" max="1233" width="10.375" style="4" bestFit="1" customWidth="1"/>
    <col min="1234" max="1235" width="9.375" style="4" customWidth="1"/>
    <col min="1236" max="1236" width="9.25" style="4" bestFit="1" customWidth="1"/>
    <col min="1237" max="1237" width="9.375" style="4" customWidth="1"/>
    <col min="1238" max="1238" width="9" style="4" customWidth="1"/>
    <col min="1239" max="1239" width="9.75" style="4" customWidth="1"/>
    <col min="1240" max="1240" width="10.5" style="4" customWidth="1"/>
    <col min="1241" max="1241" width="11.125" style="4" bestFit="1" customWidth="1"/>
    <col min="1242" max="1242" width="10.375" style="4" bestFit="1" customWidth="1"/>
    <col min="1243" max="1243" width="9.375" style="4" customWidth="1"/>
    <col min="1244" max="1244" width="10" style="4" customWidth="1"/>
    <col min="1245" max="1245" width="8.5" style="4" bestFit="1" customWidth="1"/>
    <col min="1246" max="1246" width="10.25" style="4" customWidth="1"/>
    <col min="1247" max="1247" width="10.125" style="4" customWidth="1"/>
    <col min="1248" max="1248" width="9.25" style="4" bestFit="1" customWidth="1"/>
    <col min="1249" max="1249" width="11" style="4" bestFit="1" customWidth="1"/>
    <col min="1250" max="1250" width="10.625" style="4" customWidth="1"/>
    <col min="1251" max="1251" width="10.375" style="4" bestFit="1" customWidth="1"/>
    <col min="1252" max="1252" width="9.5" style="4" bestFit="1" customWidth="1"/>
    <col min="1253" max="1448" width="9" style="4"/>
    <col min="1449" max="1449" width="4" style="4" customWidth="1"/>
    <col min="1450" max="1450" width="17.75" style="4" customWidth="1"/>
    <col min="1451" max="1452" width="12.5" style="4" customWidth="1"/>
    <col min="1453" max="1453" width="12.25" style="4" bestFit="1" customWidth="1"/>
    <col min="1454" max="1455" width="11" style="4" customWidth="1"/>
    <col min="1456" max="1456" width="9.875" style="4" customWidth="1"/>
    <col min="1457" max="1458" width="11" style="4" customWidth="1"/>
    <col min="1459" max="1459" width="10.125" style="4" customWidth="1"/>
    <col min="1460" max="1461" width="11" style="4" customWidth="1"/>
    <col min="1462" max="1462" width="10.375" style="4" customWidth="1"/>
    <col min="1463" max="1464" width="11" style="4" customWidth="1"/>
    <col min="1465" max="1465" width="10.625" style="4" customWidth="1"/>
    <col min="1466" max="1468" width="11" style="4" customWidth="1"/>
    <col min="1469" max="1470" width="11.25" style="4" customWidth="1"/>
    <col min="1471" max="1471" width="10.375" style="4" bestFit="1" customWidth="1"/>
    <col min="1472" max="1473" width="11.25" style="4" customWidth="1"/>
    <col min="1474" max="1474" width="10.375" style="4" customWidth="1"/>
    <col min="1475" max="1476" width="11.25" style="4" customWidth="1"/>
    <col min="1477" max="1477" width="12.25" style="4" bestFit="1" customWidth="1"/>
    <col min="1478" max="1479" width="11.25" style="4" customWidth="1"/>
    <col min="1480" max="1480" width="9.625" style="4" customWidth="1"/>
    <col min="1481" max="1482" width="11.25" style="4" customWidth="1"/>
    <col min="1483" max="1483" width="9.25" style="4" customWidth="1"/>
    <col min="1484" max="1485" width="11.25" style="4" customWidth="1"/>
    <col min="1486" max="1486" width="10.125" style="4" customWidth="1"/>
    <col min="1487" max="1488" width="9.375" style="4" customWidth="1"/>
    <col min="1489" max="1489" width="10.375" style="4" bestFit="1" customWidth="1"/>
    <col min="1490" max="1491" width="9.375" style="4" customWidth="1"/>
    <col min="1492" max="1492" width="9.25" style="4" bestFit="1" customWidth="1"/>
    <col min="1493" max="1493" width="9.375" style="4" customWidth="1"/>
    <col min="1494" max="1494" width="9" style="4" customWidth="1"/>
    <col min="1495" max="1495" width="9.75" style="4" customWidth="1"/>
    <col min="1496" max="1496" width="10.5" style="4" customWidth="1"/>
    <col min="1497" max="1497" width="11.125" style="4" bestFit="1" customWidth="1"/>
    <col min="1498" max="1498" width="10.375" style="4" bestFit="1" customWidth="1"/>
    <col min="1499" max="1499" width="9.375" style="4" customWidth="1"/>
    <col min="1500" max="1500" width="10" style="4" customWidth="1"/>
    <col min="1501" max="1501" width="8.5" style="4" bestFit="1" customWidth="1"/>
    <col min="1502" max="1502" width="10.25" style="4" customWidth="1"/>
    <col min="1503" max="1503" width="10.125" style="4" customWidth="1"/>
    <col min="1504" max="1504" width="9.25" style="4" bestFit="1" customWidth="1"/>
    <col min="1505" max="1505" width="11" style="4" bestFit="1" customWidth="1"/>
    <col min="1506" max="1506" width="10.625" style="4" customWidth="1"/>
    <col min="1507" max="1507" width="10.375" style="4" bestFit="1" customWidth="1"/>
    <col min="1508" max="1508" width="9.5" style="4" bestFit="1" customWidth="1"/>
    <col min="1509" max="1704" width="9" style="4"/>
    <col min="1705" max="1705" width="4" style="4" customWidth="1"/>
    <col min="1706" max="1706" width="17.75" style="4" customWidth="1"/>
    <col min="1707" max="1708" width="12.5" style="4" customWidth="1"/>
    <col min="1709" max="1709" width="12.25" style="4" bestFit="1" customWidth="1"/>
    <col min="1710" max="1711" width="11" style="4" customWidth="1"/>
    <col min="1712" max="1712" width="9.875" style="4" customWidth="1"/>
    <col min="1713" max="1714" width="11" style="4" customWidth="1"/>
    <col min="1715" max="1715" width="10.125" style="4" customWidth="1"/>
    <col min="1716" max="1717" width="11" style="4" customWidth="1"/>
    <col min="1718" max="1718" width="10.375" style="4" customWidth="1"/>
    <col min="1719" max="1720" width="11" style="4" customWidth="1"/>
    <col min="1721" max="1721" width="10.625" style="4" customWidth="1"/>
    <col min="1722" max="1724" width="11" style="4" customWidth="1"/>
    <col min="1725" max="1726" width="11.25" style="4" customWidth="1"/>
    <col min="1727" max="1727" width="10.375" style="4" bestFit="1" customWidth="1"/>
    <col min="1728" max="1729" width="11.25" style="4" customWidth="1"/>
    <col min="1730" max="1730" width="10.375" style="4" customWidth="1"/>
    <col min="1731" max="1732" width="11.25" style="4" customWidth="1"/>
    <col min="1733" max="1733" width="12.25" style="4" bestFit="1" customWidth="1"/>
    <col min="1734" max="1735" width="11.25" style="4" customWidth="1"/>
    <col min="1736" max="1736" width="9.625" style="4" customWidth="1"/>
    <col min="1737" max="1738" width="11.25" style="4" customWidth="1"/>
    <col min="1739" max="1739" width="9.25" style="4" customWidth="1"/>
    <col min="1740" max="1741" width="11.25" style="4" customWidth="1"/>
    <col min="1742" max="1742" width="10.125" style="4" customWidth="1"/>
    <col min="1743" max="1744" width="9.375" style="4" customWidth="1"/>
    <col min="1745" max="1745" width="10.375" style="4" bestFit="1" customWidth="1"/>
    <col min="1746" max="1747" width="9.375" style="4" customWidth="1"/>
    <col min="1748" max="1748" width="9.25" style="4" bestFit="1" customWidth="1"/>
    <col min="1749" max="1749" width="9.375" style="4" customWidth="1"/>
    <col min="1750" max="1750" width="9" style="4" customWidth="1"/>
    <col min="1751" max="1751" width="9.75" style="4" customWidth="1"/>
    <col min="1752" max="1752" width="10.5" style="4" customWidth="1"/>
    <col min="1753" max="1753" width="11.125" style="4" bestFit="1" customWidth="1"/>
    <col min="1754" max="1754" width="10.375" style="4" bestFit="1" customWidth="1"/>
    <col min="1755" max="1755" width="9.375" style="4" customWidth="1"/>
    <col min="1756" max="1756" width="10" style="4" customWidth="1"/>
    <col min="1757" max="1757" width="8.5" style="4" bestFit="1" customWidth="1"/>
    <col min="1758" max="1758" width="10.25" style="4" customWidth="1"/>
    <col min="1759" max="1759" width="10.125" style="4" customWidth="1"/>
    <col min="1760" max="1760" width="9.25" style="4" bestFit="1" customWidth="1"/>
    <col min="1761" max="1761" width="11" style="4" bestFit="1" customWidth="1"/>
    <col min="1762" max="1762" width="10.625" style="4" customWidth="1"/>
    <col min="1763" max="1763" width="10.375" style="4" bestFit="1" customWidth="1"/>
    <col min="1764" max="1764" width="9.5" style="4" bestFit="1" customWidth="1"/>
    <col min="1765" max="1960" width="9" style="4"/>
    <col min="1961" max="1961" width="4" style="4" customWidth="1"/>
    <col min="1962" max="1962" width="17.75" style="4" customWidth="1"/>
    <col min="1963" max="1964" width="12.5" style="4" customWidth="1"/>
    <col min="1965" max="1965" width="12.25" style="4" bestFit="1" customWidth="1"/>
    <col min="1966" max="1967" width="11" style="4" customWidth="1"/>
    <col min="1968" max="1968" width="9.875" style="4" customWidth="1"/>
    <col min="1969" max="1970" width="11" style="4" customWidth="1"/>
    <col min="1971" max="1971" width="10.125" style="4" customWidth="1"/>
    <col min="1972" max="1973" width="11" style="4" customWidth="1"/>
    <col min="1974" max="1974" width="10.375" style="4" customWidth="1"/>
    <col min="1975" max="1976" width="11" style="4" customWidth="1"/>
    <col min="1977" max="1977" width="10.625" style="4" customWidth="1"/>
    <col min="1978" max="1980" width="11" style="4" customWidth="1"/>
    <col min="1981" max="1982" width="11.25" style="4" customWidth="1"/>
    <col min="1983" max="1983" width="10.375" style="4" bestFit="1" customWidth="1"/>
    <col min="1984" max="1985" width="11.25" style="4" customWidth="1"/>
    <col min="1986" max="1986" width="10.375" style="4" customWidth="1"/>
    <col min="1987" max="1988" width="11.25" style="4" customWidth="1"/>
    <col min="1989" max="1989" width="12.25" style="4" bestFit="1" customWidth="1"/>
    <col min="1990" max="1991" width="11.25" style="4" customWidth="1"/>
    <col min="1992" max="1992" width="9.625" style="4" customWidth="1"/>
    <col min="1993" max="1994" width="11.25" style="4" customWidth="1"/>
    <col min="1995" max="1995" width="9.25" style="4" customWidth="1"/>
    <col min="1996" max="1997" width="11.25" style="4" customWidth="1"/>
    <col min="1998" max="1998" width="10.125" style="4" customWidth="1"/>
    <col min="1999" max="2000" width="9.375" style="4" customWidth="1"/>
    <col min="2001" max="2001" width="10.375" style="4" bestFit="1" customWidth="1"/>
    <col min="2002" max="2003" width="9.375" style="4" customWidth="1"/>
    <col min="2004" max="2004" width="9.25" style="4" bestFit="1" customWidth="1"/>
    <col min="2005" max="2005" width="9.375" style="4" customWidth="1"/>
    <col min="2006" max="2006" width="9" style="4" customWidth="1"/>
    <col min="2007" max="2007" width="9.75" style="4" customWidth="1"/>
    <col min="2008" max="2008" width="10.5" style="4" customWidth="1"/>
    <col min="2009" max="2009" width="11.125" style="4" bestFit="1" customWidth="1"/>
    <col min="2010" max="2010" width="10.375" style="4" bestFit="1" customWidth="1"/>
    <col min="2011" max="2011" width="9.375" style="4" customWidth="1"/>
    <col min="2012" max="2012" width="10" style="4" customWidth="1"/>
    <col min="2013" max="2013" width="8.5" style="4" bestFit="1" customWidth="1"/>
    <col min="2014" max="2014" width="10.25" style="4" customWidth="1"/>
    <col min="2015" max="2015" width="10.125" style="4" customWidth="1"/>
    <col min="2016" max="2016" width="9.25" style="4" bestFit="1" customWidth="1"/>
    <col min="2017" max="2017" width="11" style="4" bestFit="1" customWidth="1"/>
    <col min="2018" max="2018" width="10.625" style="4" customWidth="1"/>
    <col min="2019" max="2019" width="10.375" style="4" bestFit="1" customWidth="1"/>
    <col min="2020" max="2020" width="9.5" style="4" bestFit="1" customWidth="1"/>
    <col min="2021" max="2216" width="9" style="4"/>
    <col min="2217" max="2217" width="4" style="4" customWidth="1"/>
    <col min="2218" max="2218" width="17.75" style="4" customWidth="1"/>
    <col min="2219" max="2220" width="12.5" style="4" customWidth="1"/>
    <col min="2221" max="2221" width="12.25" style="4" bestFit="1" customWidth="1"/>
    <col min="2222" max="2223" width="11" style="4" customWidth="1"/>
    <col min="2224" max="2224" width="9.875" style="4" customWidth="1"/>
    <col min="2225" max="2226" width="11" style="4" customWidth="1"/>
    <col min="2227" max="2227" width="10.125" style="4" customWidth="1"/>
    <col min="2228" max="2229" width="11" style="4" customWidth="1"/>
    <col min="2230" max="2230" width="10.375" style="4" customWidth="1"/>
    <col min="2231" max="2232" width="11" style="4" customWidth="1"/>
    <col min="2233" max="2233" width="10.625" style="4" customWidth="1"/>
    <col min="2234" max="2236" width="11" style="4" customWidth="1"/>
    <col min="2237" max="2238" width="11.25" style="4" customWidth="1"/>
    <col min="2239" max="2239" width="10.375" style="4" bestFit="1" customWidth="1"/>
    <col min="2240" max="2241" width="11.25" style="4" customWidth="1"/>
    <col min="2242" max="2242" width="10.375" style="4" customWidth="1"/>
    <col min="2243" max="2244" width="11.25" style="4" customWidth="1"/>
    <col min="2245" max="2245" width="12.25" style="4" bestFit="1" customWidth="1"/>
    <col min="2246" max="2247" width="11.25" style="4" customWidth="1"/>
    <col min="2248" max="2248" width="9.625" style="4" customWidth="1"/>
    <col min="2249" max="2250" width="11.25" style="4" customWidth="1"/>
    <col min="2251" max="2251" width="9.25" style="4" customWidth="1"/>
    <col min="2252" max="2253" width="11.25" style="4" customWidth="1"/>
    <col min="2254" max="2254" width="10.125" style="4" customWidth="1"/>
    <col min="2255" max="2256" width="9.375" style="4" customWidth="1"/>
    <col min="2257" max="2257" width="10.375" style="4" bestFit="1" customWidth="1"/>
    <col min="2258" max="2259" width="9.375" style="4" customWidth="1"/>
    <col min="2260" max="2260" width="9.25" style="4" bestFit="1" customWidth="1"/>
    <col min="2261" max="2261" width="9.375" style="4" customWidth="1"/>
    <col min="2262" max="2262" width="9" style="4" customWidth="1"/>
    <col min="2263" max="2263" width="9.75" style="4" customWidth="1"/>
    <col min="2264" max="2264" width="10.5" style="4" customWidth="1"/>
    <col min="2265" max="2265" width="11.125" style="4" bestFit="1" customWidth="1"/>
    <col min="2266" max="2266" width="10.375" style="4" bestFit="1" customWidth="1"/>
    <col min="2267" max="2267" width="9.375" style="4" customWidth="1"/>
    <col min="2268" max="2268" width="10" style="4" customWidth="1"/>
    <col min="2269" max="2269" width="8.5" style="4" bestFit="1" customWidth="1"/>
    <col min="2270" max="2270" width="10.25" style="4" customWidth="1"/>
    <col min="2271" max="2271" width="10.125" style="4" customWidth="1"/>
    <col min="2272" max="2272" width="9.25" style="4" bestFit="1" customWidth="1"/>
    <col min="2273" max="2273" width="11" style="4" bestFit="1" customWidth="1"/>
    <col min="2274" max="2274" width="10.625" style="4" customWidth="1"/>
    <col min="2275" max="2275" width="10.375" style="4" bestFit="1" customWidth="1"/>
    <col min="2276" max="2276" width="9.5" style="4" bestFit="1" customWidth="1"/>
    <col min="2277" max="2472" width="9" style="4"/>
    <col min="2473" max="2473" width="4" style="4" customWidth="1"/>
    <col min="2474" max="2474" width="17.75" style="4" customWidth="1"/>
    <col min="2475" max="2476" width="12.5" style="4" customWidth="1"/>
    <col min="2477" max="2477" width="12.25" style="4" bestFit="1" customWidth="1"/>
    <col min="2478" max="2479" width="11" style="4" customWidth="1"/>
    <col min="2480" max="2480" width="9.875" style="4" customWidth="1"/>
    <col min="2481" max="2482" width="11" style="4" customWidth="1"/>
    <col min="2483" max="2483" width="10.125" style="4" customWidth="1"/>
    <col min="2484" max="2485" width="11" style="4" customWidth="1"/>
    <col min="2486" max="2486" width="10.375" style="4" customWidth="1"/>
    <col min="2487" max="2488" width="11" style="4" customWidth="1"/>
    <col min="2489" max="2489" width="10.625" style="4" customWidth="1"/>
    <col min="2490" max="2492" width="11" style="4" customWidth="1"/>
    <col min="2493" max="2494" width="11.25" style="4" customWidth="1"/>
    <col min="2495" max="2495" width="10.375" style="4" bestFit="1" customWidth="1"/>
    <col min="2496" max="2497" width="11.25" style="4" customWidth="1"/>
    <col min="2498" max="2498" width="10.375" style="4" customWidth="1"/>
    <col min="2499" max="2500" width="11.25" style="4" customWidth="1"/>
    <col min="2501" max="2501" width="12.25" style="4" bestFit="1" customWidth="1"/>
    <col min="2502" max="2503" width="11.25" style="4" customWidth="1"/>
    <col min="2504" max="2504" width="9.625" style="4" customWidth="1"/>
    <col min="2505" max="2506" width="11.25" style="4" customWidth="1"/>
    <col min="2507" max="2507" width="9.25" style="4" customWidth="1"/>
    <col min="2508" max="2509" width="11.25" style="4" customWidth="1"/>
    <col min="2510" max="2510" width="10.125" style="4" customWidth="1"/>
    <col min="2511" max="2512" width="9.375" style="4" customWidth="1"/>
    <col min="2513" max="2513" width="10.375" style="4" bestFit="1" customWidth="1"/>
    <col min="2514" max="2515" width="9.375" style="4" customWidth="1"/>
    <col min="2516" max="2516" width="9.25" style="4" bestFit="1" customWidth="1"/>
    <col min="2517" max="2517" width="9.375" style="4" customWidth="1"/>
    <col min="2518" max="2518" width="9" style="4" customWidth="1"/>
    <col min="2519" max="2519" width="9.75" style="4" customWidth="1"/>
    <col min="2520" max="2520" width="10.5" style="4" customWidth="1"/>
    <col min="2521" max="2521" width="11.125" style="4" bestFit="1" customWidth="1"/>
    <col min="2522" max="2522" width="10.375" style="4" bestFit="1" customWidth="1"/>
    <col min="2523" max="2523" width="9.375" style="4" customWidth="1"/>
    <col min="2524" max="2524" width="10" style="4" customWidth="1"/>
    <col min="2525" max="2525" width="8.5" style="4" bestFit="1" customWidth="1"/>
    <col min="2526" max="2526" width="10.25" style="4" customWidth="1"/>
    <col min="2527" max="2527" width="10.125" style="4" customWidth="1"/>
    <col min="2528" max="2528" width="9.25" style="4" bestFit="1" customWidth="1"/>
    <col min="2529" max="2529" width="11" style="4" bestFit="1" customWidth="1"/>
    <col min="2530" max="2530" width="10.625" style="4" customWidth="1"/>
    <col min="2531" max="2531" width="10.375" style="4" bestFit="1" customWidth="1"/>
    <col min="2532" max="2532" width="9.5" style="4" bestFit="1" customWidth="1"/>
    <col min="2533" max="2728" width="9" style="4"/>
    <col min="2729" max="2729" width="4" style="4" customWidth="1"/>
    <col min="2730" max="2730" width="17.75" style="4" customWidth="1"/>
    <col min="2731" max="2732" width="12.5" style="4" customWidth="1"/>
    <col min="2733" max="2733" width="12.25" style="4" bestFit="1" customWidth="1"/>
    <col min="2734" max="2735" width="11" style="4" customWidth="1"/>
    <col min="2736" max="2736" width="9.875" style="4" customWidth="1"/>
    <col min="2737" max="2738" width="11" style="4" customWidth="1"/>
    <col min="2739" max="2739" width="10.125" style="4" customWidth="1"/>
    <col min="2740" max="2741" width="11" style="4" customWidth="1"/>
    <col min="2742" max="2742" width="10.375" style="4" customWidth="1"/>
    <col min="2743" max="2744" width="11" style="4" customWidth="1"/>
    <col min="2745" max="2745" width="10.625" style="4" customWidth="1"/>
    <col min="2746" max="2748" width="11" style="4" customWidth="1"/>
    <col min="2749" max="2750" width="11.25" style="4" customWidth="1"/>
    <col min="2751" max="2751" width="10.375" style="4" bestFit="1" customWidth="1"/>
    <col min="2752" max="2753" width="11.25" style="4" customWidth="1"/>
    <col min="2754" max="2754" width="10.375" style="4" customWidth="1"/>
    <col min="2755" max="2756" width="11.25" style="4" customWidth="1"/>
    <col min="2757" max="2757" width="12.25" style="4" bestFit="1" customWidth="1"/>
    <col min="2758" max="2759" width="11.25" style="4" customWidth="1"/>
    <col min="2760" max="2760" width="9.625" style="4" customWidth="1"/>
    <col min="2761" max="2762" width="11.25" style="4" customWidth="1"/>
    <col min="2763" max="2763" width="9.25" style="4" customWidth="1"/>
    <col min="2764" max="2765" width="11.25" style="4" customWidth="1"/>
    <col min="2766" max="2766" width="10.125" style="4" customWidth="1"/>
    <col min="2767" max="2768" width="9.375" style="4" customWidth="1"/>
    <col min="2769" max="2769" width="10.375" style="4" bestFit="1" customWidth="1"/>
    <col min="2770" max="2771" width="9.375" style="4" customWidth="1"/>
    <col min="2772" max="2772" width="9.25" style="4" bestFit="1" customWidth="1"/>
    <col min="2773" max="2773" width="9.375" style="4" customWidth="1"/>
    <col min="2774" max="2774" width="9" style="4" customWidth="1"/>
    <col min="2775" max="2775" width="9.75" style="4" customWidth="1"/>
    <col min="2776" max="2776" width="10.5" style="4" customWidth="1"/>
    <col min="2777" max="2777" width="11.125" style="4" bestFit="1" customWidth="1"/>
    <col min="2778" max="2778" width="10.375" style="4" bestFit="1" customWidth="1"/>
    <col min="2779" max="2779" width="9.375" style="4" customWidth="1"/>
    <col min="2780" max="2780" width="10" style="4" customWidth="1"/>
    <col min="2781" max="2781" width="8.5" style="4" bestFit="1" customWidth="1"/>
    <col min="2782" max="2782" width="10.25" style="4" customWidth="1"/>
    <col min="2783" max="2783" width="10.125" style="4" customWidth="1"/>
    <col min="2784" max="2784" width="9.25" style="4" bestFit="1" customWidth="1"/>
    <col min="2785" max="2785" width="11" style="4" bestFit="1" customWidth="1"/>
    <col min="2786" max="2786" width="10.625" style="4" customWidth="1"/>
    <col min="2787" max="2787" width="10.375" style="4" bestFit="1" customWidth="1"/>
    <col min="2788" max="2788" width="9.5" style="4" bestFit="1" customWidth="1"/>
    <col min="2789" max="2984" width="9" style="4"/>
    <col min="2985" max="2985" width="4" style="4" customWidth="1"/>
    <col min="2986" max="2986" width="17.75" style="4" customWidth="1"/>
    <col min="2987" max="2988" width="12.5" style="4" customWidth="1"/>
    <col min="2989" max="2989" width="12.25" style="4" bestFit="1" customWidth="1"/>
    <col min="2990" max="2991" width="11" style="4" customWidth="1"/>
    <col min="2992" max="2992" width="9.875" style="4" customWidth="1"/>
    <col min="2993" max="2994" width="11" style="4" customWidth="1"/>
    <col min="2995" max="2995" width="10.125" style="4" customWidth="1"/>
    <col min="2996" max="2997" width="11" style="4" customWidth="1"/>
    <col min="2998" max="2998" width="10.375" style="4" customWidth="1"/>
    <col min="2999" max="3000" width="11" style="4" customWidth="1"/>
    <col min="3001" max="3001" width="10.625" style="4" customWidth="1"/>
    <col min="3002" max="3004" width="11" style="4" customWidth="1"/>
    <col min="3005" max="3006" width="11.25" style="4" customWidth="1"/>
    <col min="3007" max="3007" width="10.375" style="4" bestFit="1" customWidth="1"/>
    <col min="3008" max="3009" width="11.25" style="4" customWidth="1"/>
    <col min="3010" max="3010" width="10.375" style="4" customWidth="1"/>
    <col min="3011" max="3012" width="11.25" style="4" customWidth="1"/>
    <col min="3013" max="3013" width="12.25" style="4" bestFit="1" customWidth="1"/>
    <col min="3014" max="3015" width="11.25" style="4" customWidth="1"/>
    <col min="3016" max="3016" width="9.625" style="4" customWidth="1"/>
    <col min="3017" max="3018" width="11.25" style="4" customWidth="1"/>
    <col min="3019" max="3019" width="9.25" style="4" customWidth="1"/>
    <col min="3020" max="3021" width="11.25" style="4" customWidth="1"/>
    <col min="3022" max="3022" width="10.125" style="4" customWidth="1"/>
    <col min="3023" max="3024" width="9.375" style="4" customWidth="1"/>
    <col min="3025" max="3025" width="10.375" style="4" bestFit="1" customWidth="1"/>
    <col min="3026" max="3027" width="9.375" style="4" customWidth="1"/>
    <col min="3028" max="3028" width="9.25" style="4" bestFit="1" customWidth="1"/>
    <col min="3029" max="3029" width="9.375" style="4" customWidth="1"/>
    <col min="3030" max="3030" width="9" style="4" customWidth="1"/>
    <col min="3031" max="3031" width="9.75" style="4" customWidth="1"/>
    <col min="3032" max="3032" width="10.5" style="4" customWidth="1"/>
    <col min="3033" max="3033" width="11.125" style="4" bestFit="1" customWidth="1"/>
    <col min="3034" max="3034" width="10.375" style="4" bestFit="1" customWidth="1"/>
    <col min="3035" max="3035" width="9.375" style="4" customWidth="1"/>
    <col min="3036" max="3036" width="10" style="4" customWidth="1"/>
    <col min="3037" max="3037" width="8.5" style="4" bestFit="1" customWidth="1"/>
    <col min="3038" max="3038" width="10.25" style="4" customWidth="1"/>
    <col min="3039" max="3039" width="10.125" style="4" customWidth="1"/>
    <col min="3040" max="3040" width="9.25" style="4" bestFit="1" customWidth="1"/>
    <col min="3041" max="3041" width="11" style="4" bestFit="1" customWidth="1"/>
    <col min="3042" max="3042" width="10.625" style="4" customWidth="1"/>
    <col min="3043" max="3043" width="10.375" style="4" bestFit="1" customWidth="1"/>
    <col min="3044" max="3044" width="9.5" style="4" bestFit="1" customWidth="1"/>
    <col min="3045" max="3240" width="9" style="4"/>
    <col min="3241" max="3241" width="4" style="4" customWidth="1"/>
    <col min="3242" max="3242" width="17.75" style="4" customWidth="1"/>
    <col min="3243" max="3244" width="12.5" style="4" customWidth="1"/>
    <col min="3245" max="3245" width="12.25" style="4" bestFit="1" customWidth="1"/>
    <col min="3246" max="3247" width="11" style="4" customWidth="1"/>
    <col min="3248" max="3248" width="9.875" style="4" customWidth="1"/>
    <col min="3249" max="3250" width="11" style="4" customWidth="1"/>
    <col min="3251" max="3251" width="10.125" style="4" customWidth="1"/>
    <col min="3252" max="3253" width="11" style="4" customWidth="1"/>
    <col min="3254" max="3254" width="10.375" style="4" customWidth="1"/>
    <col min="3255" max="3256" width="11" style="4" customWidth="1"/>
    <col min="3257" max="3257" width="10.625" style="4" customWidth="1"/>
    <col min="3258" max="3260" width="11" style="4" customWidth="1"/>
    <col min="3261" max="3262" width="11.25" style="4" customWidth="1"/>
    <col min="3263" max="3263" width="10.375" style="4" bestFit="1" customWidth="1"/>
    <col min="3264" max="3265" width="11.25" style="4" customWidth="1"/>
    <col min="3266" max="3266" width="10.375" style="4" customWidth="1"/>
    <col min="3267" max="3268" width="11.25" style="4" customWidth="1"/>
    <col min="3269" max="3269" width="12.25" style="4" bestFit="1" customWidth="1"/>
    <col min="3270" max="3271" width="11.25" style="4" customWidth="1"/>
    <col min="3272" max="3272" width="9.625" style="4" customWidth="1"/>
    <col min="3273" max="3274" width="11.25" style="4" customWidth="1"/>
    <col min="3275" max="3275" width="9.25" style="4" customWidth="1"/>
    <col min="3276" max="3277" width="11.25" style="4" customWidth="1"/>
    <col min="3278" max="3278" width="10.125" style="4" customWidth="1"/>
    <col min="3279" max="3280" width="9.375" style="4" customWidth="1"/>
    <col min="3281" max="3281" width="10.375" style="4" bestFit="1" customWidth="1"/>
    <col min="3282" max="3283" width="9.375" style="4" customWidth="1"/>
    <col min="3284" max="3284" width="9.25" style="4" bestFit="1" customWidth="1"/>
    <col min="3285" max="3285" width="9.375" style="4" customWidth="1"/>
    <col min="3286" max="3286" width="9" style="4" customWidth="1"/>
    <col min="3287" max="3287" width="9.75" style="4" customWidth="1"/>
    <col min="3288" max="3288" width="10.5" style="4" customWidth="1"/>
    <col min="3289" max="3289" width="11.125" style="4" bestFit="1" customWidth="1"/>
    <col min="3290" max="3290" width="10.375" style="4" bestFit="1" customWidth="1"/>
    <col min="3291" max="3291" width="9.375" style="4" customWidth="1"/>
    <col min="3292" max="3292" width="10" style="4" customWidth="1"/>
    <col min="3293" max="3293" width="8.5" style="4" bestFit="1" customWidth="1"/>
    <col min="3294" max="3294" width="10.25" style="4" customWidth="1"/>
    <col min="3295" max="3295" width="10.125" style="4" customWidth="1"/>
    <col min="3296" max="3296" width="9.25" style="4" bestFit="1" customWidth="1"/>
    <col min="3297" max="3297" width="11" style="4" bestFit="1" customWidth="1"/>
    <col min="3298" max="3298" width="10.625" style="4" customWidth="1"/>
    <col min="3299" max="3299" width="10.375" style="4" bestFit="1" customWidth="1"/>
    <col min="3300" max="3300" width="9.5" style="4" bestFit="1" customWidth="1"/>
    <col min="3301" max="3496" width="9" style="4"/>
    <col min="3497" max="3497" width="4" style="4" customWidth="1"/>
    <col min="3498" max="3498" width="17.75" style="4" customWidth="1"/>
    <col min="3499" max="3500" width="12.5" style="4" customWidth="1"/>
    <col min="3501" max="3501" width="12.25" style="4" bestFit="1" customWidth="1"/>
    <col min="3502" max="3503" width="11" style="4" customWidth="1"/>
    <col min="3504" max="3504" width="9.875" style="4" customWidth="1"/>
    <col min="3505" max="3506" width="11" style="4" customWidth="1"/>
    <col min="3507" max="3507" width="10.125" style="4" customWidth="1"/>
    <col min="3508" max="3509" width="11" style="4" customWidth="1"/>
    <col min="3510" max="3510" width="10.375" style="4" customWidth="1"/>
    <col min="3511" max="3512" width="11" style="4" customWidth="1"/>
    <col min="3513" max="3513" width="10.625" style="4" customWidth="1"/>
    <col min="3514" max="3516" width="11" style="4" customWidth="1"/>
    <col min="3517" max="3518" width="11.25" style="4" customWidth="1"/>
    <col min="3519" max="3519" width="10.375" style="4" bestFit="1" customWidth="1"/>
    <col min="3520" max="3521" width="11.25" style="4" customWidth="1"/>
    <col min="3522" max="3522" width="10.375" style="4" customWidth="1"/>
    <col min="3523" max="3524" width="11.25" style="4" customWidth="1"/>
    <col min="3525" max="3525" width="12.25" style="4" bestFit="1" customWidth="1"/>
    <col min="3526" max="3527" width="11.25" style="4" customWidth="1"/>
    <col min="3528" max="3528" width="9.625" style="4" customWidth="1"/>
    <col min="3529" max="3530" width="11.25" style="4" customWidth="1"/>
    <col min="3531" max="3531" width="9.25" style="4" customWidth="1"/>
    <col min="3532" max="3533" width="11.25" style="4" customWidth="1"/>
    <col min="3534" max="3534" width="10.125" style="4" customWidth="1"/>
    <col min="3535" max="3536" width="9.375" style="4" customWidth="1"/>
    <col min="3537" max="3537" width="10.375" style="4" bestFit="1" customWidth="1"/>
    <col min="3538" max="3539" width="9.375" style="4" customWidth="1"/>
    <col min="3540" max="3540" width="9.25" style="4" bestFit="1" customWidth="1"/>
    <col min="3541" max="3541" width="9.375" style="4" customWidth="1"/>
    <col min="3542" max="3542" width="9" style="4" customWidth="1"/>
    <col min="3543" max="3543" width="9.75" style="4" customWidth="1"/>
    <col min="3544" max="3544" width="10.5" style="4" customWidth="1"/>
    <col min="3545" max="3545" width="11.125" style="4" bestFit="1" customWidth="1"/>
    <col min="3546" max="3546" width="10.375" style="4" bestFit="1" customWidth="1"/>
    <col min="3547" max="3547" width="9.375" style="4" customWidth="1"/>
    <col min="3548" max="3548" width="10" style="4" customWidth="1"/>
    <col min="3549" max="3549" width="8.5" style="4" bestFit="1" customWidth="1"/>
    <col min="3550" max="3550" width="10.25" style="4" customWidth="1"/>
    <col min="3551" max="3551" width="10.125" style="4" customWidth="1"/>
    <col min="3552" max="3552" width="9.25" style="4" bestFit="1" customWidth="1"/>
    <col min="3553" max="3553" width="11" style="4" bestFit="1" customWidth="1"/>
    <col min="3554" max="3554" width="10.625" style="4" customWidth="1"/>
    <col min="3555" max="3555" width="10.375" style="4" bestFit="1" customWidth="1"/>
    <col min="3556" max="3556" width="9.5" style="4" bestFit="1" customWidth="1"/>
    <col min="3557" max="3752" width="9" style="4"/>
    <col min="3753" max="3753" width="4" style="4" customWidth="1"/>
    <col min="3754" max="3754" width="17.75" style="4" customWidth="1"/>
    <col min="3755" max="3756" width="12.5" style="4" customWidth="1"/>
    <col min="3757" max="3757" width="12.25" style="4" bestFit="1" customWidth="1"/>
    <col min="3758" max="3759" width="11" style="4" customWidth="1"/>
    <col min="3760" max="3760" width="9.875" style="4" customWidth="1"/>
    <col min="3761" max="3762" width="11" style="4" customWidth="1"/>
    <col min="3763" max="3763" width="10.125" style="4" customWidth="1"/>
    <col min="3764" max="3765" width="11" style="4" customWidth="1"/>
    <col min="3766" max="3766" width="10.375" style="4" customWidth="1"/>
    <col min="3767" max="3768" width="11" style="4" customWidth="1"/>
    <col min="3769" max="3769" width="10.625" style="4" customWidth="1"/>
    <col min="3770" max="3772" width="11" style="4" customWidth="1"/>
    <col min="3773" max="3774" width="11.25" style="4" customWidth="1"/>
    <col min="3775" max="3775" width="10.375" style="4" bestFit="1" customWidth="1"/>
    <col min="3776" max="3777" width="11.25" style="4" customWidth="1"/>
    <col min="3778" max="3778" width="10.375" style="4" customWidth="1"/>
    <col min="3779" max="3780" width="11.25" style="4" customWidth="1"/>
    <col min="3781" max="3781" width="12.25" style="4" bestFit="1" customWidth="1"/>
    <col min="3782" max="3783" width="11.25" style="4" customWidth="1"/>
    <col min="3784" max="3784" width="9.625" style="4" customWidth="1"/>
    <col min="3785" max="3786" width="11.25" style="4" customWidth="1"/>
    <col min="3787" max="3787" width="9.25" style="4" customWidth="1"/>
    <col min="3788" max="3789" width="11.25" style="4" customWidth="1"/>
    <col min="3790" max="3790" width="10.125" style="4" customWidth="1"/>
    <col min="3791" max="3792" width="9.375" style="4" customWidth="1"/>
    <col min="3793" max="3793" width="10.375" style="4" bestFit="1" customWidth="1"/>
    <col min="3794" max="3795" width="9.375" style="4" customWidth="1"/>
    <col min="3796" max="3796" width="9.25" style="4" bestFit="1" customWidth="1"/>
    <col min="3797" max="3797" width="9.375" style="4" customWidth="1"/>
    <col min="3798" max="3798" width="9" style="4" customWidth="1"/>
    <col min="3799" max="3799" width="9.75" style="4" customWidth="1"/>
    <col min="3800" max="3800" width="10.5" style="4" customWidth="1"/>
    <col min="3801" max="3801" width="11.125" style="4" bestFit="1" customWidth="1"/>
    <col min="3802" max="3802" width="10.375" style="4" bestFit="1" customWidth="1"/>
    <col min="3803" max="3803" width="9.375" style="4" customWidth="1"/>
    <col min="3804" max="3804" width="10" style="4" customWidth="1"/>
    <col min="3805" max="3805" width="8.5" style="4" bestFit="1" customWidth="1"/>
    <col min="3806" max="3806" width="10.25" style="4" customWidth="1"/>
    <col min="3807" max="3807" width="10.125" style="4" customWidth="1"/>
    <col min="3808" max="3808" width="9.25" style="4" bestFit="1" customWidth="1"/>
    <col min="3809" max="3809" width="11" style="4" bestFit="1" customWidth="1"/>
    <col min="3810" max="3810" width="10.625" style="4" customWidth="1"/>
    <col min="3811" max="3811" width="10.375" style="4" bestFit="1" customWidth="1"/>
    <col min="3812" max="3812" width="9.5" style="4" bestFit="1" customWidth="1"/>
    <col min="3813" max="4008" width="9" style="4"/>
    <col min="4009" max="4009" width="4" style="4" customWidth="1"/>
    <col min="4010" max="4010" width="17.75" style="4" customWidth="1"/>
    <col min="4011" max="4012" width="12.5" style="4" customWidth="1"/>
    <col min="4013" max="4013" width="12.25" style="4" bestFit="1" customWidth="1"/>
    <col min="4014" max="4015" width="11" style="4" customWidth="1"/>
    <col min="4016" max="4016" width="9.875" style="4" customWidth="1"/>
    <col min="4017" max="4018" width="11" style="4" customWidth="1"/>
    <col min="4019" max="4019" width="10.125" style="4" customWidth="1"/>
    <col min="4020" max="4021" width="11" style="4" customWidth="1"/>
    <col min="4022" max="4022" width="10.375" style="4" customWidth="1"/>
    <col min="4023" max="4024" width="11" style="4" customWidth="1"/>
    <col min="4025" max="4025" width="10.625" style="4" customWidth="1"/>
    <col min="4026" max="4028" width="11" style="4" customWidth="1"/>
    <col min="4029" max="4030" width="11.25" style="4" customWidth="1"/>
    <col min="4031" max="4031" width="10.375" style="4" bestFit="1" customWidth="1"/>
    <col min="4032" max="4033" width="11.25" style="4" customWidth="1"/>
    <col min="4034" max="4034" width="10.375" style="4" customWidth="1"/>
    <col min="4035" max="4036" width="11.25" style="4" customWidth="1"/>
    <col min="4037" max="4037" width="12.25" style="4" bestFit="1" customWidth="1"/>
    <col min="4038" max="4039" width="11.25" style="4" customWidth="1"/>
    <col min="4040" max="4040" width="9.625" style="4" customWidth="1"/>
    <col min="4041" max="4042" width="11.25" style="4" customWidth="1"/>
    <col min="4043" max="4043" width="9.25" style="4" customWidth="1"/>
    <col min="4044" max="4045" width="11.25" style="4" customWidth="1"/>
    <col min="4046" max="4046" width="10.125" style="4" customWidth="1"/>
    <col min="4047" max="4048" width="9.375" style="4" customWidth="1"/>
    <col min="4049" max="4049" width="10.375" style="4" bestFit="1" customWidth="1"/>
    <col min="4050" max="4051" width="9.375" style="4" customWidth="1"/>
    <col min="4052" max="4052" width="9.25" style="4" bestFit="1" customWidth="1"/>
    <col min="4053" max="4053" width="9.375" style="4" customWidth="1"/>
    <col min="4054" max="4054" width="9" style="4" customWidth="1"/>
    <col min="4055" max="4055" width="9.75" style="4" customWidth="1"/>
    <col min="4056" max="4056" width="10.5" style="4" customWidth="1"/>
    <col min="4057" max="4057" width="11.125" style="4" bestFit="1" customWidth="1"/>
    <col min="4058" max="4058" width="10.375" style="4" bestFit="1" customWidth="1"/>
    <col min="4059" max="4059" width="9.375" style="4" customWidth="1"/>
    <col min="4060" max="4060" width="10" style="4" customWidth="1"/>
    <col min="4061" max="4061" width="8.5" style="4" bestFit="1" customWidth="1"/>
    <col min="4062" max="4062" width="10.25" style="4" customWidth="1"/>
    <col min="4063" max="4063" width="10.125" style="4" customWidth="1"/>
    <col min="4064" max="4064" width="9.25" style="4" bestFit="1" customWidth="1"/>
    <col min="4065" max="4065" width="11" style="4" bestFit="1" customWidth="1"/>
    <col min="4066" max="4066" width="10.625" style="4" customWidth="1"/>
    <col min="4067" max="4067" width="10.375" style="4" bestFit="1" customWidth="1"/>
    <col min="4068" max="4068" width="9.5" style="4" bestFit="1" customWidth="1"/>
    <col min="4069" max="4264" width="9" style="4"/>
    <col min="4265" max="4265" width="4" style="4" customWidth="1"/>
    <col min="4266" max="4266" width="17.75" style="4" customWidth="1"/>
    <col min="4267" max="4268" width="12.5" style="4" customWidth="1"/>
    <col min="4269" max="4269" width="12.25" style="4" bestFit="1" customWidth="1"/>
    <col min="4270" max="4271" width="11" style="4" customWidth="1"/>
    <col min="4272" max="4272" width="9.875" style="4" customWidth="1"/>
    <col min="4273" max="4274" width="11" style="4" customWidth="1"/>
    <col min="4275" max="4275" width="10.125" style="4" customWidth="1"/>
    <col min="4276" max="4277" width="11" style="4" customWidth="1"/>
    <col min="4278" max="4278" width="10.375" style="4" customWidth="1"/>
    <col min="4279" max="4280" width="11" style="4" customWidth="1"/>
    <col min="4281" max="4281" width="10.625" style="4" customWidth="1"/>
    <col min="4282" max="4284" width="11" style="4" customWidth="1"/>
    <col min="4285" max="4286" width="11.25" style="4" customWidth="1"/>
    <col min="4287" max="4287" width="10.375" style="4" bestFit="1" customWidth="1"/>
    <col min="4288" max="4289" width="11.25" style="4" customWidth="1"/>
    <col min="4290" max="4290" width="10.375" style="4" customWidth="1"/>
    <col min="4291" max="4292" width="11.25" style="4" customWidth="1"/>
    <col min="4293" max="4293" width="12.25" style="4" bestFit="1" customWidth="1"/>
    <col min="4294" max="4295" width="11.25" style="4" customWidth="1"/>
    <col min="4296" max="4296" width="9.625" style="4" customWidth="1"/>
    <col min="4297" max="4298" width="11.25" style="4" customWidth="1"/>
    <col min="4299" max="4299" width="9.25" style="4" customWidth="1"/>
    <col min="4300" max="4301" width="11.25" style="4" customWidth="1"/>
    <col min="4302" max="4302" width="10.125" style="4" customWidth="1"/>
    <col min="4303" max="4304" width="9.375" style="4" customWidth="1"/>
    <col min="4305" max="4305" width="10.375" style="4" bestFit="1" customWidth="1"/>
    <col min="4306" max="4307" width="9.375" style="4" customWidth="1"/>
    <col min="4308" max="4308" width="9.25" style="4" bestFit="1" customWidth="1"/>
    <col min="4309" max="4309" width="9.375" style="4" customWidth="1"/>
    <col min="4310" max="4310" width="9" style="4" customWidth="1"/>
    <col min="4311" max="4311" width="9.75" style="4" customWidth="1"/>
    <col min="4312" max="4312" width="10.5" style="4" customWidth="1"/>
    <col min="4313" max="4313" width="11.125" style="4" bestFit="1" customWidth="1"/>
    <col min="4314" max="4314" width="10.375" style="4" bestFit="1" customWidth="1"/>
    <col min="4315" max="4315" width="9.375" style="4" customWidth="1"/>
    <col min="4316" max="4316" width="10" style="4" customWidth="1"/>
    <col min="4317" max="4317" width="8.5" style="4" bestFit="1" customWidth="1"/>
    <col min="4318" max="4318" width="10.25" style="4" customWidth="1"/>
    <col min="4319" max="4319" width="10.125" style="4" customWidth="1"/>
    <col min="4320" max="4320" width="9.25" style="4" bestFit="1" customWidth="1"/>
    <col min="4321" max="4321" width="11" style="4" bestFit="1" customWidth="1"/>
    <col min="4322" max="4322" width="10.625" style="4" customWidth="1"/>
    <col min="4323" max="4323" width="10.375" style="4" bestFit="1" customWidth="1"/>
    <col min="4324" max="4324" width="9.5" style="4" bestFit="1" customWidth="1"/>
    <col min="4325" max="4520" width="9" style="4"/>
    <col min="4521" max="4521" width="4" style="4" customWidth="1"/>
    <col min="4522" max="4522" width="17.75" style="4" customWidth="1"/>
    <col min="4523" max="4524" width="12.5" style="4" customWidth="1"/>
    <col min="4525" max="4525" width="12.25" style="4" bestFit="1" customWidth="1"/>
    <col min="4526" max="4527" width="11" style="4" customWidth="1"/>
    <col min="4528" max="4528" width="9.875" style="4" customWidth="1"/>
    <col min="4529" max="4530" width="11" style="4" customWidth="1"/>
    <col min="4531" max="4531" width="10.125" style="4" customWidth="1"/>
    <col min="4532" max="4533" width="11" style="4" customWidth="1"/>
    <col min="4534" max="4534" width="10.375" style="4" customWidth="1"/>
    <col min="4535" max="4536" width="11" style="4" customWidth="1"/>
    <col min="4537" max="4537" width="10.625" style="4" customWidth="1"/>
    <col min="4538" max="4540" width="11" style="4" customWidth="1"/>
    <col min="4541" max="4542" width="11.25" style="4" customWidth="1"/>
    <col min="4543" max="4543" width="10.375" style="4" bestFit="1" customWidth="1"/>
    <col min="4544" max="4545" width="11.25" style="4" customWidth="1"/>
    <col min="4546" max="4546" width="10.375" style="4" customWidth="1"/>
    <col min="4547" max="4548" width="11.25" style="4" customWidth="1"/>
    <col min="4549" max="4549" width="12.25" style="4" bestFit="1" customWidth="1"/>
    <col min="4550" max="4551" width="11.25" style="4" customWidth="1"/>
    <col min="4552" max="4552" width="9.625" style="4" customWidth="1"/>
    <col min="4553" max="4554" width="11.25" style="4" customWidth="1"/>
    <col min="4555" max="4555" width="9.25" style="4" customWidth="1"/>
    <col min="4556" max="4557" width="11.25" style="4" customWidth="1"/>
    <col min="4558" max="4558" width="10.125" style="4" customWidth="1"/>
    <col min="4559" max="4560" width="9.375" style="4" customWidth="1"/>
    <col min="4561" max="4561" width="10.375" style="4" bestFit="1" customWidth="1"/>
    <col min="4562" max="4563" width="9.375" style="4" customWidth="1"/>
    <col min="4564" max="4564" width="9.25" style="4" bestFit="1" customWidth="1"/>
    <col min="4565" max="4565" width="9.375" style="4" customWidth="1"/>
    <col min="4566" max="4566" width="9" style="4" customWidth="1"/>
    <col min="4567" max="4567" width="9.75" style="4" customWidth="1"/>
    <col min="4568" max="4568" width="10.5" style="4" customWidth="1"/>
    <col min="4569" max="4569" width="11.125" style="4" bestFit="1" customWidth="1"/>
    <col min="4570" max="4570" width="10.375" style="4" bestFit="1" customWidth="1"/>
    <col min="4571" max="4571" width="9.375" style="4" customWidth="1"/>
    <col min="4572" max="4572" width="10" style="4" customWidth="1"/>
    <col min="4573" max="4573" width="8.5" style="4" bestFit="1" customWidth="1"/>
    <col min="4574" max="4574" width="10.25" style="4" customWidth="1"/>
    <col min="4575" max="4575" width="10.125" style="4" customWidth="1"/>
    <col min="4576" max="4576" width="9.25" style="4" bestFit="1" customWidth="1"/>
    <col min="4577" max="4577" width="11" style="4" bestFit="1" customWidth="1"/>
    <col min="4578" max="4578" width="10.625" style="4" customWidth="1"/>
    <col min="4579" max="4579" width="10.375" style="4" bestFit="1" customWidth="1"/>
    <col min="4580" max="4580" width="9.5" style="4" bestFit="1" customWidth="1"/>
    <col min="4581" max="4776" width="9" style="4"/>
    <col min="4777" max="4777" width="4" style="4" customWidth="1"/>
    <col min="4778" max="4778" width="17.75" style="4" customWidth="1"/>
    <col min="4779" max="4780" width="12.5" style="4" customWidth="1"/>
    <col min="4781" max="4781" width="12.25" style="4" bestFit="1" customWidth="1"/>
    <col min="4782" max="4783" width="11" style="4" customWidth="1"/>
    <col min="4784" max="4784" width="9.875" style="4" customWidth="1"/>
    <col min="4785" max="4786" width="11" style="4" customWidth="1"/>
    <col min="4787" max="4787" width="10.125" style="4" customWidth="1"/>
    <col min="4788" max="4789" width="11" style="4" customWidth="1"/>
    <col min="4790" max="4790" width="10.375" style="4" customWidth="1"/>
    <col min="4791" max="4792" width="11" style="4" customWidth="1"/>
    <col min="4793" max="4793" width="10.625" style="4" customWidth="1"/>
    <col min="4794" max="4796" width="11" style="4" customWidth="1"/>
    <col min="4797" max="4798" width="11.25" style="4" customWidth="1"/>
    <col min="4799" max="4799" width="10.375" style="4" bestFit="1" customWidth="1"/>
    <col min="4800" max="4801" width="11.25" style="4" customWidth="1"/>
    <col min="4802" max="4802" width="10.375" style="4" customWidth="1"/>
    <col min="4803" max="4804" width="11.25" style="4" customWidth="1"/>
    <col min="4805" max="4805" width="12.25" style="4" bestFit="1" customWidth="1"/>
    <col min="4806" max="4807" width="11.25" style="4" customWidth="1"/>
    <col min="4808" max="4808" width="9.625" style="4" customWidth="1"/>
    <col min="4809" max="4810" width="11.25" style="4" customWidth="1"/>
    <col min="4811" max="4811" width="9.25" style="4" customWidth="1"/>
    <col min="4812" max="4813" width="11.25" style="4" customWidth="1"/>
    <col min="4814" max="4814" width="10.125" style="4" customWidth="1"/>
    <col min="4815" max="4816" width="9.375" style="4" customWidth="1"/>
    <col min="4817" max="4817" width="10.375" style="4" bestFit="1" customWidth="1"/>
    <col min="4818" max="4819" width="9.375" style="4" customWidth="1"/>
    <col min="4820" max="4820" width="9.25" style="4" bestFit="1" customWidth="1"/>
    <col min="4821" max="4821" width="9.375" style="4" customWidth="1"/>
    <col min="4822" max="4822" width="9" style="4" customWidth="1"/>
    <col min="4823" max="4823" width="9.75" style="4" customWidth="1"/>
    <col min="4824" max="4824" width="10.5" style="4" customWidth="1"/>
    <col min="4825" max="4825" width="11.125" style="4" bestFit="1" customWidth="1"/>
    <col min="4826" max="4826" width="10.375" style="4" bestFit="1" customWidth="1"/>
    <col min="4827" max="4827" width="9.375" style="4" customWidth="1"/>
    <col min="4828" max="4828" width="10" style="4" customWidth="1"/>
    <col min="4829" max="4829" width="8.5" style="4" bestFit="1" customWidth="1"/>
    <col min="4830" max="4830" width="10.25" style="4" customWidth="1"/>
    <col min="4831" max="4831" width="10.125" style="4" customWidth="1"/>
    <col min="4832" max="4832" width="9.25" style="4" bestFit="1" customWidth="1"/>
    <col min="4833" max="4833" width="11" style="4" bestFit="1" customWidth="1"/>
    <col min="4834" max="4834" width="10.625" style="4" customWidth="1"/>
    <col min="4835" max="4835" width="10.375" style="4" bestFit="1" customWidth="1"/>
    <col min="4836" max="4836" width="9.5" style="4" bestFit="1" customWidth="1"/>
    <col min="4837" max="5032" width="9" style="4"/>
    <col min="5033" max="5033" width="4" style="4" customWidth="1"/>
    <col min="5034" max="5034" width="17.75" style="4" customWidth="1"/>
    <col min="5035" max="5036" width="12.5" style="4" customWidth="1"/>
    <col min="5037" max="5037" width="12.25" style="4" bestFit="1" customWidth="1"/>
    <col min="5038" max="5039" width="11" style="4" customWidth="1"/>
    <col min="5040" max="5040" width="9.875" style="4" customWidth="1"/>
    <col min="5041" max="5042" width="11" style="4" customWidth="1"/>
    <col min="5043" max="5043" width="10.125" style="4" customWidth="1"/>
    <col min="5044" max="5045" width="11" style="4" customWidth="1"/>
    <col min="5046" max="5046" width="10.375" style="4" customWidth="1"/>
    <col min="5047" max="5048" width="11" style="4" customWidth="1"/>
    <col min="5049" max="5049" width="10.625" style="4" customWidth="1"/>
    <col min="5050" max="5052" width="11" style="4" customWidth="1"/>
    <col min="5053" max="5054" width="11.25" style="4" customWidth="1"/>
    <col min="5055" max="5055" width="10.375" style="4" bestFit="1" customWidth="1"/>
    <col min="5056" max="5057" width="11.25" style="4" customWidth="1"/>
    <col min="5058" max="5058" width="10.375" style="4" customWidth="1"/>
    <col min="5059" max="5060" width="11.25" style="4" customWidth="1"/>
    <col min="5061" max="5061" width="12.25" style="4" bestFit="1" customWidth="1"/>
    <col min="5062" max="5063" width="11.25" style="4" customWidth="1"/>
    <col min="5064" max="5064" width="9.625" style="4" customWidth="1"/>
    <col min="5065" max="5066" width="11.25" style="4" customWidth="1"/>
    <col min="5067" max="5067" width="9.25" style="4" customWidth="1"/>
    <col min="5068" max="5069" width="11.25" style="4" customWidth="1"/>
    <col min="5070" max="5070" width="10.125" style="4" customWidth="1"/>
    <col min="5071" max="5072" width="9.375" style="4" customWidth="1"/>
    <col min="5073" max="5073" width="10.375" style="4" bestFit="1" customWidth="1"/>
    <col min="5074" max="5075" width="9.375" style="4" customWidth="1"/>
    <col min="5076" max="5076" width="9.25" style="4" bestFit="1" customWidth="1"/>
    <col min="5077" max="5077" width="9.375" style="4" customWidth="1"/>
    <col min="5078" max="5078" width="9" style="4" customWidth="1"/>
    <col min="5079" max="5079" width="9.75" style="4" customWidth="1"/>
    <col min="5080" max="5080" width="10.5" style="4" customWidth="1"/>
    <col min="5081" max="5081" width="11.125" style="4" bestFit="1" customWidth="1"/>
    <col min="5082" max="5082" width="10.375" style="4" bestFit="1" customWidth="1"/>
    <col min="5083" max="5083" width="9.375" style="4" customWidth="1"/>
    <col min="5084" max="5084" width="10" style="4" customWidth="1"/>
    <col min="5085" max="5085" width="8.5" style="4" bestFit="1" customWidth="1"/>
    <col min="5086" max="5086" width="10.25" style="4" customWidth="1"/>
    <col min="5087" max="5087" width="10.125" style="4" customWidth="1"/>
    <col min="5088" max="5088" width="9.25" style="4" bestFit="1" customWidth="1"/>
    <col min="5089" max="5089" width="11" style="4" bestFit="1" customWidth="1"/>
    <col min="5090" max="5090" width="10.625" style="4" customWidth="1"/>
    <col min="5091" max="5091" width="10.375" style="4" bestFit="1" customWidth="1"/>
    <col min="5092" max="5092" width="9.5" style="4" bestFit="1" customWidth="1"/>
    <col min="5093" max="5288" width="9" style="4"/>
    <col min="5289" max="5289" width="4" style="4" customWidth="1"/>
    <col min="5290" max="5290" width="17.75" style="4" customWidth="1"/>
    <col min="5291" max="5292" width="12.5" style="4" customWidth="1"/>
    <col min="5293" max="5293" width="12.25" style="4" bestFit="1" customWidth="1"/>
    <col min="5294" max="5295" width="11" style="4" customWidth="1"/>
    <col min="5296" max="5296" width="9.875" style="4" customWidth="1"/>
    <col min="5297" max="5298" width="11" style="4" customWidth="1"/>
    <col min="5299" max="5299" width="10.125" style="4" customWidth="1"/>
    <col min="5300" max="5301" width="11" style="4" customWidth="1"/>
    <col min="5302" max="5302" width="10.375" style="4" customWidth="1"/>
    <col min="5303" max="5304" width="11" style="4" customWidth="1"/>
    <col min="5305" max="5305" width="10.625" style="4" customWidth="1"/>
    <col min="5306" max="5308" width="11" style="4" customWidth="1"/>
    <col min="5309" max="5310" width="11.25" style="4" customWidth="1"/>
    <col min="5311" max="5311" width="10.375" style="4" bestFit="1" customWidth="1"/>
    <col min="5312" max="5313" width="11.25" style="4" customWidth="1"/>
    <col min="5314" max="5314" width="10.375" style="4" customWidth="1"/>
    <col min="5315" max="5316" width="11.25" style="4" customWidth="1"/>
    <col min="5317" max="5317" width="12.25" style="4" bestFit="1" customWidth="1"/>
    <col min="5318" max="5319" width="11.25" style="4" customWidth="1"/>
    <col min="5320" max="5320" width="9.625" style="4" customWidth="1"/>
    <col min="5321" max="5322" width="11.25" style="4" customWidth="1"/>
    <col min="5323" max="5323" width="9.25" style="4" customWidth="1"/>
    <col min="5324" max="5325" width="11.25" style="4" customWidth="1"/>
    <col min="5326" max="5326" width="10.125" style="4" customWidth="1"/>
    <col min="5327" max="5328" width="9.375" style="4" customWidth="1"/>
    <col min="5329" max="5329" width="10.375" style="4" bestFit="1" customWidth="1"/>
    <col min="5330" max="5331" width="9.375" style="4" customWidth="1"/>
    <col min="5332" max="5332" width="9.25" style="4" bestFit="1" customWidth="1"/>
    <col min="5333" max="5333" width="9.375" style="4" customWidth="1"/>
    <col min="5334" max="5334" width="9" style="4" customWidth="1"/>
    <col min="5335" max="5335" width="9.75" style="4" customWidth="1"/>
    <col min="5336" max="5336" width="10.5" style="4" customWidth="1"/>
    <col min="5337" max="5337" width="11.125" style="4" bestFit="1" customWidth="1"/>
    <col min="5338" max="5338" width="10.375" style="4" bestFit="1" customWidth="1"/>
    <col min="5339" max="5339" width="9.375" style="4" customWidth="1"/>
    <col min="5340" max="5340" width="10" style="4" customWidth="1"/>
    <col min="5341" max="5341" width="8.5" style="4" bestFit="1" customWidth="1"/>
    <col min="5342" max="5342" width="10.25" style="4" customWidth="1"/>
    <col min="5343" max="5343" width="10.125" style="4" customWidth="1"/>
    <col min="5344" max="5344" width="9.25" style="4" bestFit="1" customWidth="1"/>
    <col min="5345" max="5345" width="11" style="4" bestFit="1" customWidth="1"/>
    <col min="5346" max="5346" width="10.625" style="4" customWidth="1"/>
    <col min="5347" max="5347" width="10.375" style="4" bestFit="1" customWidth="1"/>
    <col min="5348" max="5348" width="9.5" style="4" bestFit="1" customWidth="1"/>
    <col min="5349" max="5544" width="9" style="4"/>
    <col min="5545" max="5545" width="4" style="4" customWidth="1"/>
    <col min="5546" max="5546" width="17.75" style="4" customWidth="1"/>
    <col min="5547" max="5548" width="12.5" style="4" customWidth="1"/>
    <col min="5549" max="5549" width="12.25" style="4" bestFit="1" customWidth="1"/>
    <col min="5550" max="5551" width="11" style="4" customWidth="1"/>
    <col min="5552" max="5552" width="9.875" style="4" customWidth="1"/>
    <col min="5553" max="5554" width="11" style="4" customWidth="1"/>
    <col min="5555" max="5555" width="10.125" style="4" customWidth="1"/>
    <col min="5556" max="5557" width="11" style="4" customWidth="1"/>
    <col min="5558" max="5558" width="10.375" style="4" customWidth="1"/>
    <col min="5559" max="5560" width="11" style="4" customWidth="1"/>
    <col min="5561" max="5561" width="10.625" style="4" customWidth="1"/>
    <col min="5562" max="5564" width="11" style="4" customWidth="1"/>
    <col min="5565" max="5566" width="11.25" style="4" customWidth="1"/>
    <col min="5567" max="5567" width="10.375" style="4" bestFit="1" customWidth="1"/>
    <col min="5568" max="5569" width="11.25" style="4" customWidth="1"/>
    <col min="5570" max="5570" width="10.375" style="4" customWidth="1"/>
    <col min="5571" max="5572" width="11.25" style="4" customWidth="1"/>
    <col min="5573" max="5573" width="12.25" style="4" bestFit="1" customWidth="1"/>
    <col min="5574" max="5575" width="11.25" style="4" customWidth="1"/>
    <col min="5576" max="5576" width="9.625" style="4" customWidth="1"/>
    <col min="5577" max="5578" width="11.25" style="4" customWidth="1"/>
    <col min="5579" max="5579" width="9.25" style="4" customWidth="1"/>
    <col min="5580" max="5581" width="11.25" style="4" customWidth="1"/>
    <col min="5582" max="5582" width="10.125" style="4" customWidth="1"/>
    <col min="5583" max="5584" width="9.375" style="4" customWidth="1"/>
    <col min="5585" max="5585" width="10.375" style="4" bestFit="1" customWidth="1"/>
    <col min="5586" max="5587" width="9.375" style="4" customWidth="1"/>
    <col min="5588" max="5588" width="9.25" style="4" bestFit="1" customWidth="1"/>
    <col min="5589" max="5589" width="9.375" style="4" customWidth="1"/>
    <col min="5590" max="5590" width="9" style="4" customWidth="1"/>
    <col min="5591" max="5591" width="9.75" style="4" customWidth="1"/>
    <col min="5592" max="5592" width="10.5" style="4" customWidth="1"/>
    <col min="5593" max="5593" width="11.125" style="4" bestFit="1" customWidth="1"/>
    <col min="5594" max="5594" width="10.375" style="4" bestFit="1" customWidth="1"/>
    <col min="5595" max="5595" width="9.375" style="4" customWidth="1"/>
    <col min="5596" max="5596" width="10" style="4" customWidth="1"/>
    <col min="5597" max="5597" width="8.5" style="4" bestFit="1" customWidth="1"/>
    <col min="5598" max="5598" width="10.25" style="4" customWidth="1"/>
    <col min="5599" max="5599" width="10.125" style="4" customWidth="1"/>
    <col min="5600" max="5600" width="9.25" style="4" bestFit="1" customWidth="1"/>
    <col min="5601" max="5601" width="11" style="4" bestFit="1" customWidth="1"/>
    <col min="5602" max="5602" width="10.625" style="4" customWidth="1"/>
    <col min="5603" max="5603" width="10.375" style="4" bestFit="1" customWidth="1"/>
    <col min="5604" max="5604" width="9.5" style="4" bestFit="1" customWidth="1"/>
    <col min="5605" max="5800" width="9" style="4"/>
    <col min="5801" max="5801" width="4" style="4" customWidth="1"/>
    <col min="5802" max="5802" width="17.75" style="4" customWidth="1"/>
    <col min="5803" max="5804" width="12.5" style="4" customWidth="1"/>
    <col min="5805" max="5805" width="12.25" style="4" bestFit="1" customWidth="1"/>
    <col min="5806" max="5807" width="11" style="4" customWidth="1"/>
    <col min="5808" max="5808" width="9.875" style="4" customWidth="1"/>
    <col min="5809" max="5810" width="11" style="4" customWidth="1"/>
    <col min="5811" max="5811" width="10.125" style="4" customWidth="1"/>
    <col min="5812" max="5813" width="11" style="4" customWidth="1"/>
    <col min="5814" max="5814" width="10.375" style="4" customWidth="1"/>
    <col min="5815" max="5816" width="11" style="4" customWidth="1"/>
    <col min="5817" max="5817" width="10.625" style="4" customWidth="1"/>
    <col min="5818" max="5820" width="11" style="4" customWidth="1"/>
    <col min="5821" max="5822" width="11.25" style="4" customWidth="1"/>
    <col min="5823" max="5823" width="10.375" style="4" bestFit="1" customWidth="1"/>
    <col min="5824" max="5825" width="11.25" style="4" customWidth="1"/>
    <col min="5826" max="5826" width="10.375" style="4" customWidth="1"/>
    <col min="5827" max="5828" width="11.25" style="4" customWidth="1"/>
    <col min="5829" max="5829" width="12.25" style="4" bestFit="1" customWidth="1"/>
    <col min="5830" max="5831" width="11.25" style="4" customWidth="1"/>
    <col min="5832" max="5832" width="9.625" style="4" customWidth="1"/>
    <col min="5833" max="5834" width="11.25" style="4" customWidth="1"/>
    <col min="5835" max="5835" width="9.25" style="4" customWidth="1"/>
    <col min="5836" max="5837" width="11.25" style="4" customWidth="1"/>
    <col min="5838" max="5838" width="10.125" style="4" customWidth="1"/>
    <col min="5839" max="5840" width="9.375" style="4" customWidth="1"/>
    <col min="5841" max="5841" width="10.375" style="4" bestFit="1" customWidth="1"/>
    <col min="5842" max="5843" width="9.375" style="4" customWidth="1"/>
    <col min="5844" max="5844" width="9.25" style="4" bestFit="1" customWidth="1"/>
    <col min="5845" max="5845" width="9.375" style="4" customWidth="1"/>
    <col min="5846" max="5846" width="9" style="4" customWidth="1"/>
    <col min="5847" max="5847" width="9.75" style="4" customWidth="1"/>
    <col min="5848" max="5848" width="10.5" style="4" customWidth="1"/>
    <col min="5849" max="5849" width="11.125" style="4" bestFit="1" customWidth="1"/>
    <col min="5850" max="5850" width="10.375" style="4" bestFit="1" customWidth="1"/>
    <col min="5851" max="5851" width="9.375" style="4" customWidth="1"/>
    <col min="5852" max="5852" width="10" style="4" customWidth="1"/>
    <col min="5853" max="5853" width="8.5" style="4" bestFit="1" customWidth="1"/>
    <col min="5854" max="5854" width="10.25" style="4" customWidth="1"/>
    <col min="5855" max="5855" width="10.125" style="4" customWidth="1"/>
    <col min="5856" max="5856" width="9.25" style="4" bestFit="1" customWidth="1"/>
    <col min="5857" max="5857" width="11" style="4" bestFit="1" customWidth="1"/>
    <col min="5858" max="5858" width="10.625" style="4" customWidth="1"/>
    <col min="5859" max="5859" width="10.375" style="4" bestFit="1" customWidth="1"/>
    <col min="5860" max="5860" width="9.5" style="4" bestFit="1" customWidth="1"/>
    <col min="5861" max="6056" width="9" style="4"/>
    <col min="6057" max="6057" width="4" style="4" customWidth="1"/>
    <col min="6058" max="6058" width="17.75" style="4" customWidth="1"/>
    <col min="6059" max="6060" width="12.5" style="4" customWidth="1"/>
    <col min="6061" max="6061" width="12.25" style="4" bestFit="1" customWidth="1"/>
    <col min="6062" max="6063" width="11" style="4" customWidth="1"/>
    <col min="6064" max="6064" width="9.875" style="4" customWidth="1"/>
    <col min="6065" max="6066" width="11" style="4" customWidth="1"/>
    <col min="6067" max="6067" width="10.125" style="4" customWidth="1"/>
    <col min="6068" max="6069" width="11" style="4" customWidth="1"/>
    <col min="6070" max="6070" width="10.375" style="4" customWidth="1"/>
    <col min="6071" max="6072" width="11" style="4" customWidth="1"/>
    <col min="6073" max="6073" width="10.625" style="4" customWidth="1"/>
    <col min="6074" max="6076" width="11" style="4" customWidth="1"/>
    <col min="6077" max="6078" width="11.25" style="4" customWidth="1"/>
    <col min="6079" max="6079" width="10.375" style="4" bestFit="1" customWidth="1"/>
    <col min="6080" max="6081" width="11.25" style="4" customWidth="1"/>
    <col min="6082" max="6082" width="10.375" style="4" customWidth="1"/>
    <col min="6083" max="6084" width="11.25" style="4" customWidth="1"/>
    <col min="6085" max="6085" width="12.25" style="4" bestFit="1" customWidth="1"/>
    <col min="6086" max="6087" width="11.25" style="4" customWidth="1"/>
    <col min="6088" max="6088" width="9.625" style="4" customWidth="1"/>
    <col min="6089" max="6090" width="11.25" style="4" customWidth="1"/>
    <col min="6091" max="6091" width="9.25" style="4" customWidth="1"/>
    <col min="6092" max="6093" width="11.25" style="4" customWidth="1"/>
    <col min="6094" max="6094" width="10.125" style="4" customWidth="1"/>
    <col min="6095" max="6096" width="9.375" style="4" customWidth="1"/>
    <col min="6097" max="6097" width="10.375" style="4" bestFit="1" customWidth="1"/>
    <col min="6098" max="6099" width="9.375" style="4" customWidth="1"/>
    <col min="6100" max="6100" width="9.25" style="4" bestFit="1" customWidth="1"/>
    <col min="6101" max="6101" width="9.375" style="4" customWidth="1"/>
    <col min="6102" max="6102" width="9" style="4" customWidth="1"/>
    <col min="6103" max="6103" width="9.75" style="4" customWidth="1"/>
    <col min="6104" max="6104" width="10.5" style="4" customWidth="1"/>
    <col min="6105" max="6105" width="11.125" style="4" bestFit="1" customWidth="1"/>
    <col min="6106" max="6106" width="10.375" style="4" bestFit="1" customWidth="1"/>
    <col min="6107" max="6107" width="9.375" style="4" customWidth="1"/>
    <col min="6108" max="6108" width="10" style="4" customWidth="1"/>
    <col min="6109" max="6109" width="8.5" style="4" bestFit="1" customWidth="1"/>
    <col min="6110" max="6110" width="10.25" style="4" customWidth="1"/>
    <col min="6111" max="6111" width="10.125" style="4" customWidth="1"/>
    <col min="6112" max="6112" width="9.25" style="4" bestFit="1" customWidth="1"/>
    <col min="6113" max="6113" width="11" style="4" bestFit="1" customWidth="1"/>
    <col min="6114" max="6114" width="10.625" style="4" customWidth="1"/>
    <col min="6115" max="6115" width="10.375" style="4" bestFit="1" customWidth="1"/>
    <col min="6116" max="6116" width="9.5" style="4" bestFit="1" customWidth="1"/>
    <col min="6117" max="6312" width="9" style="4"/>
    <col min="6313" max="6313" width="4" style="4" customWidth="1"/>
    <col min="6314" max="6314" width="17.75" style="4" customWidth="1"/>
    <col min="6315" max="6316" width="12.5" style="4" customWidth="1"/>
    <col min="6317" max="6317" width="12.25" style="4" bestFit="1" customWidth="1"/>
    <col min="6318" max="6319" width="11" style="4" customWidth="1"/>
    <col min="6320" max="6320" width="9.875" style="4" customWidth="1"/>
    <col min="6321" max="6322" width="11" style="4" customWidth="1"/>
    <col min="6323" max="6323" width="10.125" style="4" customWidth="1"/>
    <col min="6324" max="6325" width="11" style="4" customWidth="1"/>
    <col min="6326" max="6326" width="10.375" style="4" customWidth="1"/>
    <col min="6327" max="6328" width="11" style="4" customWidth="1"/>
    <col min="6329" max="6329" width="10.625" style="4" customWidth="1"/>
    <col min="6330" max="6332" width="11" style="4" customWidth="1"/>
    <col min="6333" max="6334" width="11.25" style="4" customWidth="1"/>
    <col min="6335" max="6335" width="10.375" style="4" bestFit="1" customWidth="1"/>
    <col min="6336" max="6337" width="11.25" style="4" customWidth="1"/>
    <col min="6338" max="6338" width="10.375" style="4" customWidth="1"/>
    <col min="6339" max="6340" width="11.25" style="4" customWidth="1"/>
    <col min="6341" max="6341" width="12.25" style="4" bestFit="1" customWidth="1"/>
    <col min="6342" max="6343" width="11.25" style="4" customWidth="1"/>
    <col min="6344" max="6344" width="9.625" style="4" customWidth="1"/>
    <col min="6345" max="6346" width="11.25" style="4" customWidth="1"/>
    <col min="6347" max="6347" width="9.25" style="4" customWidth="1"/>
    <col min="6348" max="6349" width="11.25" style="4" customWidth="1"/>
    <col min="6350" max="6350" width="10.125" style="4" customWidth="1"/>
    <col min="6351" max="6352" width="9.375" style="4" customWidth="1"/>
    <col min="6353" max="6353" width="10.375" style="4" bestFit="1" customWidth="1"/>
    <col min="6354" max="6355" width="9.375" style="4" customWidth="1"/>
    <col min="6356" max="6356" width="9.25" style="4" bestFit="1" customWidth="1"/>
    <col min="6357" max="6357" width="9.375" style="4" customWidth="1"/>
    <col min="6358" max="6358" width="9" style="4" customWidth="1"/>
    <col min="6359" max="6359" width="9.75" style="4" customWidth="1"/>
    <col min="6360" max="6360" width="10.5" style="4" customWidth="1"/>
    <col min="6361" max="6361" width="11.125" style="4" bestFit="1" customWidth="1"/>
    <col min="6362" max="6362" width="10.375" style="4" bestFit="1" customWidth="1"/>
    <col min="6363" max="6363" width="9.375" style="4" customWidth="1"/>
    <col min="6364" max="6364" width="10" style="4" customWidth="1"/>
    <col min="6365" max="6365" width="8.5" style="4" bestFit="1" customWidth="1"/>
    <col min="6366" max="6366" width="10.25" style="4" customWidth="1"/>
    <col min="6367" max="6367" width="10.125" style="4" customWidth="1"/>
    <col min="6368" max="6368" width="9.25" style="4" bestFit="1" customWidth="1"/>
    <col min="6369" max="6369" width="11" style="4" bestFit="1" customWidth="1"/>
    <col min="6370" max="6370" width="10.625" style="4" customWidth="1"/>
    <col min="6371" max="6371" width="10.375" style="4" bestFit="1" customWidth="1"/>
    <col min="6372" max="6372" width="9.5" style="4" bestFit="1" customWidth="1"/>
    <col min="6373" max="6568" width="9" style="4"/>
    <col min="6569" max="6569" width="4" style="4" customWidth="1"/>
    <col min="6570" max="6570" width="17.75" style="4" customWidth="1"/>
    <col min="6571" max="6572" width="12.5" style="4" customWidth="1"/>
    <col min="6573" max="6573" width="12.25" style="4" bestFit="1" customWidth="1"/>
    <col min="6574" max="6575" width="11" style="4" customWidth="1"/>
    <col min="6576" max="6576" width="9.875" style="4" customWidth="1"/>
    <col min="6577" max="6578" width="11" style="4" customWidth="1"/>
    <col min="6579" max="6579" width="10.125" style="4" customWidth="1"/>
    <col min="6580" max="6581" width="11" style="4" customWidth="1"/>
    <col min="6582" max="6582" width="10.375" style="4" customWidth="1"/>
    <col min="6583" max="6584" width="11" style="4" customWidth="1"/>
    <col min="6585" max="6585" width="10.625" style="4" customWidth="1"/>
    <col min="6586" max="6588" width="11" style="4" customWidth="1"/>
    <col min="6589" max="6590" width="11.25" style="4" customWidth="1"/>
    <col min="6591" max="6591" width="10.375" style="4" bestFit="1" customWidth="1"/>
    <col min="6592" max="6593" width="11.25" style="4" customWidth="1"/>
    <col min="6594" max="6594" width="10.375" style="4" customWidth="1"/>
    <col min="6595" max="6596" width="11.25" style="4" customWidth="1"/>
    <col min="6597" max="6597" width="12.25" style="4" bestFit="1" customWidth="1"/>
    <col min="6598" max="6599" width="11.25" style="4" customWidth="1"/>
    <col min="6600" max="6600" width="9.625" style="4" customWidth="1"/>
    <col min="6601" max="6602" width="11.25" style="4" customWidth="1"/>
    <col min="6603" max="6603" width="9.25" style="4" customWidth="1"/>
    <col min="6604" max="6605" width="11.25" style="4" customWidth="1"/>
    <col min="6606" max="6606" width="10.125" style="4" customWidth="1"/>
    <col min="6607" max="6608" width="9.375" style="4" customWidth="1"/>
    <col min="6609" max="6609" width="10.375" style="4" bestFit="1" customWidth="1"/>
    <col min="6610" max="6611" width="9.375" style="4" customWidth="1"/>
    <col min="6612" max="6612" width="9.25" style="4" bestFit="1" customWidth="1"/>
    <col min="6613" max="6613" width="9.375" style="4" customWidth="1"/>
    <col min="6614" max="6614" width="9" style="4" customWidth="1"/>
    <col min="6615" max="6615" width="9.75" style="4" customWidth="1"/>
    <col min="6616" max="6616" width="10.5" style="4" customWidth="1"/>
    <col min="6617" max="6617" width="11.125" style="4" bestFit="1" customWidth="1"/>
    <col min="6618" max="6618" width="10.375" style="4" bestFit="1" customWidth="1"/>
    <col min="6619" max="6619" width="9.375" style="4" customWidth="1"/>
    <col min="6620" max="6620" width="10" style="4" customWidth="1"/>
    <col min="6621" max="6621" width="8.5" style="4" bestFit="1" customWidth="1"/>
    <col min="6622" max="6622" width="10.25" style="4" customWidth="1"/>
    <col min="6623" max="6623" width="10.125" style="4" customWidth="1"/>
    <col min="6624" max="6624" width="9.25" style="4" bestFit="1" customWidth="1"/>
    <col min="6625" max="6625" width="11" style="4" bestFit="1" customWidth="1"/>
    <col min="6626" max="6626" width="10.625" style="4" customWidth="1"/>
    <col min="6627" max="6627" width="10.375" style="4" bestFit="1" customWidth="1"/>
    <col min="6628" max="6628" width="9.5" style="4" bestFit="1" customWidth="1"/>
    <col min="6629" max="6824" width="9" style="4"/>
    <col min="6825" max="6825" width="4" style="4" customWidth="1"/>
    <col min="6826" max="6826" width="17.75" style="4" customWidth="1"/>
    <col min="6827" max="6828" width="12.5" style="4" customWidth="1"/>
    <col min="6829" max="6829" width="12.25" style="4" bestFit="1" customWidth="1"/>
    <col min="6830" max="6831" width="11" style="4" customWidth="1"/>
    <col min="6832" max="6832" width="9.875" style="4" customWidth="1"/>
    <col min="6833" max="6834" width="11" style="4" customWidth="1"/>
    <col min="6835" max="6835" width="10.125" style="4" customWidth="1"/>
    <col min="6836" max="6837" width="11" style="4" customWidth="1"/>
    <col min="6838" max="6838" width="10.375" style="4" customWidth="1"/>
    <col min="6839" max="6840" width="11" style="4" customWidth="1"/>
    <col min="6841" max="6841" width="10.625" style="4" customWidth="1"/>
    <col min="6842" max="6844" width="11" style="4" customWidth="1"/>
    <col min="6845" max="6846" width="11.25" style="4" customWidth="1"/>
    <col min="6847" max="6847" width="10.375" style="4" bestFit="1" customWidth="1"/>
    <col min="6848" max="6849" width="11.25" style="4" customWidth="1"/>
    <col min="6850" max="6850" width="10.375" style="4" customWidth="1"/>
    <col min="6851" max="6852" width="11.25" style="4" customWidth="1"/>
    <col min="6853" max="6853" width="12.25" style="4" bestFit="1" customWidth="1"/>
    <col min="6854" max="6855" width="11.25" style="4" customWidth="1"/>
    <col min="6856" max="6856" width="9.625" style="4" customWidth="1"/>
    <col min="6857" max="6858" width="11.25" style="4" customWidth="1"/>
    <col min="6859" max="6859" width="9.25" style="4" customWidth="1"/>
    <col min="6860" max="6861" width="11.25" style="4" customWidth="1"/>
    <col min="6862" max="6862" width="10.125" style="4" customWidth="1"/>
    <col min="6863" max="6864" width="9.375" style="4" customWidth="1"/>
    <col min="6865" max="6865" width="10.375" style="4" bestFit="1" customWidth="1"/>
    <col min="6866" max="6867" width="9.375" style="4" customWidth="1"/>
    <col min="6868" max="6868" width="9.25" style="4" bestFit="1" customWidth="1"/>
    <col min="6869" max="6869" width="9.375" style="4" customWidth="1"/>
    <col min="6870" max="6870" width="9" style="4" customWidth="1"/>
    <col min="6871" max="6871" width="9.75" style="4" customWidth="1"/>
    <col min="6872" max="6872" width="10.5" style="4" customWidth="1"/>
    <col min="6873" max="6873" width="11.125" style="4" bestFit="1" customWidth="1"/>
    <col min="6874" max="6874" width="10.375" style="4" bestFit="1" customWidth="1"/>
    <col min="6875" max="6875" width="9.375" style="4" customWidth="1"/>
    <col min="6876" max="6876" width="10" style="4" customWidth="1"/>
    <col min="6877" max="6877" width="8.5" style="4" bestFit="1" customWidth="1"/>
    <col min="6878" max="6878" width="10.25" style="4" customWidth="1"/>
    <col min="6879" max="6879" width="10.125" style="4" customWidth="1"/>
    <col min="6880" max="6880" width="9.25" style="4" bestFit="1" customWidth="1"/>
    <col min="6881" max="6881" width="11" style="4" bestFit="1" customWidth="1"/>
    <col min="6882" max="6882" width="10.625" style="4" customWidth="1"/>
    <col min="6883" max="6883" width="10.375" style="4" bestFit="1" customWidth="1"/>
    <col min="6884" max="6884" width="9.5" style="4" bestFit="1" customWidth="1"/>
    <col min="6885" max="7080" width="9" style="4"/>
    <col min="7081" max="7081" width="4" style="4" customWidth="1"/>
    <col min="7082" max="7082" width="17.75" style="4" customWidth="1"/>
    <col min="7083" max="7084" width="12.5" style="4" customWidth="1"/>
    <col min="7085" max="7085" width="12.25" style="4" bestFit="1" customWidth="1"/>
    <col min="7086" max="7087" width="11" style="4" customWidth="1"/>
    <col min="7088" max="7088" width="9.875" style="4" customWidth="1"/>
    <col min="7089" max="7090" width="11" style="4" customWidth="1"/>
    <col min="7091" max="7091" width="10.125" style="4" customWidth="1"/>
    <col min="7092" max="7093" width="11" style="4" customWidth="1"/>
    <col min="7094" max="7094" width="10.375" style="4" customWidth="1"/>
    <col min="7095" max="7096" width="11" style="4" customWidth="1"/>
    <col min="7097" max="7097" width="10.625" style="4" customWidth="1"/>
    <col min="7098" max="7100" width="11" style="4" customWidth="1"/>
    <col min="7101" max="7102" width="11.25" style="4" customWidth="1"/>
    <col min="7103" max="7103" width="10.375" style="4" bestFit="1" customWidth="1"/>
    <col min="7104" max="7105" width="11.25" style="4" customWidth="1"/>
    <col min="7106" max="7106" width="10.375" style="4" customWidth="1"/>
    <col min="7107" max="7108" width="11.25" style="4" customWidth="1"/>
    <col min="7109" max="7109" width="12.25" style="4" bestFit="1" customWidth="1"/>
    <col min="7110" max="7111" width="11.25" style="4" customWidth="1"/>
    <col min="7112" max="7112" width="9.625" style="4" customWidth="1"/>
    <col min="7113" max="7114" width="11.25" style="4" customWidth="1"/>
    <col min="7115" max="7115" width="9.25" style="4" customWidth="1"/>
    <col min="7116" max="7117" width="11.25" style="4" customWidth="1"/>
    <col min="7118" max="7118" width="10.125" style="4" customWidth="1"/>
    <col min="7119" max="7120" width="9.375" style="4" customWidth="1"/>
    <col min="7121" max="7121" width="10.375" style="4" bestFit="1" customWidth="1"/>
    <col min="7122" max="7123" width="9.375" style="4" customWidth="1"/>
    <col min="7124" max="7124" width="9.25" style="4" bestFit="1" customWidth="1"/>
    <col min="7125" max="7125" width="9.375" style="4" customWidth="1"/>
    <col min="7126" max="7126" width="9" style="4" customWidth="1"/>
    <col min="7127" max="7127" width="9.75" style="4" customWidth="1"/>
    <col min="7128" max="7128" width="10.5" style="4" customWidth="1"/>
    <col min="7129" max="7129" width="11.125" style="4" bestFit="1" customWidth="1"/>
    <col min="7130" max="7130" width="10.375" style="4" bestFit="1" customWidth="1"/>
    <col min="7131" max="7131" width="9.375" style="4" customWidth="1"/>
    <col min="7132" max="7132" width="10" style="4" customWidth="1"/>
    <col min="7133" max="7133" width="8.5" style="4" bestFit="1" customWidth="1"/>
    <col min="7134" max="7134" width="10.25" style="4" customWidth="1"/>
    <col min="7135" max="7135" width="10.125" style="4" customWidth="1"/>
    <col min="7136" max="7136" width="9.25" style="4" bestFit="1" customWidth="1"/>
    <col min="7137" max="7137" width="11" style="4" bestFit="1" customWidth="1"/>
    <col min="7138" max="7138" width="10.625" style="4" customWidth="1"/>
    <col min="7139" max="7139" width="10.375" style="4" bestFit="1" customWidth="1"/>
    <col min="7140" max="7140" width="9.5" style="4" bestFit="1" customWidth="1"/>
    <col min="7141" max="7336" width="9" style="4"/>
    <col min="7337" max="7337" width="4" style="4" customWidth="1"/>
    <col min="7338" max="7338" width="17.75" style="4" customWidth="1"/>
    <col min="7339" max="7340" width="12.5" style="4" customWidth="1"/>
    <col min="7341" max="7341" width="12.25" style="4" bestFit="1" customWidth="1"/>
    <col min="7342" max="7343" width="11" style="4" customWidth="1"/>
    <col min="7344" max="7344" width="9.875" style="4" customWidth="1"/>
    <col min="7345" max="7346" width="11" style="4" customWidth="1"/>
    <col min="7347" max="7347" width="10.125" style="4" customWidth="1"/>
    <col min="7348" max="7349" width="11" style="4" customWidth="1"/>
    <col min="7350" max="7350" width="10.375" style="4" customWidth="1"/>
    <col min="7351" max="7352" width="11" style="4" customWidth="1"/>
    <col min="7353" max="7353" width="10.625" style="4" customWidth="1"/>
    <col min="7354" max="7356" width="11" style="4" customWidth="1"/>
    <col min="7357" max="7358" width="11.25" style="4" customWidth="1"/>
    <col min="7359" max="7359" width="10.375" style="4" bestFit="1" customWidth="1"/>
    <col min="7360" max="7361" width="11.25" style="4" customWidth="1"/>
    <col min="7362" max="7362" width="10.375" style="4" customWidth="1"/>
    <col min="7363" max="7364" width="11.25" style="4" customWidth="1"/>
    <col min="7365" max="7365" width="12.25" style="4" bestFit="1" customWidth="1"/>
    <col min="7366" max="7367" width="11.25" style="4" customWidth="1"/>
    <col min="7368" max="7368" width="9.625" style="4" customWidth="1"/>
    <col min="7369" max="7370" width="11.25" style="4" customWidth="1"/>
    <col min="7371" max="7371" width="9.25" style="4" customWidth="1"/>
    <col min="7372" max="7373" width="11.25" style="4" customWidth="1"/>
    <col min="7374" max="7374" width="10.125" style="4" customWidth="1"/>
    <col min="7375" max="7376" width="9.375" style="4" customWidth="1"/>
    <col min="7377" max="7377" width="10.375" style="4" bestFit="1" customWidth="1"/>
    <col min="7378" max="7379" width="9.375" style="4" customWidth="1"/>
    <col min="7380" max="7380" width="9.25" style="4" bestFit="1" customWidth="1"/>
    <col min="7381" max="7381" width="9.375" style="4" customWidth="1"/>
    <col min="7382" max="7382" width="9" style="4" customWidth="1"/>
    <col min="7383" max="7383" width="9.75" style="4" customWidth="1"/>
    <col min="7384" max="7384" width="10.5" style="4" customWidth="1"/>
    <col min="7385" max="7385" width="11.125" style="4" bestFit="1" customWidth="1"/>
    <col min="7386" max="7386" width="10.375" style="4" bestFit="1" customWidth="1"/>
    <col min="7387" max="7387" width="9.375" style="4" customWidth="1"/>
    <col min="7388" max="7388" width="10" style="4" customWidth="1"/>
    <col min="7389" max="7389" width="8.5" style="4" bestFit="1" customWidth="1"/>
    <col min="7390" max="7390" width="10.25" style="4" customWidth="1"/>
    <col min="7391" max="7391" width="10.125" style="4" customWidth="1"/>
    <col min="7392" max="7392" width="9.25" style="4" bestFit="1" customWidth="1"/>
    <col min="7393" max="7393" width="11" style="4" bestFit="1" customWidth="1"/>
    <col min="7394" max="7394" width="10.625" style="4" customWidth="1"/>
    <col min="7395" max="7395" width="10.375" style="4" bestFit="1" customWidth="1"/>
    <col min="7396" max="7396" width="9.5" style="4" bestFit="1" customWidth="1"/>
    <col min="7397" max="7592" width="9" style="4"/>
    <col min="7593" max="7593" width="4" style="4" customWidth="1"/>
    <col min="7594" max="7594" width="17.75" style="4" customWidth="1"/>
    <col min="7595" max="7596" width="12.5" style="4" customWidth="1"/>
    <col min="7597" max="7597" width="12.25" style="4" bestFit="1" customWidth="1"/>
    <col min="7598" max="7599" width="11" style="4" customWidth="1"/>
    <col min="7600" max="7600" width="9.875" style="4" customWidth="1"/>
    <col min="7601" max="7602" width="11" style="4" customWidth="1"/>
    <col min="7603" max="7603" width="10.125" style="4" customWidth="1"/>
    <col min="7604" max="7605" width="11" style="4" customWidth="1"/>
    <col min="7606" max="7606" width="10.375" style="4" customWidth="1"/>
    <col min="7607" max="7608" width="11" style="4" customWidth="1"/>
    <col min="7609" max="7609" width="10.625" style="4" customWidth="1"/>
    <col min="7610" max="7612" width="11" style="4" customWidth="1"/>
    <col min="7613" max="7614" width="11.25" style="4" customWidth="1"/>
    <col min="7615" max="7615" width="10.375" style="4" bestFit="1" customWidth="1"/>
    <col min="7616" max="7617" width="11.25" style="4" customWidth="1"/>
    <col min="7618" max="7618" width="10.375" style="4" customWidth="1"/>
    <col min="7619" max="7620" width="11.25" style="4" customWidth="1"/>
    <col min="7621" max="7621" width="12.25" style="4" bestFit="1" customWidth="1"/>
    <col min="7622" max="7623" width="11.25" style="4" customWidth="1"/>
    <col min="7624" max="7624" width="9.625" style="4" customWidth="1"/>
    <col min="7625" max="7626" width="11.25" style="4" customWidth="1"/>
    <col min="7627" max="7627" width="9.25" style="4" customWidth="1"/>
    <col min="7628" max="7629" width="11.25" style="4" customWidth="1"/>
    <col min="7630" max="7630" width="10.125" style="4" customWidth="1"/>
    <col min="7631" max="7632" width="9.375" style="4" customWidth="1"/>
    <col min="7633" max="7633" width="10.375" style="4" bestFit="1" customWidth="1"/>
    <col min="7634" max="7635" width="9.375" style="4" customWidth="1"/>
    <col min="7636" max="7636" width="9.25" style="4" bestFit="1" customWidth="1"/>
    <col min="7637" max="7637" width="9.375" style="4" customWidth="1"/>
    <col min="7638" max="7638" width="9" style="4" customWidth="1"/>
    <col min="7639" max="7639" width="9.75" style="4" customWidth="1"/>
    <col min="7640" max="7640" width="10.5" style="4" customWidth="1"/>
    <col min="7641" max="7641" width="11.125" style="4" bestFit="1" customWidth="1"/>
    <col min="7642" max="7642" width="10.375" style="4" bestFit="1" customWidth="1"/>
    <col min="7643" max="7643" width="9.375" style="4" customWidth="1"/>
    <col min="7644" max="7644" width="10" style="4" customWidth="1"/>
    <col min="7645" max="7645" width="8.5" style="4" bestFit="1" customWidth="1"/>
    <col min="7646" max="7646" width="10.25" style="4" customWidth="1"/>
    <col min="7647" max="7647" width="10.125" style="4" customWidth="1"/>
    <col min="7648" max="7648" width="9.25" style="4" bestFit="1" customWidth="1"/>
    <col min="7649" max="7649" width="11" style="4" bestFit="1" customWidth="1"/>
    <col min="7650" max="7650" width="10.625" style="4" customWidth="1"/>
    <col min="7651" max="7651" width="10.375" style="4" bestFit="1" customWidth="1"/>
    <col min="7652" max="7652" width="9.5" style="4" bestFit="1" customWidth="1"/>
    <col min="7653" max="7848" width="9" style="4"/>
    <col min="7849" max="7849" width="4" style="4" customWidth="1"/>
    <col min="7850" max="7850" width="17.75" style="4" customWidth="1"/>
    <col min="7851" max="7852" width="12.5" style="4" customWidth="1"/>
    <col min="7853" max="7853" width="12.25" style="4" bestFit="1" customWidth="1"/>
    <col min="7854" max="7855" width="11" style="4" customWidth="1"/>
    <col min="7856" max="7856" width="9.875" style="4" customWidth="1"/>
    <col min="7857" max="7858" width="11" style="4" customWidth="1"/>
    <col min="7859" max="7859" width="10.125" style="4" customWidth="1"/>
    <col min="7860" max="7861" width="11" style="4" customWidth="1"/>
    <col min="7862" max="7862" width="10.375" style="4" customWidth="1"/>
    <col min="7863" max="7864" width="11" style="4" customWidth="1"/>
    <col min="7865" max="7865" width="10.625" style="4" customWidth="1"/>
    <col min="7866" max="7868" width="11" style="4" customWidth="1"/>
    <col min="7869" max="7870" width="11.25" style="4" customWidth="1"/>
    <col min="7871" max="7871" width="10.375" style="4" bestFit="1" customWidth="1"/>
    <col min="7872" max="7873" width="11.25" style="4" customWidth="1"/>
    <col min="7874" max="7874" width="10.375" style="4" customWidth="1"/>
    <col min="7875" max="7876" width="11.25" style="4" customWidth="1"/>
    <col min="7877" max="7877" width="12.25" style="4" bestFit="1" customWidth="1"/>
    <col min="7878" max="7879" width="11.25" style="4" customWidth="1"/>
    <col min="7880" max="7880" width="9.625" style="4" customWidth="1"/>
    <col min="7881" max="7882" width="11.25" style="4" customWidth="1"/>
    <col min="7883" max="7883" width="9.25" style="4" customWidth="1"/>
    <col min="7884" max="7885" width="11.25" style="4" customWidth="1"/>
    <col min="7886" max="7886" width="10.125" style="4" customWidth="1"/>
    <col min="7887" max="7888" width="9.375" style="4" customWidth="1"/>
    <col min="7889" max="7889" width="10.375" style="4" bestFit="1" customWidth="1"/>
    <col min="7890" max="7891" width="9.375" style="4" customWidth="1"/>
    <col min="7892" max="7892" width="9.25" style="4" bestFit="1" customWidth="1"/>
    <col min="7893" max="7893" width="9.375" style="4" customWidth="1"/>
    <col min="7894" max="7894" width="9" style="4" customWidth="1"/>
    <col min="7895" max="7895" width="9.75" style="4" customWidth="1"/>
    <col min="7896" max="7896" width="10.5" style="4" customWidth="1"/>
    <col min="7897" max="7897" width="11.125" style="4" bestFit="1" customWidth="1"/>
    <col min="7898" max="7898" width="10.375" style="4" bestFit="1" customWidth="1"/>
    <col min="7899" max="7899" width="9.375" style="4" customWidth="1"/>
    <col min="7900" max="7900" width="10" style="4" customWidth="1"/>
    <col min="7901" max="7901" width="8.5" style="4" bestFit="1" customWidth="1"/>
    <col min="7902" max="7902" width="10.25" style="4" customWidth="1"/>
    <col min="7903" max="7903" width="10.125" style="4" customWidth="1"/>
    <col min="7904" max="7904" width="9.25" style="4" bestFit="1" customWidth="1"/>
    <col min="7905" max="7905" width="11" style="4" bestFit="1" customWidth="1"/>
    <col min="7906" max="7906" width="10.625" style="4" customWidth="1"/>
    <col min="7907" max="7907" width="10.375" style="4" bestFit="1" customWidth="1"/>
    <col min="7908" max="7908" width="9.5" style="4" bestFit="1" customWidth="1"/>
    <col min="7909" max="8104" width="9" style="4"/>
    <col min="8105" max="8105" width="4" style="4" customWidth="1"/>
    <col min="8106" max="8106" width="17.75" style="4" customWidth="1"/>
    <col min="8107" max="8108" width="12.5" style="4" customWidth="1"/>
    <col min="8109" max="8109" width="12.25" style="4" bestFit="1" customWidth="1"/>
    <col min="8110" max="8111" width="11" style="4" customWidth="1"/>
    <col min="8112" max="8112" width="9.875" style="4" customWidth="1"/>
    <col min="8113" max="8114" width="11" style="4" customWidth="1"/>
    <col min="8115" max="8115" width="10.125" style="4" customWidth="1"/>
    <col min="8116" max="8117" width="11" style="4" customWidth="1"/>
    <col min="8118" max="8118" width="10.375" style="4" customWidth="1"/>
    <col min="8119" max="8120" width="11" style="4" customWidth="1"/>
    <col min="8121" max="8121" width="10.625" style="4" customWidth="1"/>
    <col min="8122" max="8124" width="11" style="4" customWidth="1"/>
    <col min="8125" max="8126" width="11.25" style="4" customWidth="1"/>
    <col min="8127" max="8127" width="10.375" style="4" bestFit="1" customWidth="1"/>
    <col min="8128" max="8129" width="11.25" style="4" customWidth="1"/>
    <col min="8130" max="8130" width="10.375" style="4" customWidth="1"/>
    <col min="8131" max="8132" width="11.25" style="4" customWidth="1"/>
    <col min="8133" max="8133" width="12.25" style="4" bestFit="1" customWidth="1"/>
    <col min="8134" max="8135" width="11.25" style="4" customWidth="1"/>
    <col min="8136" max="8136" width="9.625" style="4" customWidth="1"/>
    <col min="8137" max="8138" width="11.25" style="4" customWidth="1"/>
    <col min="8139" max="8139" width="9.25" style="4" customWidth="1"/>
    <col min="8140" max="8141" width="11.25" style="4" customWidth="1"/>
    <col min="8142" max="8142" width="10.125" style="4" customWidth="1"/>
    <col min="8143" max="8144" width="9.375" style="4" customWidth="1"/>
    <col min="8145" max="8145" width="10.375" style="4" bestFit="1" customWidth="1"/>
    <col min="8146" max="8147" width="9.375" style="4" customWidth="1"/>
    <col min="8148" max="8148" width="9.25" style="4" bestFit="1" customWidth="1"/>
    <col min="8149" max="8149" width="9.375" style="4" customWidth="1"/>
    <col min="8150" max="8150" width="9" style="4" customWidth="1"/>
    <col min="8151" max="8151" width="9.75" style="4" customWidth="1"/>
    <col min="8152" max="8152" width="10.5" style="4" customWidth="1"/>
    <col min="8153" max="8153" width="11.125" style="4" bestFit="1" customWidth="1"/>
    <col min="8154" max="8154" width="10.375" style="4" bestFit="1" customWidth="1"/>
    <col min="8155" max="8155" width="9.375" style="4" customWidth="1"/>
    <col min="8156" max="8156" width="10" style="4" customWidth="1"/>
    <col min="8157" max="8157" width="8.5" style="4" bestFit="1" customWidth="1"/>
    <col min="8158" max="8158" width="10.25" style="4" customWidth="1"/>
    <col min="8159" max="8159" width="10.125" style="4" customWidth="1"/>
    <col min="8160" max="8160" width="9.25" style="4" bestFit="1" customWidth="1"/>
    <col min="8161" max="8161" width="11" style="4" bestFit="1" customWidth="1"/>
    <col min="8162" max="8162" width="10.625" style="4" customWidth="1"/>
    <col min="8163" max="8163" width="10.375" style="4" bestFit="1" customWidth="1"/>
    <col min="8164" max="8164" width="9.5" style="4" bestFit="1" customWidth="1"/>
    <col min="8165" max="8360" width="9" style="4"/>
    <col min="8361" max="8361" width="4" style="4" customWidth="1"/>
    <col min="8362" max="8362" width="17.75" style="4" customWidth="1"/>
    <col min="8363" max="8364" width="12.5" style="4" customWidth="1"/>
    <col min="8365" max="8365" width="12.25" style="4" bestFit="1" customWidth="1"/>
    <col min="8366" max="8367" width="11" style="4" customWidth="1"/>
    <col min="8368" max="8368" width="9.875" style="4" customWidth="1"/>
    <col min="8369" max="8370" width="11" style="4" customWidth="1"/>
    <col min="8371" max="8371" width="10.125" style="4" customWidth="1"/>
    <col min="8372" max="8373" width="11" style="4" customWidth="1"/>
    <col min="8374" max="8374" width="10.375" style="4" customWidth="1"/>
    <col min="8375" max="8376" width="11" style="4" customWidth="1"/>
    <col min="8377" max="8377" width="10.625" style="4" customWidth="1"/>
    <col min="8378" max="8380" width="11" style="4" customWidth="1"/>
    <col min="8381" max="8382" width="11.25" style="4" customWidth="1"/>
    <col min="8383" max="8383" width="10.375" style="4" bestFit="1" customWidth="1"/>
    <col min="8384" max="8385" width="11.25" style="4" customWidth="1"/>
    <col min="8386" max="8386" width="10.375" style="4" customWidth="1"/>
    <col min="8387" max="8388" width="11.25" style="4" customWidth="1"/>
    <col min="8389" max="8389" width="12.25" style="4" bestFit="1" customWidth="1"/>
    <col min="8390" max="8391" width="11.25" style="4" customWidth="1"/>
    <col min="8392" max="8392" width="9.625" style="4" customWidth="1"/>
    <col min="8393" max="8394" width="11.25" style="4" customWidth="1"/>
    <col min="8395" max="8395" width="9.25" style="4" customWidth="1"/>
    <col min="8396" max="8397" width="11.25" style="4" customWidth="1"/>
    <col min="8398" max="8398" width="10.125" style="4" customWidth="1"/>
    <col min="8399" max="8400" width="9.375" style="4" customWidth="1"/>
    <col min="8401" max="8401" width="10.375" style="4" bestFit="1" customWidth="1"/>
    <col min="8402" max="8403" width="9.375" style="4" customWidth="1"/>
    <col min="8404" max="8404" width="9.25" style="4" bestFit="1" customWidth="1"/>
    <col min="8405" max="8405" width="9.375" style="4" customWidth="1"/>
    <col min="8406" max="8406" width="9" style="4" customWidth="1"/>
    <col min="8407" max="8407" width="9.75" style="4" customWidth="1"/>
    <col min="8408" max="8408" width="10.5" style="4" customWidth="1"/>
    <col min="8409" max="8409" width="11.125" style="4" bestFit="1" customWidth="1"/>
    <col min="8410" max="8410" width="10.375" style="4" bestFit="1" customWidth="1"/>
    <col min="8411" max="8411" width="9.375" style="4" customWidth="1"/>
    <col min="8412" max="8412" width="10" style="4" customWidth="1"/>
    <col min="8413" max="8413" width="8.5" style="4" bestFit="1" customWidth="1"/>
    <col min="8414" max="8414" width="10.25" style="4" customWidth="1"/>
    <col min="8415" max="8415" width="10.125" style="4" customWidth="1"/>
    <col min="8416" max="8416" width="9.25" style="4" bestFit="1" customWidth="1"/>
    <col min="8417" max="8417" width="11" style="4" bestFit="1" customWidth="1"/>
    <col min="8418" max="8418" width="10.625" style="4" customWidth="1"/>
    <col min="8419" max="8419" width="10.375" style="4" bestFit="1" customWidth="1"/>
    <col min="8420" max="8420" width="9.5" style="4" bestFit="1" customWidth="1"/>
    <col min="8421" max="8616" width="9" style="4"/>
    <col min="8617" max="8617" width="4" style="4" customWidth="1"/>
    <col min="8618" max="8618" width="17.75" style="4" customWidth="1"/>
    <col min="8619" max="8620" width="12.5" style="4" customWidth="1"/>
    <col min="8621" max="8621" width="12.25" style="4" bestFit="1" customWidth="1"/>
    <col min="8622" max="8623" width="11" style="4" customWidth="1"/>
    <col min="8624" max="8624" width="9.875" style="4" customWidth="1"/>
    <col min="8625" max="8626" width="11" style="4" customWidth="1"/>
    <col min="8627" max="8627" width="10.125" style="4" customWidth="1"/>
    <col min="8628" max="8629" width="11" style="4" customWidth="1"/>
    <col min="8630" max="8630" width="10.375" style="4" customWidth="1"/>
    <col min="8631" max="8632" width="11" style="4" customWidth="1"/>
    <col min="8633" max="8633" width="10.625" style="4" customWidth="1"/>
    <col min="8634" max="8636" width="11" style="4" customWidth="1"/>
    <col min="8637" max="8638" width="11.25" style="4" customWidth="1"/>
    <col min="8639" max="8639" width="10.375" style="4" bestFit="1" customWidth="1"/>
    <col min="8640" max="8641" width="11.25" style="4" customWidth="1"/>
    <col min="8642" max="8642" width="10.375" style="4" customWidth="1"/>
    <col min="8643" max="8644" width="11.25" style="4" customWidth="1"/>
    <col min="8645" max="8645" width="12.25" style="4" bestFit="1" customWidth="1"/>
    <col min="8646" max="8647" width="11.25" style="4" customWidth="1"/>
    <col min="8648" max="8648" width="9.625" style="4" customWidth="1"/>
    <col min="8649" max="8650" width="11.25" style="4" customWidth="1"/>
    <col min="8651" max="8651" width="9.25" style="4" customWidth="1"/>
    <col min="8652" max="8653" width="11.25" style="4" customWidth="1"/>
    <col min="8654" max="8654" width="10.125" style="4" customWidth="1"/>
    <col min="8655" max="8656" width="9.375" style="4" customWidth="1"/>
    <col min="8657" max="8657" width="10.375" style="4" bestFit="1" customWidth="1"/>
    <col min="8658" max="8659" width="9.375" style="4" customWidth="1"/>
    <col min="8660" max="8660" width="9.25" style="4" bestFit="1" customWidth="1"/>
    <col min="8661" max="8661" width="9.375" style="4" customWidth="1"/>
    <col min="8662" max="8662" width="9" style="4" customWidth="1"/>
    <col min="8663" max="8663" width="9.75" style="4" customWidth="1"/>
    <col min="8664" max="8664" width="10.5" style="4" customWidth="1"/>
    <col min="8665" max="8665" width="11.125" style="4" bestFit="1" customWidth="1"/>
    <col min="8666" max="8666" width="10.375" style="4" bestFit="1" customWidth="1"/>
    <col min="8667" max="8667" width="9.375" style="4" customWidth="1"/>
    <col min="8668" max="8668" width="10" style="4" customWidth="1"/>
    <col min="8669" max="8669" width="8.5" style="4" bestFit="1" customWidth="1"/>
    <col min="8670" max="8670" width="10.25" style="4" customWidth="1"/>
    <col min="8671" max="8671" width="10.125" style="4" customWidth="1"/>
    <col min="8672" max="8672" width="9.25" style="4" bestFit="1" customWidth="1"/>
    <col min="8673" max="8673" width="11" style="4" bestFit="1" customWidth="1"/>
    <col min="8674" max="8674" width="10.625" style="4" customWidth="1"/>
    <col min="8675" max="8675" width="10.375" style="4" bestFit="1" customWidth="1"/>
    <col min="8676" max="8676" width="9.5" style="4" bestFit="1" customWidth="1"/>
    <col min="8677" max="8872" width="9" style="4"/>
    <col min="8873" max="8873" width="4" style="4" customWidth="1"/>
    <col min="8874" max="8874" width="17.75" style="4" customWidth="1"/>
    <col min="8875" max="8876" width="12.5" style="4" customWidth="1"/>
    <col min="8877" max="8877" width="12.25" style="4" bestFit="1" customWidth="1"/>
    <col min="8878" max="8879" width="11" style="4" customWidth="1"/>
    <col min="8880" max="8880" width="9.875" style="4" customWidth="1"/>
    <col min="8881" max="8882" width="11" style="4" customWidth="1"/>
    <col min="8883" max="8883" width="10.125" style="4" customWidth="1"/>
    <col min="8884" max="8885" width="11" style="4" customWidth="1"/>
    <col min="8886" max="8886" width="10.375" style="4" customWidth="1"/>
    <col min="8887" max="8888" width="11" style="4" customWidth="1"/>
    <col min="8889" max="8889" width="10.625" style="4" customWidth="1"/>
    <col min="8890" max="8892" width="11" style="4" customWidth="1"/>
    <col min="8893" max="8894" width="11.25" style="4" customWidth="1"/>
    <col min="8895" max="8895" width="10.375" style="4" bestFit="1" customWidth="1"/>
    <col min="8896" max="8897" width="11.25" style="4" customWidth="1"/>
    <col min="8898" max="8898" width="10.375" style="4" customWidth="1"/>
    <col min="8899" max="8900" width="11.25" style="4" customWidth="1"/>
    <col min="8901" max="8901" width="12.25" style="4" bestFit="1" customWidth="1"/>
    <col min="8902" max="8903" width="11.25" style="4" customWidth="1"/>
    <col min="8904" max="8904" width="9.625" style="4" customWidth="1"/>
    <col min="8905" max="8906" width="11.25" style="4" customWidth="1"/>
    <col min="8907" max="8907" width="9.25" style="4" customWidth="1"/>
    <col min="8908" max="8909" width="11.25" style="4" customWidth="1"/>
    <col min="8910" max="8910" width="10.125" style="4" customWidth="1"/>
    <col min="8911" max="8912" width="9.375" style="4" customWidth="1"/>
    <col min="8913" max="8913" width="10.375" style="4" bestFit="1" customWidth="1"/>
    <col min="8914" max="8915" width="9.375" style="4" customWidth="1"/>
    <col min="8916" max="8916" width="9.25" style="4" bestFit="1" customWidth="1"/>
    <col min="8917" max="8917" width="9.375" style="4" customWidth="1"/>
    <col min="8918" max="8918" width="9" style="4" customWidth="1"/>
    <col min="8919" max="8919" width="9.75" style="4" customWidth="1"/>
    <col min="8920" max="8920" width="10.5" style="4" customWidth="1"/>
    <col min="8921" max="8921" width="11.125" style="4" bestFit="1" customWidth="1"/>
    <col min="8922" max="8922" width="10.375" style="4" bestFit="1" customWidth="1"/>
    <col min="8923" max="8923" width="9.375" style="4" customWidth="1"/>
    <col min="8924" max="8924" width="10" style="4" customWidth="1"/>
    <col min="8925" max="8925" width="8.5" style="4" bestFit="1" customWidth="1"/>
    <col min="8926" max="8926" width="10.25" style="4" customWidth="1"/>
    <col min="8927" max="8927" width="10.125" style="4" customWidth="1"/>
    <col min="8928" max="8928" width="9.25" style="4" bestFit="1" customWidth="1"/>
    <col min="8929" max="8929" width="11" style="4" bestFit="1" customWidth="1"/>
    <col min="8930" max="8930" width="10.625" style="4" customWidth="1"/>
    <col min="8931" max="8931" width="10.375" style="4" bestFit="1" customWidth="1"/>
    <col min="8932" max="8932" width="9.5" style="4" bestFit="1" customWidth="1"/>
    <col min="8933" max="9128" width="9" style="4"/>
    <col min="9129" max="9129" width="4" style="4" customWidth="1"/>
    <col min="9130" max="9130" width="17.75" style="4" customWidth="1"/>
    <col min="9131" max="9132" width="12.5" style="4" customWidth="1"/>
    <col min="9133" max="9133" width="12.25" style="4" bestFit="1" customWidth="1"/>
    <col min="9134" max="9135" width="11" style="4" customWidth="1"/>
    <col min="9136" max="9136" width="9.875" style="4" customWidth="1"/>
    <col min="9137" max="9138" width="11" style="4" customWidth="1"/>
    <col min="9139" max="9139" width="10.125" style="4" customWidth="1"/>
    <col min="9140" max="9141" width="11" style="4" customWidth="1"/>
    <col min="9142" max="9142" width="10.375" style="4" customWidth="1"/>
    <col min="9143" max="9144" width="11" style="4" customWidth="1"/>
    <col min="9145" max="9145" width="10.625" style="4" customWidth="1"/>
    <col min="9146" max="9148" width="11" style="4" customWidth="1"/>
    <col min="9149" max="9150" width="11.25" style="4" customWidth="1"/>
    <col min="9151" max="9151" width="10.375" style="4" bestFit="1" customWidth="1"/>
    <col min="9152" max="9153" width="11.25" style="4" customWidth="1"/>
    <col min="9154" max="9154" width="10.375" style="4" customWidth="1"/>
    <col min="9155" max="9156" width="11.25" style="4" customWidth="1"/>
    <col min="9157" max="9157" width="12.25" style="4" bestFit="1" customWidth="1"/>
    <col min="9158" max="9159" width="11.25" style="4" customWidth="1"/>
    <col min="9160" max="9160" width="9.625" style="4" customWidth="1"/>
    <col min="9161" max="9162" width="11.25" style="4" customWidth="1"/>
    <col min="9163" max="9163" width="9.25" style="4" customWidth="1"/>
    <col min="9164" max="9165" width="11.25" style="4" customWidth="1"/>
    <col min="9166" max="9166" width="10.125" style="4" customWidth="1"/>
    <col min="9167" max="9168" width="9.375" style="4" customWidth="1"/>
    <col min="9169" max="9169" width="10.375" style="4" bestFit="1" customWidth="1"/>
    <col min="9170" max="9171" width="9.375" style="4" customWidth="1"/>
    <col min="9172" max="9172" width="9.25" style="4" bestFit="1" customWidth="1"/>
    <col min="9173" max="9173" width="9.375" style="4" customWidth="1"/>
    <col min="9174" max="9174" width="9" style="4" customWidth="1"/>
    <col min="9175" max="9175" width="9.75" style="4" customWidth="1"/>
    <col min="9176" max="9176" width="10.5" style="4" customWidth="1"/>
    <col min="9177" max="9177" width="11.125" style="4" bestFit="1" customWidth="1"/>
    <col min="9178" max="9178" width="10.375" style="4" bestFit="1" customWidth="1"/>
    <col min="9179" max="9179" width="9.375" style="4" customWidth="1"/>
    <col min="9180" max="9180" width="10" style="4" customWidth="1"/>
    <col min="9181" max="9181" width="8.5" style="4" bestFit="1" customWidth="1"/>
    <col min="9182" max="9182" width="10.25" style="4" customWidth="1"/>
    <col min="9183" max="9183" width="10.125" style="4" customWidth="1"/>
    <col min="9184" max="9184" width="9.25" style="4" bestFit="1" customWidth="1"/>
    <col min="9185" max="9185" width="11" style="4" bestFit="1" customWidth="1"/>
    <col min="9186" max="9186" width="10.625" style="4" customWidth="1"/>
    <col min="9187" max="9187" width="10.375" style="4" bestFit="1" customWidth="1"/>
    <col min="9188" max="9188" width="9.5" style="4" bestFit="1" customWidth="1"/>
    <col min="9189" max="9384" width="9" style="4"/>
    <col min="9385" max="9385" width="4" style="4" customWidth="1"/>
    <col min="9386" max="9386" width="17.75" style="4" customWidth="1"/>
    <col min="9387" max="9388" width="12.5" style="4" customWidth="1"/>
    <col min="9389" max="9389" width="12.25" style="4" bestFit="1" customWidth="1"/>
    <col min="9390" max="9391" width="11" style="4" customWidth="1"/>
    <col min="9392" max="9392" width="9.875" style="4" customWidth="1"/>
    <col min="9393" max="9394" width="11" style="4" customWidth="1"/>
    <col min="9395" max="9395" width="10.125" style="4" customWidth="1"/>
    <col min="9396" max="9397" width="11" style="4" customWidth="1"/>
    <col min="9398" max="9398" width="10.375" style="4" customWidth="1"/>
    <col min="9399" max="9400" width="11" style="4" customWidth="1"/>
    <col min="9401" max="9401" width="10.625" style="4" customWidth="1"/>
    <col min="9402" max="9404" width="11" style="4" customWidth="1"/>
    <col min="9405" max="9406" width="11.25" style="4" customWidth="1"/>
    <col min="9407" max="9407" width="10.375" style="4" bestFit="1" customWidth="1"/>
    <col min="9408" max="9409" width="11.25" style="4" customWidth="1"/>
    <col min="9410" max="9410" width="10.375" style="4" customWidth="1"/>
    <col min="9411" max="9412" width="11.25" style="4" customWidth="1"/>
    <col min="9413" max="9413" width="12.25" style="4" bestFit="1" customWidth="1"/>
    <col min="9414" max="9415" width="11.25" style="4" customWidth="1"/>
    <col min="9416" max="9416" width="9.625" style="4" customWidth="1"/>
    <col min="9417" max="9418" width="11.25" style="4" customWidth="1"/>
    <col min="9419" max="9419" width="9.25" style="4" customWidth="1"/>
    <col min="9420" max="9421" width="11.25" style="4" customWidth="1"/>
    <col min="9422" max="9422" width="10.125" style="4" customWidth="1"/>
    <col min="9423" max="9424" width="9.375" style="4" customWidth="1"/>
    <col min="9425" max="9425" width="10.375" style="4" bestFit="1" customWidth="1"/>
    <col min="9426" max="9427" width="9.375" style="4" customWidth="1"/>
    <col min="9428" max="9428" width="9.25" style="4" bestFit="1" customWidth="1"/>
    <col min="9429" max="9429" width="9.375" style="4" customWidth="1"/>
    <col min="9430" max="9430" width="9" style="4" customWidth="1"/>
    <col min="9431" max="9431" width="9.75" style="4" customWidth="1"/>
    <col min="9432" max="9432" width="10.5" style="4" customWidth="1"/>
    <col min="9433" max="9433" width="11.125" style="4" bestFit="1" customWidth="1"/>
    <col min="9434" max="9434" width="10.375" style="4" bestFit="1" customWidth="1"/>
    <col min="9435" max="9435" width="9.375" style="4" customWidth="1"/>
    <col min="9436" max="9436" width="10" style="4" customWidth="1"/>
    <col min="9437" max="9437" width="8.5" style="4" bestFit="1" customWidth="1"/>
    <col min="9438" max="9438" width="10.25" style="4" customWidth="1"/>
    <col min="9439" max="9439" width="10.125" style="4" customWidth="1"/>
    <col min="9440" max="9440" width="9.25" style="4" bestFit="1" customWidth="1"/>
    <col min="9441" max="9441" width="11" style="4" bestFit="1" customWidth="1"/>
    <col min="9442" max="9442" width="10.625" style="4" customWidth="1"/>
    <col min="9443" max="9443" width="10.375" style="4" bestFit="1" customWidth="1"/>
    <col min="9444" max="9444" width="9.5" style="4" bestFit="1" customWidth="1"/>
    <col min="9445" max="9640" width="9" style="4"/>
    <col min="9641" max="9641" width="4" style="4" customWidth="1"/>
    <col min="9642" max="9642" width="17.75" style="4" customWidth="1"/>
    <col min="9643" max="9644" width="12.5" style="4" customWidth="1"/>
    <col min="9645" max="9645" width="12.25" style="4" bestFit="1" customWidth="1"/>
    <col min="9646" max="9647" width="11" style="4" customWidth="1"/>
    <col min="9648" max="9648" width="9.875" style="4" customWidth="1"/>
    <col min="9649" max="9650" width="11" style="4" customWidth="1"/>
    <col min="9651" max="9651" width="10.125" style="4" customWidth="1"/>
    <col min="9652" max="9653" width="11" style="4" customWidth="1"/>
    <col min="9654" max="9654" width="10.375" style="4" customWidth="1"/>
    <col min="9655" max="9656" width="11" style="4" customWidth="1"/>
    <col min="9657" max="9657" width="10.625" style="4" customWidth="1"/>
    <col min="9658" max="9660" width="11" style="4" customWidth="1"/>
    <col min="9661" max="9662" width="11.25" style="4" customWidth="1"/>
    <col min="9663" max="9663" width="10.375" style="4" bestFit="1" customWidth="1"/>
    <col min="9664" max="9665" width="11.25" style="4" customWidth="1"/>
    <col min="9666" max="9666" width="10.375" style="4" customWidth="1"/>
    <col min="9667" max="9668" width="11.25" style="4" customWidth="1"/>
    <col min="9669" max="9669" width="12.25" style="4" bestFit="1" customWidth="1"/>
    <col min="9670" max="9671" width="11.25" style="4" customWidth="1"/>
    <col min="9672" max="9672" width="9.625" style="4" customWidth="1"/>
    <col min="9673" max="9674" width="11.25" style="4" customWidth="1"/>
    <col min="9675" max="9675" width="9.25" style="4" customWidth="1"/>
    <col min="9676" max="9677" width="11.25" style="4" customWidth="1"/>
    <col min="9678" max="9678" width="10.125" style="4" customWidth="1"/>
    <col min="9679" max="9680" width="9.375" style="4" customWidth="1"/>
    <col min="9681" max="9681" width="10.375" style="4" bestFit="1" customWidth="1"/>
    <col min="9682" max="9683" width="9.375" style="4" customWidth="1"/>
    <col min="9684" max="9684" width="9.25" style="4" bestFit="1" customWidth="1"/>
    <col min="9685" max="9685" width="9.375" style="4" customWidth="1"/>
    <col min="9686" max="9686" width="9" style="4" customWidth="1"/>
    <col min="9687" max="9687" width="9.75" style="4" customWidth="1"/>
    <col min="9688" max="9688" width="10.5" style="4" customWidth="1"/>
    <col min="9689" max="9689" width="11.125" style="4" bestFit="1" customWidth="1"/>
    <col min="9690" max="9690" width="10.375" style="4" bestFit="1" customWidth="1"/>
    <col min="9691" max="9691" width="9.375" style="4" customWidth="1"/>
    <col min="9692" max="9692" width="10" style="4" customWidth="1"/>
    <col min="9693" max="9693" width="8.5" style="4" bestFit="1" customWidth="1"/>
    <col min="9694" max="9694" width="10.25" style="4" customWidth="1"/>
    <col min="9695" max="9695" width="10.125" style="4" customWidth="1"/>
    <col min="9696" max="9696" width="9.25" style="4" bestFit="1" customWidth="1"/>
    <col min="9697" max="9697" width="11" style="4" bestFit="1" customWidth="1"/>
    <col min="9698" max="9698" width="10.625" style="4" customWidth="1"/>
    <col min="9699" max="9699" width="10.375" style="4" bestFit="1" customWidth="1"/>
    <col min="9700" max="9700" width="9.5" style="4" bestFit="1" customWidth="1"/>
    <col min="9701" max="9896" width="9" style="4"/>
    <col min="9897" max="9897" width="4" style="4" customWidth="1"/>
    <col min="9898" max="9898" width="17.75" style="4" customWidth="1"/>
    <col min="9899" max="9900" width="12.5" style="4" customWidth="1"/>
    <col min="9901" max="9901" width="12.25" style="4" bestFit="1" customWidth="1"/>
    <col min="9902" max="9903" width="11" style="4" customWidth="1"/>
    <col min="9904" max="9904" width="9.875" style="4" customWidth="1"/>
    <col min="9905" max="9906" width="11" style="4" customWidth="1"/>
    <col min="9907" max="9907" width="10.125" style="4" customWidth="1"/>
    <col min="9908" max="9909" width="11" style="4" customWidth="1"/>
    <col min="9910" max="9910" width="10.375" style="4" customWidth="1"/>
    <col min="9911" max="9912" width="11" style="4" customWidth="1"/>
    <col min="9913" max="9913" width="10.625" style="4" customWidth="1"/>
    <col min="9914" max="9916" width="11" style="4" customWidth="1"/>
    <col min="9917" max="9918" width="11.25" style="4" customWidth="1"/>
    <col min="9919" max="9919" width="10.375" style="4" bestFit="1" customWidth="1"/>
    <col min="9920" max="9921" width="11.25" style="4" customWidth="1"/>
    <col min="9922" max="9922" width="10.375" style="4" customWidth="1"/>
    <col min="9923" max="9924" width="11.25" style="4" customWidth="1"/>
    <col min="9925" max="9925" width="12.25" style="4" bestFit="1" customWidth="1"/>
    <col min="9926" max="9927" width="11.25" style="4" customWidth="1"/>
    <col min="9928" max="9928" width="9.625" style="4" customWidth="1"/>
    <col min="9929" max="9930" width="11.25" style="4" customWidth="1"/>
    <col min="9931" max="9931" width="9.25" style="4" customWidth="1"/>
    <col min="9932" max="9933" width="11.25" style="4" customWidth="1"/>
    <col min="9934" max="9934" width="10.125" style="4" customWidth="1"/>
    <col min="9935" max="9936" width="9.375" style="4" customWidth="1"/>
    <col min="9937" max="9937" width="10.375" style="4" bestFit="1" customWidth="1"/>
    <col min="9938" max="9939" width="9.375" style="4" customWidth="1"/>
    <col min="9940" max="9940" width="9.25" style="4" bestFit="1" customWidth="1"/>
    <col min="9941" max="9941" width="9.375" style="4" customWidth="1"/>
    <col min="9942" max="9942" width="9" style="4" customWidth="1"/>
    <col min="9943" max="9943" width="9.75" style="4" customWidth="1"/>
    <col min="9944" max="9944" width="10.5" style="4" customWidth="1"/>
    <col min="9945" max="9945" width="11.125" style="4" bestFit="1" customWidth="1"/>
    <col min="9946" max="9946" width="10.375" style="4" bestFit="1" customWidth="1"/>
    <col min="9947" max="9947" width="9.375" style="4" customWidth="1"/>
    <col min="9948" max="9948" width="10" style="4" customWidth="1"/>
    <col min="9949" max="9949" width="8.5" style="4" bestFit="1" customWidth="1"/>
    <col min="9950" max="9950" width="10.25" style="4" customWidth="1"/>
    <col min="9951" max="9951" width="10.125" style="4" customWidth="1"/>
    <col min="9952" max="9952" width="9.25" style="4" bestFit="1" customWidth="1"/>
    <col min="9953" max="9953" width="11" style="4" bestFit="1" customWidth="1"/>
    <col min="9954" max="9954" width="10.625" style="4" customWidth="1"/>
    <col min="9955" max="9955" width="10.375" style="4" bestFit="1" customWidth="1"/>
    <col min="9956" max="9956" width="9.5" style="4" bestFit="1" customWidth="1"/>
    <col min="9957" max="10152" width="9" style="4"/>
    <col min="10153" max="10153" width="4" style="4" customWidth="1"/>
    <col min="10154" max="10154" width="17.75" style="4" customWidth="1"/>
    <col min="10155" max="10156" width="12.5" style="4" customWidth="1"/>
    <col min="10157" max="10157" width="12.25" style="4" bestFit="1" customWidth="1"/>
    <col min="10158" max="10159" width="11" style="4" customWidth="1"/>
    <col min="10160" max="10160" width="9.875" style="4" customWidth="1"/>
    <col min="10161" max="10162" width="11" style="4" customWidth="1"/>
    <col min="10163" max="10163" width="10.125" style="4" customWidth="1"/>
    <col min="10164" max="10165" width="11" style="4" customWidth="1"/>
    <col min="10166" max="10166" width="10.375" style="4" customWidth="1"/>
    <col min="10167" max="10168" width="11" style="4" customWidth="1"/>
    <col min="10169" max="10169" width="10.625" style="4" customWidth="1"/>
    <col min="10170" max="10172" width="11" style="4" customWidth="1"/>
    <col min="10173" max="10174" width="11.25" style="4" customWidth="1"/>
    <col min="10175" max="10175" width="10.375" style="4" bestFit="1" customWidth="1"/>
    <col min="10176" max="10177" width="11.25" style="4" customWidth="1"/>
    <col min="10178" max="10178" width="10.375" style="4" customWidth="1"/>
    <col min="10179" max="10180" width="11.25" style="4" customWidth="1"/>
    <col min="10181" max="10181" width="12.25" style="4" bestFit="1" customWidth="1"/>
    <col min="10182" max="10183" width="11.25" style="4" customWidth="1"/>
    <col min="10184" max="10184" width="9.625" style="4" customWidth="1"/>
    <col min="10185" max="10186" width="11.25" style="4" customWidth="1"/>
    <col min="10187" max="10187" width="9.25" style="4" customWidth="1"/>
    <col min="10188" max="10189" width="11.25" style="4" customWidth="1"/>
    <col min="10190" max="10190" width="10.125" style="4" customWidth="1"/>
    <col min="10191" max="10192" width="9.375" style="4" customWidth="1"/>
    <col min="10193" max="10193" width="10.375" style="4" bestFit="1" customWidth="1"/>
    <col min="10194" max="10195" width="9.375" style="4" customWidth="1"/>
    <col min="10196" max="10196" width="9.25" style="4" bestFit="1" customWidth="1"/>
    <col min="10197" max="10197" width="9.375" style="4" customWidth="1"/>
    <col min="10198" max="10198" width="9" style="4" customWidth="1"/>
    <col min="10199" max="10199" width="9.75" style="4" customWidth="1"/>
    <col min="10200" max="10200" width="10.5" style="4" customWidth="1"/>
    <col min="10201" max="10201" width="11.125" style="4" bestFit="1" customWidth="1"/>
    <col min="10202" max="10202" width="10.375" style="4" bestFit="1" customWidth="1"/>
    <col min="10203" max="10203" width="9.375" style="4" customWidth="1"/>
    <col min="10204" max="10204" width="10" style="4" customWidth="1"/>
    <col min="10205" max="10205" width="8.5" style="4" bestFit="1" customWidth="1"/>
    <col min="10206" max="10206" width="10.25" style="4" customWidth="1"/>
    <col min="10207" max="10207" width="10.125" style="4" customWidth="1"/>
    <col min="10208" max="10208" width="9.25" style="4" bestFit="1" customWidth="1"/>
    <col min="10209" max="10209" width="11" style="4" bestFit="1" customWidth="1"/>
    <col min="10210" max="10210" width="10.625" style="4" customWidth="1"/>
    <col min="10211" max="10211" width="10.375" style="4" bestFit="1" customWidth="1"/>
    <col min="10212" max="10212" width="9.5" style="4" bestFit="1" customWidth="1"/>
    <col min="10213" max="10408" width="9" style="4"/>
    <col min="10409" max="10409" width="4" style="4" customWidth="1"/>
    <col min="10410" max="10410" width="17.75" style="4" customWidth="1"/>
    <col min="10411" max="10412" width="12.5" style="4" customWidth="1"/>
    <col min="10413" max="10413" width="12.25" style="4" bestFit="1" customWidth="1"/>
    <col min="10414" max="10415" width="11" style="4" customWidth="1"/>
    <col min="10416" max="10416" width="9.875" style="4" customWidth="1"/>
    <col min="10417" max="10418" width="11" style="4" customWidth="1"/>
    <col min="10419" max="10419" width="10.125" style="4" customWidth="1"/>
    <col min="10420" max="10421" width="11" style="4" customWidth="1"/>
    <col min="10422" max="10422" width="10.375" style="4" customWidth="1"/>
    <col min="10423" max="10424" width="11" style="4" customWidth="1"/>
    <col min="10425" max="10425" width="10.625" style="4" customWidth="1"/>
    <col min="10426" max="10428" width="11" style="4" customWidth="1"/>
    <col min="10429" max="10430" width="11.25" style="4" customWidth="1"/>
    <col min="10431" max="10431" width="10.375" style="4" bestFit="1" customWidth="1"/>
    <col min="10432" max="10433" width="11.25" style="4" customWidth="1"/>
    <col min="10434" max="10434" width="10.375" style="4" customWidth="1"/>
    <col min="10435" max="10436" width="11.25" style="4" customWidth="1"/>
    <col min="10437" max="10437" width="12.25" style="4" bestFit="1" customWidth="1"/>
    <col min="10438" max="10439" width="11.25" style="4" customWidth="1"/>
    <col min="10440" max="10440" width="9.625" style="4" customWidth="1"/>
    <col min="10441" max="10442" width="11.25" style="4" customWidth="1"/>
    <col min="10443" max="10443" width="9.25" style="4" customWidth="1"/>
    <col min="10444" max="10445" width="11.25" style="4" customWidth="1"/>
    <col min="10446" max="10446" width="10.125" style="4" customWidth="1"/>
    <col min="10447" max="10448" width="9.375" style="4" customWidth="1"/>
    <col min="10449" max="10449" width="10.375" style="4" bestFit="1" customWidth="1"/>
    <col min="10450" max="10451" width="9.375" style="4" customWidth="1"/>
    <col min="10452" max="10452" width="9.25" style="4" bestFit="1" customWidth="1"/>
    <col min="10453" max="10453" width="9.375" style="4" customWidth="1"/>
    <col min="10454" max="10454" width="9" style="4" customWidth="1"/>
    <col min="10455" max="10455" width="9.75" style="4" customWidth="1"/>
    <col min="10456" max="10456" width="10.5" style="4" customWidth="1"/>
    <col min="10457" max="10457" width="11.125" style="4" bestFit="1" customWidth="1"/>
    <col min="10458" max="10458" width="10.375" style="4" bestFit="1" customWidth="1"/>
    <col min="10459" max="10459" width="9.375" style="4" customWidth="1"/>
    <col min="10460" max="10460" width="10" style="4" customWidth="1"/>
    <col min="10461" max="10461" width="8.5" style="4" bestFit="1" customWidth="1"/>
    <col min="10462" max="10462" width="10.25" style="4" customWidth="1"/>
    <col min="10463" max="10463" width="10.125" style="4" customWidth="1"/>
    <col min="10464" max="10464" width="9.25" style="4" bestFit="1" customWidth="1"/>
    <col min="10465" max="10465" width="11" style="4" bestFit="1" customWidth="1"/>
    <col min="10466" max="10466" width="10.625" style="4" customWidth="1"/>
    <col min="10467" max="10467" width="10.375" style="4" bestFit="1" customWidth="1"/>
    <col min="10468" max="10468" width="9.5" style="4" bestFit="1" customWidth="1"/>
    <col min="10469" max="10664" width="9" style="4"/>
    <col min="10665" max="10665" width="4" style="4" customWidth="1"/>
    <col min="10666" max="10666" width="17.75" style="4" customWidth="1"/>
    <col min="10667" max="10668" width="12.5" style="4" customWidth="1"/>
    <col min="10669" max="10669" width="12.25" style="4" bestFit="1" customWidth="1"/>
    <col min="10670" max="10671" width="11" style="4" customWidth="1"/>
    <col min="10672" max="10672" width="9.875" style="4" customWidth="1"/>
    <col min="10673" max="10674" width="11" style="4" customWidth="1"/>
    <col min="10675" max="10675" width="10.125" style="4" customWidth="1"/>
    <col min="10676" max="10677" width="11" style="4" customWidth="1"/>
    <col min="10678" max="10678" width="10.375" style="4" customWidth="1"/>
    <col min="10679" max="10680" width="11" style="4" customWidth="1"/>
    <col min="10681" max="10681" width="10.625" style="4" customWidth="1"/>
    <col min="10682" max="10684" width="11" style="4" customWidth="1"/>
    <col min="10685" max="10686" width="11.25" style="4" customWidth="1"/>
    <col min="10687" max="10687" width="10.375" style="4" bestFit="1" customWidth="1"/>
    <col min="10688" max="10689" width="11.25" style="4" customWidth="1"/>
    <col min="10690" max="10690" width="10.375" style="4" customWidth="1"/>
    <col min="10691" max="10692" width="11.25" style="4" customWidth="1"/>
    <col min="10693" max="10693" width="12.25" style="4" bestFit="1" customWidth="1"/>
    <col min="10694" max="10695" width="11.25" style="4" customWidth="1"/>
    <col min="10696" max="10696" width="9.625" style="4" customWidth="1"/>
    <col min="10697" max="10698" width="11.25" style="4" customWidth="1"/>
    <col min="10699" max="10699" width="9.25" style="4" customWidth="1"/>
    <col min="10700" max="10701" width="11.25" style="4" customWidth="1"/>
    <col min="10702" max="10702" width="10.125" style="4" customWidth="1"/>
    <col min="10703" max="10704" width="9.375" style="4" customWidth="1"/>
    <col min="10705" max="10705" width="10.375" style="4" bestFit="1" customWidth="1"/>
    <col min="10706" max="10707" width="9.375" style="4" customWidth="1"/>
    <col min="10708" max="10708" width="9.25" style="4" bestFit="1" customWidth="1"/>
    <col min="10709" max="10709" width="9.375" style="4" customWidth="1"/>
    <col min="10710" max="10710" width="9" style="4" customWidth="1"/>
    <col min="10711" max="10711" width="9.75" style="4" customWidth="1"/>
    <col min="10712" max="10712" width="10.5" style="4" customWidth="1"/>
    <col min="10713" max="10713" width="11.125" style="4" bestFit="1" customWidth="1"/>
    <col min="10714" max="10714" width="10.375" style="4" bestFit="1" customWidth="1"/>
    <col min="10715" max="10715" width="9.375" style="4" customWidth="1"/>
    <col min="10716" max="10716" width="10" style="4" customWidth="1"/>
    <col min="10717" max="10717" width="8.5" style="4" bestFit="1" customWidth="1"/>
    <col min="10718" max="10718" width="10.25" style="4" customWidth="1"/>
    <col min="10719" max="10719" width="10.125" style="4" customWidth="1"/>
    <col min="10720" max="10720" width="9.25" style="4" bestFit="1" customWidth="1"/>
    <col min="10721" max="10721" width="11" style="4" bestFit="1" customWidth="1"/>
    <col min="10722" max="10722" width="10.625" style="4" customWidth="1"/>
    <col min="10723" max="10723" width="10.375" style="4" bestFit="1" customWidth="1"/>
    <col min="10724" max="10724" width="9.5" style="4" bestFit="1" customWidth="1"/>
    <col min="10725" max="10920" width="9" style="4"/>
    <col min="10921" max="10921" width="4" style="4" customWidth="1"/>
    <col min="10922" max="10922" width="17.75" style="4" customWidth="1"/>
    <col min="10923" max="10924" width="12.5" style="4" customWidth="1"/>
    <col min="10925" max="10925" width="12.25" style="4" bestFit="1" customWidth="1"/>
    <col min="10926" max="10927" width="11" style="4" customWidth="1"/>
    <col min="10928" max="10928" width="9.875" style="4" customWidth="1"/>
    <col min="10929" max="10930" width="11" style="4" customWidth="1"/>
    <col min="10931" max="10931" width="10.125" style="4" customWidth="1"/>
    <col min="10932" max="10933" width="11" style="4" customWidth="1"/>
    <col min="10934" max="10934" width="10.375" style="4" customWidth="1"/>
    <col min="10935" max="10936" width="11" style="4" customWidth="1"/>
    <col min="10937" max="10937" width="10.625" style="4" customWidth="1"/>
    <col min="10938" max="10940" width="11" style="4" customWidth="1"/>
    <col min="10941" max="10942" width="11.25" style="4" customWidth="1"/>
    <col min="10943" max="10943" width="10.375" style="4" bestFit="1" customWidth="1"/>
    <col min="10944" max="10945" width="11.25" style="4" customWidth="1"/>
    <col min="10946" max="10946" width="10.375" style="4" customWidth="1"/>
    <col min="10947" max="10948" width="11.25" style="4" customWidth="1"/>
    <col min="10949" max="10949" width="12.25" style="4" bestFit="1" customWidth="1"/>
    <col min="10950" max="10951" width="11.25" style="4" customWidth="1"/>
    <col min="10952" max="10952" width="9.625" style="4" customWidth="1"/>
    <col min="10953" max="10954" width="11.25" style="4" customWidth="1"/>
    <col min="10955" max="10955" width="9.25" style="4" customWidth="1"/>
    <col min="10956" max="10957" width="11.25" style="4" customWidth="1"/>
    <col min="10958" max="10958" width="10.125" style="4" customWidth="1"/>
    <col min="10959" max="10960" width="9.375" style="4" customWidth="1"/>
    <col min="10961" max="10961" width="10.375" style="4" bestFit="1" customWidth="1"/>
    <col min="10962" max="10963" width="9.375" style="4" customWidth="1"/>
    <col min="10964" max="10964" width="9.25" style="4" bestFit="1" customWidth="1"/>
    <col min="10965" max="10965" width="9.375" style="4" customWidth="1"/>
    <col min="10966" max="10966" width="9" style="4" customWidth="1"/>
    <col min="10967" max="10967" width="9.75" style="4" customWidth="1"/>
    <col min="10968" max="10968" width="10.5" style="4" customWidth="1"/>
    <col min="10969" max="10969" width="11.125" style="4" bestFit="1" customWidth="1"/>
    <col min="10970" max="10970" width="10.375" style="4" bestFit="1" customWidth="1"/>
    <col min="10971" max="10971" width="9.375" style="4" customWidth="1"/>
    <col min="10972" max="10972" width="10" style="4" customWidth="1"/>
    <col min="10973" max="10973" width="8.5" style="4" bestFit="1" customWidth="1"/>
    <col min="10974" max="10974" width="10.25" style="4" customWidth="1"/>
    <col min="10975" max="10975" width="10.125" style="4" customWidth="1"/>
    <col min="10976" max="10976" width="9.25" style="4" bestFit="1" customWidth="1"/>
    <col min="10977" max="10977" width="11" style="4" bestFit="1" customWidth="1"/>
    <col min="10978" max="10978" width="10.625" style="4" customWidth="1"/>
    <col min="10979" max="10979" width="10.375" style="4" bestFit="1" customWidth="1"/>
    <col min="10980" max="10980" width="9.5" style="4" bestFit="1" customWidth="1"/>
    <col min="10981" max="11176" width="9" style="4"/>
    <col min="11177" max="11177" width="4" style="4" customWidth="1"/>
    <col min="11178" max="11178" width="17.75" style="4" customWidth="1"/>
    <col min="11179" max="11180" width="12.5" style="4" customWidth="1"/>
    <col min="11181" max="11181" width="12.25" style="4" bestFit="1" customWidth="1"/>
    <col min="11182" max="11183" width="11" style="4" customWidth="1"/>
    <col min="11184" max="11184" width="9.875" style="4" customWidth="1"/>
    <col min="11185" max="11186" width="11" style="4" customWidth="1"/>
    <col min="11187" max="11187" width="10.125" style="4" customWidth="1"/>
    <col min="11188" max="11189" width="11" style="4" customWidth="1"/>
    <col min="11190" max="11190" width="10.375" style="4" customWidth="1"/>
    <col min="11191" max="11192" width="11" style="4" customWidth="1"/>
    <col min="11193" max="11193" width="10.625" style="4" customWidth="1"/>
    <col min="11194" max="11196" width="11" style="4" customWidth="1"/>
    <col min="11197" max="11198" width="11.25" style="4" customWidth="1"/>
    <col min="11199" max="11199" width="10.375" style="4" bestFit="1" customWidth="1"/>
    <col min="11200" max="11201" width="11.25" style="4" customWidth="1"/>
    <col min="11202" max="11202" width="10.375" style="4" customWidth="1"/>
    <col min="11203" max="11204" width="11.25" style="4" customWidth="1"/>
    <col min="11205" max="11205" width="12.25" style="4" bestFit="1" customWidth="1"/>
    <col min="11206" max="11207" width="11.25" style="4" customWidth="1"/>
    <col min="11208" max="11208" width="9.625" style="4" customWidth="1"/>
    <col min="11209" max="11210" width="11.25" style="4" customWidth="1"/>
    <col min="11211" max="11211" width="9.25" style="4" customWidth="1"/>
    <col min="11212" max="11213" width="11.25" style="4" customWidth="1"/>
    <col min="11214" max="11214" width="10.125" style="4" customWidth="1"/>
    <col min="11215" max="11216" width="9.375" style="4" customWidth="1"/>
    <col min="11217" max="11217" width="10.375" style="4" bestFit="1" customWidth="1"/>
    <col min="11218" max="11219" width="9.375" style="4" customWidth="1"/>
    <col min="11220" max="11220" width="9.25" style="4" bestFit="1" customWidth="1"/>
    <col min="11221" max="11221" width="9.375" style="4" customWidth="1"/>
    <col min="11222" max="11222" width="9" style="4" customWidth="1"/>
    <col min="11223" max="11223" width="9.75" style="4" customWidth="1"/>
    <col min="11224" max="11224" width="10.5" style="4" customWidth="1"/>
    <col min="11225" max="11225" width="11.125" style="4" bestFit="1" customWidth="1"/>
    <col min="11226" max="11226" width="10.375" style="4" bestFit="1" customWidth="1"/>
    <col min="11227" max="11227" width="9.375" style="4" customWidth="1"/>
    <col min="11228" max="11228" width="10" style="4" customWidth="1"/>
    <col min="11229" max="11229" width="8.5" style="4" bestFit="1" customWidth="1"/>
    <col min="11230" max="11230" width="10.25" style="4" customWidth="1"/>
    <col min="11231" max="11231" width="10.125" style="4" customWidth="1"/>
    <col min="11232" max="11232" width="9.25" style="4" bestFit="1" customWidth="1"/>
    <col min="11233" max="11233" width="11" style="4" bestFit="1" customWidth="1"/>
    <col min="11234" max="11234" width="10.625" style="4" customWidth="1"/>
    <col min="11235" max="11235" width="10.375" style="4" bestFit="1" customWidth="1"/>
    <col min="11236" max="11236" width="9.5" style="4" bestFit="1" customWidth="1"/>
    <col min="11237" max="11432" width="9" style="4"/>
    <col min="11433" max="11433" width="4" style="4" customWidth="1"/>
    <col min="11434" max="11434" width="17.75" style="4" customWidth="1"/>
    <col min="11435" max="11436" width="12.5" style="4" customWidth="1"/>
    <col min="11437" max="11437" width="12.25" style="4" bestFit="1" customWidth="1"/>
    <col min="11438" max="11439" width="11" style="4" customWidth="1"/>
    <col min="11440" max="11440" width="9.875" style="4" customWidth="1"/>
    <col min="11441" max="11442" width="11" style="4" customWidth="1"/>
    <col min="11443" max="11443" width="10.125" style="4" customWidth="1"/>
    <col min="11444" max="11445" width="11" style="4" customWidth="1"/>
    <col min="11446" max="11446" width="10.375" style="4" customWidth="1"/>
    <col min="11447" max="11448" width="11" style="4" customWidth="1"/>
    <col min="11449" max="11449" width="10.625" style="4" customWidth="1"/>
    <col min="11450" max="11452" width="11" style="4" customWidth="1"/>
    <col min="11453" max="11454" width="11.25" style="4" customWidth="1"/>
    <col min="11455" max="11455" width="10.375" style="4" bestFit="1" customWidth="1"/>
    <col min="11456" max="11457" width="11.25" style="4" customWidth="1"/>
    <col min="11458" max="11458" width="10.375" style="4" customWidth="1"/>
    <col min="11459" max="11460" width="11.25" style="4" customWidth="1"/>
    <col min="11461" max="11461" width="12.25" style="4" bestFit="1" customWidth="1"/>
    <col min="11462" max="11463" width="11.25" style="4" customWidth="1"/>
    <col min="11464" max="11464" width="9.625" style="4" customWidth="1"/>
    <col min="11465" max="11466" width="11.25" style="4" customWidth="1"/>
    <col min="11467" max="11467" width="9.25" style="4" customWidth="1"/>
    <col min="11468" max="11469" width="11.25" style="4" customWidth="1"/>
    <col min="11470" max="11470" width="10.125" style="4" customWidth="1"/>
    <col min="11471" max="11472" width="9.375" style="4" customWidth="1"/>
    <col min="11473" max="11473" width="10.375" style="4" bestFit="1" customWidth="1"/>
    <col min="11474" max="11475" width="9.375" style="4" customWidth="1"/>
    <col min="11476" max="11476" width="9.25" style="4" bestFit="1" customWidth="1"/>
    <col min="11477" max="11477" width="9.375" style="4" customWidth="1"/>
    <col min="11478" max="11478" width="9" style="4" customWidth="1"/>
    <col min="11479" max="11479" width="9.75" style="4" customWidth="1"/>
    <col min="11480" max="11480" width="10.5" style="4" customWidth="1"/>
    <col min="11481" max="11481" width="11.125" style="4" bestFit="1" customWidth="1"/>
    <col min="11482" max="11482" width="10.375" style="4" bestFit="1" customWidth="1"/>
    <col min="11483" max="11483" width="9.375" style="4" customWidth="1"/>
    <col min="11484" max="11484" width="10" style="4" customWidth="1"/>
    <col min="11485" max="11485" width="8.5" style="4" bestFit="1" customWidth="1"/>
    <col min="11486" max="11486" width="10.25" style="4" customWidth="1"/>
    <col min="11487" max="11487" width="10.125" style="4" customWidth="1"/>
    <col min="11488" max="11488" width="9.25" style="4" bestFit="1" customWidth="1"/>
    <col min="11489" max="11489" width="11" style="4" bestFit="1" customWidth="1"/>
    <col min="11490" max="11490" width="10.625" style="4" customWidth="1"/>
    <col min="11491" max="11491" width="10.375" style="4" bestFit="1" customWidth="1"/>
    <col min="11492" max="11492" width="9.5" style="4" bestFit="1" customWidth="1"/>
    <col min="11493" max="11688" width="9" style="4"/>
    <col min="11689" max="11689" width="4" style="4" customWidth="1"/>
    <col min="11690" max="11690" width="17.75" style="4" customWidth="1"/>
    <col min="11691" max="11692" width="12.5" style="4" customWidth="1"/>
    <col min="11693" max="11693" width="12.25" style="4" bestFit="1" customWidth="1"/>
    <col min="11694" max="11695" width="11" style="4" customWidth="1"/>
    <col min="11696" max="11696" width="9.875" style="4" customWidth="1"/>
    <col min="11697" max="11698" width="11" style="4" customWidth="1"/>
    <col min="11699" max="11699" width="10.125" style="4" customWidth="1"/>
    <col min="11700" max="11701" width="11" style="4" customWidth="1"/>
    <col min="11702" max="11702" width="10.375" style="4" customWidth="1"/>
    <col min="11703" max="11704" width="11" style="4" customWidth="1"/>
    <col min="11705" max="11705" width="10.625" style="4" customWidth="1"/>
    <col min="11706" max="11708" width="11" style="4" customWidth="1"/>
    <col min="11709" max="11710" width="11.25" style="4" customWidth="1"/>
    <col min="11711" max="11711" width="10.375" style="4" bestFit="1" customWidth="1"/>
    <col min="11712" max="11713" width="11.25" style="4" customWidth="1"/>
    <col min="11714" max="11714" width="10.375" style="4" customWidth="1"/>
    <col min="11715" max="11716" width="11.25" style="4" customWidth="1"/>
    <col min="11717" max="11717" width="12.25" style="4" bestFit="1" customWidth="1"/>
    <col min="11718" max="11719" width="11.25" style="4" customWidth="1"/>
    <col min="11720" max="11720" width="9.625" style="4" customWidth="1"/>
    <col min="11721" max="11722" width="11.25" style="4" customWidth="1"/>
    <col min="11723" max="11723" width="9.25" style="4" customWidth="1"/>
    <col min="11724" max="11725" width="11.25" style="4" customWidth="1"/>
    <col min="11726" max="11726" width="10.125" style="4" customWidth="1"/>
    <col min="11727" max="11728" width="9.375" style="4" customWidth="1"/>
    <col min="11729" max="11729" width="10.375" style="4" bestFit="1" customWidth="1"/>
    <col min="11730" max="11731" width="9.375" style="4" customWidth="1"/>
    <col min="11732" max="11732" width="9.25" style="4" bestFit="1" customWidth="1"/>
    <col min="11733" max="11733" width="9.375" style="4" customWidth="1"/>
    <col min="11734" max="11734" width="9" style="4" customWidth="1"/>
    <col min="11735" max="11735" width="9.75" style="4" customWidth="1"/>
    <col min="11736" max="11736" width="10.5" style="4" customWidth="1"/>
    <col min="11737" max="11737" width="11.125" style="4" bestFit="1" customWidth="1"/>
    <col min="11738" max="11738" width="10.375" style="4" bestFit="1" customWidth="1"/>
    <col min="11739" max="11739" width="9.375" style="4" customWidth="1"/>
    <col min="11740" max="11740" width="10" style="4" customWidth="1"/>
    <col min="11741" max="11741" width="8.5" style="4" bestFit="1" customWidth="1"/>
    <col min="11742" max="11742" width="10.25" style="4" customWidth="1"/>
    <col min="11743" max="11743" width="10.125" style="4" customWidth="1"/>
    <col min="11744" max="11744" width="9.25" style="4" bestFit="1" customWidth="1"/>
    <col min="11745" max="11745" width="11" style="4" bestFit="1" customWidth="1"/>
    <col min="11746" max="11746" width="10.625" style="4" customWidth="1"/>
    <col min="11747" max="11747" width="10.375" style="4" bestFit="1" customWidth="1"/>
    <col min="11748" max="11748" width="9.5" style="4" bestFit="1" customWidth="1"/>
    <col min="11749" max="11944" width="9" style="4"/>
    <col min="11945" max="11945" width="4" style="4" customWidth="1"/>
    <col min="11946" max="11946" width="17.75" style="4" customWidth="1"/>
    <col min="11947" max="11948" width="12.5" style="4" customWidth="1"/>
    <col min="11949" max="11949" width="12.25" style="4" bestFit="1" customWidth="1"/>
    <col min="11950" max="11951" width="11" style="4" customWidth="1"/>
    <col min="11952" max="11952" width="9.875" style="4" customWidth="1"/>
    <col min="11953" max="11954" width="11" style="4" customWidth="1"/>
    <col min="11955" max="11955" width="10.125" style="4" customWidth="1"/>
    <col min="11956" max="11957" width="11" style="4" customWidth="1"/>
    <col min="11958" max="11958" width="10.375" style="4" customWidth="1"/>
    <col min="11959" max="11960" width="11" style="4" customWidth="1"/>
    <col min="11961" max="11961" width="10.625" style="4" customWidth="1"/>
    <col min="11962" max="11964" width="11" style="4" customWidth="1"/>
    <col min="11965" max="11966" width="11.25" style="4" customWidth="1"/>
    <col min="11967" max="11967" width="10.375" style="4" bestFit="1" customWidth="1"/>
    <col min="11968" max="11969" width="11.25" style="4" customWidth="1"/>
    <col min="11970" max="11970" width="10.375" style="4" customWidth="1"/>
    <col min="11971" max="11972" width="11.25" style="4" customWidth="1"/>
    <col min="11973" max="11973" width="12.25" style="4" bestFit="1" customWidth="1"/>
    <col min="11974" max="11975" width="11.25" style="4" customWidth="1"/>
    <col min="11976" max="11976" width="9.625" style="4" customWidth="1"/>
    <col min="11977" max="11978" width="11.25" style="4" customWidth="1"/>
    <col min="11979" max="11979" width="9.25" style="4" customWidth="1"/>
    <col min="11980" max="11981" width="11.25" style="4" customWidth="1"/>
    <col min="11982" max="11982" width="10.125" style="4" customWidth="1"/>
    <col min="11983" max="11984" width="9.375" style="4" customWidth="1"/>
    <col min="11985" max="11985" width="10.375" style="4" bestFit="1" customWidth="1"/>
    <col min="11986" max="11987" width="9.375" style="4" customWidth="1"/>
    <col min="11988" max="11988" width="9.25" style="4" bestFit="1" customWidth="1"/>
    <col min="11989" max="11989" width="9.375" style="4" customWidth="1"/>
    <col min="11990" max="11990" width="9" style="4" customWidth="1"/>
    <col min="11991" max="11991" width="9.75" style="4" customWidth="1"/>
    <col min="11992" max="11992" width="10.5" style="4" customWidth="1"/>
    <col min="11993" max="11993" width="11.125" style="4" bestFit="1" customWidth="1"/>
    <col min="11994" max="11994" width="10.375" style="4" bestFit="1" customWidth="1"/>
    <col min="11995" max="11995" width="9.375" style="4" customWidth="1"/>
    <col min="11996" max="11996" width="10" style="4" customWidth="1"/>
    <col min="11997" max="11997" width="8.5" style="4" bestFit="1" customWidth="1"/>
    <col min="11998" max="11998" width="10.25" style="4" customWidth="1"/>
    <col min="11999" max="11999" width="10.125" style="4" customWidth="1"/>
    <col min="12000" max="12000" width="9.25" style="4" bestFit="1" customWidth="1"/>
    <col min="12001" max="12001" width="11" style="4" bestFit="1" customWidth="1"/>
    <col min="12002" max="12002" width="10.625" style="4" customWidth="1"/>
    <col min="12003" max="12003" width="10.375" style="4" bestFit="1" customWidth="1"/>
    <col min="12004" max="12004" width="9.5" style="4" bestFit="1" customWidth="1"/>
    <col min="12005" max="12200" width="9" style="4"/>
    <col min="12201" max="12201" width="4" style="4" customWidth="1"/>
    <col min="12202" max="12202" width="17.75" style="4" customWidth="1"/>
    <col min="12203" max="12204" width="12.5" style="4" customWidth="1"/>
    <col min="12205" max="12205" width="12.25" style="4" bestFit="1" customWidth="1"/>
    <col min="12206" max="12207" width="11" style="4" customWidth="1"/>
    <col min="12208" max="12208" width="9.875" style="4" customWidth="1"/>
    <col min="12209" max="12210" width="11" style="4" customWidth="1"/>
    <col min="12211" max="12211" width="10.125" style="4" customWidth="1"/>
    <col min="12212" max="12213" width="11" style="4" customWidth="1"/>
    <col min="12214" max="12214" width="10.375" style="4" customWidth="1"/>
    <col min="12215" max="12216" width="11" style="4" customWidth="1"/>
    <col min="12217" max="12217" width="10.625" style="4" customWidth="1"/>
    <col min="12218" max="12220" width="11" style="4" customWidth="1"/>
    <col min="12221" max="12222" width="11.25" style="4" customWidth="1"/>
    <col min="12223" max="12223" width="10.375" style="4" bestFit="1" customWidth="1"/>
    <col min="12224" max="12225" width="11.25" style="4" customWidth="1"/>
    <col min="12226" max="12226" width="10.375" style="4" customWidth="1"/>
    <col min="12227" max="12228" width="11.25" style="4" customWidth="1"/>
    <col min="12229" max="12229" width="12.25" style="4" bestFit="1" customWidth="1"/>
    <col min="12230" max="12231" width="11.25" style="4" customWidth="1"/>
    <col min="12232" max="12232" width="9.625" style="4" customWidth="1"/>
    <col min="12233" max="12234" width="11.25" style="4" customWidth="1"/>
    <col min="12235" max="12235" width="9.25" style="4" customWidth="1"/>
    <col min="12236" max="12237" width="11.25" style="4" customWidth="1"/>
    <col min="12238" max="12238" width="10.125" style="4" customWidth="1"/>
    <col min="12239" max="12240" width="9.375" style="4" customWidth="1"/>
    <col min="12241" max="12241" width="10.375" style="4" bestFit="1" customWidth="1"/>
    <col min="12242" max="12243" width="9.375" style="4" customWidth="1"/>
    <col min="12244" max="12244" width="9.25" style="4" bestFit="1" customWidth="1"/>
    <col min="12245" max="12245" width="9.375" style="4" customWidth="1"/>
    <col min="12246" max="12246" width="9" style="4" customWidth="1"/>
    <col min="12247" max="12247" width="9.75" style="4" customWidth="1"/>
    <col min="12248" max="12248" width="10.5" style="4" customWidth="1"/>
    <col min="12249" max="12249" width="11.125" style="4" bestFit="1" customWidth="1"/>
    <col min="12250" max="12250" width="10.375" style="4" bestFit="1" customWidth="1"/>
    <col min="12251" max="12251" width="9.375" style="4" customWidth="1"/>
    <col min="12252" max="12252" width="10" style="4" customWidth="1"/>
    <col min="12253" max="12253" width="8.5" style="4" bestFit="1" customWidth="1"/>
    <col min="12254" max="12254" width="10.25" style="4" customWidth="1"/>
    <col min="12255" max="12255" width="10.125" style="4" customWidth="1"/>
    <col min="12256" max="12256" width="9.25" style="4" bestFit="1" customWidth="1"/>
    <col min="12257" max="12257" width="11" style="4" bestFit="1" customWidth="1"/>
    <col min="12258" max="12258" width="10.625" style="4" customWidth="1"/>
    <col min="12259" max="12259" width="10.375" style="4" bestFit="1" customWidth="1"/>
    <col min="12260" max="12260" width="9.5" style="4" bestFit="1" customWidth="1"/>
    <col min="12261" max="12456" width="9" style="4"/>
    <col min="12457" max="12457" width="4" style="4" customWidth="1"/>
    <col min="12458" max="12458" width="17.75" style="4" customWidth="1"/>
    <col min="12459" max="12460" width="12.5" style="4" customWidth="1"/>
    <col min="12461" max="12461" width="12.25" style="4" bestFit="1" customWidth="1"/>
    <col min="12462" max="12463" width="11" style="4" customWidth="1"/>
    <col min="12464" max="12464" width="9.875" style="4" customWidth="1"/>
    <col min="12465" max="12466" width="11" style="4" customWidth="1"/>
    <col min="12467" max="12467" width="10.125" style="4" customWidth="1"/>
    <col min="12468" max="12469" width="11" style="4" customWidth="1"/>
    <col min="12470" max="12470" width="10.375" style="4" customWidth="1"/>
    <col min="12471" max="12472" width="11" style="4" customWidth="1"/>
    <col min="12473" max="12473" width="10.625" style="4" customWidth="1"/>
    <col min="12474" max="12476" width="11" style="4" customWidth="1"/>
    <col min="12477" max="12478" width="11.25" style="4" customWidth="1"/>
    <col min="12479" max="12479" width="10.375" style="4" bestFit="1" customWidth="1"/>
    <col min="12480" max="12481" width="11.25" style="4" customWidth="1"/>
    <col min="12482" max="12482" width="10.375" style="4" customWidth="1"/>
    <col min="12483" max="12484" width="11.25" style="4" customWidth="1"/>
    <col min="12485" max="12485" width="12.25" style="4" bestFit="1" customWidth="1"/>
    <col min="12486" max="12487" width="11.25" style="4" customWidth="1"/>
    <col min="12488" max="12488" width="9.625" style="4" customWidth="1"/>
    <col min="12489" max="12490" width="11.25" style="4" customWidth="1"/>
    <col min="12491" max="12491" width="9.25" style="4" customWidth="1"/>
    <col min="12492" max="12493" width="11.25" style="4" customWidth="1"/>
    <col min="12494" max="12494" width="10.125" style="4" customWidth="1"/>
    <col min="12495" max="12496" width="9.375" style="4" customWidth="1"/>
    <col min="12497" max="12497" width="10.375" style="4" bestFit="1" customWidth="1"/>
    <col min="12498" max="12499" width="9.375" style="4" customWidth="1"/>
    <col min="12500" max="12500" width="9.25" style="4" bestFit="1" customWidth="1"/>
    <col min="12501" max="12501" width="9.375" style="4" customWidth="1"/>
    <col min="12502" max="12502" width="9" style="4" customWidth="1"/>
    <col min="12503" max="12503" width="9.75" style="4" customWidth="1"/>
    <col min="12504" max="12504" width="10.5" style="4" customWidth="1"/>
    <col min="12505" max="12505" width="11.125" style="4" bestFit="1" customWidth="1"/>
    <col min="12506" max="12506" width="10.375" style="4" bestFit="1" customWidth="1"/>
    <col min="12507" max="12507" width="9.375" style="4" customWidth="1"/>
    <col min="12508" max="12508" width="10" style="4" customWidth="1"/>
    <col min="12509" max="12509" width="8.5" style="4" bestFit="1" customWidth="1"/>
    <col min="12510" max="12510" width="10.25" style="4" customWidth="1"/>
    <col min="12511" max="12511" width="10.125" style="4" customWidth="1"/>
    <col min="12512" max="12512" width="9.25" style="4" bestFit="1" customWidth="1"/>
    <col min="12513" max="12513" width="11" style="4" bestFit="1" customWidth="1"/>
    <col min="12514" max="12514" width="10.625" style="4" customWidth="1"/>
    <col min="12515" max="12515" width="10.375" style="4" bestFit="1" customWidth="1"/>
    <col min="12516" max="12516" width="9.5" style="4" bestFit="1" customWidth="1"/>
    <col min="12517" max="12712" width="9" style="4"/>
    <col min="12713" max="12713" width="4" style="4" customWidth="1"/>
    <col min="12714" max="12714" width="17.75" style="4" customWidth="1"/>
    <col min="12715" max="12716" width="12.5" style="4" customWidth="1"/>
    <col min="12717" max="12717" width="12.25" style="4" bestFit="1" customWidth="1"/>
    <col min="12718" max="12719" width="11" style="4" customWidth="1"/>
    <col min="12720" max="12720" width="9.875" style="4" customWidth="1"/>
    <col min="12721" max="12722" width="11" style="4" customWidth="1"/>
    <col min="12723" max="12723" width="10.125" style="4" customWidth="1"/>
    <col min="12724" max="12725" width="11" style="4" customWidth="1"/>
    <col min="12726" max="12726" width="10.375" style="4" customWidth="1"/>
    <col min="12727" max="12728" width="11" style="4" customWidth="1"/>
    <col min="12729" max="12729" width="10.625" style="4" customWidth="1"/>
    <col min="12730" max="12732" width="11" style="4" customWidth="1"/>
    <col min="12733" max="12734" width="11.25" style="4" customWidth="1"/>
    <col min="12735" max="12735" width="10.375" style="4" bestFit="1" customWidth="1"/>
    <col min="12736" max="12737" width="11.25" style="4" customWidth="1"/>
    <col min="12738" max="12738" width="10.375" style="4" customWidth="1"/>
    <col min="12739" max="12740" width="11.25" style="4" customWidth="1"/>
    <col min="12741" max="12741" width="12.25" style="4" bestFit="1" customWidth="1"/>
    <col min="12742" max="12743" width="11.25" style="4" customWidth="1"/>
    <col min="12744" max="12744" width="9.625" style="4" customWidth="1"/>
    <col min="12745" max="12746" width="11.25" style="4" customWidth="1"/>
    <col min="12747" max="12747" width="9.25" style="4" customWidth="1"/>
    <col min="12748" max="12749" width="11.25" style="4" customWidth="1"/>
    <col min="12750" max="12750" width="10.125" style="4" customWidth="1"/>
    <col min="12751" max="12752" width="9.375" style="4" customWidth="1"/>
    <col min="12753" max="12753" width="10.375" style="4" bestFit="1" customWidth="1"/>
    <col min="12754" max="12755" width="9.375" style="4" customWidth="1"/>
    <col min="12756" max="12756" width="9.25" style="4" bestFit="1" customWidth="1"/>
    <col min="12757" max="12757" width="9.375" style="4" customWidth="1"/>
    <col min="12758" max="12758" width="9" style="4" customWidth="1"/>
    <col min="12759" max="12759" width="9.75" style="4" customWidth="1"/>
    <col min="12760" max="12760" width="10.5" style="4" customWidth="1"/>
    <col min="12761" max="12761" width="11.125" style="4" bestFit="1" customWidth="1"/>
    <col min="12762" max="12762" width="10.375" style="4" bestFit="1" customWidth="1"/>
    <col min="12763" max="12763" width="9.375" style="4" customWidth="1"/>
    <col min="12764" max="12764" width="10" style="4" customWidth="1"/>
    <col min="12765" max="12765" width="8.5" style="4" bestFit="1" customWidth="1"/>
    <col min="12766" max="12766" width="10.25" style="4" customWidth="1"/>
    <col min="12767" max="12767" width="10.125" style="4" customWidth="1"/>
    <col min="12768" max="12768" width="9.25" style="4" bestFit="1" customWidth="1"/>
    <col min="12769" max="12769" width="11" style="4" bestFit="1" customWidth="1"/>
    <col min="12770" max="12770" width="10.625" style="4" customWidth="1"/>
    <col min="12771" max="12771" width="10.375" style="4" bestFit="1" customWidth="1"/>
    <col min="12772" max="12772" width="9.5" style="4" bestFit="1" customWidth="1"/>
    <col min="12773" max="12968" width="9" style="4"/>
    <col min="12969" max="12969" width="4" style="4" customWidth="1"/>
    <col min="12970" max="12970" width="17.75" style="4" customWidth="1"/>
    <col min="12971" max="12972" width="12.5" style="4" customWidth="1"/>
    <col min="12973" max="12973" width="12.25" style="4" bestFit="1" customWidth="1"/>
    <col min="12974" max="12975" width="11" style="4" customWidth="1"/>
    <col min="12976" max="12976" width="9.875" style="4" customWidth="1"/>
    <col min="12977" max="12978" width="11" style="4" customWidth="1"/>
    <col min="12979" max="12979" width="10.125" style="4" customWidth="1"/>
    <col min="12980" max="12981" width="11" style="4" customWidth="1"/>
    <col min="12982" max="12982" width="10.375" style="4" customWidth="1"/>
    <col min="12983" max="12984" width="11" style="4" customWidth="1"/>
    <col min="12985" max="12985" width="10.625" style="4" customWidth="1"/>
    <col min="12986" max="12988" width="11" style="4" customWidth="1"/>
    <col min="12989" max="12990" width="11.25" style="4" customWidth="1"/>
    <col min="12991" max="12991" width="10.375" style="4" bestFit="1" customWidth="1"/>
    <col min="12992" max="12993" width="11.25" style="4" customWidth="1"/>
    <col min="12994" max="12994" width="10.375" style="4" customWidth="1"/>
    <col min="12995" max="12996" width="11.25" style="4" customWidth="1"/>
    <col min="12997" max="12997" width="12.25" style="4" bestFit="1" customWidth="1"/>
    <col min="12998" max="12999" width="11.25" style="4" customWidth="1"/>
    <col min="13000" max="13000" width="9.625" style="4" customWidth="1"/>
    <col min="13001" max="13002" width="11.25" style="4" customWidth="1"/>
    <col min="13003" max="13003" width="9.25" style="4" customWidth="1"/>
    <col min="13004" max="13005" width="11.25" style="4" customWidth="1"/>
    <col min="13006" max="13006" width="10.125" style="4" customWidth="1"/>
    <col min="13007" max="13008" width="9.375" style="4" customWidth="1"/>
    <col min="13009" max="13009" width="10.375" style="4" bestFit="1" customWidth="1"/>
    <col min="13010" max="13011" width="9.375" style="4" customWidth="1"/>
    <col min="13012" max="13012" width="9.25" style="4" bestFit="1" customWidth="1"/>
    <col min="13013" max="13013" width="9.375" style="4" customWidth="1"/>
    <col min="13014" max="13014" width="9" style="4" customWidth="1"/>
    <col min="13015" max="13015" width="9.75" style="4" customWidth="1"/>
    <col min="13016" max="13016" width="10.5" style="4" customWidth="1"/>
    <col min="13017" max="13017" width="11.125" style="4" bestFit="1" customWidth="1"/>
    <col min="13018" max="13018" width="10.375" style="4" bestFit="1" customWidth="1"/>
    <col min="13019" max="13019" width="9.375" style="4" customWidth="1"/>
    <col min="13020" max="13020" width="10" style="4" customWidth="1"/>
    <col min="13021" max="13021" width="8.5" style="4" bestFit="1" customWidth="1"/>
    <col min="13022" max="13022" width="10.25" style="4" customWidth="1"/>
    <col min="13023" max="13023" width="10.125" style="4" customWidth="1"/>
    <col min="13024" max="13024" width="9.25" style="4" bestFit="1" customWidth="1"/>
    <col min="13025" max="13025" width="11" style="4" bestFit="1" customWidth="1"/>
    <col min="13026" max="13026" width="10.625" style="4" customWidth="1"/>
    <col min="13027" max="13027" width="10.375" style="4" bestFit="1" customWidth="1"/>
    <col min="13028" max="13028" width="9.5" style="4" bestFit="1" customWidth="1"/>
    <col min="13029" max="13224" width="9" style="4"/>
    <col min="13225" max="13225" width="4" style="4" customWidth="1"/>
    <col min="13226" max="13226" width="17.75" style="4" customWidth="1"/>
    <col min="13227" max="13228" width="12.5" style="4" customWidth="1"/>
    <col min="13229" max="13229" width="12.25" style="4" bestFit="1" customWidth="1"/>
    <col min="13230" max="13231" width="11" style="4" customWidth="1"/>
    <col min="13232" max="13232" width="9.875" style="4" customWidth="1"/>
    <col min="13233" max="13234" width="11" style="4" customWidth="1"/>
    <col min="13235" max="13235" width="10.125" style="4" customWidth="1"/>
    <col min="13236" max="13237" width="11" style="4" customWidth="1"/>
    <col min="13238" max="13238" width="10.375" style="4" customWidth="1"/>
    <col min="13239" max="13240" width="11" style="4" customWidth="1"/>
    <col min="13241" max="13241" width="10.625" style="4" customWidth="1"/>
    <col min="13242" max="13244" width="11" style="4" customWidth="1"/>
    <col min="13245" max="13246" width="11.25" style="4" customWidth="1"/>
    <col min="13247" max="13247" width="10.375" style="4" bestFit="1" customWidth="1"/>
    <col min="13248" max="13249" width="11.25" style="4" customWidth="1"/>
    <col min="13250" max="13250" width="10.375" style="4" customWidth="1"/>
    <col min="13251" max="13252" width="11.25" style="4" customWidth="1"/>
    <col min="13253" max="13253" width="12.25" style="4" bestFit="1" customWidth="1"/>
    <col min="13254" max="13255" width="11.25" style="4" customWidth="1"/>
    <col min="13256" max="13256" width="9.625" style="4" customWidth="1"/>
    <col min="13257" max="13258" width="11.25" style="4" customWidth="1"/>
    <col min="13259" max="13259" width="9.25" style="4" customWidth="1"/>
    <col min="13260" max="13261" width="11.25" style="4" customWidth="1"/>
    <col min="13262" max="13262" width="10.125" style="4" customWidth="1"/>
    <col min="13263" max="13264" width="9.375" style="4" customWidth="1"/>
    <col min="13265" max="13265" width="10.375" style="4" bestFit="1" customWidth="1"/>
    <col min="13266" max="13267" width="9.375" style="4" customWidth="1"/>
    <col min="13268" max="13268" width="9.25" style="4" bestFit="1" customWidth="1"/>
    <col min="13269" max="13269" width="9.375" style="4" customWidth="1"/>
    <col min="13270" max="13270" width="9" style="4" customWidth="1"/>
    <col min="13271" max="13271" width="9.75" style="4" customWidth="1"/>
    <col min="13272" max="13272" width="10.5" style="4" customWidth="1"/>
    <col min="13273" max="13273" width="11.125" style="4" bestFit="1" customWidth="1"/>
    <col min="13274" max="13274" width="10.375" style="4" bestFit="1" customWidth="1"/>
    <col min="13275" max="13275" width="9.375" style="4" customWidth="1"/>
    <col min="13276" max="13276" width="10" style="4" customWidth="1"/>
    <col min="13277" max="13277" width="8.5" style="4" bestFit="1" customWidth="1"/>
    <col min="13278" max="13278" width="10.25" style="4" customWidth="1"/>
    <col min="13279" max="13279" width="10.125" style="4" customWidth="1"/>
    <col min="13280" max="13280" width="9.25" style="4" bestFit="1" customWidth="1"/>
    <col min="13281" max="13281" width="11" style="4" bestFit="1" customWidth="1"/>
    <col min="13282" max="13282" width="10.625" style="4" customWidth="1"/>
    <col min="13283" max="13283" width="10.375" style="4" bestFit="1" customWidth="1"/>
    <col min="13284" max="13284" width="9.5" style="4" bestFit="1" customWidth="1"/>
    <col min="13285" max="13480" width="9" style="4"/>
    <col min="13481" max="13481" width="4" style="4" customWidth="1"/>
    <col min="13482" max="13482" width="17.75" style="4" customWidth="1"/>
    <col min="13483" max="13484" width="12.5" style="4" customWidth="1"/>
    <col min="13485" max="13485" width="12.25" style="4" bestFit="1" customWidth="1"/>
    <col min="13486" max="13487" width="11" style="4" customWidth="1"/>
    <col min="13488" max="13488" width="9.875" style="4" customWidth="1"/>
    <col min="13489" max="13490" width="11" style="4" customWidth="1"/>
    <col min="13491" max="13491" width="10.125" style="4" customWidth="1"/>
    <col min="13492" max="13493" width="11" style="4" customWidth="1"/>
    <col min="13494" max="13494" width="10.375" style="4" customWidth="1"/>
    <col min="13495" max="13496" width="11" style="4" customWidth="1"/>
    <col min="13497" max="13497" width="10.625" style="4" customWidth="1"/>
    <col min="13498" max="13500" width="11" style="4" customWidth="1"/>
    <col min="13501" max="13502" width="11.25" style="4" customWidth="1"/>
    <col min="13503" max="13503" width="10.375" style="4" bestFit="1" customWidth="1"/>
    <col min="13504" max="13505" width="11.25" style="4" customWidth="1"/>
    <col min="13506" max="13506" width="10.375" style="4" customWidth="1"/>
    <col min="13507" max="13508" width="11.25" style="4" customWidth="1"/>
    <col min="13509" max="13509" width="12.25" style="4" bestFit="1" customWidth="1"/>
    <col min="13510" max="13511" width="11.25" style="4" customWidth="1"/>
    <col min="13512" max="13512" width="9.625" style="4" customWidth="1"/>
    <col min="13513" max="13514" width="11.25" style="4" customWidth="1"/>
    <col min="13515" max="13515" width="9.25" style="4" customWidth="1"/>
    <col min="13516" max="13517" width="11.25" style="4" customWidth="1"/>
    <col min="13518" max="13518" width="10.125" style="4" customWidth="1"/>
    <col min="13519" max="13520" width="9.375" style="4" customWidth="1"/>
    <col min="13521" max="13521" width="10.375" style="4" bestFit="1" customWidth="1"/>
    <col min="13522" max="13523" width="9.375" style="4" customWidth="1"/>
    <col min="13524" max="13524" width="9.25" style="4" bestFit="1" customWidth="1"/>
    <col min="13525" max="13525" width="9.375" style="4" customWidth="1"/>
    <col min="13526" max="13526" width="9" style="4" customWidth="1"/>
    <col min="13527" max="13527" width="9.75" style="4" customWidth="1"/>
    <col min="13528" max="13528" width="10.5" style="4" customWidth="1"/>
    <col min="13529" max="13529" width="11.125" style="4" bestFit="1" customWidth="1"/>
    <col min="13530" max="13530" width="10.375" style="4" bestFit="1" customWidth="1"/>
    <col min="13531" max="13531" width="9.375" style="4" customWidth="1"/>
    <col min="13532" max="13532" width="10" style="4" customWidth="1"/>
    <col min="13533" max="13533" width="8.5" style="4" bestFit="1" customWidth="1"/>
    <col min="13534" max="13534" width="10.25" style="4" customWidth="1"/>
    <col min="13535" max="13535" width="10.125" style="4" customWidth="1"/>
    <col min="13536" max="13536" width="9.25" style="4" bestFit="1" customWidth="1"/>
    <col min="13537" max="13537" width="11" style="4" bestFit="1" customWidth="1"/>
    <col min="13538" max="13538" width="10.625" style="4" customWidth="1"/>
    <col min="13539" max="13539" width="10.375" style="4" bestFit="1" customWidth="1"/>
    <col min="13540" max="13540" width="9.5" style="4" bestFit="1" customWidth="1"/>
    <col min="13541" max="13736" width="9" style="4"/>
    <col min="13737" max="13737" width="4" style="4" customWidth="1"/>
    <col min="13738" max="13738" width="17.75" style="4" customWidth="1"/>
    <col min="13739" max="13740" width="12.5" style="4" customWidth="1"/>
    <col min="13741" max="13741" width="12.25" style="4" bestFit="1" customWidth="1"/>
    <col min="13742" max="13743" width="11" style="4" customWidth="1"/>
    <col min="13744" max="13744" width="9.875" style="4" customWidth="1"/>
    <col min="13745" max="13746" width="11" style="4" customWidth="1"/>
    <col min="13747" max="13747" width="10.125" style="4" customWidth="1"/>
    <col min="13748" max="13749" width="11" style="4" customWidth="1"/>
    <col min="13750" max="13750" width="10.375" style="4" customWidth="1"/>
    <col min="13751" max="13752" width="11" style="4" customWidth="1"/>
    <col min="13753" max="13753" width="10.625" style="4" customWidth="1"/>
    <col min="13754" max="13756" width="11" style="4" customWidth="1"/>
    <col min="13757" max="13758" width="11.25" style="4" customWidth="1"/>
    <col min="13759" max="13759" width="10.375" style="4" bestFit="1" customWidth="1"/>
    <col min="13760" max="13761" width="11.25" style="4" customWidth="1"/>
    <col min="13762" max="13762" width="10.375" style="4" customWidth="1"/>
    <col min="13763" max="13764" width="11.25" style="4" customWidth="1"/>
    <col min="13765" max="13765" width="12.25" style="4" bestFit="1" customWidth="1"/>
    <col min="13766" max="13767" width="11.25" style="4" customWidth="1"/>
    <col min="13768" max="13768" width="9.625" style="4" customWidth="1"/>
    <col min="13769" max="13770" width="11.25" style="4" customWidth="1"/>
    <col min="13771" max="13771" width="9.25" style="4" customWidth="1"/>
    <col min="13772" max="13773" width="11.25" style="4" customWidth="1"/>
    <col min="13774" max="13774" width="10.125" style="4" customWidth="1"/>
    <col min="13775" max="13776" width="9.375" style="4" customWidth="1"/>
    <col min="13777" max="13777" width="10.375" style="4" bestFit="1" customWidth="1"/>
    <col min="13778" max="13779" width="9.375" style="4" customWidth="1"/>
    <col min="13780" max="13780" width="9.25" style="4" bestFit="1" customWidth="1"/>
    <col min="13781" max="13781" width="9.375" style="4" customWidth="1"/>
    <col min="13782" max="13782" width="9" style="4" customWidth="1"/>
    <col min="13783" max="13783" width="9.75" style="4" customWidth="1"/>
    <col min="13784" max="13784" width="10.5" style="4" customWidth="1"/>
    <col min="13785" max="13785" width="11.125" style="4" bestFit="1" customWidth="1"/>
    <col min="13786" max="13786" width="10.375" style="4" bestFit="1" customWidth="1"/>
    <col min="13787" max="13787" width="9.375" style="4" customWidth="1"/>
    <col min="13788" max="13788" width="10" style="4" customWidth="1"/>
    <col min="13789" max="13789" width="8.5" style="4" bestFit="1" customWidth="1"/>
    <col min="13790" max="13790" width="10.25" style="4" customWidth="1"/>
    <col min="13791" max="13791" width="10.125" style="4" customWidth="1"/>
    <col min="13792" max="13792" width="9.25" style="4" bestFit="1" customWidth="1"/>
    <col min="13793" max="13793" width="11" style="4" bestFit="1" customWidth="1"/>
    <col min="13794" max="13794" width="10.625" style="4" customWidth="1"/>
    <col min="13795" max="13795" width="10.375" style="4" bestFit="1" customWidth="1"/>
    <col min="13796" max="13796" width="9.5" style="4" bestFit="1" customWidth="1"/>
    <col min="13797" max="13992" width="9" style="4"/>
    <col min="13993" max="13993" width="4" style="4" customWidth="1"/>
    <col min="13994" max="13994" width="17.75" style="4" customWidth="1"/>
    <col min="13995" max="13996" width="12.5" style="4" customWidth="1"/>
    <col min="13997" max="13997" width="12.25" style="4" bestFit="1" customWidth="1"/>
    <col min="13998" max="13999" width="11" style="4" customWidth="1"/>
    <col min="14000" max="14000" width="9.875" style="4" customWidth="1"/>
    <col min="14001" max="14002" width="11" style="4" customWidth="1"/>
    <col min="14003" max="14003" width="10.125" style="4" customWidth="1"/>
    <col min="14004" max="14005" width="11" style="4" customWidth="1"/>
    <col min="14006" max="14006" width="10.375" style="4" customWidth="1"/>
    <col min="14007" max="14008" width="11" style="4" customWidth="1"/>
    <col min="14009" max="14009" width="10.625" style="4" customWidth="1"/>
    <col min="14010" max="14012" width="11" style="4" customWidth="1"/>
    <col min="14013" max="14014" width="11.25" style="4" customWidth="1"/>
    <col min="14015" max="14015" width="10.375" style="4" bestFit="1" customWidth="1"/>
    <col min="14016" max="14017" width="11.25" style="4" customWidth="1"/>
    <col min="14018" max="14018" width="10.375" style="4" customWidth="1"/>
    <col min="14019" max="14020" width="11.25" style="4" customWidth="1"/>
    <col min="14021" max="14021" width="12.25" style="4" bestFit="1" customWidth="1"/>
    <col min="14022" max="14023" width="11.25" style="4" customWidth="1"/>
    <col min="14024" max="14024" width="9.625" style="4" customWidth="1"/>
    <col min="14025" max="14026" width="11.25" style="4" customWidth="1"/>
    <col min="14027" max="14027" width="9.25" style="4" customWidth="1"/>
    <col min="14028" max="14029" width="11.25" style="4" customWidth="1"/>
    <col min="14030" max="14030" width="10.125" style="4" customWidth="1"/>
    <col min="14031" max="14032" width="9.375" style="4" customWidth="1"/>
    <col min="14033" max="14033" width="10.375" style="4" bestFit="1" customWidth="1"/>
    <col min="14034" max="14035" width="9.375" style="4" customWidth="1"/>
    <col min="14036" max="14036" width="9.25" style="4" bestFit="1" customWidth="1"/>
    <col min="14037" max="14037" width="9.375" style="4" customWidth="1"/>
    <col min="14038" max="14038" width="9" style="4" customWidth="1"/>
    <col min="14039" max="14039" width="9.75" style="4" customWidth="1"/>
    <col min="14040" max="14040" width="10.5" style="4" customWidth="1"/>
    <col min="14041" max="14041" width="11.125" style="4" bestFit="1" customWidth="1"/>
    <col min="14042" max="14042" width="10.375" style="4" bestFit="1" customWidth="1"/>
    <col min="14043" max="14043" width="9.375" style="4" customWidth="1"/>
    <col min="14044" max="14044" width="10" style="4" customWidth="1"/>
    <col min="14045" max="14045" width="8.5" style="4" bestFit="1" customWidth="1"/>
    <col min="14046" max="14046" width="10.25" style="4" customWidth="1"/>
    <col min="14047" max="14047" width="10.125" style="4" customWidth="1"/>
    <col min="14048" max="14048" width="9.25" style="4" bestFit="1" customWidth="1"/>
    <col min="14049" max="14049" width="11" style="4" bestFit="1" customWidth="1"/>
    <col min="14050" max="14050" width="10.625" style="4" customWidth="1"/>
    <col min="14051" max="14051" width="10.375" style="4" bestFit="1" customWidth="1"/>
    <col min="14052" max="14052" width="9.5" style="4" bestFit="1" customWidth="1"/>
    <col min="14053" max="14248" width="9" style="4"/>
    <col min="14249" max="14249" width="4" style="4" customWidth="1"/>
    <col min="14250" max="14250" width="17.75" style="4" customWidth="1"/>
    <col min="14251" max="14252" width="12.5" style="4" customWidth="1"/>
    <col min="14253" max="14253" width="12.25" style="4" bestFit="1" customWidth="1"/>
    <col min="14254" max="14255" width="11" style="4" customWidth="1"/>
    <col min="14256" max="14256" width="9.875" style="4" customWidth="1"/>
    <col min="14257" max="14258" width="11" style="4" customWidth="1"/>
    <col min="14259" max="14259" width="10.125" style="4" customWidth="1"/>
    <col min="14260" max="14261" width="11" style="4" customWidth="1"/>
    <col min="14262" max="14262" width="10.375" style="4" customWidth="1"/>
    <col min="14263" max="14264" width="11" style="4" customWidth="1"/>
    <col min="14265" max="14265" width="10.625" style="4" customWidth="1"/>
    <col min="14266" max="14268" width="11" style="4" customWidth="1"/>
    <col min="14269" max="14270" width="11.25" style="4" customWidth="1"/>
    <col min="14271" max="14271" width="10.375" style="4" bestFit="1" customWidth="1"/>
    <col min="14272" max="14273" width="11.25" style="4" customWidth="1"/>
    <col min="14274" max="14274" width="10.375" style="4" customWidth="1"/>
    <col min="14275" max="14276" width="11.25" style="4" customWidth="1"/>
    <col min="14277" max="14277" width="12.25" style="4" bestFit="1" customWidth="1"/>
    <col min="14278" max="14279" width="11.25" style="4" customWidth="1"/>
    <col min="14280" max="14280" width="9.625" style="4" customWidth="1"/>
    <col min="14281" max="14282" width="11.25" style="4" customWidth="1"/>
    <col min="14283" max="14283" width="9.25" style="4" customWidth="1"/>
    <col min="14284" max="14285" width="11.25" style="4" customWidth="1"/>
    <col min="14286" max="14286" width="10.125" style="4" customWidth="1"/>
    <col min="14287" max="14288" width="9.375" style="4" customWidth="1"/>
    <col min="14289" max="14289" width="10.375" style="4" bestFit="1" customWidth="1"/>
    <col min="14290" max="14291" width="9.375" style="4" customWidth="1"/>
    <col min="14292" max="14292" width="9.25" style="4" bestFit="1" customWidth="1"/>
    <col min="14293" max="14293" width="9.375" style="4" customWidth="1"/>
    <col min="14294" max="14294" width="9" style="4" customWidth="1"/>
    <col min="14295" max="14295" width="9.75" style="4" customWidth="1"/>
    <col min="14296" max="14296" width="10.5" style="4" customWidth="1"/>
    <col min="14297" max="14297" width="11.125" style="4" bestFit="1" customWidth="1"/>
    <col min="14298" max="14298" width="10.375" style="4" bestFit="1" customWidth="1"/>
    <col min="14299" max="14299" width="9.375" style="4" customWidth="1"/>
    <col min="14300" max="14300" width="10" style="4" customWidth="1"/>
    <col min="14301" max="14301" width="8.5" style="4" bestFit="1" customWidth="1"/>
    <col min="14302" max="14302" width="10.25" style="4" customWidth="1"/>
    <col min="14303" max="14303" width="10.125" style="4" customWidth="1"/>
    <col min="14304" max="14304" width="9.25" style="4" bestFit="1" customWidth="1"/>
    <col min="14305" max="14305" width="11" style="4" bestFit="1" customWidth="1"/>
    <col min="14306" max="14306" width="10.625" style="4" customWidth="1"/>
    <col min="14307" max="14307" width="10.375" style="4" bestFit="1" customWidth="1"/>
    <col min="14308" max="14308" width="9.5" style="4" bestFit="1" customWidth="1"/>
    <col min="14309" max="14504" width="9" style="4"/>
    <col min="14505" max="14505" width="4" style="4" customWidth="1"/>
    <col min="14506" max="14506" width="17.75" style="4" customWidth="1"/>
    <col min="14507" max="14508" width="12.5" style="4" customWidth="1"/>
    <col min="14509" max="14509" width="12.25" style="4" bestFit="1" customWidth="1"/>
    <col min="14510" max="14511" width="11" style="4" customWidth="1"/>
    <col min="14512" max="14512" width="9.875" style="4" customWidth="1"/>
    <col min="14513" max="14514" width="11" style="4" customWidth="1"/>
    <col min="14515" max="14515" width="10.125" style="4" customWidth="1"/>
    <col min="14516" max="14517" width="11" style="4" customWidth="1"/>
    <col min="14518" max="14518" width="10.375" style="4" customWidth="1"/>
    <col min="14519" max="14520" width="11" style="4" customWidth="1"/>
    <col min="14521" max="14521" width="10.625" style="4" customWidth="1"/>
    <col min="14522" max="14524" width="11" style="4" customWidth="1"/>
    <col min="14525" max="14526" width="11.25" style="4" customWidth="1"/>
    <col min="14527" max="14527" width="10.375" style="4" bestFit="1" customWidth="1"/>
    <col min="14528" max="14529" width="11.25" style="4" customWidth="1"/>
    <col min="14530" max="14530" width="10.375" style="4" customWidth="1"/>
    <col min="14531" max="14532" width="11.25" style="4" customWidth="1"/>
    <col min="14533" max="14533" width="12.25" style="4" bestFit="1" customWidth="1"/>
    <col min="14534" max="14535" width="11.25" style="4" customWidth="1"/>
    <col min="14536" max="14536" width="9.625" style="4" customWidth="1"/>
    <col min="14537" max="14538" width="11.25" style="4" customWidth="1"/>
    <col min="14539" max="14539" width="9.25" style="4" customWidth="1"/>
    <col min="14540" max="14541" width="11.25" style="4" customWidth="1"/>
    <col min="14542" max="14542" width="10.125" style="4" customWidth="1"/>
    <col min="14543" max="14544" width="9.375" style="4" customWidth="1"/>
    <col min="14545" max="14545" width="10.375" style="4" bestFit="1" customWidth="1"/>
    <col min="14546" max="14547" width="9.375" style="4" customWidth="1"/>
    <col min="14548" max="14548" width="9.25" style="4" bestFit="1" customWidth="1"/>
    <col min="14549" max="14549" width="9.375" style="4" customWidth="1"/>
    <col min="14550" max="14550" width="9" style="4" customWidth="1"/>
    <col min="14551" max="14551" width="9.75" style="4" customWidth="1"/>
    <col min="14552" max="14552" width="10.5" style="4" customWidth="1"/>
    <col min="14553" max="14553" width="11.125" style="4" bestFit="1" customWidth="1"/>
    <col min="14554" max="14554" width="10.375" style="4" bestFit="1" customWidth="1"/>
    <col min="14555" max="14555" width="9.375" style="4" customWidth="1"/>
    <col min="14556" max="14556" width="10" style="4" customWidth="1"/>
    <col min="14557" max="14557" width="8.5" style="4" bestFit="1" customWidth="1"/>
    <col min="14558" max="14558" width="10.25" style="4" customWidth="1"/>
    <col min="14559" max="14559" width="10.125" style="4" customWidth="1"/>
    <col min="14560" max="14560" width="9.25" style="4" bestFit="1" customWidth="1"/>
    <col min="14561" max="14561" width="11" style="4" bestFit="1" customWidth="1"/>
    <col min="14562" max="14562" width="10.625" style="4" customWidth="1"/>
    <col min="14563" max="14563" width="10.375" style="4" bestFit="1" customWidth="1"/>
    <col min="14564" max="14564" width="9.5" style="4" bestFit="1" customWidth="1"/>
    <col min="14565" max="14760" width="9" style="4"/>
    <col min="14761" max="14761" width="4" style="4" customWidth="1"/>
    <col min="14762" max="14762" width="17.75" style="4" customWidth="1"/>
    <col min="14763" max="14764" width="12.5" style="4" customWidth="1"/>
    <col min="14765" max="14765" width="12.25" style="4" bestFit="1" customWidth="1"/>
    <col min="14766" max="14767" width="11" style="4" customWidth="1"/>
    <col min="14768" max="14768" width="9.875" style="4" customWidth="1"/>
    <col min="14769" max="14770" width="11" style="4" customWidth="1"/>
    <col min="14771" max="14771" width="10.125" style="4" customWidth="1"/>
    <col min="14772" max="14773" width="11" style="4" customWidth="1"/>
    <col min="14774" max="14774" width="10.375" style="4" customWidth="1"/>
    <col min="14775" max="14776" width="11" style="4" customWidth="1"/>
    <col min="14777" max="14777" width="10.625" style="4" customWidth="1"/>
    <col min="14778" max="14780" width="11" style="4" customWidth="1"/>
    <col min="14781" max="14782" width="11.25" style="4" customWidth="1"/>
    <col min="14783" max="14783" width="10.375" style="4" bestFit="1" customWidth="1"/>
    <col min="14784" max="14785" width="11.25" style="4" customWidth="1"/>
    <col min="14786" max="14786" width="10.375" style="4" customWidth="1"/>
    <col min="14787" max="14788" width="11.25" style="4" customWidth="1"/>
    <col min="14789" max="14789" width="12.25" style="4" bestFit="1" customWidth="1"/>
    <col min="14790" max="14791" width="11.25" style="4" customWidth="1"/>
    <col min="14792" max="14792" width="9.625" style="4" customWidth="1"/>
    <col min="14793" max="14794" width="11.25" style="4" customWidth="1"/>
    <col min="14795" max="14795" width="9.25" style="4" customWidth="1"/>
    <col min="14796" max="14797" width="11.25" style="4" customWidth="1"/>
    <col min="14798" max="14798" width="10.125" style="4" customWidth="1"/>
    <col min="14799" max="14800" width="9.375" style="4" customWidth="1"/>
    <col min="14801" max="14801" width="10.375" style="4" bestFit="1" customWidth="1"/>
    <col min="14802" max="14803" width="9.375" style="4" customWidth="1"/>
    <col min="14804" max="14804" width="9.25" style="4" bestFit="1" customWidth="1"/>
    <col min="14805" max="14805" width="9.375" style="4" customWidth="1"/>
    <col min="14806" max="14806" width="9" style="4" customWidth="1"/>
    <col min="14807" max="14807" width="9.75" style="4" customWidth="1"/>
    <col min="14808" max="14808" width="10.5" style="4" customWidth="1"/>
    <col min="14809" max="14809" width="11.125" style="4" bestFit="1" customWidth="1"/>
    <col min="14810" max="14810" width="10.375" style="4" bestFit="1" customWidth="1"/>
    <col min="14811" max="14811" width="9.375" style="4" customWidth="1"/>
    <col min="14812" max="14812" width="10" style="4" customWidth="1"/>
    <col min="14813" max="14813" width="8.5" style="4" bestFit="1" customWidth="1"/>
    <col min="14814" max="14814" width="10.25" style="4" customWidth="1"/>
    <col min="14815" max="14815" width="10.125" style="4" customWidth="1"/>
    <col min="14816" max="14816" width="9.25" style="4" bestFit="1" customWidth="1"/>
    <col min="14817" max="14817" width="11" style="4" bestFit="1" customWidth="1"/>
    <col min="14818" max="14818" width="10.625" style="4" customWidth="1"/>
    <col min="14819" max="14819" width="10.375" style="4" bestFit="1" customWidth="1"/>
    <col min="14820" max="14820" width="9.5" style="4" bestFit="1" customWidth="1"/>
    <col min="14821" max="15016" width="9" style="4"/>
    <col min="15017" max="15017" width="4" style="4" customWidth="1"/>
    <col min="15018" max="15018" width="17.75" style="4" customWidth="1"/>
    <col min="15019" max="15020" width="12.5" style="4" customWidth="1"/>
    <col min="15021" max="15021" width="12.25" style="4" bestFit="1" customWidth="1"/>
    <col min="15022" max="15023" width="11" style="4" customWidth="1"/>
    <col min="15024" max="15024" width="9.875" style="4" customWidth="1"/>
    <col min="15025" max="15026" width="11" style="4" customWidth="1"/>
    <col min="15027" max="15027" width="10.125" style="4" customWidth="1"/>
    <col min="15028" max="15029" width="11" style="4" customWidth="1"/>
    <col min="15030" max="15030" width="10.375" style="4" customWidth="1"/>
    <col min="15031" max="15032" width="11" style="4" customWidth="1"/>
    <col min="15033" max="15033" width="10.625" style="4" customWidth="1"/>
    <col min="15034" max="15036" width="11" style="4" customWidth="1"/>
    <col min="15037" max="15038" width="11.25" style="4" customWidth="1"/>
    <col min="15039" max="15039" width="10.375" style="4" bestFit="1" customWidth="1"/>
    <col min="15040" max="15041" width="11.25" style="4" customWidth="1"/>
    <col min="15042" max="15042" width="10.375" style="4" customWidth="1"/>
    <col min="15043" max="15044" width="11.25" style="4" customWidth="1"/>
    <col min="15045" max="15045" width="12.25" style="4" bestFit="1" customWidth="1"/>
    <col min="15046" max="15047" width="11.25" style="4" customWidth="1"/>
    <col min="15048" max="15048" width="9.625" style="4" customWidth="1"/>
    <col min="15049" max="15050" width="11.25" style="4" customWidth="1"/>
    <col min="15051" max="15051" width="9.25" style="4" customWidth="1"/>
    <col min="15052" max="15053" width="11.25" style="4" customWidth="1"/>
    <col min="15054" max="15054" width="10.125" style="4" customWidth="1"/>
    <col min="15055" max="15056" width="9.375" style="4" customWidth="1"/>
    <col min="15057" max="15057" width="10.375" style="4" bestFit="1" customWidth="1"/>
    <col min="15058" max="15059" width="9.375" style="4" customWidth="1"/>
    <col min="15060" max="15060" width="9.25" style="4" bestFit="1" customWidth="1"/>
    <col min="15061" max="15061" width="9.375" style="4" customWidth="1"/>
    <col min="15062" max="15062" width="9" style="4" customWidth="1"/>
    <col min="15063" max="15063" width="9.75" style="4" customWidth="1"/>
    <col min="15064" max="15064" width="10.5" style="4" customWidth="1"/>
    <col min="15065" max="15065" width="11.125" style="4" bestFit="1" customWidth="1"/>
    <col min="15066" max="15066" width="10.375" style="4" bestFit="1" customWidth="1"/>
    <col min="15067" max="15067" width="9.375" style="4" customWidth="1"/>
    <col min="15068" max="15068" width="10" style="4" customWidth="1"/>
    <col min="15069" max="15069" width="8.5" style="4" bestFit="1" customWidth="1"/>
    <col min="15070" max="15070" width="10.25" style="4" customWidth="1"/>
    <col min="15071" max="15071" width="10.125" style="4" customWidth="1"/>
    <col min="15072" max="15072" width="9.25" style="4" bestFit="1" customWidth="1"/>
    <col min="15073" max="15073" width="11" style="4" bestFit="1" customWidth="1"/>
    <col min="15074" max="15074" width="10.625" style="4" customWidth="1"/>
    <col min="15075" max="15075" width="10.375" style="4" bestFit="1" customWidth="1"/>
    <col min="15076" max="15076" width="9.5" style="4" bestFit="1" customWidth="1"/>
    <col min="15077" max="15272" width="9" style="4"/>
    <col min="15273" max="15273" width="4" style="4" customWidth="1"/>
    <col min="15274" max="15274" width="17.75" style="4" customWidth="1"/>
    <col min="15275" max="15276" width="12.5" style="4" customWidth="1"/>
    <col min="15277" max="15277" width="12.25" style="4" bestFit="1" customWidth="1"/>
    <col min="15278" max="15279" width="11" style="4" customWidth="1"/>
    <col min="15280" max="15280" width="9.875" style="4" customWidth="1"/>
    <col min="15281" max="15282" width="11" style="4" customWidth="1"/>
    <col min="15283" max="15283" width="10.125" style="4" customWidth="1"/>
    <col min="15284" max="15285" width="11" style="4" customWidth="1"/>
    <col min="15286" max="15286" width="10.375" style="4" customWidth="1"/>
    <col min="15287" max="15288" width="11" style="4" customWidth="1"/>
    <col min="15289" max="15289" width="10.625" style="4" customWidth="1"/>
    <col min="15290" max="15292" width="11" style="4" customWidth="1"/>
    <col min="15293" max="15294" width="11.25" style="4" customWidth="1"/>
    <col min="15295" max="15295" width="10.375" style="4" bestFit="1" customWidth="1"/>
    <col min="15296" max="15297" width="11.25" style="4" customWidth="1"/>
    <col min="15298" max="15298" width="10.375" style="4" customWidth="1"/>
    <col min="15299" max="15300" width="11.25" style="4" customWidth="1"/>
    <col min="15301" max="15301" width="12.25" style="4" bestFit="1" customWidth="1"/>
    <col min="15302" max="15303" width="11.25" style="4" customWidth="1"/>
    <col min="15304" max="15304" width="9.625" style="4" customWidth="1"/>
    <col min="15305" max="15306" width="11.25" style="4" customWidth="1"/>
    <col min="15307" max="15307" width="9.25" style="4" customWidth="1"/>
    <col min="15308" max="15309" width="11.25" style="4" customWidth="1"/>
    <col min="15310" max="15310" width="10.125" style="4" customWidth="1"/>
    <col min="15311" max="15312" width="9.375" style="4" customWidth="1"/>
    <col min="15313" max="15313" width="10.375" style="4" bestFit="1" customWidth="1"/>
    <col min="15314" max="15315" width="9.375" style="4" customWidth="1"/>
    <col min="15316" max="15316" width="9.25" style="4" bestFit="1" customWidth="1"/>
    <col min="15317" max="15317" width="9.375" style="4" customWidth="1"/>
    <col min="15318" max="15318" width="9" style="4" customWidth="1"/>
    <col min="15319" max="15319" width="9.75" style="4" customWidth="1"/>
    <col min="15320" max="15320" width="10.5" style="4" customWidth="1"/>
    <col min="15321" max="15321" width="11.125" style="4" bestFit="1" customWidth="1"/>
    <col min="15322" max="15322" width="10.375" style="4" bestFit="1" customWidth="1"/>
    <col min="15323" max="15323" width="9.375" style="4" customWidth="1"/>
    <col min="15324" max="15324" width="10" style="4" customWidth="1"/>
    <col min="15325" max="15325" width="8.5" style="4" bestFit="1" customWidth="1"/>
    <col min="15326" max="15326" width="10.25" style="4" customWidth="1"/>
    <col min="15327" max="15327" width="10.125" style="4" customWidth="1"/>
    <col min="15328" max="15328" width="9.25" style="4" bestFit="1" customWidth="1"/>
    <col min="15329" max="15329" width="11" style="4" bestFit="1" customWidth="1"/>
    <col min="15330" max="15330" width="10.625" style="4" customWidth="1"/>
    <col min="15331" max="15331" width="10.375" style="4" bestFit="1" customWidth="1"/>
    <col min="15332" max="15332" width="9.5" style="4" bestFit="1" customWidth="1"/>
    <col min="15333" max="15528" width="9" style="4"/>
    <col min="15529" max="15529" width="4" style="4" customWidth="1"/>
    <col min="15530" max="15530" width="17.75" style="4" customWidth="1"/>
    <col min="15531" max="15532" width="12.5" style="4" customWidth="1"/>
    <col min="15533" max="15533" width="12.25" style="4" bestFit="1" customWidth="1"/>
    <col min="15534" max="15535" width="11" style="4" customWidth="1"/>
    <col min="15536" max="15536" width="9.875" style="4" customWidth="1"/>
    <col min="15537" max="15538" width="11" style="4" customWidth="1"/>
    <col min="15539" max="15539" width="10.125" style="4" customWidth="1"/>
    <col min="15540" max="15541" width="11" style="4" customWidth="1"/>
    <col min="15542" max="15542" width="10.375" style="4" customWidth="1"/>
    <col min="15543" max="15544" width="11" style="4" customWidth="1"/>
    <col min="15545" max="15545" width="10.625" style="4" customWidth="1"/>
    <col min="15546" max="15548" width="11" style="4" customWidth="1"/>
    <col min="15549" max="15550" width="11.25" style="4" customWidth="1"/>
    <col min="15551" max="15551" width="10.375" style="4" bestFit="1" customWidth="1"/>
    <col min="15552" max="15553" width="11.25" style="4" customWidth="1"/>
    <col min="15554" max="15554" width="10.375" style="4" customWidth="1"/>
    <col min="15555" max="15556" width="11.25" style="4" customWidth="1"/>
    <col min="15557" max="15557" width="12.25" style="4" bestFit="1" customWidth="1"/>
    <col min="15558" max="15559" width="11.25" style="4" customWidth="1"/>
    <col min="15560" max="15560" width="9.625" style="4" customWidth="1"/>
    <col min="15561" max="15562" width="11.25" style="4" customWidth="1"/>
    <col min="15563" max="15563" width="9.25" style="4" customWidth="1"/>
    <col min="15564" max="15565" width="11.25" style="4" customWidth="1"/>
    <col min="15566" max="15566" width="10.125" style="4" customWidth="1"/>
    <col min="15567" max="15568" width="9.375" style="4" customWidth="1"/>
    <col min="15569" max="15569" width="10.375" style="4" bestFit="1" customWidth="1"/>
    <col min="15570" max="15571" width="9.375" style="4" customWidth="1"/>
    <col min="15572" max="15572" width="9.25" style="4" bestFit="1" customWidth="1"/>
    <col min="15573" max="15573" width="9.375" style="4" customWidth="1"/>
    <col min="15574" max="15574" width="9" style="4" customWidth="1"/>
    <col min="15575" max="15575" width="9.75" style="4" customWidth="1"/>
    <col min="15576" max="15576" width="10.5" style="4" customWidth="1"/>
    <col min="15577" max="15577" width="11.125" style="4" bestFit="1" customWidth="1"/>
    <col min="15578" max="15578" width="10.375" style="4" bestFit="1" customWidth="1"/>
    <col min="15579" max="15579" width="9.375" style="4" customWidth="1"/>
    <col min="15580" max="15580" width="10" style="4" customWidth="1"/>
    <col min="15581" max="15581" width="8.5" style="4" bestFit="1" customWidth="1"/>
    <col min="15582" max="15582" width="10.25" style="4" customWidth="1"/>
    <col min="15583" max="15583" width="10.125" style="4" customWidth="1"/>
    <col min="15584" max="15584" width="9.25" style="4" bestFit="1" customWidth="1"/>
    <col min="15585" max="15585" width="11" style="4" bestFit="1" customWidth="1"/>
    <col min="15586" max="15586" width="10.625" style="4" customWidth="1"/>
    <col min="15587" max="15587" width="10.375" style="4" bestFit="1" customWidth="1"/>
    <col min="15588" max="15588" width="9.5" style="4" bestFit="1" customWidth="1"/>
    <col min="15589" max="15784" width="9" style="4"/>
    <col min="15785" max="15785" width="4" style="4" customWidth="1"/>
    <col min="15786" max="15786" width="17.75" style="4" customWidth="1"/>
    <col min="15787" max="15788" width="12.5" style="4" customWidth="1"/>
    <col min="15789" max="15789" width="12.25" style="4" bestFit="1" customWidth="1"/>
    <col min="15790" max="15791" width="11" style="4" customWidth="1"/>
    <col min="15792" max="15792" width="9.875" style="4" customWidth="1"/>
    <col min="15793" max="15794" width="11" style="4" customWidth="1"/>
    <col min="15795" max="15795" width="10.125" style="4" customWidth="1"/>
    <col min="15796" max="15797" width="11" style="4" customWidth="1"/>
    <col min="15798" max="15798" width="10.375" style="4" customWidth="1"/>
    <col min="15799" max="15800" width="11" style="4" customWidth="1"/>
    <col min="15801" max="15801" width="10.625" style="4" customWidth="1"/>
    <col min="15802" max="15804" width="11" style="4" customWidth="1"/>
    <col min="15805" max="15806" width="11.25" style="4" customWidth="1"/>
    <col min="15807" max="15807" width="10.375" style="4" bestFit="1" customWidth="1"/>
    <col min="15808" max="15809" width="11.25" style="4" customWidth="1"/>
    <col min="15810" max="15810" width="10.375" style="4" customWidth="1"/>
    <col min="15811" max="15812" width="11.25" style="4" customWidth="1"/>
    <col min="15813" max="15813" width="12.25" style="4" bestFit="1" customWidth="1"/>
    <col min="15814" max="15815" width="11.25" style="4" customWidth="1"/>
    <col min="15816" max="15816" width="9.625" style="4" customWidth="1"/>
    <col min="15817" max="15818" width="11.25" style="4" customWidth="1"/>
    <col min="15819" max="15819" width="9.25" style="4" customWidth="1"/>
    <col min="15820" max="15821" width="11.25" style="4" customWidth="1"/>
    <col min="15822" max="15822" width="10.125" style="4" customWidth="1"/>
    <col min="15823" max="15824" width="9.375" style="4" customWidth="1"/>
    <col min="15825" max="15825" width="10.375" style="4" bestFit="1" customWidth="1"/>
    <col min="15826" max="15827" width="9.375" style="4" customWidth="1"/>
    <col min="15828" max="15828" width="9.25" style="4" bestFit="1" customWidth="1"/>
    <col min="15829" max="15829" width="9.375" style="4" customWidth="1"/>
    <col min="15830" max="15830" width="9" style="4" customWidth="1"/>
    <col min="15831" max="15831" width="9.75" style="4" customWidth="1"/>
    <col min="15832" max="15832" width="10.5" style="4" customWidth="1"/>
    <col min="15833" max="15833" width="11.125" style="4" bestFit="1" customWidth="1"/>
    <col min="15834" max="15834" width="10.375" style="4" bestFit="1" customWidth="1"/>
    <col min="15835" max="15835" width="9.375" style="4" customWidth="1"/>
    <col min="15836" max="15836" width="10" style="4" customWidth="1"/>
    <col min="15837" max="15837" width="8.5" style="4" bestFit="1" customWidth="1"/>
    <col min="15838" max="15838" width="10.25" style="4" customWidth="1"/>
    <col min="15839" max="15839" width="10.125" style="4" customWidth="1"/>
    <col min="15840" max="15840" width="9.25" style="4" bestFit="1" customWidth="1"/>
    <col min="15841" max="15841" width="11" style="4" bestFit="1" customWidth="1"/>
    <col min="15842" max="15842" width="10.625" style="4" customWidth="1"/>
    <col min="15843" max="15843" width="10.375" style="4" bestFit="1" customWidth="1"/>
    <col min="15844" max="15844" width="9.5" style="4" bestFit="1" customWidth="1"/>
    <col min="15845" max="16040" width="9" style="4"/>
    <col min="16041" max="16041" width="4" style="4" customWidth="1"/>
    <col min="16042" max="16042" width="17.75" style="4" customWidth="1"/>
    <col min="16043" max="16044" width="12.5" style="4" customWidth="1"/>
    <col min="16045" max="16045" width="12.25" style="4" bestFit="1" customWidth="1"/>
    <col min="16046" max="16047" width="11" style="4" customWidth="1"/>
    <col min="16048" max="16048" width="9.875" style="4" customWidth="1"/>
    <col min="16049" max="16050" width="11" style="4" customWidth="1"/>
    <col min="16051" max="16051" width="10.125" style="4" customWidth="1"/>
    <col min="16052" max="16053" width="11" style="4" customWidth="1"/>
    <col min="16054" max="16054" width="10.375" style="4" customWidth="1"/>
    <col min="16055" max="16056" width="11" style="4" customWidth="1"/>
    <col min="16057" max="16057" width="10.625" style="4" customWidth="1"/>
    <col min="16058" max="16060" width="11" style="4" customWidth="1"/>
    <col min="16061" max="16062" width="11.25" style="4" customWidth="1"/>
    <col min="16063" max="16063" width="10.375" style="4" bestFit="1" customWidth="1"/>
    <col min="16064" max="16065" width="11.25" style="4" customWidth="1"/>
    <col min="16066" max="16066" width="10.375" style="4" customWidth="1"/>
    <col min="16067" max="16068" width="11.25" style="4" customWidth="1"/>
    <col min="16069" max="16069" width="12.25" style="4" bestFit="1" customWidth="1"/>
    <col min="16070" max="16071" width="11.25" style="4" customWidth="1"/>
    <col min="16072" max="16072" width="9.625" style="4" customWidth="1"/>
    <col min="16073" max="16074" width="11.25" style="4" customWidth="1"/>
    <col min="16075" max="16075" width="9.25" style="4" customWidth="1"/>
    <col min="16076" max="16077" width="11.25" style="4" customWidth="1"/>
    <col min="16078" max="16078" width="10.125" style="4" customWidth="1"/>
    <col min="16079" max="16080" width="9.375" style="4" customWidth="1"/>
    <col min="16081" max="16081" width="10.375" style="4" bestFit="1" customWidth="1"/>
    <col min="16082" max="16083" width="9.375" style="4" customWidth="1"/>
    <col min="16084" max="16084" width="9.25" style="4" bestFit="1" customWidth="1"/>
    <col min="16085" max="16085" width="9.375" style="4" customWidth="1"/>
    <col min="16086" max="16086" width="9" style="4" customWidth="1"/>
    <col min="16087" max="16087" width="9.75" style="4" customWidth="1"/>
    <col min="16088" max="16088" width="10.5" style="4" customWidth="1"/>
    <col min="16089" max="16089" width="11.125" style="4" bestFit="1" customWidth="1"/>
    <col min="16090" max="16090" width="10.375" style="4" bestFit="1" customWidth="1"/>
    <col min="16091" max="16091" width="9.375" style="4" customWidth="1"/>
    <col min="16092" max="16092" width="10" style="4" customWidth="1"/>
    <col min="16093" max="16093" width="8.5" style="4" bestFit="1" customWidth="1"/>
    <col min="16094" max="16094" width="10.25" style="4" customWidth="1"/>
    <col min="16095" max="16095" width="10.125" style="4" customWidth="1"/>
    <col min="16096" max="16096" width="9.25" style="4" bestFit="1" customWidth="1"/>
    <col min="16097" max="16097" width="11" style="4" bestFit="1" customWidth="1"/>
    <col min="16098" max="16098" width="10.625" style="4" customWidth="1"/>
    <col min="16099" max="16099" width="10.375" style="4" bestFit="1" customWidth="1"/>
    <col min="16100" max="16100" width="9.5" style="4" bestFit="1" customWidth="1"/>
    <col min="16101" max="16384" width="9" style="4"/>
  </cols>
  <sheetData>
    <row r="1" spans="1:30" s="1" customFormat="1" ht="43.5" customHeight="1" x14ac:dyDescent="0.2">
      <c r="A1" s="477" t="s">
        <v>172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397"/>
      <c r="Q1" s="135"/>
      <c r="R1" s="135"/>
    </row>
    <row r="2" spans="1:30" s="1" customFormat="1" ht="73.5" customHeight="1" x14ac:dyDescent="0.2">
      <c r="A2" s="477"/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397"/>
      <c r="Q2" s="135"/>
      <c r="R2" s="135"/>
    </row>
    <row r="3" spans="1:30" ht="21" thickBot="1" x14ac:dyDescent="0.35">
      <c r="A3" s="2"/>
      <c r="B3" s="3"/>
      <c r="C3" s="3"/>
      <c r="D3" s="3"/>
      <c r="E3" s="3"/>
      <c r="F3" s="3"/>
      <c r="G3" s="3"/>
      <c r="H3" s="3"/>
      <c r="I3" s="3"/>
    </row>
    <row r="4" spans="1:30" s="5" customFormat="1" ht="45" customHeight="1" x14ac:dyDescent="0.3">
      <c r="A4" s="466" t="s">
        <v>1</v>
      </c>
      <c r="B4" s="468" t="s">
        <v>2</v>
      </c>
      <c r="C4" s="470" t="s">
        <v>3</v>
      </c>
      <c r="D4" s="478" t="s">
        <v>48</v>
      </c>
      <c r="E4" s="480" t="s">
        <v>49</v>
      </c>
      <c r="F4" s="481"/>
      <c r="G4" s="481"/>
      <c r="H4" s="481"/>
      <c r="I4" s="482"/>
      <c r="J4" s="136"/>
      <c r="K4" s="395" t="s">
        <v>58</v>
      </c>
      <c r="L4" s="141">
        <v>33</v>
      </c>
      <c r="M4" s="141">
        <v>33</v>
      </c>
      <c r="N4" s="141">
        <v>34</v>
      </c>
      <c r="O4" s="141">
        <v>0</v>
      </c>
      <c r="P4" s="142">
        <v>0</v>
      </c>
      <c r="Q4" s="386">
        <f>100/(L4+N4+M4)</f>
        <v>1</v>
      </c>
      <c r="R4" s="386">
        <f>100/(L4+N4+M4+O4)</f>
        <v>1</v>
      </c>
      <c r="S4" s="385"/>
      <c r="AA4" s="5">
        <f>100/(L4+N4+O4)</f>
        <v>1.4925373134328359</v>
      </c>
    </row>
    <row r="5" spans="1:30" s="5" customFormat="1" ht="87" customHeight="1" thickBot="1" x14ac:dyDescent="0.35">
      <c r="A5" s="467"/>
      <c r="B5" s="469"/>
      <c r="C5" s="471"/>
      <c r="D5" s="479"/>
      <c r="E5" s="236" t="s">
        <v>46</v>
      </c>
      <c r="F5" s="6" t="s">
        <v>68</v>
      </c>
      <c r="G5" s="6" t="s">
        <v>57</v>
      </c>
      <c r="H5" s="6" t="s">
        <v>47</v>
      </c>
      <c r="I5" s="58" t="s">
        <v>56</v>
      </c>
      <c r="J5" s="137"/>
      <c r="K5" s="396"/>
      <c r="L5" s="153" t="s">
        <v>46</v>
      </c>
      <c r="M5" s="153" t="s">
        <v>68</v>
      </c>
      <c r="N5" s="153" t="s">
        <v>57</v>
      </c>
      <c r="O5" s="153" t="s">
        <v>47</v>
      </c>
      <c r="P5" s="154" t="s">
        <v>56</v>
      </c>
    </row>
    <row r="6" spans="1:30" s="12" customFormat="1" ht="37.5" customHeight="1" thickBot="1" x14ac:dyDescent="0.4">
      <c r="A6" s="144"/>
      <c r="B6" s="145" t="s">
        <v>6</v>
      </c>
      <c r="C6" s="146"/>
      <c r="D6" s="399">
        <f>AVERAGE(E6:I6)</f>
        <v>0.16536998527788005</v>
      </c>
      <c r="E6" s="409">
        <f>+'Тушум солиштирма'!K6</f>
        <v>0.33</v>
      </c>
      <c r="F6" s="147">
        <f>+'Қайтиш коеф'!L6</f>
        <v>0</v>
      </c>
      <c r="G6" s="148">
        <f>+'Фармойиш бажарилиши'!AJ6</f>
        <v>0.49684992638940018</v>
      </c>
      <c r="H6" s="149">
        <f>+'Хисобот тақдим этилиши'!AK6</f>
        <v>0</v>
      </c>
      <c r="I6" s="150">
        <f>+'Ижро интизоми бўйича'!E6</f>
        <v>0</v>
      </c>
      <c r="J6" s="151"/>
      <c r="K6" s="152"/>
      <c r="L6" s="394"/>
      <c r="M6" s="394"/>
      <c r="N6" s="394"/>
      <c r="O6" s="394"/>
      <c r="P6" s="143"/>
      <c r="R6" s="387"/>
    </row>
    <row r="7" spans="1:30" ht="26.25" thickBot="1" x14ac:dyDescent="0.35">
      <c r="A7" s="13"/>
      <c r="B7" s="209" t="s">
        <v>7</v>
      </c>
      <c r="C7" s="214"/>
      <c r="D7" s="98"/>
      <c r="E7" s="410">
        <f>+'Тушум солиштирма'!K7</f>
        <v>1</v>
      </c>
      <c r="F7" s="78">
        <f>+'Қайтиш коеф'!L7</f>
        <v>1</v>
      </c>
      <c r="G7" s="85">
        <f>+'Фармойиш бажарилиши'!AJ7</f>
        <v>1</v>
      </c>
      <c r="H7" s="18">
        <f>+'Хисобот тақдим этилиши'!AK7</f>
        <v>1</v>
      </c>
      <c r="I7" s="117">
        <f>+'Ижро интизоми бўйича'!E7</f>
        <v>1</v>
      </c>
      <c r="J7" s="2"/>
      <c r="K7" s="429">
        <f>SUM(L7:P7)</f>
        <v>100</v>
      </c>
      <c r="L7" s="139">
        <f>+E7*$L$4</f>
        <v>33</v>
      </c>
      <c r="M7" s="139">
        <f>+F7*$M$4</f>
        <v>33</v>
      </c>
      <c r="N7" s="139">
        <f>+G7*$N$4</f>
        <v>34</v>
      </c>
      <c r="O7" s="139">
        <f>+H7*$O$4</f>
        <v>0</v>
      </c>
      <c r="P7" s="140">
        <f>+I7*$P$4</f>
        <v>0</v>
      </c>
      <c r="R7" s="389"/>
      <c r="Y7" s="2"/>
      <c r="Z7" s="2"/>
      <c r="AA7" s="2"/>
      <c r="AB7" s="2"/>
      <c r="AC7" s="2"/>
      <c r="AD7" s="2"/>
    </row>
    <row r="8" spans="1:30" s="12" customFormat="1" ht="29.25" customHeight="1" x14ac:dyDescent="0.3">
      <c r="A8" s="19"/>
      <c r="B8" s="20" t="s">
        <v>8</v>
      </c>
      <c r="C8" s="99"/>
      <c r="D8" s="400">
        <f>AVERAGE(D9:D14,E8:I8)</f>
        <v>0.28533333333333333</v>
      </c>
      <c r="E8" s="411">
        <f>+'Тушум солиштирма'!K8</f>
        <v>0</v>
      </c>
      <c r="F8" s="79">
        <f>+'Қайтиш коеф'!L8</f>
        <v>0</v>
      </c>
      <c r="G8" s="79">
        <f>+'Фармойиш бажарилиши'!AJ8</f>
        <v>0.53</v>
      </c>
      <c r="H8" s="23">
        <f>+'Хисобот тақдим этилиши'!AK8</f>
        <v>1</v>
      </c>
      <c r="I8" s="118">
        <f>+'Ижро интизоми бўйича'!E8</f>
        <v>0</v>
      </c>
      <c r="J8" s="155"/>
      <c r="K8" s="430">
        <f t="shared" ref="K8:K71" si="0">SUM(L8:P8)</f>
        <v>18.02</v>
      </c>
      <c r="L8" s="426">
        <f t="shared" ref="L8" si="1">+E8*$L$4</f>
        <v>0</v>
      </c>
      <c r="M8" s="426">
        <f t="shared" ref="M8" si="2">+F8*$M$4</f>
        <v>0</v>
      </c>
      <c r="N8" s="426">
        <f t="shared" ref="N8" si="3">+G8*$N$4</f>
        <v>18.02</v>
      </c>
      <c r="O8" s="426">
        <f t="shared" ref="O8" si="4">+H8*$O$4</f>
        <v>0</v>
      </c>
      <c r="P8" s="427">
        <f t="shared" ref="P8" si="5">+I8*$P$4</f>
        <v>0</v>
      </c>
      <c r="Q8" s="178"/>
      <c r="R8" s="389">
        <f>+R4</f>
        <v>1</v>
      </c>
      <c r="Y8" s="181"/>
      <c r="Z8" s="182"/>
      <c r="AA8" s="182"/>
      <c r="AB8" s="182"/>
      <c r="AC8" s="181"/>
      <c r="AD8" s="181"/>
    </row>
    <row r="9" spans="1:30" s="12" customFormat="1" ht="29.25" customHeight="1" x14ac:dyDescent="0.3">
      <c r="A9" s="45"/>
      <c r="B9" s="25" t="s">
        <v>59</v>
      </c>
      <c r="C9" s="100">
        <v>832</v>
      </c>
      <c r="D9" s="401"/>
      <c r="E9" s="412"/>
      <c r="F9" s="80"/>
      <c r="G9" s="80"/>
      <c r="H9" s="28"/>
      <c r="I9" s="116"/>
      <c r="J9" s="181"/>
      <c r="K9" s="431">
        <f t="shared" si="0"/>
        <v>0</v>
      </c>
      <c r="L9" s="420">
        <f t="shared" ref="L9:L71" si="6">+E9*$L$4</f>
        <v>0</v>
      </c>
      <c r="M9" s="420">
        <f t="shared" ref="M9:M71" si="7">+F9*$M$4</f>
        <v>0</v>
      </c>
      <c r="N9" s="420">
        <f t="shared" ref="N9:N71" si="8">+G9*$N$4</f>
        <v>0</v>
      </c>
      <c r="O9" s="420"/>
      <c r="P9" s="421"/>
      <c r="Q9" s="178"/>
      <c r="R9" s="389"/>
      <c r="Y9" s="181"/>
      <c r="Z9" s="181"/>
      <c r="AA9" s="181"/>
      <c r="AB9" s="181"/>
      <c r="AC9" s="181"/>
      <c r="AD9" s="181"/>
    </row>
    <row r="10" spans="1:30" ht="29.25" customHeight="1" x14ac:dyDescent="0.3">
      <c r="A10" s="24">
        <v>1</v>
      </c>
      <c r="B10" s="25" t="s">
        <v>99</v>
      </c>
      <c r="C10" s="100">
        <v>890</v>
      </c>
      <c r="D10" s="402">
        <f>AVERAGE(E10:I10)</f>
        <v>0.55333333333333334</v>
      </c>
      <c r="E10" s="412">
        <f>+'Тушум солиштирма'!K10</f>
        <v>0</v>
      </c>
      <c r="F10" s="80">
        <f>+'Қайтиш коеф'!L10</f>
        <v>0.66</v>
      </c>
      <c r="G10" s="80">
        <f>+'Фармойиш бажарилиши'!AJ9</f>
        <v>1</v>
      </c>
      <c r="H10" s="28"/>
      <c r="I10" s="116"/>
      <c r="J10" s="2"/>
      <c r="K10" s="432">
        <f t="shared" si="0"/>
        <v>55.78</v>
      </c>
      <c r="L10" s="246">
        <f t="shared" si="6"/>
        <v>0</v>
      </c>
      <c r="M10" s="246">
        <f t="shared" si="7"/>
        <v>21.78</v>
      </c>
      <c r="N10" s="247">
        <f t="shared" si="8"/>
        <v>34</v>
      </c>
      <c r="O10" s="248"/>
      <c r="P10" s="249"/>
      <c r="Q10" s="179"/>
      <c r="R10" s="388">
        <f>+$Q$4</f>
        <v>1</v>
      </c>
      <c r="Y10" s="2"/>
      <c r="Z10" s="2"/>
      <c r="AA10" s="2"/>
      <c r="AB10" s="2"/>
      <c r="AC10" s="2"/>
      <c r="AD10" s="2"/>
    </row>
    <row r="11" spans="1:30" ht="29.25" customHeight="1" x14ac:dyDescent="0.3">
      <c r="A11" s="29">
        <v>2</v>
      </c>
      <c r="B11" s="30" t="s">
        <v>105</v>
      </c>
      <c r="C11" s="101">
        <v>911</v>
      </c>
      <c r="D11" s="403">
        <f>AVERAGE(E11:I11)</f>
        <v>0.18333333333333335</v>
      </c>
      <c r="E11" s="413">
        <f>+'Тушум солиштирма'!K11</f>
        <v>0</v>
      </c>
      <c r="F11" s="81">
        <f>+'Қайтиш коеф'!L11</f>
        <v>0</v>
      </c>
      <c r="G11" s="81">
        <f>+'Фармойиш бажарилиши'!AJ10</f>
        <v>0.55000000000000004</v>
      </c>
      <c r="H11" s="33"/>
      <c r="I11" s="119"/>
      <c r="J11" s="2"/>
      <c r="K11" s="432">
        <f t="shared" si="0"/>
        <v>18.700000000000003</v>
      </c>
      <c r="L11" s="246">
        <f t="shared" si="6"/>
        <v>0</v>
      </c>
      <c r="M11" s="246">
        <f t="shared" si="7"/>
        <v>0</v>
      </c>
      <c r="N11" s="247">
        <f t="shared" si="8"/>
        <v>18.700000000000003</v>
      </c>
      <c r="O11" s="248"/>
      <c r="P11" s="249"/>
      <c r="Q11" s="179"/>
      <c r="R11" s="388">
        <f>+$R$10</f>
        <v>1</v>
      </c>
    </row>
    <row r="12" spans="1:30" ht="29.25" customHeight="1" x14ac:dyDescent="0.3">
      <c r="A12" s="29">
        <v>3</v>
      </c>
      <c r="B12" s="30" t="s">
        <v>106</v>
      </c>
      <c r="C12" s="101">
        <v>912</v>
      </c>
      <c r="D12" s="403">
        <f>AVERAGE(E12:I12)</f>
        <v>0.11</v>
      </c>
      <c r="E12" s="413">
        <f>+'Тушум солиштирма'!K12</f>
        <v>0.33</v>
      </c>
      <c r="F12" s="81">
        <f>+'Қайтиш коеф'!L12</f>
        <v>0</v>
      </c>
      <c r="G12" s="81">
        <f>+'Фармойиш бажарилиши'!AJ11</f>
        <v>0</v>
      </c>
      <c r="H12" s="33"/>
      <c r="I12" s="119"/>
      <c r="J12" s="2"/>
      <c r="K12" s="432">
        <f t="shared" si="0"/>
        <v>10.89</v>
      </c>
      <c r="L12" s="246">
        <f t="shared" si="6"/>
        <v>10.89</v>
      </c>
      <c r="M12" s="246">
        <f t="shared" si="7"/>
        <v>0</v>
      </c>
      <c r="N12" s="247">
        <f t="shared" si="8"/>
        <v>0</v>
      </c>
      <c r="O12" s="248"/>
      <c r="P12" s="249"/>
      <c r="Q12" s="179"/>
      <c r="R12" s="388">
        <f t="shared" ref="R12:R14" si="9">+$R$10</f>
        <v>1</v>
      </c>
    </row>
    <row r="13" spans="1:30" ht="29.25" customHeight="1" x14ac:dyDescent="0.3">
      <c r="A13" s="29">
        <v>4</v>
      </c>
      <c r="B13" s="30" t="s">
        <v>107</v>
      </c>
      <c r="C13" s="101">
        <v>920</v>
      </c>
      <c r="D13" s="403">
        <f>AVERAGE(E13:I13)</f>
        <v>0.18333333333333335</v>
      </c>
      <c r="E13" s="413">
        <f>+'Тушум солиштирма'!K13</f>
        <v>0</v>
      </c>
      <c r="F13" s="81">
        <f>+'Қайтиш коеф'!L13</f>
        <v>0</v>
      </c>
      <c r="G13" s="81">
        <f>+'Фармойиш бажарилиши'!AJ12</f>
        <v>0.55000000000000004</v>
      </c>
      <c r="H13" s="33"/>
      <c r="I13" s="119"/>
      <c r="J13" s="2"/>
      <c r="K13" s="432">
        <f t="shared" si="0"/>
        <v>18.700000000000003</v>
      </c>
      <c r="L13" s="246">
        <f t="shared" si="6"/>
        <v>0</v>
      </c>
      <c r="M13" s="246">
        <f t="shared" si="7"/>
        <v>0</v>
      </c>
      <c r="N13" s="247">
        <f t="shared" si="8"/>
        <v>18.700000000000003</v>
      </c>
      <c r="O13" s="248"/>
      <c r="P13" s="249"/>
      <c r="Q13" s="179"/>
      <c r="R13" s="388">
        <f t="shared" si="9"/>
        <v>1</v>
      </c>
    </row>
    <row r="14" spans="1:30" ht="29.25" customHeight="1" x14ac:dyDescent="0.3">
      <c r="A14" s="34">
        <v>5</v>
      </c>
      <c r="B14" s="35" t="s">
        <v>108</v>
      </c>
      <c r="C14" s="102">
        <v>931</v>
      </c>
      <c r="D14" s="404">
        <f>AVERAGE(E14:I14)</f>
        <v>0.29333333333333339</v>
      </c>
      <c r="E14" s="414">
        <f>+'Тушум солиштирма'!K14</f>
        <v>0.33</v>
      </c>
      <c r="F14" s="82">
        <f>+'Қайтиш коеф'!L14</f>
        <v>0</v>
      </c>
      <c r="G14" s="82">
        <f>+'Фармойиш бажарилиши'!AJ13</f>
        <v>0.55000000000000004</v>
      </c>
      <c r="H14" s="38"/>
      <c r="I14" s="120"/>
      <c r="J14" s="2"/>
      <c r="K14" s="433">
        <f t="shared" si="0"/>
        <v>29.590000000000003</v>
      </c>
      <c r="L14" s="250">
        <f t="shared" si="6"/>
        <v>10.89</v>
      </c>
      <c r="M14" s="250">
        <f t="shared" si="7"/>
        <v>0</v>
      </c>
      <c r="N14" s="251">
        <f t="shared" si="8"/>
        <v>18.700000000000003</v>
      </c>
      <c r="O14" s="252"/>
      <c r="P14" s="253"/>
      <c r="Q14" s="179"/>
      <c r="R14" s="388">
        <f t="shared" si="9"/>
        <v>1</v>
      </c>
    </row>
    <row r="15" spans="1:30" s="44" customFormat="1" ht="29.25" customHeight="1" x14ac:dyDescent="0.3">
      <c r="A15" s="39"/>
      <c r="B15" s="40" t="s">
        <v>16</v>
      </c>
      <c r="C15" s="103"/>
      <c r="D15" s="405">
        <f>AVERAGE(D16:D21,E15:I15)</f>
        <v>0.48466666666666669</v>
      </c>
      <c r="E15" s="415">
        <f>+'Тушум солиштирма'!K15</f>
        <v>0.33</v>
      </c>
      <c r="F15" s="83">
        <f>+'Қайтиш коеф'!L15</f>
        <v>0</v>
      </c>
      <c r="G15" s="83">
        <f>+'Фармойиш бажарилиши'!AJ14</f>
        <v>0.82</v>
      </c>
      <c r="H15" s="43">
        <f>+'Хисобот тақдим этилиши'!AK15</f>
        <v>1</v>
      </c>
      <c r="I15" s="121">
        <f>+'Ижро интизоми бўйича'!E15</f>
        <v>0</v>
      </c>
      <c r="J15" s="156"/>
      <c r="K15" s="434">
        <f t="shared" si="0"/>
        <v>38.769999999999996</v>
      </c>
      <c r="L15" s="423">
        <f>+E15*$L$4</f>
        <v>10.89</v>
      </c>
      <c r="M15" s="423">
        <f>+F15*$M$4</f>
        <v>0</v>
      </c>
      <c r="N15" s="424">
        <f>+G15*$N$4</f>
        <v>27.88</v>
      </c>
      <c r="O15" s="424">
        <f>+H15*$O$4</f>
        <v>0</v>
      </c>
      <c r="P15" s="425">
        <f>+I15*$P$4</f>
        <v>0</v>
      </c>
      <c r="Q15" s="180"/>
      <c r="R15" s="388">
        <f>+$R$8</f>
        <v>1</v>
      </c>
    </row>
    <row r="16" spans="1:30" s="44" customFormat="1" ht="29.25" customHeight="1" x14ac:dyDescent="0.3">
      <c r="A16" s="45"/>
      <c r="B16" s="25" t="s">
        <v>60</v>
      </c>
      <c r="C16" s="100">
        <v>490</v>
      </c>
      <c r="D16" s="401"/>
      <c r="E16" s="412"/>
      <c r="F16" s="80"/>
      <c r="G16" s="80"/>
      <c r="H16" s="28"/>
      <c r="I16" s="116"/>
      <c r="J16" s="5"/>
      <c r="K16" s="435">
        <f t="shared" si="0"/>
        <v>0</v>
      </c>
      <c r="L16" s="422">
        <f t="shared" si="6"/>
        <v>0</v>
      </c>
      <c r="M16" s="422">
        <f t="shared" si="7"/>
        <v>0</v>
      </c>
      <c r="N16" s="420">
        <f t="shared" si="8"/>
        <v>0</v>
      </c>
      <c r="O16" s="420"/>
      <c r="P16" s="421"/>
      <c r="Q16" s="180"/>
      <c r="R16" s="388"/>
    </row>
    <row r="17" spans="1:18" ht="29.25" customHeight="1" x14ac:dyDescent="0.3">
      <c r="A17" s="45">
        <v>1</v>
      </c>
      <c r="B17" s="25" t="s">
        <v>100</v>
      </c>
      <c r="C17" s="100">
        <v>863</v>
      </c>
      <c r="D17" s="401">
        <f>AVERAGE(E17:I17)</f>
        <v>0.37666666666666671</v>
      </c>
      <c r="E17" s="412">
        <f>+'Тушум солиштирма'!K17</f>
        <v>0.33</v>
      </c>
      <c r="F17" s="80">
        <f>+'Қайтиш коеф'!L17</f>
        <v>0</v>
      </c>
      <c r="G17" s="80">
        <f>+'Фармойиш бажарилиши'!AJ15</f>
        <v>0.8</v>
      </c>
      <c r="H17" s="28"/>
      <c r="I17" s="116"/>
      <c r="J17" s="2"/>
      <c r="K17" s="432">
        <f t="shared" si="0"/>
        <v>38.090000000000003</v>
      </c>
      <c r="L17" s="246">
        <f t="shared" si="6"/>
        <v>10.89</v>
      </c>
      <c r="M17" s="246">
        <f t="shared" si="7"/>
        <v>0</v>
      </c>
      <c r="N17" s="247">
        <f t="shared" si="8"/>
        <v>27.200000000000003</v>
      </c>
      <c r="O17" s="248"/>
      <c r="P17" s="249"/>
      <c r="Q17" s="179"/>
      <c r="R17" s="388">
        <f t="shared" ref="R17:R21" si="10">+$R$10</f>
        <v>1</v>
      </c>
    </row>
    <row r="18" spans="1:18" ht="29.25" customHeight="1" x14ac:dyDescent="0.3">
      <c r="A18" s="29">
        <v>2</v>
      </c>
      <c r="B18" s="30" t="s">
        <v>101</v>
      </c>
      <c r="C18" s="101">
        <v>884</v>
      </c>
      <c r="D18" s="403">
        <f>AVERAGE(E18:I18)</f>
        <v>0.32666666666666666</v>
      </c>
      <c r="E18" s="413">
        <f>+'Тушум солиштирма'!K18</f>
        <v>0.33</v>
      </c>
      <c r="F18" s="81">
        <f>+'Қайтиш коеф'!L18</f>
        <v>0</v>
      </c>
      <c r="G18" s="81">
        <f>+'Фармойиш бажарилиши'!AJ16</f>
        <v>0.64999999999999991</v>
      </c>
      <c r="H18" s="33"/>
      <c r="I18" s="119"/>
      <c r="J18" s="2"/>
      <c r="K18" s="432">
        <f t="shared" si="0"/>
        <v>32.989999999999995</v>
      </c>
      <c r="L18" s="246">
        <f t="shared" si="6"/>
        <v>10.89</v>
      </c>
      <c r="M18" s="246">
        <f t="shared" si="7"/>
        <v>0</v>
      </c>
      <c r="N18" s="247">
        <f t="shared" si="8"/>
        <v>22.099999999999998</v>
      </c>
      <c r="O18" s="248"/>
      <c r="P18" s="249"/>
      <c r="Q18" s="179"/>
      <c r="R18" s="388">
        <f t="shared" si="10"/>
        <v>1</v>
      </c>
    </row>
    <row r="19" spans="1:18" ht="29.25" customHeight="1" x14ac:dyDescent="0.3">
      <c r="A19" s="29">
        <v>3</v>
      </c>
      <c r="B19" s="30" t="s">
        <v>102</v>
      </c>
      <c r="C19" s="101">
        <v>1022</v>
      </c>
      <c r="D19" s="403">
        <f>AVERAGE(E19:I19)</f>
        <v>0.6</v>
      </c>
      <c r="E19" s="413">
        <f>+'Тушум солиштирма'!K19</f>
        <v>0</v>
      </c>
      <c r="F19" s="81">
        <f>+'Қайтиш коеф'!L19</f>
        <v>1</v>
      </c>
      <c r="G19" s="81">
        <f>+'Фармойиш бажарилиши'!AJ17</f>
        <v>0.8</v>
      </c>
      <c r="H19" s="33"/>
      <c r="I19" s="119"/>
      <c r="J19" s="2"/>
      <c r="K19" s="432">
        <f t="shared" si="0"/>
        <v>60.2</v>
      </c>
      <c r="L19" s="246">
        <f t="shared" si="6"/>
        <v>0</v>
      </c>
      <c r="M19" s="246">
        <f t="shared" si="7"/>
        <v>33</v>
      </c>
      <c r="N19" s="247">
        <f t="shared" si="8"/>
        <v>27.200000000000003</v>
      </c>
      <c r="O19" s="248"/>
      <c r="P19" s="249"/>
      <c r="Q19" s="179"/>
      <c r="R19" s="388">
        <f t="shared" si="10"/>
        <v>1</v>
      </c>
    </row>
    <row r="20" spans="1:18" ht="29.25" customHeight="1" x14ac:dyDescent="0.3">
      <c r="A20" s="29">
        <v>4</v>
      </c>
      <c r="B20" s="30" t="s">
        <v>103</v>
      </c>
      <c r="C20" s="101">
        <v>1034</v>
      </c>
      <c r="D20" s="403">
        <f>AVERAGE(E20:I20)</f>
        <v>0.44333333333333336</v>
      </c>
      <c r="E20" s="413">
        <f>+'Тушум солиштирма'!K20</f>
        <v>0.33</v>
      </c>
      <c r="F20" s="81">
        <f>+'Қайтиш коеф'!L20</f>
        <v>0</v>
      </c>
      <c r="G20" s="81">
        <f>+'Фармойиш бажарилиши'!AJ18</f>
        <v>1</v>
      </c>
      <c r="H20" s="33"/>
      <c r="I20" s="119"/>
      <c r="J20" s="2"/>
      <c r="K20" s="432">
        <f t="shared" si="0"/>
        <v>44.89</v>
      </c>
      <c r="L20" s="246">
        <f t="shared" si="6"/>
        <v>10.89</v>
      </c>
      <c r="M20" s="246">
        <f t="shared" si="7"/>
        <v>0</v>
      </c>
      <c r="N20" s="247">
        <f t="shared" si="8"/>
        <v>34</v>
      </c>
      <c r="O20" s="248"/>
      <c r="P20" s="249"/>
      <c r="Q20" s="179"/>
      <c r="R20" s="388">
        <f t="shared" si="10"/>
        <v>1</v>
      </c>
    </row>
    <row r="21" spans="1:18" ht="29.25" customHeight="1" x14ac:dyDescent="0.3">
      <c r="A21" s="29">
        <v>5</v>
      </c>
      <c r="B21" s="30" t="s">
        <v>104</v>
      </c>
      <c r="C21" s="101">
        <v>1100</v>
      </c>
      <c r="D21" s="403">
        <f>AVERAGE(E21:I21)</f>
        <v>0.95000000000000007</v>
      </c>
      <c r="E21" s="413">
        <f>+'Тушум солиштирма'!K21</f>
        <v>1</v>
      </c>
      <c r="F21" s="81">
        <f>+'Қайтиш коеф'!L21</f>
        <v>1</v>
      </c>
      <c r="G21" s="81">
        <f>+'Фармойиш бажарилиши'!AJ19</f>
        <v>0.85</v>
      </c>
      <c r="H21" s="33"/>
      <c r="I21" s="119"/>
      <c r="J21" s="2"/>
      <c r="K21" s="432">
        <f t="shared" si="0"/>
        <v>94.9</v>
      </c>
      <c r="L21" s="246">
        <f t="shared" si="6"/>
        <v>33</v>
      </c>
      <c r="M21" s="246">
        <f t="shared" si="7"/>
        <v>33</v>
      </c>
      <c r="N21" s="247">
        <f t="shared" si="8"/>
        <v>28.9</v>
      </c>
      <c r="O21" s="248"/>
      <c r="P21" s="249"/>
      <c r="Q21" s="179"/>
      <c r="R21" s="388">
        <f t="shared" si="10"/>
        <v>1</v>
      </c>
    </row>
    <row r="22" spans="1:18" s="44" customFormat="1" ht="29.25" customHeight="1" x14ac:dyDescent="0.3">
      <c r="A22" s="39"/>
      <c r="B22" s="40" t="s">
        <v>18</v>
      </c>
      <c r="C22" s="103"/>
      <c r="D22" s="405">
        <f>AVERAGE(D23:D34,E22:I22)</f>
        <v>0.27399621212121217</v>
      </c>
      <c r="E22" s="415">
        <f>+'Тушум солиштирма'!K22</f>
        <v>0.33</v>
      </c>
      <c r="F22" s="83">
        <f>+'Қайтиш коеф'!L22</f>
        <v>0</v>
      </c>
      <c r="G22" s="83">
        <f>+'Фармойиш бажарилиши'!AJ20</f>
        <v>0.27727272727272728</v>
      </c>
      <c r="H22" s="43">
        <f>+'Хисобот тақдим этилиши'!AK22</f>
        <v>1</v>
      </c>
      <c r="I22" s="121">
        <f>+'Ижро интизоми бўйича'!E22</f>
        <v>0</v>
      </c>
      <c r="J22" s="156"/>
      <c r="K22" s="434">
        <f t="shared" si="0"/>
        <v>20.31727272727273</v>
      </c>
      <c r="L22" s="423">
        <f>+E22*$L$4</f>
        <v>10.89</v>
      </c>
      <c r="M22" s="423">
        <f>+F22*$M$4</f>
        <v>0</v>
      </c>
      <c r="N22" s="424">
        <f>+G22*$N$4</f>
        <v>9.4272727272727277</v>
      </c>
      <c r="O22" s="424">
        <f>+H22*$O$4</f>
        <v>0</v>
      </c>
      <c r="P22" s="425">
        <f>+I22*$P$4</f>
        <v>0</v>
      </c>
      <c r="Q22" s="180"/>
      <c r="R22" s="388">
        <f>+$R$8</f>
        <v>1</v>
      </c>
    </row>
    <row r="23" spans="1:18" s="44" customFormat="1" ht="29.25" customHeight="1" x14ac:dyDescent="0.3">
      <c r="A23" s="45"/>
      <c r="B23" s="25" t="s">
        <v>61</v>
      </c>
      <c r="C23" s="100">
        <v>454</v>
      </c>
      <c r="D23" s="401"/>
      <c r="E23" s="412"/>
      <c r="F23" s="80"/>
      <c r="G23" s="80"/>
      <c r="H23" s="28"/>
      <c r="I23" s="116"/>
      <c r="J23" s="5"/>
      <c r="K23" s="435">
        <f t="shared" si="0"/>
        <v>0</v>
      </c>
      <c r="L23" s="422">
        <f t="shared" si="6"/>
        <v>0</v>
      </c>
      <c r="M23" s="422">
        <f t="shared" si="7"/>
        <v>0</v>
      </c>
      <c r="N23" s="420">
        <f t="shared" si="8"/>
        <v>0</v>
      </c>
      <c r="O23" s="420"/>
      <c r="P23" s="421"/>
      <c r="Q23" s="180"/>
      <c r="R23" s="388"/>
    </row>
    <row r="24" spans="1:18" ht="29.25" customHeight="1" x14ac:dyDescent="0.3">
      <c r="A24" s="29">
        <v>1</v>
      </c>
      <c r="B24" s="30" t="s">
        <v>109</v>
      </c>
      <c r="C24" s="101">
        <v>413</v>
      </c>
      <c r="D24" s="403">
        <f t="shared" ref="D24:D34" si="11">AVERAGE(E24:I24)</f>
        <v>0.32</v>
      </c>
      <c r="E24" s="413">
        <f>+'Тушум солиштирма'!K24</f>
        <v>0.33</v>
      </c>
      <c r="F24" s="81">
        <f>+'Қайтиш коеф'!L24</f>
        <v>0.33</v>
      </c>
      <c r="G24" s="81">
        <f>+'Фармойиш бажарилиши'!AJ21</f>
        <v>0.3</v>
      </c>
      <c r="H24" s="33"/>
      <c r="I24" s="119"/>
      <c r="J24" s="2"/>
      <c r="K24" s="432">
        <f t="shared" si="0"/>
        <v>31.98</v>
      </c>
      <c r="L24" s="246">
        <f t="shared" si="6"/>
        <v>10.89</v>
      </c>
      <c r="M24" s="246">
        <f t="shared" si="7"/>
        <v>10.89</v>
      </c>
      <c r="N24" s="247">
        <f t="shared" si="8"/>
        <v>10.199999999999999</v>
      </c>
      <c r="O24" s="248"/>
      <c r="P24" s="249"/>
      <c r="Q24" s="179"/>
      <c r="R24" s="388">
        <f t="shared" ref="R24:R34" si="12">+$R$10</f>
        <v>1</v>
      </c>
    </row>
    <row r="25" spans="1:18" ht="29.25" customHeight="1" x14ac:dyDescent="0.3">
      <c r="A25" s="29">
        <v>2</v>
      </c>
      <c r="B25" s="30" t="s">
        <v>110</v>
      </c>
      <c r="C25" s="101">
        <v>457</v>
      </c>
      <c r="D25" s="403">
        <f t="shared" si="11"/>
        <v>0.22</v>
      </c>
      <c r="E25" s="413">
        <f>+'Тушум солиштирма'!K25</f>
        <v>0.33</v>
      </c>
      <c r="F25" s="81">
        <f>+'Қайтиш коеф'!L25</f>
        <v>0.33</v>
      </c>
      <c r="G25" s="81">
        <f>+'Фармойиш бажарилиши'!AJ22</f>
        <v>0</v>
      </c>
      <c r="H25" s="33"/>
      <c r="I25" s="119"/>
      <c r="J25" s="2"/>
      <c r="K25" s="432">
        <f t="shared" si="0"/>
        <v>21.78</v>
      </c>
      <c r="L25" s="246">
        <f t="shared" si="6"/>
        <v>10.89</v>
      </c>
      <c r="M25" s="246">
        <f t="shared" si="7"/>
        <v>10.89</v>
      </c>
      <c r="N25" s="247">
        <f t="shared" si="8"/>
        <v>0</v>
      </c>
      <c r="O25" s="248"/>
      <c r="P25" s="249"/>
      <c r="Q25" s="179"/>
      <c r="R25" s="388">
        <f t="shared" si="12"/>
        <v>1</v>
      </c>
    </row>
    <row r="26" spans="1:18" ht="29.25" customHeight="1" x14ac:dyDescent="0.3">
      <c r="A26" s="29">
        <v>3</v>
      </c>
      <c r="B26" s="30" t="s">
        <v>111</v>
      </c>
      <c r="C26" s="101">
        <v>463</v>
      </c>
      <c r="D26" s="403">
        <f t="shared" si="11"/>
        <v>0.60666666666666669</v>
      </c>
      <c r="E26" s="413">
        <f>+'Тушум солиштирма'!K26</f>
        <v>0.66</v>
      </c>
      <c r="F26" s="81">
        <f>+'Қайтиш коеф'!L26</f>
        <v>0.66</v>
      </c>
      <c r="G26" s="81">
        <f>+'Фармойиш бажарилиши'!AJ23</f>
        <v>0.5</v>
      </c>
      <c r="H26" s="33"/>
      <c r="I26" s="119"/>
      <c r="J26" s="2"/>
      <c r="K26" s="432">
        <f t="shared" si="0"/>
        <v>60.56</v>
      </c>
      <c r="L26" s="246">
        <f t="shared" si="6"/>
        <v>21.78</v>
      </c>
      <c r="M26" s="246">
        <f t="shared" si="7"/>
        <v>21.78</v>
      </c>
      <c r="N26" s="247">
        <f t="shared" si="8"/>
        <v>17</v>
      </c>
      <c r="O26" s="248"/>
      <c r="P26" s="249"/>
      <c r="Q26" s="179"/>
      <c r="R26" s="388">
        <f t="shared" si="12"/>
        <v>1</v>
      </c>
    </row>
    <row r="27" spans="1:18" ht="29.25" customHeight="1" x14ac:dyDescent="0.3">
      <c r="A27" s="29">
        <v>4</v>
      </c>
      <c r="B27" s="30" t="s">
        <v>112</v>
      </c>
      <c r="C27" s="101">
        <v>468</v>
      </c>
      <c r="D27" s="403">
        <f t="shared" si="11"/>
        <v>0.22</v>
      </c>
      <c r="E27" s="413">
        <f>+'Тушум солиштирма'!K27</f>
        <v>0.33</v>
      </c>
      <c r="F27" s="81">
        <f>+'Қайтиш коеф'!L27</f>
        <v>0.33</v>
      </c>
      <c r="G27" s="81">
        <f>+'Фармойиш бажарилиши'!AJ24</f>
        <v>0</v>
      </c>
      <c r="H27" s="33"/>
      <c r="I27" s="119"/>
      <c r="J27" s="2"/>
      <c r="K27" s="432">
        <f t="shared" si="0"/>
        <v>21.78</v>
      </c>
      <c r="L27" s="246">
        <f t="shared" si="6"/>
        <v>10.89</v>
      </c>
      <c r="M27" s="246">
        <f t="shared" si="7"/>
        <v>10.89</v>
      </c>
      <c r="N27" s="247">
        <f t="shared" si="8"/>
        <v>0</v>
      </c>
      <c r="O27" s="248"/>
      <c r="P27" s="249"/>
      <c r="Q27" s="179"/>
      <c r="R27" s="388">
        <f t="shared" si="12"/>
        <v>1</v>
      </c>
    </row>
    <row r="28" spans="1:18" ht="29.25" customHeight="1" x14ac:dyDescent="0.3">
      <c r="A28" s="29">
        <v>5</v>
      </c>
      <c r="B28" s="30" t="s">
        <v>113</v>
      </c>
      <c r="C28" s="101">
        <v>472</v>
      </c>
      <c r="D28" s="403">
        <f t="shared" si="11"/>
        <v>0.11</v>
      </c>
      <c r="E28" s="413">
        <f>+'Тушум солиштирма'!K28</f>
        <v>0.33</v>
      </c>
      <c r="F28" s="81">
        <f>+'Қайтиш коеф'!L28</f>
        <v>0</v>
      </c>
      <c r="G28" s="81">
        <f>+'Фармойиш бажарилиши'!AJ25</f>
        <v>0</v>
      </c>
      <c r="H28" s="33"/>
      <c r="I28" s="119"/>
      <c r="J28" s="2"/>
      <c r="K28" s="432">
        <f t="shared" si="0"/>
        <v>10.89</v>
      </c>
      <c r="L28" s="246">
        <f t="shared" si="6"/>
        <v>10.89</v>
      </c>
      <c r="M28" s="246">
        <f t="shared" si="7"/>
        <v>0</v>
      </c>
      <c r="N28" s="247">
        <f t="shared" si="8"/>
        <v>0</v>
      </c>
      <c r="O28" s="248"/>
      <c r="P28" s="249"/>
      <c r="Q28" s="179"/>
      <c r="R28" s="388">
        <f t="shared" si="12"/>
        <v>1</v>
      </c>
    </row>
    <row r="29" spans="1:18" ht="29.25" customHeight="1" x14ac:dyDescent="0.3">
      <c r="A29" s="29">
        <v>6</v>
      </c>
      <c r="B29" s="30" t="s">
        <v>114</v>
      </c>
      <c r="C29" s="101">
        <v>474</v>
      </c>
      <c r="D29" s="403">
        <f t="shared" si="11"/>
        <v>9.9999999999999992E-2</v>
      </c>
      <c r="E29" s="413">
        <f>+'Тушум солиштирма'!K29</f>
        <v>0</v>
      </c>
      <c r="F29" s="81">
        <f>+'Қайтиш коеф'!L29</f>
        <v>0</v>
      </c>
      <c r="G29" s="81">
        <f>+'Фармойиш бажарилиши'!AJ26</f>
        <v>0.3</v>
      </c>
      <c r="H29" s="33"/>
      <c r="I29" s="119"/>
      <c r="J29" s="2"/>
      <c r="K29" s="432">
        <f t="shared" si="0"/>
        <v>10.199999999999999</v>
      </c>
      <c r="L29" s="246">
        <f t="shared" si="6"/>
        <v>0</v>
      </c>
      <c r="M29" s="246">
        <f t="shared" si="7"/>
        <v>0</v>
      </c>
      <c r="N29" s="247">
        <f t="shared" si="8"/>
        <v>10.199999999999999</v>
      </c>
      <c r="O29" s="248"/>
      <c r="P29" s="249"/>
      <c r="Q29" s="179"/>
      <c r="R29" s="388">
        <f t="shared" si="12"/>
        <v>1</v>
      </c>
    </row>
    <row r="30" spans="1:18" ht="29.25" customHeight="1" x14ac:dyDescent="0.3">
      <c r="A30" s="29">
        <v>7</v>
      </c>
      <c r="B30" s="30" t="s">
        <v>115</v>
      </c>
      <c r="C30" s="101">
        <v>475</v>
      </c>
      <c r="D30" s="403">
        <f t="shared" si="11"/>
        <v>0.40333333333333332</v>
      </c>
      <c r="E30" s="413">
        <f>+'Тушум солиштирма'!K30</f>
        <v>0.33</v>
      </c>
      <c r="F30" s="81">
        <f>+'Қайтиш коеф'!L30</f>
        <v>0.33</v>
      </c>
      <c r="G30" s="81">
        <f>+'Фармойиш бажарилиши'!AJ27</f>
        <v>0.55000000000000004</v>
      </c>
      <c r="H30" s="33"/>
      <c r="I30" s="119"/>
      <c r="J30" s="2"/>
      <c r="K30" s="432">
        <f t="shared" si="0"/>
        <v>40.480000000000004</v>
      </c>
      <c r="L30" s="246">
        <f t="shared" si="6"/>
        <v>10.89</v>
      </c>
      <c r="M30" s="246">
        <f t="shared" si="7"/>
        <v>10.89</v>
      </c>
      <c r="N30" s="247">
        <f t="shared" si="8"/>
        <v>18.700000000000003</v>
      </c>
      <c r="O30" s="248"/>
      <c r="P30" s="249"/>
      <c r="Q30" s="179"/>
      <c r="R30" s="388">
        <f t="shared" si="12"/>
        <v>1</v>
      </c>
    </row>
    <row r="31" spans="1:18" ht="29.25" customHeight="1" x14ac:dyDescent="0.3">
      <c r="A31" s="29">
        <v>8</v>
      </c>
      <c r="B31" s="30" t="s">
        <v>116</v>
      </c>
      <c r="C31" s="101">
        <v>476</v>
      </c>
      <c r="D31" s="403">
        <f t="shared" si="11"/>
        <v>0.25</v>
      </c>
      <c r="E31" s="413">
        <f>+'Тушум солиштирма'!K31</f>
        <v>0</v>
      </c>
      <c r="F31" s="81">
        <f>+'Қайтиш коеф'!L31</f>
        <v>0</v>
      </c>
      <c r="G31" s="81">
        <f>+'Фармойиш бажарилиши'!AJ28</f>
        <v>0.75</v>
      </c>
      <c r="H31" s="33"/>
      <c r="I31" s="119"/>
      <c r="J31" s="2"/>
      <c r="K31" s="432">
        <f t="shared" si="0"/>
        <v>25.5</v>
      </c>
      <c r="L31" s="246">
        <f t="shared" si="6"/>
        <v>0</v>
      </c>
      <c r="M31" s="246">
        <f t="shared" si="7"/>
        <v>0</v>
      </c>
      <c r="N31" s="247">
        <f t="shared" si="8"/>
        <v>25.5</v>
      </c>
      <c r="O31" s="248"/>
      <c r="P31" s="249"/>
      <c r="Q31" s="179"/>
      <c r="R31" s="388">
        <f t="shared" si="12"/>
        <v>1</v>
      </c>
    </row>
    <row r="32" spans="1:18" ht="29.25" customHeight="1" x14ac:dyDescent="0.3">
      <c r="A32" s="29">
        <v>9</v>
      </c>
      <c r="B32" s="30" t="s">
        <v>117</v>
      </c>
      <c r="C32" s="101">
        <v>480</v>
      </c>
      <c r="D32" s="403">
        <f t="shared" si="11"/>
        <v>0.32666666666666666</v>
      </c>
      <c r="E32" s="413">
        <f>+'Тушум солиштирма'!K32</f>
        <v>0.33</v>
      </c>
      <c r="F32" s="81">
        <f>+'Қайтиш коеф'!L32</f>
        <v>0</v>
      </c>
      <c r="G32" s="81">
        <f>+'Фармойиш бажарилиши'!AJ29</f>
        <v>0.64999999999999991</v>
      </c>
      <c r="H32" s="33"/>
      <c r="I32" s="119"/>
      <c r="J32" s="2"/>
      <c r="K32" s="432">
        <f t="shared" si="0"/>
        <v>32.989999999999995</v>
      </c>
      <c r="L32" s="246">
        <f t="shared" si="6"/>
        <v>10.89</v>
      </c>
      <c r="M32" s="246">
        <f t="shared" si="7"/>
        <v>0</v>
      </c>
      <c r="N32" s="247">
        <f t="shared" si="8"/>
        <v>22.099999999999998</v>
      </c>
      <c r="O32" s="248"/>
      <c r="P32" s="249"/>
      <c r="Q32" s="179"/>
      <c r="R32" s="388">
        <f t="shared" si="12"/>
        <v>1</v>
      </c>
    </row>
    <row r="33" spans="1:18" ht="29.25" customHeight="1" x14ac:dyDescent="0.3">
      <c r="A33" s="29">
        <v>10</v>
      </c>
      <c r="B33" s="30" t="s">
        <v>118</v>
      </c>
      <c r="C33" s="101">
        <v>482</v>
      </c>
      <c r="D33" s="403">
        <f t="shared" si="11"/>
        <v>0.22</v>
      </c>
      <c r="E33" s="413">
        <f>+'Тушум солиштирма'!K33</f>
        <v>0.33</v>
      </c>
      <c r="F33" s="81">
        <f>+'Қайтиш коеф'!L33</f>
        <v>0.33</v>
      </c>
      <c r="G33" s="81">
        <f>+'Фармойиш бажарилиши'!AJ30</f>
        <v>0</v>
      </c>
      <c r="H33" s="33"/>
      <c r="I33" s="119"/>
      <c r="J33" s="2"/>
      <c r="K33" s="432">
        <f t="shared" si="0"/>
        <v>21.78</v>
      </c>
      <c r="L33" s="246">
        <f t="shared" si="6"/>
        <v>10.89</v>
      </c>
      <c r="M33" s="246">
        <f t="shared" si="7"/>
        <v>10.89</v>
      </c>
      <c r="N33" s="247">
        <f t="shared" si="8"/>
        <v>0</v>
      </c>
      <c r="O33" s="248"/>
      <c r="P33" s="249"/>
      <c r="Q33" s="179"/>
      <c r="R33" s="388">
        <f t="shared" si="12"/>
        <v>1</v>
      </c>
    </row>
    <row r="34" spans="1:18" ht="29.25" customHeight="1" x14ac:dyDescent="0.3">
      <c r="A34" s="29">
        <v>11</v>
      </c>
      <c r="B34" s="30" t="s">
        <v>119</v>
      </c>
      <c r="C34" s="101">
        <v>485</v>
      </c>
      <c r="D34" s="403">
        <f t="shared" si="11"/>
        <v>0</v>
      </c>
      <c r="E34" s="413">
        <f>+'Тушум солиштирма'!K34</f>
        <v>0</v>
      </c>
      <c r="F34" s="81">
        <f>+'Қайтиш коеф'!L34</f>
        <v>0</v>
      </c>
      <c r="G34" s="81">
        <f>+'Фармойиш бажарилиши'!AJ31</f>
        <v>0</v>
      </c>
      <c r="H34" s="33"/>
      <c r="I34" s="119"/>
      <c r="J34" s="2"/>
      <c r="K34" s="432">
        <f t="shared" si="0"/>
        <v>0</v>
      </c>
      <c r="L34" s="246">
        <f t="shared" si="6"/>
        <v>0</v>
      </c>
      <c r="M34" s="246">
        <f t="shared" si="7"/>
        <v>0</v>
      </c>
      <c r="N34" s="247">
        <f t="shared" si="8"/>
        <v>0</v>
      </c>
      <c r="O34" s="248"/>
      <c r="P34" s="249"/>
      <c r="Q34" s="179"/>
      <c r="R34" s="388">
        <f t="shared" si="12"/>
        <v>1</v>
      </c>
    </row>
    <row r="35" spans="1:18" s="44" customFormat="1" ht="29.25" customHeight="1" x14ac:dyDescent="0.3">
      <c r="A35" s="39"/>
      <c r="B35" s="40" t="s">
        <v>27</v>
      </c>
      <c r="C35" s="103"/>
      <c r="D35" s="405">
        <f>AVERAGE(D36:D41,E35:I35)</f>
        <v>0.317</v>
      </c>
      <c r="E35" s="415">
        <f>+'Тушум солиштирма'!K35</f>
        <v>0</v>
      </c>
      <c r="F35" s="83">
        <f>+'Қайтиш коеф'!L35</f>
        <v>0</v>
      </c>
      <c r="G35" s="83">
        <f>+'Фармойиш бажарилиши'!AJ32</f>
        <v>0.44000000000000006</v>
      </c>
      <c r="H35" s="43">
        <f>+'Хисобот тақдим этилиши'!AK35</f>
        <v>1</v>
      </c>
      <c r="I35" s="121">
        <f>+'Ижро интизоми бўйича'!E35</f>
        <v>0</v>
      </c>
      <c r="J35" s="156"/>
      <c r="K35" s="434">
        <f t="shared" si="0"/>
        <v>14.960000000000003</v>
      </c>
      <c r="L35" s="423">
        <f t="shared" si="6"/>
        <v>0</v>
      </c>
      <c r="M35" s="423">
        <f t="shared" si="7"/>
        <v>0</v>
      </c>
      <c r="N35" s="424">
        <f t="shared" si="8"/>
        <v>14.960000000000003</v>
      </c>
      <c r="O35" s="424">
        <f t="shared" ref="O35:O36" si="13">+H35*$O$4</f>
        <v>0</v>
      </c>
      <c r="P35" s="425">
        <f t="shared" ref="P35:P36" si="14">+I35*$P$4</f>
        <v>0</v>
      </c>
      <c r="Q35" s="180"/>
      <c r="R35" s="388">
        <f>+$R$8</f>
        <v>1</v>
      </c>
    </row>
    <row r="36" spans="1:18" s="44" customFormat="1" ht="29.25" customHeight="1" x14ac:dyDescent="0.3">
      <c r="A36" s="45"/>
      <c r="B36" s="25" t="s">
        <v>62</v>
      </c>
      <c r="C36" s="100">
        <v>455</v>
      </c>
      <c r="D36" s="401"/>
      <c r="E36" s="412"/>
      <c r="F36" s="80"/>
      <c r="G36" s="80"/>
      <c r="H36" s="28"/>
      <c r="I36" s="116"/>
      <c r="J36" s="5"/>
      <c r="K36" s="435">
        <f t="shared" si="0"/>
        <v>0</v>
      </c>
      <c r="L36" s="422">
        <f t="shared" si="6"/>
        <v>0</v>
      </c>
      <c r="M36" s="422">
        <f t="shared" si="7"/>
        <v>0</v>
      </c>
      <c r="N36" s="420">
        <f t="shared" si="8"/>
        <v>0</v>
      </c>
      <c r="O36" s="420">
        <f t="shared" si="13"/>
        <v>0</v>
      </c>
      <c r="P36" s="421">
        <f t="shared" si="14"/>
        <v>0</v>
      </c>
      <c r="Q36" s="180"/>
      <c r="R36" s="388"/>
    </row>
    <row r="37" spans="1:18" ht="29.25" customHeight="1" x14ac:dyDescent="0.3">
      <c r="A37" s="29">
        <v>1</v>
      </c>
      <c r="B37" s="30" t="s">
        <v>120</v>
      </c>
      <c r="C37" s="101">
        <v>458</v>
      </c>
      <c r="D37" s="403">
        <f>AVERAGE(E37:I37)</f>
        <v>0.61</v>
      </c>
      <c r="E37" s="413">
        <f>+'Тушум солиштирма'!K37</f>
        <v>0.33</v>
      </c>
      <c r="F37" s="81">
        <f>+'Қайтиш коеф'!L37</f>
        <v>1</v>
      </c>
      <c r="G37" s="81">
        <f>+'Фармойиш бажарилиши'!AJ33</f>
        <v>0.5</v>
      </c>
      <c r="H37" s="33"/>
      <c r="I37" s="119"/>
      <c r="J37" s="2"/>
      <c r="K37" s="432">
        <f t="shared" si="0"/>
        <v>60.89</v>
      </c>
      <c r="L37" s="246">
        <f t="shared" si="6"/>
        <v>10.89</v>
      </c>
      <c r="M37" s="246">
        <f t="shared" si="7"/>
        <v>33</v>
      </c>
      <c r="N37" s="247">
        <f t="shared" si="8"/>
        <v>17</v>
      </c>
      <c r="O37" s="248"/>
      <c r="P37" s="249"/>
      <c r="Q37" s="179"/>
      <c r="R37" s="388">
        <f t="shared" ref="R37:R41" si="15">+$R$10</f>
        <v>1</v>
      </c>
    </row>
    <row r="38" spans="1:18" ht="29.25" customHeight="1" x14ac:dyDescent="0.3">
      <c r="A38" s="29">
        <v>2</v>
      </c>
      <c r="B38" s="30" t="s">
        <v>121</v>
      </c>
      <c r="C38" s="101">
        <v>467</v>
      </c>
      <c r="D38" s="403">
        <f>AVERAGE(E38:I38)</f>
        <v>9.9999999999999992E-2</v>
      </c>
      <c r="E38" s="413">
        <f>+'Тушум солиштирма'!K38</f>
        <v>0</v>
      </c>
      <c r="F38" s="81">
        <f>+'Қайтиш коеф'!L38</f>
        <v>0</v>
      </c>
      <c r="G38" s="81">
        <f>+'Фармойиш бажарилиши'!AJ34</f>
        <v>0.3</v>
      </c>
      <c r="H38" s="33"/>
      <c r="I38" s="119"/>
      <c r="J38" s="2"/>
      <c r="K38" s="432">
        <f t="shared" si="0"/>
        <v>10.199999999999999</v>
      </c>
      <c r="L38" s="246">
        <f t="shared" si="6"/>
        <v>0</v>
      </c>
      <c r="M38" s="246">
        <f t="shared" si="7"/>
        <v>0</v>
      </c>
      <c r="N38" s="247">
        <f t="shared" si="8"/>
        <v>10.199999999999999</v>
      </c>
      <c r="O38" s="248"/>
      <c r="P38" s="249"/>
      <c r="Q38" s="179"/>
      <c r="R38" s="388">
        <f t="shared" si="15"/>
        <v>1</v>
      </c>
    </row>
    <row r="39" spans="1:18" ht="29.25" customHeight="1" x14ac:dyDescent="0.3">
      <c r="A39" s="29">
        <v>3</v>
      </c>
      <c r="B39" s="30" t="s">
        <v>122</v>
      </c>
      <c r="C39" s="101">
        <v>470</v>
      </c>
      <c r="D39" s="403">
        <f>AVERAGE(E39:I39)</f>
        <v>0.18333333333333335</v>
      </c>
      <c r="E39" s="413">
        <f>+'Тушум солиштирма'!K39</f>
        <v>0</v>
      </c>
      <c r="F39" s="81">
        <f>+'Қайтиш коеф'!L39</f>
        <v>0</v>
      </c>
      <c r="G39" s="81">
        <f>+'Фармойиш бажарилиши'!AJ35</f>
        <v>0.55000000000000004</v>
      </c>
      <c r="H39" s="33"/>
      <c r="I39" s="119"/>
      <c r="J39" s="2"/>
      <c r="K39" s="432">
        <f t="shared" si="0"/>
        <v>18.700000000000003</v>
      </c>
      <c r="L39" s="246">
        <f t="shared" si="6"/>
        <v>0</v>
      </c>
      <c r="M39" s="246">
        <f t="shared" si="7"/>
        <v>0</v>
      </c>
      <c r="N39" s="247">
        <f t="shared" si="8"/>
        <v>18.700000000000003</v>
      </c>
      <c r="O39" s="248"/>
      <c r="P39" s="249"/>
      <c r="Q39" s="179"/>
      <c r="R39" s="388">
        <f t="shared" si="15"/>
        <v>1</v>
      </c>
    </row>
    <row r="40" spans="1:18" ht="29.25" customHeight="1" x14ac:dyDescent="0.3">
      <c r="A40" s="29">
        <v>4</v>
      </c>
      <c r="B40" s="30" t="s">
        <v>123</v>
      </c>
      <c r="C40" s="101">
        <v>473</v>
      </c>
      <c r="D40" s="403">
        <f>AVERAGE(E40:I40)</f>
        <v>0.62666666666666671</v>
      </c>
      <c r="E40" s="413">
        <f>+'Тушум солиштирма'!K40</f>
        <v>0.33</v>
      </c>
      <c r="F40" s="81">
        <f>+'Қайтиш коеф'!L40</f>
        <v>1</v>
      </c>
      <c r="G40" s="81">
        <f>+'Фармойиш бажарилиши'!AJ36</f>
        <v>0.55000000000000004</v>
      </c>
      <c r="H40" s="33"/>
      <c r="I40" s="119"/>
      <c r="J40" s="2"/>
      <c r="K40" s="432">
        <f t="shared" si="0"/>
        <v>62.59</v>
      </c>
      <c r="L40" s="246">
        <f t="shared" si="6"/>
        <v>10.89</v>
      </c>
      <c r="M40" s="246">
        <f t="shared" si="7"/>
        <v>33</v>
      </c>
      <c r="N40" s="247">
        <f t="shared" si="8"/>
        <v>18.700000000000003</v>
      </c>
      <c r="O40" s="248"/>
      <c r="P40" s="249"/>
      <c r="Q40" s="179"/>
      <c r="R40" s="388">
        <f t="shared" si="15"/>
        <v>1</v>
      </c>
    </row>
    <row r="41" spans="1:18" ht="29.25" customHeight="1" thickBot="1" x14ac:dyDescent="0.35">
      <c r="A41" s="46">
        <v>5</v>
      </c>
      <c r="B41" s="47" t="s">
        <v>124</v>
      </c>
      <c r="C41" s="104">
        <v>483</v>
      </c>
      <c r="D41" s="406">
        <f>AVERAGE(E41:I41)</f>
        <v>0.21</v>
      </c>
      <c r="E41" s="416">
        <f>+'Тушум солиштирма'!K41</f>
        <v>0.33</v>
      </c>
      <c r="F41" s="84">
        <f>+'Қайтиш коеф'!L41</f>
        <v>0</v>
      </c>
      <c r="G41" s="84">
        <f>+'Фармойиш бажарилиши'!AJ37</f>
        <v>0.3</v>
      </c>
      <c r="H41" s="50"/>
      <c r="I41" s="122"/>
      <c r="J41" s="2"/>
      <c r="K41" s="432">
        <f t="shared" si="0"/>
        <v>21.09</v>
      </c>
      <c r="L41" s="246">
        <f t="shared" si="6"/>
        <v>10.89</v>
      </c>
      <c r="M41" s="246">
        <f t="shared" si="7"/>
        <v>0</v>
      </c>
      <c r="N41" s="247">
        <f t="shared" si="8"/>
        <v>10.199999999999999</v>
      </c>
      <c r="O41" s="248"/>
      <c r="P41" s="249"/>
      <c r="Q41" s="179"/>
      <c r="R41" s="388">
        <f t="shared" si="15"/>
        <v>1</v>
      </c>
    </row>
    <row r="42" spans="1:18" s="44" customFormat="1" ht="31.5" customHeight="1" x14ac:dyDescent="0.3">
      <c r="A42" s="39"/>
      <c r="B42" s="40" t="s">
        <v>29</v>
      </c>
      <c r="C42" s="103"/>
      <c r="D42" s="405">
        <f>AVERAGE(D43:D62,E42:I42)</f>
        <v>0.14113304093567253</v>
      </c>
      <c r="E42" s="415">
        <f>+'Тушум солиштирма'!K42</f>
        <v>0</v>
      </c>
      <c r="F42" s="83">
        <f>+'Қайтиш коеф'!L42</f>
        <v>0</v>
      </c>
      <c r="G42" s="83">
        <f>+'Фармойиш бажарилиши'!AJ38</f>
        <v>0.16052631578947368</v>
      </c>
      <c r="H42" s="43">
        <f>+'Хисобот тақдим этилиши'!AK42</f>
        <v>1</v>
      </c>
      <c r="I42" s="121">
        <f>+'Ижро интизоми бўйича'!E42</f>
        <v>0</v>
      </c>
      <c r="J42" s="156"/>
      <c r="K42" s="434">
        <f t="shared" si="0"/>
        <v>5.4578947368421051</v>
      </c>
      <c r="L42" s="423">
        <f>+E42*$L$4</f>
        <v>0</v>
      </c>
      <c r="M42" s="423">
        <f>+F42*$M$4</f>
        <v>0</v>
      </c>
      <c r="N42" s="424">
        <f>+G42*$N$4</f>
        <v>5.4578947368421051</v>
      </c>
      <c r="O42" s="424">
        <f>+H42*$O$4</f>
        <v>0</v>
      </c>
      <c r="P42" s="425">
        <f>+I42*$P$4</f>
        <v>0</v>
      </c>
      <c r="Q42" s="180"/>
      <c r="R42" s="388">
        <f>+$R$8</f>
        <v>1</v>
      </c>
    </row>
    <row r="43" spans="1:18" s="44" customFormat="1" ht="31.5" customHeight="1" x14ac:dyDescent="0.3">
      <c r="A43" s="45"/>
      <c r="B43" s="25" t="s">
        <v>63</v>
      </c>
      <c r="C43" s="100">
        <v>1025</v>
      </c>
      <c r="D43" s="401"/>
      <c r="E43" s="412"/>
      <c r="F43" s="80"/>
      <c r="G43" s="80"/>
      <c r="H43" s="28"/>
      <c r="I43" s="116"/>
      <c r="J43" s="5"/>
      <c r="K43" s="435">
        <f t="shared" si="0"/>
        <v>0</v>
      </c>
      <c r="L43" s="422">
        <f t="shared" si="6"/>
        <v>0</v>
      </c>
      <c r="M43" s="422">
        <f t="shared" si="7"/>
        <v>0</v>
      </c>
      <c r="N43" s="420">
        <f t="shared" si="8"/>
        <v>0</v>
      </c>
      <c r="O43" s="420"/>
      <c r="P43" s="421"/>
      <c r="Q43" s="180"/>
      <c r="R43" s="388"/>
    </row>
    <row r="44" spans="1:18" ht="25.5" x14ac:dyDescent="0.3">
      <c r="A44" s="29">
        <v>1</v>
      </c>
      <c r="B44" s="30" t="s">
        <v>125</v>
      </c>
      <c r="C44" s="101">
        <v>770</v>
      </c>
      <c r="D44" s="403">
        <f t="shared" ref="D44:D62" si="16">AVERAGE(E44:I44)</f>
        <v>0</v>
      </c>
      <c r="E44" s="413">
        <f>+'Тушум солиштирма'!K44</f>
        <v>0</v>
      </c>
      <c r="F44" s="81">
        <f>+'Қайтиш коеф'!L44</f>
        <v>0</v>
      </c>
      <c r="G44" s="81">
        <f>+'Фармойиш бажарилиши'!AJ39</f>
        <v>0</v>
      </c>
      <c r="H44" s="33"/>
      <c r="I44" s="119"/>
      <c r="J44" s="2"/>
      <c r="K44" s="432">
        <f t="shared" si="0"/>
        <v>0</v>
      </c>
      <c r="L44" s="246">
        <f t="shared" si="6"/>
        <v>0</v>
      </c>
      <c r="M44" s="246">
        <f t="shared" si="7"/>
        <v>0</v>
      </c>
      <c r="N44" s="247">
        <f t="shared" si="8"/>
        <v>0</v>
      </c>
      <c r="O44" s="248"/>
      <c r="P44" s="249"/>
      <c r="Q44" s="179"/>
      <c r="R44" s="388">
        <f t="shared" ref="R44:R62" si="17">+$R$10</f>
        <v>1</v>
      </c>
    </row>
    <row r="45" spans="1:18" ht="25.5" x14ac:dyDescent="0.3">
      <c r="A45" s="29">
        <v>2</v>
      </c>
      <c r="B45" s="30" t="s">
        <v>126</v>
      </c>
      <c r="C45" s="101">
        <v>771</v>
      </c>
      <c r="D45" s="403">
        <f t="shared" si="16"/>
        <v>9.9999999999999992E-2</v>
      </c>
      <c r="E45" s="413">
        <f>+'Тушум солиштирма'!K45</f>
        <v>0</v>
      </c>
      <c r="F45" s="81">
        <f>+'Қайтиш коеф'!L45</f>
        <v>0</v>
      </c>
      <c r="G45" s="81">
        <f>+'Фармойиш бажарилиши'!AJ40</f>
        <v>0.3</v>
      </c>
      <c r="H45" s="33"/>
      <c r="I45" s="119"/>
      <c r="J45" s="2"/>
      <c r="K45" s="432">
        <f t="shared" si="0"/>
        <v>10.199999999999999</v>
      </c>
      <c r="L45" s="246">
        <f t="shared" si="6"/>
        <v>0</v>
      </c>
      <c r="M45" s="246">
        <f t="shared" si="7"/>
        <v>0</v>
      </c>
      <c r="N45" s="247">
        <f t="shared" si="8"/>
        <v>10.199999999999999</v>
      </c>
      <c r="O45" s="248"/>
      <c r="P45" s="249"/>
      <c r="Q45" s="179"/>
      <c r="R45" s="388">
        <f t="shared" si="17"/>
        <v>1</v>
      </c>
    </row>
    <row r="46" spans="1:18" ht="25.5" x14ac:dyDescent="0.3">
      <c r="A46" s="29">
        <v>3</v>
      </c>
      <c r="B46" s="30" t="s">
        <v>127</v>
      </c>
      <c r="C46" s="101">
        <v>772</v>
      </c>
      <c r="D46" s="403">
        <f t="shared" si="16"/>
        <v>0.22</v>
      </c>
      <c r="E46" s="413">
        <f>+'Тушум солиштирма'!K46</f>
        <v>0.33</v>
      </c>
      <c r="F46" s="81">
        <f>+'Қайтиш коеф'!L46</f>
        <v>0.33</v>
      </c>
      <c r="G46" s="81">
        <f>+'Фармойиш бажарилиши'!AJ41</f>
        <v>0</v>
      </c>
      <c r="H46" s="33"/>
      <c r="I46" s="119"/>
      <c r="J46" s="2"/>
      <c r="K46" s="432">
        <f t="shared" si="0"/>
        <v>21.78</v>
      </c>
      <c r="L46" s="246">
        <f t="shared" si="6"/>
        <v>10.89</v>
      </c>
      <c r="M46" s="246">
        <f t="shared" si="7"/>
        <v>10.89</v>
      </c>
      <c r="N46" s="247">
        <f t="shared" si="8"/>
        <v>0</v>
      </c>
      <c r="O46" s="248"/>
      <c r="P46" s="249"/>
      <c r="Q46" s="179"/>
      <c r="R46" s="388">
        <f t="shared" si="17"/>
        <v>1</v>
      </c>
    </row>
    <row r="47" spans="1:18" ht="25.5" x14ac:dyDescent="0.3">
      <c r="A47" s="29">
        <v>4</v>
      </c>
      <c r="B47" s="30" t="s">
        <v>128</v>
      </c>
      <c r="C47" s="101">
        <v>773</v>
      </c>
      <c r="D47" s="403">
        <f t="shared" si="16"/>
        <v>0.38666666666666671</v>
      </c>
      <c r="E47" s="413">
        <f>+'Тушум солиштирма'!K47</f>
        <v>0.33</v>
      </c>
      <c r="F47" s="81">
        <f>+'Қайтиш коеф'!L47</f>
        <v>0.33</v>
      </c>
      <c r="G47" s="81">
        <f>+'Фармойиш бажарилиши'!AJ42</f>
        <v>0.5</v>
      </c>
      <c r="H47" s="33"/>
      <c r="I47" s="119"/>
      <c r="J47" s="2"/>
      <c r="K47" s="432">
        <f t="shared" si="0"/>
        <v>38.78</v>
      </c>
      <c r="L47" s="246">
        <f t="shared" si="6"/>
        <v>10.89</v>
      </c>
      <c r="M47" s="246">
        <f t="shared" si="7"/>
        <v>10.89</v>
      </c>
      <c r="N47" s="247">
        <f t="shared" si="8"/>
        <v>17</v>
      </c>
      <c r="O47" s="248"/>
      <c r="P47" s="249"/>
      <c r="Q47" s="179"/>
      <c r="R47" s="388">
        <f t="shared" si="17"/>
        <v>1</v>
      </c>
    </row>
    <row r="48" spans="1:18" ht="25.5" x14ac:dyDescent="0.3">
      <c r="A48" s="29">
        <v>5</v>
      </c>
      <c r="B48" s="30" t="s">
        <v>129</v>
      </c>
      <c r="C48" s="101">
        <v>774</v>
      </c>
      <c r="D48" s="403">
        <f t="shared" si="16"/>
        <v>0</v>
      </c>
      <c r="E48" s="413">
        <f>+'Тушум солиштирма'!K48</f>
        <v>0</v>
      </c>
      <c r="F48" s="81">
        <f>+'Қайтиш коеф'!L48</f>
        <v>0</v>
      </c>
      <c r="G48" s="81">
        <f>+'Фармойиш бажарилиши'!AJ43</f>
        <v>0</v>
      </c>
      <c r="H48" s="33"/>
      <c r="I48" s="119"/>
      <c r="J48" s="2"/>
      <c r="K48" s="432">
        <f t="shared" si="0"/>
        <v>0</v>
      </c>
      <c r="L48" s="246">
        <f t="shared" si="6"/>
        <v>0</v>
      </c>
      <c r="M48" s="246">
        <f t="shared" si="7"/>
        <v>0</v>
      </c>
      <c r="N48" s="247">
        <f t="shared" si="8"/>
        <v>0</v>
      </c>
      <c r="O48" s="248"/>
      <c r="P48" s="249"/>
      <c r="Q48" s="179"/>
      <c r="R48" s="388">
        <f t="shared" si="17"/>
        <v>1</v>
      </c>
    </row>
    <row r="49" spans="1:18" ht="25.5" x14ac:dyDescent="0.3">
      <c r="A49" s="29">
        <v>6</v>
      </c>
      <c r="B49" s="30" t="s">
        <v>130</v>
      </c>
      <c r="C49" s="101">
        <v>775</v>
      </c>
      <c r="D49" s="403">
        <f t="shared" si="16"/>
        <v>9.9999999999999992E-2</v>
      </c>
      <c r="E49" s="413">
        <f>+'Тушум солиштирма'!K49</f>
        <v>0</v>
      </c>
      <c r="F49" s="81">
        <f>+'Қайтиш коеф'!L49</f>
        <v>0</v>
      </c>
      <c r="G49" s="81">
        <f>+'Фармойиш бажарилиши'!AJ44</f>
        <v>0.3</v>
      </c>
      <c r="H49" s="33"/>
      <c r="I49" s="119"/>
      <c r="J49" s="2"/>
      <c r="K49" s="432">
        <f t="shared" si="0"/>
        <v>10.199999999999999</v>
      </c>
      <c r="L49" s="246">
        <f t="shared" si="6"/>
        <v>0</v>
      </c>
      <c r="M49" s="246">
        <f t="shared" si="7"/>
        <v>0</v>
      </c>
      <c r="N49" s="247">
        <f t="shared" si="8"/>
        <v>10.199999999999999</v>
      </c>
      <c r="O49" s="248"/>
      <c r="P49" s="249"/>
      <c r="Q49" s="179"/>
      <c r="R49" s="388">
        <f t="shared" si="17"/>
        <v>1</v>
      </c>
    </row>
    <row r="50" spans="1:18" ht="25.5" x14ac:dyDescent="0.3">
      <c r="A50" s="29">
        <v>7</v>
      </c>
      <c r="B50" s="30" t="s">
        <v>131</v>
      </c>
      <c r="C50" s="101">
        <v>776</v>
      </c>
      <c r="D50" s="403">
        <f t="shared" si="16"/>
        <v>0</v>
      </c>
      <c r="E50" s="413">
        <f>+'Тушум солиштирма'!K50</f>
        <v>0</v>
      </c>
      <c r="F50" s="81">
        <f>+'Қайтиш коеф'!L50</f>
        <v>0</v>
      </c>
      <c r="G50" s="81">
        <f>+'Фармойиш бажарилиши'!AJ45</f>
        <v>0</v>
      </c>
      <c r="H50" s="33"/>
      <c r="I50" s="119"/>
      <c r="J50" s="2"/>
      <c r="K50" s="432">
        <f t="shared" si="0"/>
        <v>0</v>
      </c>
      <c r="L50" s="246">
        <f t="shared" si="6"/>
        <v>0</v>
      </c>
      <c r="M50" s="246">
        <f t="shared" si="7"/>
        <v>0</v>
      </c>
      <c r="N50" s="247">
        <f t="shared" si="8"/>
        <v>0</v>
      </c>
      <c r="O50" s="248"/>
      <c r="P50" s="249"/>
      <c r="Q50" s="179"/>
      <c r="R50" s="388">
        <f t="shared" si="17"/>
        <v>1</v>
      </c>
    </row>
    <row r="51" spans="1:18" ht="25.5" x14ac:dyDescent="0.3">
      <c r="A51" s="29">
        <v>8</v>
      </c>
      <c r="B51" s="30" t="s">
        <v>132</v>
      </c>
      <c r="C51" s="101">
        <v>777</v>
      </c>
      <c r="D51" s="403">
        <f t="shared" si="16"/>
        <v>0</v>
      </c>
      <c r="E51" s="413">
        <f>+'Тушум солиштирма'!K51</f>
        <v>0</v>
      </c>
      <c r="F51" s="81">
        <f>+'Қайтиш коеф'!L51</f>
        <v>0</v>
      </c>
      <c r="G51" s="81">
        <f>+'Фармойиш бажарилиши'!AJ46</f>
        <v>0</v>
      </c>
      <c r="H51" s="33"/>
      <c r="I51" s="119"/>
      <c r="J51" s="2"/>
      <c r="K51" s="432">
        <f t="shared" si="0"/>
        <v>0</v>
      </c>
      <c r="L51" s="246">
        <f t="shared" si="6"/>
        <v>0</v>
      </c>
      <c r="M51" s="246">
        <f t="shared" si="7"/>
        <v>0</v>
      </c>
      <c r="N51" s="247">
        <f t="shared" si="8"/>
        <v>0</v>
      </c>
      <c r="O51" s="248"/>
      <c r="P51" s="249"/>
      <c r="Q51" s="179"/>
      <c r="R51" s="388">
        <f t="shared" si="17"/>
        <v>1</v>
      </c>
    </row>
    <row r="52" spans="1:18" ht="25.5" x14ac:dyDescent="0.3">
      <c r="A52" s="29">
        <v>9</v>
      </c>
      <c r="B52" s="30" t="s">
        <v>133</v>
      </c>
      <c r="C52" s="101">
        <v>778</v>
      </c>
      <c r="D52" s="403">
        <f t="shared" si="16"/>
        <v>9.9999999999999992E-2</v>
      </c>
      <c r="E52" s="413">
        <f>+'Тушум солиштирма'!K52</f>
        <v>0</v>
      </c>
      <c r="F52" s="81">
        <f>+'Қайтиш коеф'!L52</f>
        <v>0</v>
      </c>
      <c r="G52" s="81">
        <f>+'Фармойиш бажарилиши'!AJ47</f>
        <v>0.3</v>
      </c>
      <c r="H52" s="33"/>
      <c r="I52" s="119"/>
      <c r="J52" s="2"/>
      <c r="K52" s="432">
        <f t="shared" si="0"/>
        <v>10.199999999999999</v>
      </c>
      <c r="L52" s="246">
        <f t="shared" si="6"/>
        <v>0</v>
      </c>
      <c r="M52" s="246">
        <f t="shared" si="7"/>
        <v>0</v>
      </c>
      <c r="N52" s="247">
        <f t="shared" si="8"/>
        <v>10.199999999999999</v>
      </c>
      <c r="O52" s="248"/>
      <c r="P52" s="249"/>
      <c r="Q52" s="179"/>
      <c r="R52" s="388">
        <f t="shared" si="17"/>
        <v>1</v>
      </c>
    </row>
    <row r="53" spans="1:18" ht="25.5" x14ac:dyDescent="0.3">
      <c r="A53" s="29">
        <v>10</v>
      </c>
      <c r="B53" s="30" t="s">
        <v>134</v>
      </c>
      <c r="C53" s="101">
        <v>779</v>
      </c>
      <c r="D53" s="403">
        <f t="shared" si="16"/>
        <v>0</v>
      </c>
      <c r="E53" s="413">
        <f>+'Тушум солиштирма'!K53</f>
        <v>0</v>
      </c>
      <c r="F53" s="81">
        <f>+'Қайтиш коеф'!L53</f>
        <v>0</v>
      </c>
      <c r="G53" s="81">
        <f>+'Фармойиш бажарилиши'!AJ48</f>
        <v>0</v>
      </c>
      <c r="H53" s="33"/>
      <c r="I53" s="119"/>
      <c r="J53" s="2"/>
      <c r="K53" s="432">
        <f t="shared" si="0"/>
        <v>0</v>
      </c>
      <c r="L53" s="246">
        <f t="shared" si="6"/>
        <v>0</v>
      </c>
      <c r="M53" s="246">
        <f t="shared" si="7"/>
        <v>0</v>
      </c>
      <c r="N53" s="247">
        <f t="shared" si="8"/>
        <v>0</v>
      </c>
      <c r="O53" s="248"/>
      <c r="P53" s="249"/>
      <c r="Q53" s="179"/>
      <c r="R53" s="388">
        <f t="shared" si="17"/>
        <v>1</v>
      </c>
    </row>
    <row r="54" spans="1:18" ht="25.5" x14ac:dyDescent="0.3">
      <c r="A54" s="29">
        <v>11</v>
      </c>
      <c r="B54" s="30" t="s">
        <v>135</v>
      </c>
      <c r="C54" s="101">
        <v>780</v>
      </c>
      <c r="D54" s="403">
        <f t="shared" si="16"/>
        <v>0</v>
      </c>
      <c r="E54" s="413">
        <f>+'Тушум солиштирма'!K54</f>
        <v>0</v>
      </c>
      <c r="F54" s="81">
        <f>+'Қайтиш коеф'!L54</f>
        <v>0</v>
      </c>
      <c r="G54" s="81">
        <f>+'Фармойиш бажарилиши'!AJ49</f>
        <v>0</v>
      </c>
      <c r="H54" s="33"/>
      <c r="I54" s="119"/>
      <c r="J54" s="2"/>
      <c r="K54" s="432">
        <f t="shared" si="0"/>
        <v>0</v>
      </c>
      <c r="L54" s="246">
        <f t="shared" si="6"/>
        <v>0</v>
      </c>
      <c r="M54" s="246">
        <f t="shared" si="7"/>
        <v>0</v>
      </c>
      <c r="N54" s="247">
        <f t="shared" si="8"/>
        <v>0</v>
      </c>
      <c r="O54" s="248"/>
      <c r="P54" s="249"/>
      <c r="Q54" s="179"/>
      <c r="R54" s="388">
        <f t="shared" si="17"/>
        <v>1</v>
      </c>
    </row>
    <row r="55" spans="1:18" ht="25.5" x14ac:dyDescent="0.3">
      <c r="A55" s="29">
        <v>12</v>
      </c>
      <c r="B55" s="30" t="s">
        <v>136</v>
      </c>
      <c r="C55" s="101">
        <v>781</v>
      </c>
      <c r="D55" s="403">
        <f t="shared" si="16"/>
        <v>9.9999999999999992E-2</v>
      </c>
      <c r="E55" s="413">
        <f>+'Тушум солиштирма'!K55</f>
        <v>0</v>
      </c>
      <c r="F55" s="81">
        <f>+'Қайтиш коеф'!L55</f>
        <v>0</v>
      </c>
      <c r="G55" s="81">
        <f>+'Фармойиш бажарилиши'!AJ50</f>
        <v>0.3</v>
      </c>
      <c r="H55" s="33"/>
      <c r="I55" s="119"/>
      <c r="J55" s="2"/>
      <c r="K55" s="432">
        <f t="shared" si="0"/>
        <v>10.199999999999999</v>
      </c>
      <c r="L55" s="246">
        <f t="shared" si="6"/>
        <v>0</v>
      </c>
      <c r="M55" s="246">
        <f t="shared" si="7"/>
        <v>0</v>
      </c>
      <c r="N55" s="247">
        <f t="shared" si="8"/>
        <v>10.199999999999999</v>
      </c>
      <c r="O55" s="248"/>
      <c r="P55" s="249"/>
      <c r="Q55" s="179"/>
      <c r="R55" s="388">
        <f t="shared" si="17"/>
        <v>1</v>
      </c>
    </row>
    <row r="56" spans="1:18" ht="26.25" thickBot="1" x14ac:dyDescent="0.35">
      <c r="A56" s="46">
        <v>13</v>
      </c>
      <c r="B56" s="47" t="s">
        <v>137</v>
      </c>
      <c r="C56" s="104">
        <v>782</v>
      </c>
      <c r="D56" s="406">
        <f t="shared" si="16"/>
        <v>0</v>
      </c>
      <c r="E56" s="416">
        <f>+'Тушум солиштирма'!K56</f>
        <v>0</v>
      </c>
      <c r="F56" s="84">
        <f>+'Қайтиш коеф'!L56</f>
        <v>0</v>
      </c>
      <c r="G56" s="84">
        <f>+'Фармойиш бажарилиши'!AJ51</f>
        <v>0</v>
      </c>
      <c r="H56" s="50"/>
      <c r="I56" s="122"/>
      <c r="J56" s="215"/>
      <c r="K56" s="436">
        <f t="shared" si="0"/>
        <v>0</v>
      </c>
      <c r="L56" s="257">
        <f t="shared" si="6"/>
        <v>0</v>
      </c>
      <c r="M56" s="257">
        <f t="shared" si="7"/>
        <v>0</v>
      </c>
      <c r="N56" s="258">
        <f t="shared" si="8"/>
        <v>0</v>
      </c>
      <c r="O56" s="259"/>
      <c r="P56" s="260"/>
      <c r="Q56" s="179"/>
      <c r="R56" s="388">
        <f t="shared" si="17"/>
        <v>1</v>
      </c>
    </row>
    <row r="57" spans="1:18" ht="25.5" x14ac:dyDescent="0.3">
      <c r="A57" s="211">
        <v>14</v>
      </c>
      <c r="B57" s="212" t="s">
        <v>138</v>
      </c>
      <c r="C57" s="213">
        <v>783</v>
      </c>
      <c r="D57" s="407">
        <f t="shared" si="16"/>
        <v>0.22</v>
      </c>
      <c r="E57" s="417">
        <f>+'Тушум солиштирма'!K57</f>
        <v>0.33</v>
      </c>
      <c r="F57" s="216">
        <f>+'Қайтиш коеф'!L57</f>
        <v>0.33</v>
      </c>
      <c r="G57" s="216">
        <f>+'Фармойиш бажарилиши'!AJ52</f>
        <v>0</v>
      </c>
      <c r="H57" s="217"/>
      <c r="I57" s="218"/>
      <c r="J57" s="219"/>
      <c r="K57" s="437">
        <f t="shared" si="0"/>
        <v>21.78</v>
      </c>
      <c r="L57" s="261">
        <f t="shared" si="6"/>
        <v>10.89</v>
      </c>
      <c r="M57" s="261">
        <f t="shared" si="7"/>
        <v>10.89</v>
      </c>
      <c r="N57" s="262">
        <f t="shared" si="8"/>
        <v>0</v>
      </c>
      <c r="O57" s="263"/>
      <c r="P57" s="264"/>
      <c r="Q57" s="179"/>
      <c r="R57" s="388">
        <f t="shared" si="17"/>
        <v>1</v>
      </c>
    </row>
    <row r="58" spans="1:18" ht="25.5" x14ac:dyDescent="0.3">
      <c r="A58" s="29">
        <v>15</v>
      </c>
      <c r="B58" s="30" t="s">
        <v>139</v>
      </c>
      <c r="C58" s="101">
        <v>784</v>
      </c>
      <c r="D58" s="403">
        <f t="shared" si="16"/>
        <v>0.22</v>
      </c>
      <c r="E58" s="413">
        <f>+'Тушум солиштирма'!K58</f>
        <v>0.33</v>
      </c>
      <c r="F58" s="81">
        <f>+'Қайтиш коеф'!L58</f>
        <v>0.33</v>
      </c>
      <c r="G58" s="81">
        <f>+'Фармойиш бажарилиши'!AJ53</f>
        <v>0</v>
      </c>
      <c r="H58" s="33"/>
      <c r="I58" s="119"/>
      <c r="J58" s="2"/>
      <c r="K58" s="432">
        <f t="shared" si="0"/>
        <v>21.78</v>
      </c>
      <c r="L58" s="246">
        <f t="shared" si="6"/>
        <v>10.89</v>
      </c>
      <c r="M58" s="246">
        <f t="shared" si="7"/>
        <v>10.89</v>
      </c>
      <c r="N58" s="247">
        <f t="shared" si="8"/>
        <v>0</v>
      </c>
      <c r="O58" s="248"/>
      <c r="P58" s="249"/>
      <c r="Q58" s="179"/>
      <c r="R58" s="388">
        <f t="shared" si="17"/>
        <v>1</v>
      </c>
    </row>
    <row r="59" spans="1:18" ht="25.5" x14ac:dyDescent="0.3">
      <c r="A59" s="29">
        <v>16</v>
      </c>
      <c r="B59" s="30" t="s">
        <v>140</v>
      </c>
      <c r="C59" s="101">
        <v>785</v>
      </c>
      <c r="D59" s="403">
        <f t="shared" si="16"/>
        <v>0.11</v>
      </c>
      <c r="E59" s="413">
        <f>+'Тушум солиштирма'!K59</f>
        <v>0.33</v>
      </c>
      <c r="F59" s="81">
        <f>+'Қайтиш коеф'!L59</f>
        <v>0</v>
      </c>
      <c r="G59" s="81">
        <f>+'Фармойиш бажарилиши'!AJ54</f>
        <v>0</v>
      </c>
      <c r="H59" s="33"/>
      <c r="I59" s="119"/>
      <c r="J59" s="2"/>
      <c r="K59" s="432">
        <f t="shared" si="0"/>
        <v>10.89</v>
      </c>
      <c r="L59" s="246">
        <f t="shared" si="6"/>
        <v>10.89</v>
      </c>
      <c r="M59" s="246">
        <f t="shared" si="7"/>
        <v>0</v>
      </c>
      <c r="N59" s="247">
        <f t="shared" si="8"/>
        <v>0</v>
      </c>
      <c r="O59" s="248"/>
      <c r="P59" s="249"/>
      <c r="Q59" s="179"/>
      <c r="R59" s="388">
        <f t="shared" si="17"/>
        <v>1</v>
      </c>
    </row>
    <row r="60" spans="1:18" ht="25.5" x14ac:dyDescent="0.3">
      <c r="A60" s="29">
        <v>17</v>
      </c>
      <c r="B60" s="30" t="s">
        <v>141</v>
      </c>
      <c r="C60" s="101">
        <v>786</v>
      </c>
      <c r="D60" s="403">
        <f t="shared" si="16"/>
        <v>0.26666666666666666</v>
      </c>
      <c r="E60" s="413">
        <f>+'Тушум солиштирма'!K60</f>
        <v>0</v>
      </c>
      <c r="F60" s="81">
        <f>+'Қайтиш коеф'!L60</f>
        <v>0</v>
      </c>
      <c r="G60" s="81">
        <f>+'Фармойиш бажарилиши'!AJ55</f>
        <v>0.8</v>
      </c>
      <c r="H60" s="33"/>
      <c r="I60" s="119"/>
      <c r="J60" s="2"/>
      <c r="K60" s="432">
        <f t="shared" si="0"/>
        <v>27.200000000000003</v>
      </c>
      <c r="L60" s="246">
        <f t="shared" si="6"/>
        <v>0</v>
      </c>
      <c r="M60" s="246">
        <f t="shared" si="7"/>
        <v>0</v>
      </c>
      <c r="N60" s="247">
        <f t="shared" si="8"/>
        <v>27.200000000000003</v>
      </c>
      <c r="O60" s="248"/>
      <c r="P60" s="249"/>
      <c r="Q60" s="179"/>
      <c r="R60" s="388">
        <f t="shared" si="17"/>
        <v>1</v>
      </c>
    </row>
    <row r="61" spans="1:18" ht="25.5" x14ac:dyDescent="0.3">
      <c r="A61" s="29">
        <v>18</v>
      </c>
      <c r="B61" s="30" t="s">
        <v>175</v>
      </c>
      <c r="C61" s="101">
        <v>787</v>
      </c>
      <c r="D61" s="403">
        <f t="shared" si="16"/>
        <v>0.11</v>
      </c>
      <c r="E61" s="413">
        <f>+'Тушум солиштирма'!K61</f>
        <v>0.33</v>
      </c>
      <c r="F61" s="81">
        <f>+'Қайтиш коеф'!L61</f>
        <v>0</v>
      </c>
      <c r="G61" s="81">
        <f>+'Фармойиш бажарилиши'!AJ56</f>
        <v>0</v>
      </c>
      <c r="H61" s="33"/>
      <c r="I61" s="119"/>
      <c r="J61" s="2"/>
      <c r="K61" s="432">
        <f t="shared" si="0"/>
        <v>10.89</v>
      </c>
      <c r="L61" s="246">
        <f t="shared" si="6"/>
        <v>10.89</v>
      </c>
      <c r="M61" s="246">
        <f t="shared" si="7"/>
        <v>0</v>
      </c>
      <c r="N61" s="247">
        <f t="shared" si="8"/>
        <v>0</v>
      </c>
      <c r="O61" s="248"/>
      <c r="P61" s="249"/>
      <c r="Q61" s="179"/>
      <c r="R61" s="388">
        <f t="shared" si="17"/>
        <v>1</v>
      </c>
    </row>
    <row r="62" spans="1:18" ht="25.5" x14ac:dyDescent="0.3">
      <c r="A62" s="29">
        <v>19</v>
      </c>
      <c r="B62" s="30" t="s">
        <v>142</v>
      </c>
      <c r="C62" s="101">
        <v>788</v>
      </c>
      <c r="D62" s="403">
        <f t="shared" si="16"/>
        <v>0.29333333333333339</v>
      </c>
      <c r="E62" s="413">
        <f>+'Тушум солиштирма'!K62</f>
        <v>0.33</v>
      </c>
      <c r="F62" s="81">
        <f>+'Қайтиш коеф'!L62</f>
        <v>0</v>
      </c>
      <c r="G62" s="81">
        <f>+'Фармойиш бажарилиши'!AJ57</f>
        <v>0.55000000000000004</v>
      </c>
      <c r="H62" s="33"/>
      <c r="I62" s="119"/>
      <c r="J62" s="2"/>
      <c r="K62" s="432">
        <f t="shared" si="0"/>
        <v>29.590000000000003</v>
      </c>
      <c r="L62" s="246">
        <f t="shared" si="6"/>
        <v>10.89</v>
      </c>
      <c r="M62" s="246">
        <f t="shared" si="7"/>
        <v>0</v>
      </c>
      <c r="N62" s="247">
        <f t="shared" si="8"/>
        <v>18.700000000000003</v>
      </c>
      <c r="O62" s="248"/>
      <c r="P62" s="249"/>
      <c r="Q62" s="179"/>
      <c r="R62" s="388">
        <f t="shared" si="17"/>
        <v>1</v>
      </c>
    </row>
    <row r="63" spans="1:18" s="44" customFormat="1" ht="31.5" customHeight="1" x14ac:dyDescent="0.3">
      <c r="A63" s="39"/>
      <c r="B63" s="40" t="s">
        <v>31</v>
      </c>
      <c r="C63" s="103"/>
      <c r="D63" s="405">
        <f>AVERAGE(D64:D66)</f>
        <v>0.31</v>
      </c>
      <c r="E63" s="415">
        <f>+'Тушум солиштирма'!K63</f>
        <v>0</v>
      </c>
      <c r="F63" s="83">
        <f>+'Қайтиш коеф'!L63</f>
        <v>0</v>
      </c>
      <c r="G63" s="83">
        <f t="shared" ref="G63:I63" si="18">AVERAGE(G64:G66)</f>
        <v>0.55000000000000004</v>
      </c>
      <c r="H63" s="43">
        <f t="shared" si="18"/>
        <v>1</v>
      </c>
      <c r="I63" s="121">
        <f t="shared" si="18"/>
        <v>0</v>
      </c>
      <c r="J63" s="156"/>
      <c r="K63" s="438">
        <f t="shared" si="0"/>
        <v>18.700000000000003</v>
      </c>
      <c r="L63" s="254">
        <f t="shared" si="6"/>
        <v>0</v>
      </c>
      <c r="M63" s="254">
        <f t="shared" si="7"/>
        <v>0</v>
      </c>
      <c r="N63" s="255">
        <f t="shared" si="8"/>
        <v>18.700000000000003</v>
      </c>
      <c r="O63" s="255">
        <f t="shared" ref="O63:O67" si="19">+H63*$O$4</f>
        <v>0</v>
      </c>
      <c r="P63" s="256">
        <f t="shared" ref="P63:P67" si="20">+I63*$P$4</f>
        <v>0</v>
      </c>
      <c r="Q63" s="180"/>
      <c r="R63" s="388">
        <f t="shared" ref="R63:R67" si="21">+$R$8</f>
        <v>1</v>
      </c>
    </row>
    <row r="64" spans="1:18" ht="25.5" x14ac:dyDescent="0.3">
      <c r="A64" s="29">
        <v>1</v>
      </c>
      <c r="B64" s="30" t="s">
        <v>143</v>
      </c>
      <c r="C64" s="101">
        <v>410</v>
      </c>
      <c r="D64" s="403">
        <f>AVERAGE(E64:I64)</f>
        <v>0.31</v>
      </c>
      <c r="E64" s="413">
        <f>+'Тушум солиштирма'!K64</f>
        <v>0</v>
      </c>
      <c r="F64" s="81">
        <f>+'Қайтиш коеф'!L64</f>
        <v>0</v>
      </c>
      <c r="G64" s="81">
        <f>+'Фармойиш бажарилиши'!AJ59</f>
        <v>0.55000000000000004</v>
      </c>
      <c r="H64" s="33">
        <f>+'Хисобот тақдим этилиши'!AK64</f>
        <v>1</v>
      </c>
      <c r="I64" s="119">
        <f>+'Ижро интизоми бўйича'!E64</f>
        <v>0</v>
      </c>
      <c r="J64" s="2"/>
      <c r="K64" s="432">
        <f t="shared" si="0"/>
        <v>18.700000000000003</v>
      </c>
      <c r="L64" s="265">
        <f t="shared" si="6"/>
        <v>0</v>
      </c>
      <c r="M64" s="265">
        <f t="shared" si="7"/>
        <v>0</v>
      </c>
      <c r="N64" s="248">
        <f t="shared" si="8"/>
        <v>18.700000000000003</v>
      </c>
      <c r="O64" s="248">
        <f t="shared" si="19"/>
        <v>0</v>
      </c>
      <c r="P64" s="249">
        <f t="shared" si="20"/>
        <v>0</v>
      </c>
      <c r="Q64" s="179"/>
      <c r="R64" s="388">
        <f t="shared" si="21"/>
        <v>1</v>
      </c>
    </row>
    <row r="65" spans="1:18" ht="25.5" x14ac:dyDescent="0.3">
      <c r="A65" s="29">
        <v>2</v>
      </c>
      <c r="B65" s="30" t="s">
        <v>144</v>
      </c>
      <c r="C65" s="101">
        <v>414</v>
      </c>
      <c r="D65" s="403">
        <f>AVERAGE(E65:I65)</f>
        <v>0.31</v>
      </c>
      <c r="E65" s="413">
        <f>+'Тушум солиштирма'!K65</f>
        <v>0</v>
      </c>
      <c r="F65" s="81">
        <f>+'Қайтиш коеф'!L65</f>
        <v>0</v>
      </c>
      <c r="G65" s="81">
        <f>+'Фармойиш бажарилиши'!AJ60</f>
        <v>0.55000000000000004</v>
      </c>
      <c r="H65" s="33">
        <f>+'Хисобот тақдим этилиши'!AK65</f>
        <v>1</v>
      </c>
      <c r="I65" s="119">
        <f>+'Ижро интизоми бўйича'!E65</f>
        <v>0</v>
      </c>
      <c r="J65" s="2"/>
      <c r="K65" s="432">
        <f t="shared" si="0"/>
        <v>18.700000000000003</v>
      </c>
      <c r="L65" s="265">
        <f t="shared" si="6"/>
        <v>0</v>
      </c>
      <c r="M65" s="265">
        <f t="shared" si="7"/>
        <v>0</v>
      </c>
      <c r="N65" s="248">
        <f t="shared" si="8"/>
        <v>18.700000000000003</v>
      </c>
      <c r="O65" s="248">
        <f t="shared" si="19"/>
        <v>0</v>
      </c>
      <c r="P65" s="249">
        <f t="shared" si="20"/>
        <v>0</v>
      </c>
      <c r="Q65" s="179"/>
      <c r="R65" s="388">
        <f t="shared" si="21"/>
        <v>1</v>
      </c>
    </row>
    <row r="66" spans="1:18" ht="25.5" x14ac:dyDescent="0.3">
      <c r="A66" s="29">
        <v>3</v>
      </c>
      <c r="B66" s="30" t="s">
        <v>145</v>
      </c>
      <c r="C66" s="101">
        <v>418</v>
      </c>
      <c r="D66" s="403">
        <f>AVERAGE(E66:I66)</f>
        <v>0.31</v>
      </c>
      <c r="E66" s="413">
        <f>+'Тушум солиштирма'!K66</f>
        <v>0</v>
      </c>
      <c r="F66" s="81">
        <f>+'Қайтиш коеф'!L66</f>
        <v>0</v>
      </c>
      <c r="G66" s="81">
        <f>+'Фармойиш бажарилиши'!AJ61</f>
        <v>0.55000000000000004</v>
      </c>
      <c r="H66" s="33">
        <f>+'Хисобот тақдим этилиши'!AK66</f>
        <v>1</v>
      </c>
      <c r="I66" s="119">
        <f>+'Ижро интизоми бўйича'!E66</f>
        <v>0</v>
      </c>
      <c r="J66" s="2"/>
      <c r="K66" s="432">
        <f t="shared" si="0"/>
        <v>18.700000000000003</v>
      </c>
      <c r="L66" s="265">
        <f t="shared" si="6"/>
        <v>0</v>
      </c>
      <c r="M66" s="265">
        <f t="shared" si="7"/>
        <v>0</v>
      </c>
      <c r="N66" s="248">
        <f t="shared" si="8"/>
        <v>18.700000000000003</v>
      </c>
      <c r="O66" s="248">
        <f t="shared" si="19"/>
        <v>0</v>
      </c>
      <c r="P66" s="249">
        <f t="shared" si="20"/>
        <v>0</v>
      </c>
      <c r="Q66" s="179"/>
      <c r="R66" s="388">
        <f t="shared" si="21"/>
        <v>1</v>
      </c>
    </row>
    <row r="67" spans="1:18" s="44" customFormat="1" ht="31.5" customHeight="1" x14ac:dyDescent="0.3">
      <c r="A67" s="39"/>
      <c r="B67" s="40" t="s">
        <v>32</v>
      </c>
      <c r="C67" s="103"/>
      <c r="D67" s="405">
        <f>AVERAGE(D68:D72,E67:I67)</f>
        <v>0.26</v>
      </c>
      <c r="E67" s="415">
        <f>+'Тушум солиштирма'!K67</f>
        <v>0</v>
      </c>
      <c r="F67" s="83">
        <f>+'Қайтиш коеф'!L67</f>
        <v>0.33</v>
      </c>
      <c r="G67" s="83">
        <f>+'Фармойиш бажарилиши'!AJ62</f>
        <v>0.15</v>
      </c>
      <c r="H67" s="43">
        <f>+'Хисобот тақдим этилиши'!AK67</f>
        <v>1</v>
      </c>
      <c r="I67" s="121">
        <f>+'Ижро интизоми бўйича'!E67</f>
        <v>0</v>
      </c>
      <c r="J67" s="156"/>
      <c r="K67" s="434">
        <f t="shared" si="0"/>
        <v>15.99</v>
      </c>
      <c r="L67" s="423">
        <f t="shared" si="6"/>
        <v>0</v>
      </c>
      <c r="M67" s="423">
        <f t="shared" si="7"/>
        <v>10.89</v>
      </c>
      <c r="N67" s="424">
        <f t="shared" si="8"/>
        <v>5.0999999999999996</v>
      </c>
      <c r="O67" s="424">
        <f t="shared" si="19"/>
        <v>0</v>
      </c>
      <c r="P67" s="425">
        <f t="shared" si="20"/>
        <v>0</v>
      </c>
      <c r="Q67" s="180"/>
      <c r="R67" s="388">
        <f t="shared" si="21"/>
        <v>1</v>
      </c>
    </row>
    <row r="68" spans="1:18" s="44" customFormat="1" ht="31.5" customHeight="1" x14ac:dyDescent="0.3">
      <c r="A68" s="45"/>
      <c r="B68" s="25" t="s">
        <v>64</v>
      </c>
      <c r="C68" s="100">
        <v>987</v>
      </c>
      <c r="D68" s="401"/>
      <c r="E68" s="412"/>
      <c r="F68" s="80"/>
      <c r="G68" s="80"/>
      <c r="H68" s="28"/>
      <c r="I68" s="116"/>
      <c r="J68" s="5"/>
      <c r="K68" s="435">
        <f t="shared" si="0"/>
        <v>0</v>
      </c>
      <c r="L68" s="422">
        <f t="shared" si="6"/>
        <v>0</v>
      </c>
      <c r="M68" s="422">
        <f t="shared" si="7"/>
        <v>0</v>
      </c>
      <c r="N68" s="420">
        <f t="shared" si="8"/>
        <v>0</v>
      </c>
      <c r="O68" s="420"/>
      <c r="P68" s="421"/>
      <c r="Q68" s="180"/>
      <c r="R68" s="388"/>
    </row>
    <row r="69" spans="1:18" ht="25.5" x14ac:dyDescent="0.3">
      <c r="A69" s="29">
        <v>1</v>
      </c>
      <c r="B69" s="30" t="s">
        <v>146</v>
      </c>
      <c r="C69" s="101">
        <v>466</v>
      </c>
      <c r="D69" s="403">
        <f>AVERAGE(E69:I69)</f>
        <v>0.22</v>
      </c>
      <c r="E69" s="413">
        <f>+'Тушум солиштирма'!K69</f>
        <v>0</v>
      </c>
      <c r="F69" s="81">
        <f>+'Қайтиш коеф'!L69</f>
        <v>0.66</v>
      </c>
      <c r="G69" s="81">
        <f>+'Фармойиш бажарилиши'!AJ63</f>
        <v>0</v>
      </c>
      <c r="H69" s="33"/>
      <c r="I69" s="119"/>
      <c r="J69" s="2"/>
      <c r="K69" s="432">
        <f t="shared" si="0"/>
        <v>21.78</v>
      </c>
      <c r="L69" s="246">
        <f t="shared" si="6"/>
        <v>0</v>
      </c>
      <c r="M69" s="246">
        <f t="shared" si="7"/>
        <v>21.78</v>
      </c>
      <c r="N69" s="247">
        <f t="shared" si="8"/>
        <v>0</v>
      </c>
      <c r="O69" s="248"/>
      <c r="P69" s="249"/>
      <c r="Q69" s="179"/>
      <c r="R69" s="388">
        <f t="shared" ref="R69:R72" si="22">+$R$10</f>
        <v>1</v>
      </c>
    </row>
    <row r="70" spans="1:18" ht="25.5" x14ac:dyDescent="0.3">
      <c r="A70" s="29">
        <v>2</v>
      </c>
      <c r="B70" s="30" t="s">
        <v>147</v>
      </c>
      <c r="C70" s="101">
        <v>484</v>
      </c>
      <c r="D70" s="403">
        <f>AVERAGE(E70:I70)</f>
        <v>0.21</v>
      </c>
      <c r="E70" s="413">
        <f>+'Тушум солиштирма'!K70</f>
        <v>0</v>
      </c>
      <c r="F70" s="81">
        <f>+'Қайтиш коеф'!L70</f>
        <v>0.33</v>
      </c>
      <c r="G70" s="81">
        <f>+'Фармойиш бажарилиши'!AJ64</f>
        <v>0.3</v>
      </c>
      <c r="H70" s="33"/>
      <c r="I70" s="119"/>
      <c r="J70" s="2"/>
      <c r="K70" s="432">
        <f t="shared" si="0"/>
        <v>21.09</v>
      </c>
      <c r="L70" s="246">
        <f t="shared" si="6"/>
        <v>0</v>
      </c>
      <c r="M70" s="246">
        <f t="shared" si="7"/>
        <v>10.89</v>
      </c>
      <c r="N70" s="247">
        <f t="shared" si="8"/>
        <v>10.199999999999999</v>
      </c>
      <c r="O70" s="248"/>
      <c r="P70" s="249"/>
      <c r="Q70" s="179"/>
      <c r="R70" s="388">
        <f t="shared" si="22"/>
        <v>1</v>
      </c>
    </row>
    <row r="71" spans="1:18" ht="25.5" x14ac:dyDescent="0.3">
      <c r="A71" s="29">
        <v>3</v>
      </c>
      <c r="B71" s="30" t="s">
        <v>148</v>
      </c>
      <c r="C71" s="101">
        <v>866</v>
      </c>
      <c r="D71" s="403">
        <f>AVERAGE(E71:I71)</f>
        <v>0.21</v>
      </c>
      <c r="E71" s="413">
        <f>+'Тушум солиштирма'!K71</f>
        <v>0</v>
      </c>
      <c r="F71" s="81">
        <f>+'Қайтиш коеф'!L71</f>
        <v>0.33</v>
      </c>
      <c r="G71" s="81">
        <f>+'Фармойиш бажарилиши'!AJ65</f>
        <v>0.3</v>
      </c>
      <c r="H71" s="33"/>
      <c r="I71" s="119"/>
      <c r="J71" s="2"/>
      <c r="K71" s="432">
        <f t="shared" si="0"/>
        <v>21.09</v>
      </c>
      <c r="L71" s="246">
        <f t="shared" si="6"/>
        <v>0</v>
      </c>
      <c r="M71" s="246">
        <f t="shared" si="7"/>
        <v>10.89</v>
      </c>
      <c r="N71" s="247">
        <f t="shared" si="8"/>
        <v>10.199999999999999</v>
      </c>
      <c r="O71" s="248"/>
      <c r="P71" s="249"/>
      <c r="Q71" s="179"/>
      <c r="R71" s="388">
        <f t="shared" si="22"/>
        <v>1</v>
      </c>
    </row>
    <row r="72" spans="1:18" ht="25.5" x14ac:dyDescent="0.3">
      <c r="A72" s="29">
        <v>4</v>
      </c>
      <c r="B72" s="30" t="s">
        <v>149</v>
      </c>
      <c r="C72" s="101">
        <v>924</v>
      </c>
      <c r="D72" s="403">
        <f>AVERAGE(E72:I72)</f>
        <v>0.22</v>
      </c>
      <c r="E72" s="413">
        <f>+'Тушум солиштирма'!K72</f>
        <v>0.33</v>
      </c>
      <c r="F72" s="81">
        <f>+'Қайтиш коеф'!L72</f>
        <v>0.33</v>
      </c>
      <c r="G72" s="81">
        <f>+'Фармойиш бажарилиши'!AJ66</f>
        <v>0</v>
      </c>
      <c r="H72" s="33"/>
      <c r="I72" s="119"/>
      <c r="J72" s="2"/>
      <c r="K72" s="432">
        <f t="shared" ref="K72:K97" si="23">SUM(L72:P72)</f>
        <v>21.78</v>
      </c>
      <c r="L72" s="246">
        <f t="shared" ref="L72:L97" si="24">+E72*$L$4</f>
        <v>10.89</v>
      </c>
      <c r="M72" s="246">
        <f t="shared" ref="M72:M97" si="25">+F72*$M$4</f>
        <v>10.89</v>
      </c>
      <c r="N72" s="247">
        <f t="shared" ref="N72:N97" si="26">+G72*$N$4</f>
        <v>0</v>
      </c>
      <c r="O72" s="248"/>
      <c r="P72" s="249"/>
      <c r="Q72" s="179"/>
      <c r="R72" s="388">
        <f t="shared" si="22"/>
        <v>1</v>
      </c>
    </row>
    <row r="73" spans="1:18" s="44" customFormat="1" ht="31.5" customHeight="1" x14ac:dyDescent="0.3">
      <c r="A73" s="39"/>
      <c r="B73" s="40" t="s">
        <v>33</v>
      </c>
      <c r="C73" s="103"/>
      <c r="D73" s="405">
        <f>AVERAGE(D74)</f>
        <v>0.49199999999999999</v>
      </c>
      <c r="E73" s="415">
        <f>+'Тушум солиштирма'!K73</f>
        <v>0</v>
      </c>
      <c r="F73" s="83">
        <f>+'Қайтиш коеф'!L73</f>
        <v>0.66</v>
      </c>
      <c r="G73" s="83">
        <f t="shared" ref="G73" si="27">AVERAGE(G74)</f>
        <v>0.8</v>
      </c>
      <c r="H73" s="43">
        <f t="shared" ref="H73:I73" si="28">AVERAGE(H74)</f>
        <v>1</v>
      </c>
      <c r="I73" s="121">
        <f t="shared" si="28"/>
        <v>0</v>
      </c>
      <c r="J73" s="156"/>
      <c r="K73" s="438">
        <f t="shared" si="23"/>
        <v>48.980000000000004</v>
      </c>
      <c r="L73" s="254">
        <f t="shared" si="24"/>
        <v>0</v>
      </c>
      <c r="M73" s="254">
        <f t="shared" si="25"/>
        <v>21.78</v>
      </c>
      <c r="N73" s="255">
        <f t="shared" si="26"/>
        <v>27.200000000000003</v>
      </c>
      <c r="O73" s="255">
        <f t="shared" ref="O73:O83" si="29">+H73*$O$4</f>
        <v>0</v>
      </c>
      <c r="P73" s="256">
        <f t="shared" ref="P73:P83" si="30">+I73*$P$4</f>
        <v>0</v>
      </c>
      <c r="Q73" s="180"/>
      <c r="R73" s="388">
        <f t="shared" ref="R73:R83" si="31">+$R$8</f>
        <v>1</v>
      </c>
    </row>
    <row r="74" spans="1:18" ht="25.5" x14ac:dyDescent="0.3">
      <c r="A74" s="29">
        <v>1</v>
      </c>
      <c r="B74" s="30" t="s">
        <v>150</v>
      </c>
      <c r="C74" s="101">
        <v>1019</v>
      </c>
      <c r="D74" s="403">
        <f>AVERAGE(E74:I74)</f>
        <v>0.49199999999999999</v>
      </c>
      <c r="E74" s="413">
        <f>+'Тушум солиштирма'!K74</f>
        <v>0</v>
      </c>
      <c r="F74" s="81">
        <f>+'Қайтиш коеф'!L74</f>
        <v>0.66</v>
      </c>
      <c r="G74" s="81">
        <f>+'Фармойиш бажарилиши'!AJ68</f>
        <v>0.8</v>
      </c>
      <c r="H74" s="33">
        <f>+'Хисобот тақдим этилиши'!AK74</f>
        <v>1</v>
      </c>
      <c r="I74" s="119">
        <f>+'Ижро интизоми бўйича'!E74</f>
        <v>0</v>
      </c>
      <c r="J74" s="2"/>
      <c r="K74" s="432">
        <f t="shared" si="23"/>
        <v>48.980000000000004</v>
      </c>
      <c r="L74" s="265">
        <f t="shared" si="24"/>
        <v>0</v>
      </c>
      <c r="M74" s="265">
        <f t="shared" si="25"/>
        <v>21.78</v>
      </c>
      <c r="N74" s="248">
        <f t="shared" si="26"/>
        <v>27.200000000000003</v>
      </c>
      <c r="O74" s="248">
        <f t="shared" si="29"/>
        <v>0</v>
      </c>
      <c r="P74" s="249">
        <f t="shared" si="30"/>
        <v>0</v>
      </c>
      <c r="Q74" s="179"/>
      <c r="R74" s="388">
        <f t="shared" si="31"/>
        <v>1</v>
      </c>
    </row>
    <row r="75" spans="1:18" s="44" customFormat="1" ht="31.5" customHeight="1" x14ac:dyDescent="0.3">
      <c r="A75" s="39"/>
      <c r="B75" s="40" t="s">
        <v>34</v>
      </c>
      <c r="C75" s="103"/>
      <c r="D75" s="405">
        <f>AVERAGE(D76:D80)</f>
        <v>0.34920000000000007</v>
      </c>
      <c r="E75" s="415">
        <f>+'Тушум солиштирма'!K75</f>
        <v>0.33</v>
      </c>
      <c r="F75" s="83">
        <f>+'Қайтиш коеф'!L75</f>
        <v>0.33</v>
      </c>
      <c r="G75" s="83">
        <f t="shared" ref="G75:I75" si="32">AVERAGE(G76:G80)</f>
        <v>0.15</v>
      </c>
      <c r="H75" s="43">
        <f t="shared" si="32"/>
        <v>1</v>
      </c>
      <c r="I75" s="121">
        <f t="shared" si="32"/>
        <v>0</v>
      </c>
      <c r="J75" s="156"/>
      <c r="K75" s="438">
        <f t="shared" si="23"/>
        <v>26.880000000000003</v>
      </c>
      <c r="L75" s="254">
        <f t="shared" si="24"/>
        <v>10.89</v>
      </c>
      <c r="M75" s="254">
        <f t="shared" si="25"/>
        <v>10.89</v>
      </c>
      <c r="N75" s="255">
        <f t="shared" si="26"/>
        <v>5.0999999999999996</v>
      </c>
      <c r="O75" s="255">
        <f t="shared" si="29"/>
        <v>0</v>
      </c>
      <c r="P75" s="256">
        <f t="shared" si="30"/>
        <v>0</v>
      </c>
      <c r="Q75" s="180"/>
      <c r="R75" s="388">
        <f t="shared" si="31"/>
        <v>1</v>
      </c>
    </row>
    <row r="76" spans="1:18" ht="25.5" x14ac:dyDescent="0.3">
      <c r="A76" s="29">
        <v>1</v>
      </c>
      <c r="B76" s="30" t="s">
        <v>151</v>
      </c>
      <c r="C76" s="101">
        <v>960</v>
      </c>
      <c r="D76" s="403">
        <f>AVERAGE(E76:I76)</f>
        <v>0.26600000000000001</v>
      </c>
      <c r="E76" s="413">
        <f>+'Тушум солиштирма'!K76</f>
        <v>0.33</v>
      </c>
      <c r="F76" s="81">
        <f>+'Қайтиш коеф'!L76</f>
        <v>0</v>
      </c>
      <c r="G76" s="81">
        <f>+'Фармойиш бажарилиши'!AJ70</f>
        <v>0</v>
      </c>
      <c r="H76" s="33">
        <f>+'Хисобот тақдим этилиши'!AK76</f>
        <v>1</v>
      </c>
      <c r="I76" s="119">
        <f>+'Ижро интизоми бўйича'!E76</f>
        <v>0</v>
      </c>
      <c r="J76" s="2"/>
      <c r="K76" s="432">
        <f t="shared" si="23"/>
        <v>10.89</v>
      </c>
      <c r="L76" s="265">
        <f t="shared" si="24"/>
        <v>10.89</v>
      </c>
      <c r="M76" s="265">
        <f t="shared" si="25"/>
        <v>0</v>
      </c>
      <c r="N76" s="248">
        <f t="shared" si="26"/>
        <v>0</v>
      </c>
      <c r="O76" s="248">
        <f t="shared" si="29"/>
        <v>0</v>
      </c>
      <c r="P76" s="249">
        <f t="shared" si="30"/>
        <v>0</v>
      </c>
      <c r="Q76" s="179"/>
      <c r="R76" s="388">
        <f t="shared" si="31"/>
        <v>1</v>
      </c>
    </row>
    <row r="77" spans="1:18" ht="25.5" x14ac:dyDescent="0.3">
      <c r="A77" s="29">
        <v>2</v>
      </c>
      <c r="B77" s="30" t="s">
        <v>152</v>
      </c>
      <c r="C77" s="101">
        <v>976</v>
      </c>
      <c r="D77" s="403">
        <f>AVERAGE(E77:I77)</f>
        <v>0.2</v>
      </c>
      <c r="E77" s="413">
        <f>+'Тушум солиштирма'!K77</f>
        <v>0</v>
      </c>
      <c r="F77" s="81">
        <f>+'Қайтиш коеф'!L77</f>
        <v>0</v>
      </c>
      <c r="G77" s="81">
        <f>+'Фармойиш бажарилиши'!AJ71</f>
        <v>0</v>
      </c>
      <c r="H77" s="33">
        <f>+'Хисобот тақдим этилиши'!AK77</f>
        <v>1</v>
      </c>
      <c r="I77" s="119">
        <f>+'Ижро интизоми бўйича'!E77</f>
        <v>0</v>
      </c>
      <c r="J77" s="2"/>
      <c r="K77" s="432">
        <f t="shared" si="23"/>
        <v>0</v>
      </c>
      <c r="L77" s="265">
        <f t="shared" si="24"/>
        <v>0</v>
      </c>
      <c r="M77" s="265">
        <f t="shared" si="25"/>
        <v>0</v>
      </c>
      <c r="N77" s="248">
        <f t="shared" si="26"/>
        <v>0</v>
      </c>
      <c r="O77" s="248">
        <f t="shared" si="29"/>
        <v>0</v>
      </c>
      <c r="P77" s="249">
        <f t="shared" si="30"/>
        <v>0</v>
      </c>
      <c r="Q77" s="179"/>
      <c r="R77" s="388">
        <f t="shared" si="31"/>
        <v>1</v>
      </c>
    </row>
    <row r="78" spans="1:18" ht="25.5" x14ac:dyDescent="0.3">
      <c r="A78" s="29">
        <v>3</v>
      </c>
      <c r="B78" s="30" t="s">
        <v>153</v>
      </c>
      <c r="C78" s="101">
        <v>988</v>
      </c>
      <c r="D78" s="403">
        <f>AVERAGE(E78:I78)</f>
        <v>0.46600000000000003</v>
      </c>
      <c r="E78" s="413">
        <f>+'Тушум солиштирма'!K78</f>
        <v>0.33</v>
      </c>
      <c r="F78" s="81">
        <f>+'Қайтиш коеф'!L78</f>
        <v>1</v>
      </c>
      <c r="G78" s="81">
        <f>+'Фармойиш бажарилиши'!AJ72</f>
        <v>0</v>
      </c>
      <c r="H78" s="33">
        <f>+'Хисобот тақдим этилиши'!AK78</f>
        <v>1</v>
      </c>
      <c r="I78" s="119">
        <f>+'Ижро интизоми бўйича'!E78</f>
        <v>0</v>
      </c>
      <c r="J78" s="2"/>
      <c r="K78" s="432">
        <f t="shared" si="23"/>
        <v>43.89</v>
      </c>
      <c r="L78" s="265">
        <f t="shared" si="24"/>
        <v>10.89</v>
      </c>
      <c r="M78" s="265">
        <f t="shared" si="25"/>
        <v>33</v>
      </c>
      <c r="N78" s="248">
        <f t="shared" si="26"/>
        <v>0</v>
      </c>
      <c r="O78" s="248">
        <f t="shared" si="29"/>
        <v>0</v>
      </c>
      <c r="P78" s="249">
        <f t="shared" si="30"/>
        <v>0</v>
      </c>
      <c r="Q78" s="179"/>
      <c r="R78" s="388">
        <f t="shared" si="31"/>
        <v>1</v>
      </c>
    </row>
    <row r="79" spans="1:18" ht="25.5" x14ac:dyDescent="0.3">
      <c r="A79" s="29">
        <v>4</v>
      </c>
      <c r="B79" s="30" t="s">
        <v>154</v>
      </c>
      <c r="C79" s="101">
        <v>1149</v>
      </c>
      <c r="D79" s="403">
        <f>AVERAGE(E79:I79)</f>
        <v>0.48200000000000004</v>
      </c>
      <c r="E79" s="413">
        <f>+'Тушум солиштирма'!K79</f>
        <v>0.33</v>
      </c>
      <c r="F79" s="81">
        <f>+'Қайтиш коеф'!L79</f>
        <v>0.33</v>
      </c>
      <c r="G79" s="81">
        <f>+'Фармойиш бажарилиши'!AJ73</f>
        <v>0.75</v>
      </c>
      <c r="H79" s="33">
        <f>+'Хисобот тақдим этилиши'!AK79</f>
        <v>1</v>
      </c>
      <c r="I79" s="119">
        <f>+'Ижро интизоми бўйича'!E79</f>
        <v>0</v>
      </c>
      <c r="J79" s="2"/>
      <c r="K79" s="432">
        <f t="shared" si="23"/>
        <v>47.28</v>
      </c>
      <c r="L79" s="265">
        <f t="shared" si="24"/>
        <v>10.89</v>
      </c>
      <c r="M79" s="265">
        <f t="shared" si="25"/>
        <v>10.89</v>
      </c>
      <c r="N79" s="248">
        <f t="shared" si="26"/>
        <v>25.5</v>
      </c>
      <c r="O79" s="248">
        <f t="shared" si="29"/>
        <v>0</v>
      </c>
      <c r="P79" s="249">
        <f t="shared" si="30"/>
        <v>0</v>
      </c>
      <c r="Q79" s="179"/>
      <c r="R79" s="388">
        <f t="shared" si="31"/>
        <v>1</v>
      </c>
    </row>
    <row r="80" spans="1:18" ht="25.5" x14ac:dyDescent="0.3">
      <c r="A80" s="13">
        <v>5</v>
      </c>
      <c r="B80" s="51" t="s">
        <v>155</v>
      </c>
      <c r="C80" s="105">
        <v>1159</v>
      </c>
      <c r="D80" s="408">
        <f>AVERAGE(E80:I80)</f>
        <v>0.33200000000000002</v>
      </c>
      <c r="E80" s="410">
        <f>+'Тушум солиштирма'!K80</f>
        <v>0.33</v>
      </c>
      <c r="F80" s="85">
        <f>+'Қайтиш коеф'!L80</f>
        <v>0.33</v>
      </c>
      <c r="G80" s="85">
        <f>+'Фармойиш бажарилиши'!AJ74</f>
        <v>0</v>
      </c>
      <c r="H80" s="18">
        <f>+'Хисобот тақдим этилиши'!AK80</f>
        <v>1</v>
      </c>
      <c r="I80" s="117">
        <f>+'Ижро интизоми бўйича'!E80</f>
        <v>0</v>
      </c>
      <c r="J80" s="2"/>
      <c r="K80" s="432">
        <f t="shared" si="23"/>
        <v>21.78</v>
      </c>
      <c r="L80" s="265">
        <f t="shared" si="24"/>
        <v>10.89</v>
      </c>
      <c r="M80" s="265">
        <f t="shared" si="25"/>
        <v>10.89</v>
      </c>
      <c r="N80" s="248">
        <f t="shared" si="26"/>
        <v>0</v>
      </c>
      <c r="O80" s="248">
        <f t="shared" si="29"/>
        <v>0</v>
      </c>
      <c r="P80" s="249">
        <f t="shared" si="30"/>
        <v>0</v>
      </c>
      <c r="Q80" s="179"/>
      <c r="R80" s="388">
        <f t="shared" si="31"/>
        <v>1</v>
      </c>
    </row>
    <row r="81" spans="1:18" s="44" customFormat="1" ht="31.5" customHeight="1" x14ac:dyDescent="0.3">
      <c r="A81" s="39"/>
      <c r="B81" s="40" t="s">
        <v>35</v>
      </c>
      <c r="C81" s="103"/>
      <c r="D81" s="405">
        <f>AVERAGE(D82)</f>
        <v>0.26</v>
      </c>
      <c r="E81" s="415">
        <f>+'Тушум солиштирма'!K81</f>
        <v>0</v>
      </c>
      <c r="F81" s="83">
        <f>+'Қайтиш коеф'!L81</f>
        <v>0</v>
      </c>
      <c r="G81" s="83">
        <f t="shared" ref="G81:I81" si="33">AVERAGE(G82)</f>
        <v>0.3</v>
      </c>
      <c r="H81" s="43">
        <f t="shared" si="33"/>
        <v>1</v>
      </c>
      <c r="I81" s="121">
        <f t="shared" si="33"/>
        <v>0</v>
      </c>
      <c r="J81" s="156"/>
      <c r="K81" s="438">
        <f t="shared" si="23"/>
        <v>10.199999999999999</v>
      </c>
      <c r="L81" s="254">
        <f t="shared" si="24"/>
        <v>0</v>
      </c>
      <c r="M81" s="254">
        <f t="shared" si="25"/>
        <v>0</v>
      </c>
      <c r="N81" s="255">
        <f t="shared" si="26"/>
        <v>10.199999999999999</v>
      </c>
      <c r="O81" s="255">
        <f t="shared" si="29"/>
        <v>0</v>
      </c>
      <c r="P81" s="256">
        <f t="shared" si="30"/>
        <v>0</v>
      </c>
      <c r="Q81" s="180"/>
      <c r="R81" s="388">
        <f t="shared" si="31"/>
        <v>1</v>
      </c>
    </row>
    <row r="82" spans="1:18" ht="25.5" x14ac:dyDescent="0.3">
      <c r="A82" s="29">
        <v>1</v>
      </c>
      <c r="B82" s="30" t="s">
        <v>156</v>
      </c>
      <c r="C82" s="101">
        <v>1081</v>
      </c>
      <c r="D82" s="403">
        <f>AVERAGE(E82:I82)</f>
        <v>0.26</v>
      </c>
      <c r="E82" s="413">
        <f>+'Тушум солиштирма'!K82</f>
        <v>0</v>
      </c>
      <c r="F82" s="81">
        <f>+'Қайтиш коеф'!L82</f>
        <v>0</v>
      </c>
      <c r="G82" s="81">
        <f>+'Фармойиш бажарилиши'!AJ76</f>
        <v>0.3</v>
      </c>
      <c r="H82" s="33">
        <f>+'Хисобот тақдим этилиши'!AK82</f>
        <v>1</v>
      </c>
      <c r="I82" s="119">
        <f>+'Ижро интизоми бўйича'!E82</f>
        <v>0</v>
      </c>
      <c r="J82" s="2"/>
      <c r="K82" s="432">
        <f t="shared" si="23"/>
        <v>10.199999999999999</v>
      </c>
      <c r="L82" s="265">
        <f t="shared" si="24"/>
        <v>0</v>
      </c>
      <c r="M82" s="265">
        <f t="shared" si="25"/>
        <v>0</v>
      </c>
      <c r="N82" s="248">
        <f t="shared" si="26"/>
        <v>10.199999999999999</v>
      </c>
      <c r="O82" s="248">
        <f t="shared" si="29"/>
        <v>0</v>
      </c>
      <c r="P82" s="249">
        <f t="shared" si="30"/>
        <v>0</v>
      </c>
      <c r="Q82" s="179"/>
      <c r="R82" s="388">
        <f t="shared" si="31"/>
        <v>1</v>
      </c>
    </row>
    <row r="83" spans="1:18" s="44" customFormat="1" ht="31.5" customHeight="1" x14ac:dyDescent="0.3">
      <c r="A83" s="39"/>
      <c r="B83" s="40" t="s">
        <v>36</v>
      </c>
      <c r="C83" s="103"/>
      <c r="D83" s="405">
        <f>AVERAGE(D84:D92,E83:I83)</f>
        <v>0.31048076923076923</v>
      </c>
      <c r="E83" s="415">
        <f>+'Тушум солиштирма'!K83</f>
        <v>0</v>
      </c>
      <c r="F83" s="83">
        <f>+'Қайтиш коеф'!L83</f>
        <v>0</v>
      </c>
      <c r="G83" s="83">
        <f>+'Фармойиш бажарилиши'!AJ77</f>
        <v>0.55625000000000002</v>
      </c>
      <c r="H83" s="43">
        <f>+'Хисобот тақдим этилиши'!AK83</f>
        <v>1</v>
      </c>
      <c r="I83" s="121">
        <f>+'Ижро интизоми бўйича'!E83</f>
        <v>0</v>
      </c>
      <c r="J83" s="156"/>
      <c r="K83" s="434">
        <f t="shared" si="23"/>
        <v>18.912500000000001</v>
      </c>
      <c r="L83" s="423">
        <f t="shared" si="24"/>
        <v>0</v>
      </c>
      <c r="M83" s="423">
        <f t="shared" si="25"/>
        <v>0</v>
      </c>
      <c r="N83" s="424">
        <f t="shared" si="26"/>
        <v>18.912500000000001</v>
      </c>
      <c r="O83" s="424">
        <f t="shared" si="29"/>
        <v>0</v>
      </c>
      <c r="P83" s="425">
        <f t="shared" si="30"/>
        <v>0</v>
      </c>
      <c r="Q83" s="180"/>
      <c r="R83" s="388">
        <f t="shared" si="31"/>
        <v>1</v>
      </c>
    </row>
    <row r="84" spans="1:18" s="44" customFormat="1" ht="31.5" customHeight="1" x14ac:dyDescent="0.3">
      <c r="A84" s="45"/>
      <c r="B84" s="25" t="s">
        <v>65</v>
      </c>
      <c r="C84" s="100">
        <v>408</v>
      </c>
      <c r="D84" s="401"/>
      <c r="E84" s="412"/>
      <c r="F84" s="80"/>
      <c r="G84" s="80"/>
      <c r="H84" s="28"/>
      <c r="I84" s="116"/>
      <c r="J84" s="5"/>
      <c r="K84" s="435">
        <f t="shared" si="23"/>
        <v>0</v>
      </c>
      <c r="L84" s="422">
        <f t="shared" si="24"/>
        <v>0</v>
      </c>
      <c r="M84" s="422">
        <f t="shared" si="25"/>
        <v>0</v>
      </c>
      <c r="N84" s="420">
        <f t="shared" si="26"/>
        <v>0</v>
      </c>
      <c r="O84" s="420"/>
      <c r="P84" s="421"/>
      <c r="Q84" s="180"/>
      <c r="R84" s="388"/>
    </row>
    <row r="85" spans="1:18" ht="25.5" x14ac:dyDescent="0.3">
      <c r="A85" s="29">
        <v>1</v>
      </c>
      <c r="B85" s="30" t="s">
        <v>157</v>
      </c>
      <c r="C85" s="101">
        <v>459</v>
      </c>
      <c r="D85" s="403">
        <f t="shared" ref="D85:D92" si="34">AVERAGE(E85:I85)</f>
        <v>0.18333333333333335</v>
      </c>
      <c r="E85" s="413">
        <f>+'Тушум солиштирма'!K85</f>
        <v>0</v>
      </c>
      <c r="F85" s="81">
        <f>+'Қайтиш коеф'!L85</f>
        <v>0</v>
      </c>
      <c r="G85" s="81">
        <f>+'Фармойиш бажарилиши'!AJ78</f>
        <v>0.55000000000000004</v>
      </c>
      <c r="H85" s="33"/>
      <c r="I85" s="119"/>
      <c r="J85" s="2"/>
      <c r="K85" s="432">
        <f t="shared" si="23"/>
        <v>18.700000000000003</v>
      </c>
      <c r="L85" s="246">
        <f t="shared" si="24"/>
        <v>0</v>
      </c>
      <c r="M85" s="246">
        <f t="shared" si="25"/>
        <v>0</v>
      </c>
      <c r="N85" s="247">
        <f t="shared" si="26"/>
        <v>18.700000000000003</v>
      </c>
      <c r="O85" s="248"/>
      <c r="P85" s="249"/>
      <c r="Q85" s="179"/>
      <c r="R85" s="388">
        <f t="shared" ref="R85:R92" si="35">+$R$10</f>
        <v>1</v>
      </c>
    </row>
    <row r="86" spans="1:18" ht="25.5" x14ac:dyDescent="0.3">
      <c r="A86" s="29">
        <v>2</v>
      </c>
      <c r="B86" s="30" t="s">
        <v>158</v>
      </c>
      <c r="C86" s="101">
        <v>461</v>
      </c>
      <c r="D86" s="403">
        <f t="shared" si="34"/>
        <v>0.13333333333333333</v>
      </c>
      <c r="E86" s="413">
        <f>+'Тушум солиштирма'!K86</f>
        <v>0</v>
      </c>
      <c r="F86" s="81">
        <f>+'Қайтиш коеф'!L86</f>
        <v>0</v>
      </c>
      <c r="G86" s="81">
        <f>+'Фармойиш бажарилиши'!AJ79</f>
        <v>0.39999999999999997</v>
      </c>
      <c r="H86" s="33"/>
      <c r="I86" s="119"/>
      <c r="J86" s="2"/>
      <c r="K86" s="432">
        <f t="shared" si="23"/>
        <v>13.6</v>
      </c>
      <c r="L86" s="246">
        <f t="shared" si="24"/>
        <v>0</v>
      </c>
      <c r="M86" s="246">
        <f t="shared" si="25"/>
        <v>0</v>
      </c>
      <c r="N86" s="247">
        <f t="shared" si="26"/>
        <v>13.6</v>
      </c>
      <c r="O86" s="248"/>
      <c r="P86" s="249"/>
      <c r="Q86" s="179"/>
      <c r="R86" s="388">
        <f t="shared" si="35"/>
        <v>1</v>
      </c>
    </row>
    <row r="87" spans="1:18" ht="25.5" x14ac:dyDescent="0.3">
      <c r="A87" s="29">
        <v>3</v>
      </c>
      <c r="B87" s="30" t="s">
        <v>159</v>
      </c>
      <c r="C87" s="101">
        <v>478</v>
      </c>
      <c r="D87" s="403">
        <f t="shared" si="34"/>
        <v>0.66666666666666663</v>
      </c>
      <c r="E87" s="413">
        <f>+'Тушум солиштирма'!K87</f>
        <v>0</v>
      </c>
      <c r="F87" s="81">
        <f>+'Қайтиш коеф'!L87</f>
        <v>1</v>
      </c>
      <c r="G87" s="81">
        <f>+'Фармойиш бажарилиши'!AJ80</f>
        <v>1</v>
      </c>
      <c r="H87" s="33"/>
      <c r="I87" s="119"/>
      <c r="J87" s="2"/>
      <c r="K87" s="432">
        <f t="shared" si="23"/>
        <v>67</v>
      </c>
      <c r="L87" s="246">
        <f t="shared" si="24"/>
        <v>0</v>
      </c>
      <c r="M87" s="246">
        <f t="shared" si="25"/>
        <v>33</v>
      </c>
      <c r="N87" s="247">
        <f t="shared" si="26"/>
        <v>34</v>
      </c>
      <c r="O87" s="248"/>
      <c r="P87" s="249"/>
      <c r="Q87" s="179"/>
      <c r="R87" s="388">
        <f t="shared" si="35"/>
        <v>1</v>
      </c>
    </row>
    <row r="88" spans="1:18" ht="25.5" x14ac:dyDescent="0.3">
      <c r="A88" s="29">
        <v>4</v>
      </c>
      <c r="B88" s="30" t="s">
        <v>160</v>
      </c>
      <c r="C88" s="101">
        <v>487</v>
      </c>
      <c r="D88" s="403">
        <f t="shared" si="34"/>
        <v>0.88666666666666671</v>
      </c>
      <c r="E88" s="413">
        <f>+'Тушум солиштирма'!K88</f>
        <v>0.66</v>
      </c>
      <c r="F88" s="81">
        <f>+'Қайтиш коеф'!L88</f>
        <v>1</v>
      </c>
      <c r="G88" s="81">
        <f>+'Фармойиш бажарилиши'!AJ81</f>
        <v>1</v>
      </c>
      <c r="H88" s="33"/>
      <c r="I88" s="119"/>
      <c r="J88" s="2"/>
      <c r="K88" s="432">
        <f t="shared" si="23"/>
        <v>88.78</v>
      </c>
      <c r="L88" s="246">
        <f t="shared" si="24"/>
        <v>21.78</v>
      </c>
      <c r="M88" s="246">
        <f t="shared" si="25"/>
        <v>33</v>
      </c>
      <c r="N88" s="247">
        <f t="shared" si="26"/>
        <v>34</v>
      </c>
      <c r="O88" s="248"/>
      <c r="P88" s="249"/>
      <c r="Q88" s="179"/>
      <c r="R88" s="388">
        <f t="shared" si="35"/>
        <v>1</v>
      </c>
    </row>
    <row r="89" spans="1:18" ht="25.5" x14ac:dyDescent="0.3">
      <c r="A89" s="29">
        <v>5</v>
      </c>
      <c r="B89" s="30" t="s">
        <v>161</v>
      </c>
      <c r="C89" s="101">
        <v>489</v>
      </c>
      <c r="D89" s="403">
        <f t="shared" si="34"/>
        <v>0.21666666666666665</v>
      </c>
      <c r="E89" s="413">
        <f>+'Тушум солиштирма'!K89</f>
        <v>0</v>
      </c>
      <c r="F89" s="81">
        <f>+'Қайтиш коеф'!L89</f>
        <v>0</v>
      </c>
      <c r="G89" s="81">
        <f>+'Фармойиш бажарилиши'!AJ82</f>
        <v>0.64999999999999991</v>
      </c>
      <c r="H89" s="33"/>
      <c r="I89" s="119"/>
      <c r="J89" s="2"/>
      <c r="K89" s="432">
        <f t="shared" si="23"/>
        <v>22.099999999999998</v>
      </c>
      <c r="L89" s="246">
        <f t="shared" si="24"/>
        <v>0</v>
      </c>
      <c r="M89" s="246">
        <f t="shared" si="25"/>
        <v>0</v>
      </c>
      <c r="N89" s="247">
        <f t="shared" si="26"/>
        <v>22.099999999999998</v>
      </c>
      <c r="O89" s="248"/>
      <c r="P89" s="249"/>
      <c r="Q89" s="179"/>
      <c r="R89" s="388">
        <f t="shared" si="35"/>
        <v>1</v>
      </c>
    </row>
    <row r="90" spans="1:18" ht="25.5" x14ac:dyDescent="0.3">
      <c r="A90" s="29">
        <v>6</v>
      </c>
      <c r="B90" s="30" t="s">
        <v>162</v>
      </c>
      <c r="C90" s="101">
        <v>1039</v>
      </c>
      <c r="D90" s="403">
        <f t="shared" si="34"/>
        <v>9.9999999999999992E-2</v>
      </c>
      <c r="E90" s="413">
        <f>+'Тушум солиштирма'!K90</f>
        <v>0</v>
      </c>
      <c r="F90" s="81">
        <f>+'Қайтиш коеф'!L90</f>
        <v>0</v>
      </c>
      <c r="G90" s="81">
        <f>+'Фармойиш бажарилиши'!AJ83</f>
        <v>0.3</v>
      </c>
      <c r="H90" s="33"/>
      <c r="I90" s="119"/>
      <c r="J90" s="2"/>
      <c r="K90" s="432">
        <f t="shared" si="23"/>
        <v>10.199999999999999</v>
      </c>
      <c r="L90" s="246">
        <f t="shared" si="24"/>
        <v>0</v>
      </c>
      <c r="M90" s="246">
        <f t="shared" si="25"/>
        <v>0</v>
      </c>
      <c r="N90" s="247">
        <f t="shared" si="26"/>
        <v>10.199999999999999</v>
      </c>
      <c r="O90" s="248"/>
      <c r="P90" s="249"/>
      <c r="Q90" s="179"/>
      <c r="R90" s="388">
        <f t="shared" si="35"/>
        <v>1</v>
      </c>
    </row>
    <row r="91" spans="1:18" ht="25.5" x14ac:dyDescent="0.3">
      <c r="A91" s="29">
        <v>7</v>
      </c>
      <c r="B91" s="30" t="s">
        <v>163</v>
      </c>
      <c r="C91" s="101">
        <v>1130</v>
      </c>
      <c r="D91" s="403">
        <f t="shared" si="34"/>
        <v>0.18333333333333335</v>
      </c>
      <c r="E91" s="413">
        <f>+'Тушум солиштирма'!K91</f>
        <v>0</v>
      </c>
      <c r="F91" s="81">
        <f>+'Қайтиш коеф'!L91</f>
        <v>0</v>
      </c>
      <c r="G91" s="81">
        <f>+'Фармойиш бажарилиши'!AJ84</f>
        <v>0.55000000000000004</v>
      </c>
      <c r="H91" s="33"/>
      <c r="I91" s="119"/>
      <c r="J91" s="2"/>
      <c r="K91" s="432">
        <f t="shared" si="23"/>
        <v>18.700000000000003</v>
      </c>
      <c r="L91" s="246">
        <f t="shared" si="24"/>
        <v>0</v>
      </c>
      <c r="M91" s="246">
        <f t="shared" si="25"/>
        <v>0</v>
      </c>
      <c r="N91" s="247">
        <f t="shared" si="26"/>
        <v>18.700000000000003</v>
      </c>
      <c r="O91" s="248"/>
      <c r="P91" s="249"/>
      <c r="Q91" s="179"/>
      <c r="R91" s="388">
        <f t="shared" si="35"/>
        <v>1</v>
      </c>
    </row>
    <row r="92" spans="1:18" ht="25.5" x14ac:dyDescent="0.3">
      <c r="A92" s="13">
        <v>8</v>
      </c>
      <c r="B92" s="51" t="s">
        <v>164</v>
      </c>
      <c r="C92" s="105">
        <v>1170</v>
      </c>
      <c r="D92" s="408">
        <f t="shared" si="34"/>
        <v>0.11</v>
      </c>
      <c r="E92" s="410">
        <f>+'Тушум солиштирма'!K92</f>
        <v>0.33</v>
      </c>
      <c r="F92" s="85">
        <f>+'Қайтиш коеф'!L92</f>
        <v>0</v>
      </c>
      <c r="G92" s="85">
        <f>+'Фармойиш бажарилиши'!AJ85</f>
        <v>0</v>
      </c>
      <c r="H92" s="18"/>
      <c r="I92" s="117"/>
      <c r="J92" s="2"/>
      <c r="K92" s="432">
        <f t="shared" si="23"/>
        <v>10.89</v>
      </c>
      <c r="L92" s="246">
        <f t="shared" si="24"/>
        <v>10.89</v>
      </c>
      <c r="M92" s="246">
        <f t="shared" si="25"/>
        <v>0</v>
      </c>
      <c r="N92" s="247">
        <f t="shared" si="26"/>
        <v>0</v>
      </c>
      <c r="O92" s="248"/>
      <c r="P92" s="249"/>
      <c r="Q92" s="179"/>
      <c r="R92" s="388">
        <f t="shared" si="35"/>
        <v>1</v>
      </c>
    </row>
    <row r="93" spans="1:18" ht="26.25" x14ac:dyDescent="0.3">
      <c r="A93" s="39"/>
      <c r="B93" s="40" t="s">
        <v>37</v>
      </c>
      <c r="C93" s="103"/>
      <c r="D93" s="405">
        <f>AVERAGE(D94)</f>
        <v>0.66600000000000004</v>
      </c>
      <c r="E93" s="415">
        <f>+'Тушум солиштирма'!K93</f>
        <v>0.33</v>
      </c>
      <c r="F93" s="83">
        <f>+'Қайтиш коеф'!L93</f>
        <v>1</v>
      </c>
      <c r="G93" s="83">
        <f t="shared" ref="G93:I93" si="36">AVERAGE(G94)</f>
        <v>1</v>
      </c>
      <c r="H93" s="43">
        <f t="shared" si="36"/>
        <v>1</v>
      </c>
      <c r="I93" s="121">
        <f t="shared" si="36"/>
        <v>0</v>
      </c>
      <c r="J93" s="156"/>
      <c r="K93" s="438">
        <f t="shared" si="23"/>
        <v>77.89</v>
      </c>
      <c r="L93" s="254">
        <f t="shared" si="24"/>
        <v>10.89</v>
      </c>
      <c r="M93" s="254">
        <f t="shared" si="25"/>
        <v>33</v>
      </c>
      <c r="N93" s="255">
        <f t="shared" si="26"/>
        <v>34</v>
      </c>
      <c r="O93" s="255">
        <f t="shared" ref="O93:O97" si="37">+H93*$O$4</f>
        <v>0</v>
      </c>
      <c r="P93" s="256">
        <f t="shared" ref="P93:P97" si="38">+I93*$P$4</f>
        <v>0</v>
      </c>
      <c r="Q93" s="179"/>
      <c r="R93" s="388">
        <f t="shared" ref="R93:R97" si="39">+$R$8</f>
        <v>1</v>
      </c>
    </row>
    <row r="94" spans="1:18" ht="25.5" x14ac:dyDescent="0.3">
      <c r="A94" s="29">
        <v>1</v>
      </c>
      <c r="B94" s="30" t="s">
        <v>167</v>
      </c>
      <c r="C94" s="101">
        <v>1174</v>
      </c>
      <c r="D94" s="403">
        <f>AVERAGE(E94:I94)</f>
        <v>0.66600000000000004</v>
      </c>
      <c r="E94" s="413">
        <f>+'Тушум солиштирма'!K94</f>
        <v>0.33</v>
      </c>
      <c r="F94" s="81">
        <f>+'Қайтиш коеф'!L94</f>
        <v>1</v>
      </c>
      <c r="G94" s="81">
        <f>+'Фармойиш бажарилиши'!AJ87</f>
        <v>1</v>
      </c>
      <c r="H94" s="33">
        <f>+'Хисобот тақдим этилиши'!AK94</f>
        <v>1</v>
      </c>
      <c r="I94" s="119">
        <f>+'Ижро интизоми бўйича'!E94</f>
        <v>0</v>
      </c>
      <c r="J94" s="2"/>
      <c r="K94" s="432">
        <f t="shared" si="23"/>
        <v>77.89</v>
      </c>
      <c r="L94" s="265">
        <f t="shared" si="24"/>
        <v>10.89</v>
      </c>
      <c r="M94" s="265">
        <f t="shared" si="25"/>
        <v>33</v>
      </c>
      <c r="N94" s="248">
        <f t="shared" si="26"/>
        <v>34</v>
      </c>
      <c r="O94" s="248">
        <f t="shared" si="37"/>
        <v>0</v>
      </c>
      <c r="P94" s="249">
        <f t="shared" si="38"/>
        <v>0</v>
      </c>
      <c r="Q94" s="179"/>
      <c r="R94" s="388">
        <f t="shared" si="39"/>
        <v>1</v>
      </c>
    </row>
    <row r="95" spans="1:18" s="44" customFormat="1" ht="31.5" customHeight="1" x14ac:dyDescent="0.3">
      <c r="A95" s="39"/>
      <c r="B95" s="40" t="s">
        <v>38</v>
      </c>
      <c r="C95" s="103"/>
      <c r="D95" s="405">
        <f>AVERAGE(D96:D97)</f>
        <v>0.54499999999999993</v>
      </c>
      <c r="E95" s="415">
        <f>+'Тушум солиштирма'!K95</f>
        <v>0</v>
      </c>
      <c r="F95" s="83">
        <f>+'Қайтиш коеф'!L95</f>
        <v>1</v>
      </c>
      <c r="G95" s="83">
        <f t="shared" ref="G95:I95" si="40">AVERAGE(G96:G97)</f>
        <v>0.72499999999999998</v>
      </c>
      <c r="H95" s="43">
        <f t="shared" si="40"/>
        <v>1</v>
      </c>
      <c r="I95" s="121">
        <f t="shared" si="40"/>
        <v>0</v>
      </c>
      <c r="J95" s="156"/>
      <c r="K95" s="438">
        <f t="shared" si="23"/>
        <v>57.65</v>
      </c>
      <c r="L95" s="254">
        <f t="shared" si="24"/>
        <v>0</v>
      </c>
      <c r="M95" s="254">
        <f t="shared" si="25"/>
        <v>33</v>
      </c>
      <c r="N95" s="255">
        <f t="shared" si="26"/>
        <v>24.65</v>
      </c>
      <c r="O95" s="255">
        <f t="shared" si="37"/>
        <v>0</v>
      </c>
      <c r="P95" s="256">
        <f t="shared" si="38"/>
        <v>0</v>
      </c>
      <c r="Q95" s="180"/>
      <c r="R95" s="388">
        <f t="shared" si="39"/>
        <v>1</v>
      </c>
    </row>
    <row r="96" spans="1:18" ht="25.5" x14ac:dyDescent="0.3">
      <c r="A96" s="29">
        <v>1</v>
      </c>
      <c r="B96" s="30" t="s">
        <v>165</v>
      </c>
      <c r="C96" s="101">
        <v>1056</v>
      </c>
      <c r="D96" s="403">
        <f>AVERAGE(E96:I96)</f>
        <v>0.53</v>
      </c>
      <c r="E96" s="413">
        <f>+'Тушум солиштирма'!K96</f>
        <v>0</v>
      </c>
      <c r="F96" s="81">
        <f>+'Қайтиш коеф'!L96</f>
        <v>1</v>
      </c>
      <c r="G96" s="81">
        <f>+'Фармойиш бажарилиши'!AJ89</f>
        <v>0.64999999999999991</v>
      </c>
      <c r="H96" s="33">
        <f>+'Хисобот тақдим этилиши'!AK96</f>
        <v>1</v>
      </c>
      <c r="I96" s="119">
        <f>+'Ижро интизоми бўйича'!E96</f>
        <v>0</v>
      </c>
      <c r="J96" s="2"/>
      <c r="K96" s="432">
        <f t="shared" si="23"/>
        <v>55.099999999999994</v>
      </c>
      <c r="L96" s="265">
        <f t="shared" si="24"/>
        <v>0</v>
      </c>
      <c r="M96" s="265">
        <f t="shared" si="25"/>
        <v>33</v>
      </c>
      <c r="N96" s="248">
        <f t="shared" si="26"/>
        <v>22.099999999999998</v>
      </c>
      <c r="O96" s="248">
        <f t="shared" si="37"/>
        <v>0</v>
      </c>
      <c r="P96" s="249">
        <f t="shared" si="38"/>
        <v>0</v>
      </c>
      <c r="Q96" s="179"/>
      <c r="R96" s="388">
        <f t="shared" si="39"/>
        <v>1</v>
      </c>
    </row>
    <row r="97" spans="1:18" ht="26.25" thickBot="1" x14ac:dyDescent="0.35">
      <c r="A97" s="46">
        <v>2</v>
      </c>
      <c r="B97" s="47" t="s">
        <v>166</v>
      </c>
      <c r="C97" s="104">
        <v>1080</v>
      </c>
      <c r="D97" s="406">
        <f>AVERAGE(E97:I97)</f>
        <v>0.55999999999999994</v>
      </c>
      <c r="E97" s="416">
        <f>+'Тушум солиштирма'!K97</f>
        <v>0</v>
      </c>
      <c r="F97" s="84">
        <f>+'Қайтиш коеф'!L97</f>
        <v>1</v>
      </c>
      <c r="G97" s="84">
        <f>+'Фармойиш бажарилиши'!AJ90</f>
        <v>0.8</v>
      </c>
      <c r="H97" s="50">
        <f>+'Хисобот тақдим этилиши'!AK97</f>
        <v>1</v>
      </c>
      <c r="I97" s="122">
        <f>+'Ижро интизоми бўйича'!E97</f>
        <v>0</v>
      </c>
      <c r="J97" s="215"/>
      <c r="K97" s="436">
        <f t="shared" si="23"/>
        <v>60.2</v>
      </c>
      <c r="L97" s="266">
        <f t="shared" si="24"/>
        <v>0</v>
      </c>
      <c r="M97" s="266">
        <f t="shared" si="25"/>
        <v>33</v>
      </c>
      <c r="N97" s="259">
        <f t="shared" si="26"/>
        <v>27.200000000000003</v>
      </c>
      <c r="O97" s="259">
        <f t="shared" si="37"/>
        <v>0</v>
      </c>
      <c r="P97" s="260">
        <f t="shared" si="38"/>
        <v>0</v>
      </c>
      <c r="Q97" s="179"/>
      <c r="R97" s="388">
        <f t="shared" si="39"/>
        <v>1</v>
      </c>
    </row>
    <row r="98" spans="1:18" s="53" customFormat="1" x14ac:dyDescent="0.3">
      <c r="B98" s="54"/>
      <c r="C98" s="54"/>
      <c r="D98" s="54"/>
      <c r="E98" s="55"/>
      <c r="F98" s="55"/>
      <c r="G98" s="55"/>
      <c r="H98" s="55"/>
      <c r="I98" s="55"/>
    </row>
  </sheetData>
  <autoFilter ref="E4:P97" xr:uid="{00000000-0009-0000-0000-000001000000}">
    <filterColumn colId="0" showButton="0"/>
    <filterColumn colId="1" showButton="0"/>
    <filterColumn colId="2" showButton="0"/>
    <filterColumn colId="3" showButton="0"/>
  </autoFilter>
  <mergeCells count="6">
    <mergeCell ref="A1:O2"/>
    <mergeCell ref="A4:A5"/>
    <mergeCell ref="B4:B5"/>
    <mergeCell ref="C4:C5"/>
    <mergeCell ref="D4:D5"/>
    <mergeCell ref="E4:I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25" fitToHeight="2" orientation="portrait" r:id="rId1"/>
  <rowBreaks count="1" manualBreakCount="1">
    <brk id="56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M98"/>
  <sheetViews>
    <sheetView view="pageBreakPreview" zoomScale="55" zoomScaleNormal="70" zoomScaleSheetLayoutView="5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7" sqref="E7"/>
    </sheetView>
  </sheetViews>
  <sheetFormatPr defaultRowHeight="20.25" x14ac:dyDescent="0.3"/>
  <cols>
    <col min="1" max="1" width="4.625" style="4" bestFit="1" customWidth="1"/>
    <col min="2" max="2" width="36.875" style="57" customWidth="1"/>
    <col min="3" max="3" width="16.25" style="57" customWidth="1"/>
    <col min="4" max="11" width="23.625" style="57" customWidth="1"/>
    <col min="12" max="187" width="9" style="4"/>
    <col min="188" max="188" width="4" style="4" customWidth="1"/>
    <col min="189" max="189" width="17.75" style="4" customWidth="1"/>
    <col min="190" max="191" width="12.5" style="4" customWidth="1"/>
    <col min="192" max="192" width="12.25" style="4" bestFit="1" customWidth="1"/>
    <col min="193" max="194" width="11" style="4" customWidth="1"/>
    <col min="195" max="195" width="9.875" style="4" customWidth="1"/>
    <col min="196" max="197" width="11" style="4" customWidth="1"/>
    <col min="198" max="198" width="10.125" style="4" customWidth="1"/>
    <col min="199" max="200" width="11" style="4" customWidth="1"/>
    <col min="201" max="201" width="10.375" style="4" customWidth="1"/>
    <col min="202" max="203" width="11" style="4" customWidth="1"/>
    <col min="204" max="204" width="10.625" style="4" customWidth="1"/>
    <col min="205" max="207" width="11" style="4" customWidth="1"/>
    <col min="208" max="209" width="11.25" style="4" customWidth="1"/>
    <col min="210" max="210" width="10.375" style="4" bestFit="1" customWidth="1"/>
    <col min="211" max="212" width="11.25" style="4" customWidth="1"/>
    <col min="213" max="213" width="10.375" style="4" customWidth="1"/>
    <col min="214" max="215" width="11.25" style="4" customWidth="1"/>
    <col min="216" max="216" width="12.25" style="4" bestFit="1" customWidth="1"/>
    <col min="217" max="218" width="11.25" style="4" customWidth="1"/>
    <col min="219" max="219" width="9.625" style="4" customWidth="1"/>
    <col min="220" max="221" width="11.25" style="4" customWidth="1"/>
    <col min="222" max="222" width="9.25" style="4" customWidth="1"/>
    <col min="223" max="224" width="11.25" style="4" customWidth="1"/>
    <col min="225" max="225" width="10.125" style="4" customWidth="1"/>
    <col min="226" max="227" width="9.375" style="4" customWidth="1"/>
    <col min="228" max="228" width="10.375" style="4" bestFit="1" customWidth="1"/>
    <col min="229" max="230" width="9.375" style="4" customWidth="1"/>
    <col min="231" max="231" width="9.25" style="4" bestFit="1" customWidth="1"/>
    <col min="232" max="232" width="9.375" style="4" customWidth="1"/>
    <col min="233" max="233" width="9" style="4" customWidth="1"/>
    <col min="234" max="234" width="9.75" style="4" customWidth="1"/>
    <col min="235" max="235" width="10.5" style="4" customWidth="1"/>
    <col min="236" max="236" width="11.125" style="4" bestFit="1" customWidth="1"/>
    <col min="237" max="237" width="10.375" style="4" bestFit="1" customWidth="1"/>
    <col min="238" max="238" width="9.375" style="4" customWidth="1"/>
    <col min="239" max="239" width="10" style="4" customWidth="1"/>
    <col min="240" max="240" width="8.5" style="4" bestFit="1" customWidth="1"/>
    <col min="241" max="241" width="10.25" style="4" customWidth="1"/>
    <col min="242" max="242" width="10.125" style="4" customWidth="1"/>
    <col min="243" max="243" width="9.25" style="4" bestFit="1" customWidth="1"/>
    <col min="244" max="244" width="11" style="4" bestFit="1" customWidth="1"/>
    <col min="245" max="245" width="10.625" style="4" customWidth="1"/>
    <col min="246" max="246" width="10.375" style="4" bestFit="1" customWidth="1"/>
    <col min="247" max="247" width="9.5" style="4" bestFit="1" customWidth="1"/>
    <col min="248" max="443" width="9" style="4"/>
    <col min="444" max="444" width="4" style="4" customWidth="1"/>
    <col min="445" max="445" width="17.75" style="4" customWidth="1"/>
    <col min="446" max="447" width="12.5" style="4" customWidth="1"/>
    <col min="448" max="448" width="12.25" style="4" bestFit="1" customWidth="1"/>
    <col min="449" max="450" width="11" style="4" customWidth="1"/>
    <col min="451" max="451" width="9.875" style="4" customWidth="1"/>
    <col min="452" max="453" width="11" style="4" customWidth="1"/>
    <col min="454" max="454" width="10.125" style="4" customWidth="1"/>
    <col min="455" max="456" width="11" style="4" customWidth="1"/>
    <col min="457" max="457" width="10.375" style="4" customWidth="1"/>
    <col min="458" max="459" width="11" style="4" customWidth="1"/>
    <col min="460" max="460" width="10.625" style="4" customWidth="1"/>
    <col min="461" max="463" width="11" style="4" customWidth="1"/>
    <col min="464" max="465" width="11.25" style="4" customWidth="1"/>
    <col min="466" max="466" width="10.375" style="4" bestFit="1" customWidth="1"/>
    <col min="467" max="468" width="11.25" style="4" customWidth="1"/>
    <col min="469" max="469" width="10.375" style="4" customWidth="1"/>
    <col min="470" max="471" width="11.25" style="4" customWidth="1"/>
    <col min="472" max="472" width="12.25" style="4" bestFit="1" customWidth="1"/>
    <col min="473" max="474" width="11.25" style="4" customWidth="1"/>
    <col min="475" max="475" width="9.625" style="4" customWidth="1"/>
    <col min="476" max="477" width="11.25" style="4" customWidth="1"/>
    <col min="478" max="478" width="9.25" style="4" customWidth="1"/>
    <col min="479" max="480" width="11.25" style="4" customWidth="1"/>
    <col min="481" max="481" width="10.125" style="4" customWidth="1"/>
    <col min="482" max="483" width="9.375" style="4" customWidth="1"/>
    <col min="484" max="484" width="10.375" style="4" bestFit="1" customWidth="1"/>
    <col min="485" max="486" width="9.375" style="4" customWidth="1"/>
    <col min="487" max="487" width="9.25" style="4" bestFit="1" customWidth="1"/>
    <col min="488" max="488" width="9.375" style="4" customWidth="1"/>
    <col min="489" max="489" width="9" style="4" customWidth="1"/>
    <col min="490" max="490" width="9.75" style="4" customWidth="1"/>
    <col min="491" max="491" width="10.5" style="4" customWidth="1"/>
    <col min="492" max="492" width="11.125" style="4" bestFit="1" customWidth="1"/>
    <col min="493" max="493" width="10.375" style="4" bestFit="1" customWidth="1"/>
    <col min="494" max="494" width="9.375" style="4" customWidth="1"/>
    <col min="495" max="495" width="10" style="4" customWidth="1"/>
    <col min="496" max="496" width="8.5" style="4" bestFit="1" customWidth="1"/>
    <col min="497" max="497" width="10.25" style="4" customWidth="1"/>
    <col min="498" max="498" width="10.125" style="4" customWidth="1"/>
    <col min="499" max="499" width="9.25" style="4" bestFit="1" customWidth="1"/>
    <col min="500" max="500" width="11" style="4" bestFit="1" customWidth="1"/>
    <col min="501" max="501" width="10.625" style="4" customWidth="1"/>
    <col min="502" max="502" width="10.375" style="4" bestFit="1" customWidth="1"/>
    <col min="503" max="503" width="9.5" style="4" bestFit="1" customWidth="1"/>
    <col min="504" max="699" width="9" style="4"/>
    <col min="700" max="700" width="4" style="4" customWidth="1"/>
    <col min="701" max="701" width="17.75" style="4" customWidth="1"/>
    <col min="702" max="703" width="12.5" style="4" customWidth="1"/>
    <col min="704" max="704" width="12.25" style="4" bestFit="1" customWidth="1"/>
    <col min="705" max="706" width="11" style="4" customWidth="1"/>
    <col min="707" max="707" width="9.875" style="4" customWidth="1"/>
    <col min="708" max="709" width="11" style="4" customWidth="1"/>
    <col min="710" max="710" width="10.125" style="4" customWidth="1"/>
    <col min="711" max="712" width="11" style="4" customWidth="1"/>
    <col min="713" max="713" width="10.375" style="4" customWidth="1"/>
    <col min="714" max="715" width="11" style="4" customWidth="1"/>
    <col min="716" max="716" width="10.625" style="4" customWidth="1"/>
    <col min="717" max="719" width="11" style="4" customWidth="1"/>
    <col min="720" max="721" width="11.25" style="4" customWidth="1"/>
    <col min="722" max="722" width="10.375" style="4" bestFit="1" customWidth="1"/>
    <col min="723" max="724" width="11.25" style="4" customWidth="1"/>
    <col min="725" max="725" width="10.375" style="4" customWidth="1"/>
    <col min="726" max="727" width="11.25" style="4" customWidth="1"/>
    <col min="728" max="728" width="12.25" style="4" bestFit="1" customWidth="1"/>
    <col min="729" max="730" width="11.25" style="4" customWidth="1"/>
    <col min="731" max="731" width="9.625" style="4" customWidth="1"/>
    <col min="732" max="733" width="11.25" style="4" customWidth="1"/>
    <col min="734" max="734" width="9.25" style="4" customWidth="1"/>
    <col min="735" max="736" width="11.25" style="4" customWidth="1"/>
    <col min="737" max="737" width="10.125" style="4" customWidth="1"/>
    <col min="738" max="739" width="9.375" style="4" customWidth="1"/>
    <col min="740" max="740" width="10.375" style="4" bestFit="1" customWidth="1"/>
    <col min="741" max="742" width="9.375" style="4" customWidth="1"/>
    <col min="743" max="743" width="9.25" style="4" bestFit="1" customWidth="1"/>
    <col min="744" max="744" width="9.375" style="4" customWidth="1"/>
    <col min="745" max="745" width="9" style="4" customWidth="1"/>
    <col min="746" max="746" width="9.75" style="4" customWidth="1"/>
    <col min="747" max="747" width="10.5" style="4" customWidth="1"/>
    <col min="748" max="748" width="11.125" style="4" bestFit="1" customWidth="1"/>
    <col min="749" max="749" width="10.375" style="4" bestFit="1" customWidth="1"/>
    <col min="750" max="750" width="9.375" style="4" customWidth="1"/>
    <col min="751" max="751" width="10" style="4" customWidth="1"/>
    <col min="752" max="752" width="8.5" style="4" bestFit="1" customWidth="1"/>
    <col min="753" max="753" width="10.25" style="4" customWidth="1"/>
    <col min="754" max="754" width="10.125" style="4" customWidth="1"/>
    <col min="755" max="755" width="9.25" style="4" bestFit="1" customWidth="1"/>
    <col min="756" max="756" width="11" style="4" bestFit="1" customWidth="1"/>
    <col min="757" max="757" width="10.625" style="4" customWidth="1"/>
    <col min="758" max="758" width="10.375" style="4" bestFit="1" customWidth="1"/>
    <col min="759" max="759" width="9.5" style="4" bestFit="1" customWidth="1"/>
    <col min="760" max="955" width="9" style="4"/>
    <col min="956" max="956" width="4" style="4" customWidth="1"/>
    <col min="957" max="957" width="17.75" style="4" customWidth="1"/>
    <col min="958" max="959" width="12.5" style="4" customWidth="1"/>
    <col min="960" max="960" width="12.25" style="4" bestFit="1" customWidth="1"/>
    <col min="961" max="962" width="11" style="4" customWidth="1"/>
    <col min="963" max="963" width="9.875" style="4" customWidth="1"/>
    <col min="964" max="965" width="11" style="4" customWidth="1"/>
    <col min="966" max="966" width="10.125" style="4" customWidth="1"/>
    <col min="967" max="968" width="11" style="4" customWidth="1"/>
    <col min="969" max="969" width="10.375" style="4" customWidth="1"/>
    <col min="970" max="971" width="11" style="4" customWidth="1"/>
    <col min="972" max="972" width="10.625" style="4" customWidth="1"/>
    <col min="973" max="975" width="11" style="4" customWidth="1"/>
    <col min="976" max="977" width="11.25" style="4" customWidth="1"/>
    <col min="978" max="978" width="10.375" style="4" bestFit="1" customWidth="1"/>
    <col min="979" max="980" width="11.25" style="4" customWidth="1"/>
    <col min="981" max="981" width="10.375" style="4" customWidth="1"/>
    <col min="982" max="983" width="11.25" style="4" customWidth="1"/>
    <col min="984" max="984" width="12.25" style="4" bestFit="1" customWidth="1"/>
    <col min="985" max="986" width="11.25" style="4" customWidth="1"/>
    <col min="987" max="987" width="9.625" style="4" customWidth="1"/>
    <col min="988" max="989" width="11.25" style="4" customWidth="1"/>
    <col min="990" max="990" width="9.25" style="4" customWidth="1"/>
    <col min="991" max="992" width="11.25" style="4" customWidth="1"/>
    <col min="993" max="993" width="10.125" style="4" customWidth="1"/>
    <col min="994" max="995" width="9.375" style="4" customWidth="1"/>
    <col min="996" max="996" width="10.375" style="4" bestFit="1" customWidth="1"/>
    <col min="997" max="998" width="9.375" style="4" customWidth="1"/>
    <col min="999" max="999" width="9.25" style="4" bestFit="1" customWidth="1"/>
    <col min="1000" max="1000" width="9.375" style="4" customWidth="1"/>
    <col min="1001" max="1001" width="9" style="4" customWidth="1"/>
    <col min="1002" max="1002" width="9.75" style="4" customWidth="1"/>
    <col min="1003" max="1003" width="10.5" style="4" customWidth="1"/>
    <col min="1004" max="1004" width="11.125" style="4" bestFit="1" customWidth="1"/>
    <col min="1005" max="1005" width="10.375" style="4" bestFit="1" customWidth="1"/>
    <col min="1006" max="1006" width="9.375" style="4" customWidth="1"/>
    <col min="1007" max="1007" width="10" style="4" customWidth="1"/>
    <col min="1008" max="1008" width="8.5" style="4" bestFit="1" customWidth="1"/>
    <col min="1009" max="1009" width="10.25" style="4" customWidth="1"/>
    <col min="1010" max="1010" width="10.125" style="4" customWidth="1"/>
    <col min="1011" max="1011" width="9.25" style="4" bestFit="1" customWidth="1"/>
    <col min="1012" max="1012" width="11" style="4" bestFit="1" customWidth="1"/>
    <col min="1013" max="1013" width="10.625" style="4" customWidth="1"/>
    <col min="1014" max="1014" width="10.375" style="4" bestFit="1" customWidth="1"/>
    <col min="1015" max="1015" width="9.5" style="4" bestFit="1" customWidth="1"/>
    <col min="1016" max="1211" width="9" style="4"/>
    <col min="1212" max="1212" width="4" style="4" customWidth="1"/>
    <col min="1213" max="1213" width="17.75" style="4" customWidth="1"/>
    <col min="1214" max="1215" width="12.5" style="4" customWidth="1"/>
    <col min="1216" max="1216" width="12.25" style="4" bestFit="1" customWidth="1"/>
    <col min="1217" max="1218" width="11" style="4" customWidth="1"/>
    <col min="1219" max="1219" width="9.875" style="4" customWidth="1"/>
    <col min="1220" max="1221" width="11" style="4" customWidth="1"/>
    <col min="1222" max="1222" width="10.125" style="4" customWidth="1"/>
    <col min="1223" max="1224" width="11" style="4" customWidth="1"/>
    <col min="1225" max="1225" width="10.375" style="4" customWidth="1"/>
    <col min="1226" max="1227" width="11" style="4" customWidth="1"/>
    <col min="1228" max="1228" width="10.625" style="4" customWidth="1"/>
    <col min="1229" max="1231" width="11" style="4" customWidth="1"/>
    <col min="1232" max="1233" width="11.25" style="4" customWidth="1"/>
    <col min="1234" max="1234" width="10.375" style="4" bestFit="1" customWidth="1"/>
    <col min="1235" max="1236" width="11.25" style="4" customWidth="1"/>
    <col min="1237" max="1237" width="10.375" style="4" customWidth="1"/>
    <col min="1238" max="1239" width="11.25" style="4" customWidth="1"/>
    <col min="1240" max="1240" width="12.25" style="4" bestFit="1" customWidth="1"/>
    <col min="1241" max="1242" width="11.25" style="4" customWidth="1"/>
    <col min="1243" max="1243" width="9.625" style="4" customWidth="1"/>
    <col min="1244" max="1245" width="11.25" style="4" customWidth="1"/>
    <col min="1246" max="1246" width="9.25" style="4" customWidth="1"/>
    <col min="1247" max="1248" width="11.25" style="4" customWidth="1"/>
    <col min="1249" max="1249" width="10.125" style="4" customWidth="1"/>
    <col min="1250" max="1251" width="9.375" style="4" customWidth="1"/>
    <col min="1252" max="1252" width="10.375" style="4" bestFit="1" customWidth="1"/>
    <col min="1253" max="1254" width="9.375" style="4" customWidth="1"/>
    <col min="1255" max="1255" width="9.25" style="4" bestFit="1" customWidth="1"/>
    <col min="1256" max="1256" width="9.375" style="4" customWidth="1"/>
    <col min="1257" max="1257" width="9" style="4" customWidth="1"/>
    <col min="1258" max="1258" width="9.75" style="4" customWidth="1"/>
    <col min="1259" max="1259" width="10.5" style="4" customWidth="1"/>
    <col min="1260" max="1260" width="11.125" style="4" bestFit="1" customWidth="1"/>
    <col min="1261" max="1261" width="10.375" style="4" bestFit="1" customWidth="1"/>
    <col min="1262" max="1262" width="9.375" style="4" customWidth="1"/>
    <col min="1263" max="1263" width="10" style="4" customWidth="1"/>
    <col min="1264" max="1264" width="8.5" style="4" bestFit="1" customWidth="1"/>
    <col min="1265" max="1265" width="10.25" style="4" customWidth="1"/>
    <col min="1266" max="1266" width="10.125" style="4" customWidth="1"/>
    <col min="1267" max="1267" width="9.25" style="4" bestFit="1" customWidth="1"/>
    <col min="1268" max="1268" width="11" style="4" bestFit="1" customWidth="1"/>
    <col min="1269" max="1269" width="10.625" style="4" customWidth="1"/>
    <col min="1270" max="1270" width="10.375" style="4" bestFit="1" customWidth="1"/>
    <col min="1271" max="1271" width="9.5" style="4" bestFit="1" customWidth="1"/>
    <col min="1272" max="1467" width="9" style="4"/>
    <col min="1468" max="1468" width="4" style="4" customWidth="1"/>
    <col min="1469" max="1469" width="17.75" style="4" customWidth="1"/>
    <col min="1470" max="1471" width="12.5" style="4" customWidth="1"/>
    <col min="1472" max="1472" width="12.25" style="4" bestFit="1" customWidth="1"/>
    <col min="1473" max="1474" width="11" style="4" customWidth="1"/>
    <col min="1475" max="1475" width="9.875" style="4" customWidth="1"/>
    <col min="1476" max="1477" width="11" style="4" customWidth="1"/>
    <col min="1478" max="1478" width="10.125" style="4" customWidth="1"/>
    <col min="1479" max="1480" width="11" style="4" customWidth="1"/>
    <col min="1481" max="1481" width="10.375" style="4" customWidth="1"/>
    <col min="1482" max="1483" width="11" style="4" customWidth="1"/>
    <col min="1484" max="1484" width="10.625" style="4" customWidth="1"/>
    <col min="1485" max="1487" width="11" style="4" customWidth="1"/>
    <col min="1488" max="1489" width="11.25" style="4" customWidth="1"/>
    <col min="1490" max="1490" width="10.375" style="4" bestFit="1" customWidth="1"/>
    <col min="1491" max="1492" width="11.25" style="4" customWidth="1"/>
    <col min="1493" max="1493" width="10.375" style="4" customWidth="1"/>
    <col min="1494" max="1495" width="11.25" style="4" customWidth="1"/>
    <col min="1496" max="1496" width="12.25" style="4" bestFit="1" customWidth="1"/>
    <col min="1497" max="1498" width="11.25" style="4" customWidth="1"/>
    <col min="1499" max="1499" width="9.625" style="4" customWidth="1"/>
    <col min="1500" max="1501" width="11.25" style="4" customWidth="1"/>
    <col min="1502" max="1502" width="9.25" style="4" customWidth="1"/>
    <col min="1503" max="1504" width="11.25" style="4" customWidth="1"/>
    <col min="1505" max="1505" width="10.125" style="4" customWidth="1"/>
    <col min="1506" max="1507" width="9.375" style="4" customWidth="1"/>
    <col min="1508" max="1508" width="10.375" style="4" bestFit="1" customWidth="1"/>
    <col min="1509" max="1510" width="9.375" style="4" customWidth="1"/>
    <col min="1511" max="1511" width="9.25" style="4" bestFit="1" customWidth="1"/>
    <col min="1512" max="1512" width="9.375" style="4" customWidth="1"/>
    <col min="1513" max="1513" width="9" style="4" customWidth="1"/>
    <col min="1514" max="1514" width="9.75" style="4" customWidth="1"/>
    <col min="1515" max="1515" width="10.5" style="4" customWidth="1"/>
    <col min="1516" max="1516" width="11.125" style="4" bestFit="1" customWidth="1"/>
    <col min="1517" max="1517" width="10.375" style="4" bestFit="1" customWidth="1"/>
    <col min="1518" max="1518" width="9.375" style="4" customWidth="1"/>
    <col min="1519" max="1519" width="10" style="4" customWidth="1"/>
    <col min="1520" max="1520" width="8.5" style="4" bestFit="1" customWidth="1"/>
    <col min="1521" max="1521" width="10.25" style="4" customWidth="1"/>
    <col min="1522" max="1522" width="10.125" style="4" customWidth="1"/>
    <col min="1523" max="1523" width="9.25" style="4" bestFit="1" customWidth="1"/>
    <col min="1524" max="1524" width="11" style="4" bestFit="1" customWidth="1"/>
    <col min="1525" max="1525" width="10.625" style="4" customWidth="1"/>
    <col min="1526" max="1526" width="10.375" style="4" bestFit="1" customWidth="1"/>
    <col min="1527" max="1527" width="9.5" style="4" bestFit="1" customWidth="1"/>
    <col min="1528" max="1723" width="9" style="4"/>
    <col min="1724" max="1724" width="4" style="4" customWidth="1"/>
    <col min="1725" max="1725" width="17.75" style="4" customWidth="1"/>
    <col min="1726" max="1727" width="12.5" style="4" customWidth="1"/>
    <col min="1728" max="1728" width="12.25" style="4" bestFit="1" customWidth="1"/>
    <col min="1729" max="1730" width="11" style="4" customWidth="1"/>
    <col min="1731" max="1731" width="9.875" style="4" customWidth="1"/>
    <col min="1732" max="1733" width="11" style="4" customWidth="1"/>
    <col min="1734" max="1734" width="10.125" style="4" customWidth="1"/>
    <col min="1735" max="1736" width="11" style="4" customWidth="1"/>
    <col min="1737" max="1737" width="10.375" style="4" customWidth="1"/>
    <col min="1738" max="1739" width="11" style="4" customWidth="1"/>
    <col min="1740" max="1740" width="10.625" style="4" customWidth="1"/>
    <col min="1741" max="1743" width="11" style="4" customWidth="1"/>
    <col min="1744" max="1745" width="11.25" style="4" customWidth="1"/>
    <col min="1746" max="1746" width="10.375" style="4" bestFit="1" customWidth="1"/>
    <col min="1747" max="1748" width="11.25" style="4" customWidth="1"/>
    <col min="1749" max="1749" width="10.375" style="4" customWidth="1"/>
    <col min="1750" max="1751" width="11.25" style="4" customWidth="1"/>
    <col min="1752" max="1752" width="12.25" style="4" bestFit="1" customWidth="1"/>
    <col min="1753" max="1754" width="11.25" style="4" customWidth="1"/>
    <col min="1755" max="1755" width="9.625" style="4" customWidth="1"/>
    <col min="1756" max="1757" width="11.25" style="4" customWidth="1"/>
    <col min="1758" max="1758" width="9.25" style="4" customWidth="1"/>
    <col min="1759" max="1760" width="11.25" style="4" customWidth="1"/>
    <col min="1761" max="1761" width="10.125" style="4" customWidth="1"/>
    <col min="1762" max="1763" width="9.375" style="4" customWidth="1"/>
    <col min="1764" max="1764" width="10.375" style="4" bestFit="1" customWidth="1"/>
    <col min="1765" max="1766" width="9.375" style="4" customWidth="1"/>
    <col min="1767" max="1767" width="9.25" style="4" bestFit="1" customWidth="1"/>
    <col min="1768" max="1768" width="9.375" style="4" customWidth="1"/>
    <col min="1769" max="1769" width="9" style="4" customWidth="1"/>
    <col min="1770" max="1770" width="9.75" style="4" customWidth="1"/>
    <col min="1771" max="1771" width="10.5" style="4" customWidth="1"/>
    <col min="1772" max="1772" width="11.125" style="4" bestFit="1" customWidth="1"/>
    <col min="1773" max="1773" width="10.375" style="4" bestFit="1" customWidth="1"/>
    <col min="1774" max="1774" width="9.375" style="4" customWidth="1"/>
    <col min="1775" max="1775" width="10" style="4" customWidth="1"/>
    <col min="1776" max="1776" width="8.5" style="4" bestFit="1" customWidth="1"/>
    <col min="1777" max="1777" width="10.25" style="4" customWidth="1"/>
    <col min="1778" max="1778" width="10.125" style="4" customWidth="1"/>
    <col min="1779" max="1779" width="9.25" style="4" bestFit="1" customWidth="1"/>
    <col min="1780" max="1780" width="11" style="4" bestFit="1" customWidth="1"/>
    <col min="1781" max="1781" width="10.625" style="4" customWidth="1"/>
    <col min="1782" max="1782" width="10.375" style="4" bestFit="1" customWidth="1"/>
    <col min="1783" max="1783" width="9.5" style="4" bestFit="1" customWidth="1"/>
    <col min="1784" max="1979" width="9" style="4"/>
    <col min="1980" max="1980" width="4" style="4" customWidth="1"/>
    <col min="1981" max="1981" width="17.75" style="4" customWidth="1"/>
    <col min="1982" max="1983" width="12.5" style="4" customWidth="1"/>
    <col min="1984" max="1984" width="12.25" style="4" bestFit="1" customWidth="1"/>
    <col min="1985" max="1986" width="11" style="4" customWidth="1"/>
    <col min="1987" max="1987" width="9.875" style="4" customWidth="1"/>
    <col min="1988" max="1989" width="11" style="4" customWidth="1"/>
    <col min="1990" max="1990" width="10.125" style="4" customWidth="1"/>
    <col min="1991" max="1992" width="11" style="4" customWidth="1"/>
    <col min="1993" max="1993" width="10.375" style="4" customWidth="1"/>
    <col min="1994" max="1995" width="11" style="4" customWidth="1"/>
    <col min="1996" max="1996" width="10.625" style="4" customWidth="1"/>
    <col min="1997" max="1999" width="11" style="4" customWidth="1"/>
    <col min="2000" max="2001" width="11.25" style="4" customWidth="1"/>
    <col min="2002" max="2002" width="10.375" style="4" bestFit="1" customWidth="1"/>
    <col min="2003" max="2004" width="11.25" style="4" customWidth="1"/>
    <col min="2005" max="2005" width="10.375" style="4" customWidth="1"/>
    <col min="2006" max="2007" width="11.25" style="4" customWidth="1"/>
    <col min="2008" max="2008" width="12.25" style="4" bestFit="1" customWidth="1"/>
    <col min="2009" max="2010" width="11.25" style="4" customWidth="1"/>
    <col min="2011" max="2011" width="9.625" style="4" customWidth="1"/>
    <col min="2012" max="2013" width="11.25" style="4" customWidth="1"/>
    <col min="2014" max="2014" width="9.25" style="4" customWidth="1"/>
    <col min="2015" max="2016" width="11.25" style="4" customWidth="1"/>
    <col min="2017" max="2017" width="10.125" style="4" customWidth="1"/>
    <col min="2018" max="2019" width="9.375" style="4" customWidth="1"/>
    <col min="2020" max="2020" width="10.375" style="4" bestFit="1" customWidth="1"/>
    <col min="2021" max="2022" width="9.375" style="4" customWidth="1"/>
    <col min="2023" max="2023" width="9.25" style="4" bestFit="1" customWidth="1"/>
    <col min="2024" max="2024" width="9.375" style="4" customWidth="1"/>
    <col min="2025" max="2025" width="9" style="4" customWidth="1"/>
    <col min="2026" max="2026" width="9.75" style="4" customWidth="1"/>
    <col min="2027" max="2027" width="10.5" style="4" customWidth="1"/>
    <col min="2028" max="2028" width="11.125" style="4" bestFit="1" customWidth="1"/>
    <col min="2029" max="2029" width="10.375" style="4" bestFit="1" customWidth="1"/>
    <col min="2030" max="2030" width="9.375" style="4" customWidth="1"/>
    <col min="2031" max="2031" width="10" style="4" customWidth="1"/>
    <col min="2032" max="2032" width="8.5" style="4" bestFit="1" customWidth="1"/>
    <col min="2033" max="2033" width="10.25" style="4" customWidth="1"/>
    <col min="2034" max="2034" width="10.125" style="4" customWidth="1"/>
    <col min="2035" max="2035" width="9.25" style="4" bestFit="1" customWidth="1"/>
    <col min="2036" max="2036" width="11" style="4" bestFit="1" customWidth="1"/>
    <col min="2037" max="2037" width="10.625" style="4" customWidth="1"/>
    <col min="2038" max="2038" width="10.375" style="4" bestFit="1" customWidth="1"/>
    <col min="2039" max="2039" width="9.5" style="4" bestFit="1" customWidth="1"/>
    <col min="2040" max="2235" width="9" style="4"/>
    <col min="2236" max="2236" width="4" style="4" customWidth="1"/>
    <col min="2237" max="2237" width="17.75" style="4" customWidth="1"/>
    <col min="2238" max="2239" width="12.5" style="4" customWidth="1"/>
    <col min="2240" max="2240" width="12.25" style="4" bestFit="1" customWidth="1"/>
    <col min="2241" max="2242" width="11" style="4" customWidth="1"/>
    <col min="2243" max="2243" width="9.875" style="4" customWidth="1"/>
    <col min="2244" max="2245" width="11" style="4" customWidth="1"/>
    <col min="2246" max="2246" width="10.125" style="4" customWidth="1"/>
    <col min="2247" max="2248" width="11" style="4" customWidth="1"/>
    <col min="2249" max="2249" width="10.375" style="4" customWidth="1"/>
    <col min="2250" max="2251" width="11" style="4" customWidth="1"/>
    <col min="2252" max="2252" width="10.625" style="4" customWidth="1"/>
    <col min="2253" max="2255" width="11" style="4" customWidth="1"/>
    <col min="2256" max="2257" width="11.25" style="4" customWidth="1"/>
    <col min="2258" max="2258" width="10.375" style="4" bestFit="1" customWidth="1"/>
    <col min="2259" max="2260" width="11.25" style="4" customWidth="1"/>
    <col min="2261" max="2261" width="10.375" style="4" customWidth="1"/>
    <col min="2262" max="2263" width="11.25" style="4" customWidth="1"/>
    <col min="2264" max="2264" width="12.25" style="4" bestFit="1" customWidth="1"/>
    <col min="2265" max="2266" width="11.25" style="4" customWidth="1"/>
    <col min="2267" max="2267" width="9.625" style="4" customWidth="1"/>
    <col min="2268" max="2269" width="11.25" style="4" customWidth="1"/>
    <col min="2270" max="2270" width="9.25" style="4" customWidth="1"/>
    <col min="2271" max="2272" width="11.25" style="4" customWidth="1"/>
    <col min="2273" max="2273" width="10.125" style="4" customWidth="1"/>
    <col min="2274" max="2275" width="9.375" style="4" customWidth="1"/>
    <col min="2276" max="2276" width="10.375" style="4" bestFit="1" customWidth="1"/>
    <col min="2277" max="2278" width="9.375" style="4" customWidth="1"/>
    <col min="2279" max="2279" width="9.25" style="4" bestFit="1" customWidth="1"/>
    <col min="2280" max="2280" width="9.375" style="4" customWidth="1"/>
    <col min="2281" max="2281" width="9" style="4" customWidth="1"/>
    <col min="2282" max="2282" width="9.75" style="4" customWidth="1"/>
    <col min="2283" max="2283" width="10.5" style="4" customWidth="1"/>
    <col min="2284" max="2284" width="11.125" style="4" bestFit="1" customWidth="1"/>
    <col min="2285" max="2285" width="10.375" style="4" bestFit="1" customWidth="1"/>
    <col min="2286" max="2286" width="9.375" style="4" customWidth="1"/>
    <col min="2287" max="2287" width="10" style="4" customWidth="1"/>
    <col min="2288" max="2288" width="8.5" style="4" bestFit="1" customWidth="1"/>
    <col min="2289" max="2289" width="10.25" style="4" customWidth="1"/>
    <col min="2290" max="2290" width="10.125" style="4" customWidth="1"/>
    <col min="2291" max="2291" width="9.25" style="4" bestFit="1" customWidth="1"/>
    <col min="2292" max="2292" width="11" style="4" bestFit="1" customWidth="1"/>
    <col min="2293" max="2293" width="10.625" style="4" customWidth="1"/>
    <col min="2294" max="2294" width="10.375" style="4" bestFit="1" customWidth="1"/>
    <col min="2295" max="2295" width="9.5" style="4" bestFit="1" customWidth="1"/>
    <col min="2296" max="2491" width="9" style="4"/>
    <col min="2492" max="2492" width="4" style="4" customWidth="1"/>
    <col min="2493" max="2493" width="17.75" style="4" customWidth="1"/>
    <col min="2494" max="2495" width="12.5" style="4" customWidth="1"/>
    <col min="2496" max="2496" width="12.25" style="4" bestFit="1" customWidth="1"/>
    <col min="2497" max="2498" width="11" style="4" customWidth="1"/>
    <col min="2499" max="2499" width="9.875" style="4" customWidth="1"/>
    <col min="2500" max="2501" width="11" style="4" customWidth="1"/>
    <col min="2502" max="2502" width="10.125" style="4" customWidth="1"/>
    <col min="2503" max="2504" width="11" style="4" customWidth="1"/>
    <col min="2505" max="2505" width="10.375" style="4" customWidth="1"/>
    <col min="2506" max="2507" width="11" style="4" customWidth="1"/>
    <col min="2508" max="2508" width="10.625" style="4" customWidth="1"/>
    <col min="2509" max="2511" width="11" style="4" customWidth="1"/>
    <col min="2512" max="2513" width="11.25" style="4" customWidth="1"/>
    <col min="2514" max="2514" width="10.375" style="4" bestFit="1" customWidth="1"/>
    <col min="2515" max="2516" width="11.25" style="4" customWidth="1"/>
    <col min="2517" max="2517" width="10.375" style="4" customWidth="1"/>
    <col min="2518" max="2519" width="11.25" style="4" customWidth="1"/>
    <col min="2520" max="2520" width="12.25" style="4" bestFit="1" customWidth="1"/>
    <col min="2521" max="2522" width="11.25" style="4" customWidth="1"/>
    <col min="2523" max="2523" width="9.625" style="4" customWidth="1"/>
    <col min="2524" max="2525" width="11.25" style="4" customWidth="1"/>
    <col min="2526" max="2526" width="9.25" style="4" customWidth="1"/>
    <col min="2527" max="2528" width="11.25" style="4" customWidth="1"/>
    <col min="2529" max="2529" width="10.125" style="4" customWidth="1"/>
    <col min="2530" max="2531" width="9.375" style="4" customWidth="1"/>
    <col min="2532" max="2532" width="10.375" style="4" bestFit="1" customWidth="1"/>
    <col min="2533" max="2534" width="9.375" style="4" customWidth="1"/>
    <col min="2535" max="2535" width="9.25" style="4" bestFit="1" customWidth="1"/>
    <col min="2536" max="2536" width="9.375" style="4" customWidth="1"/>
    <col min="2537" max="2537" width="9" style="4" customWidth="1"/>
    <col min="2538" max="2538" width="9.75" style="4" customWidth="1"/>
    <col min="2539" max="2539" width="10.5" style="4" customWidth="1"/>
    <col min="2540" max="2540" width="11.125" style="4" bestFit="1" customWidth="1"/>
    <col min="2541" max="2541" width="10.375" style="4" bestFit="1" customWidth="1"/>
    <col min="2542" max="2542" width="9.375" style="4" customWidth="1"/>
    <col min="2543" max="2543" width="10" style="4" customWidth="1"/>
    <col min="2544" max="2544" width="8.5" style="4" bestFit="1" customWidth="1"/>
    <col min="2545" max="2545" width="10.25" style="4" customWidth="1"/>
    <col min="2546" max="2546" width="10.125" style="4" customWidth="1"/>
    <col min="2547" max="2547" width="9.25" style="4" bestFit="1" customWidth="1"/>
    <col min="2548" max="2548" width="11" style="4" bestFit="1" customWidth="1"/>
    <col min="2549" max="2549" width="10.625" style="4" customWidth="1"/>
    <col min="2550" max="2550" width="10.375" style="4" bestFit="1" customWidth="1"/>
    <col min="2551" max="2551" width="9.5" style="4" bestFit="1" customWidth="1"/>
    <col min="2552" max="2747" width="9" style="4"/>
    <col min="2748" max="2748" width="4" style="4" customWidth="1"/>
    <col min="2749" max="2749" width="17.75" style="4" customWidth="1"/>
    <col min="2750" max="2751" width="12.5" style="4" customWidth="1"/>
    <col min="2752" max="2752" width="12.25" style="4" bestFit="1" customWidth="1"/>
    <col min="2753" max="2754" width="11" style="4" customWidth="1"/>
    <col min="2755" max="2755" width="9.875" style="4" customWidth="1"/>
    <col min="2756" max="2757" width="11" style="4" customWidth="1"/>
    <col min="2758" max="2758" width="10.125" style="4" customWidth="1"/>
    <col min="2759" max="2760" width="11" style="4" customWidth="1"/>
    <col min="2761" max="2761" width="10.375" style="4" customWidth="1"/>
    <col min="2762" max="2763" width="11" style="4" customWidth="1"/>
    <col min="2764" max="2764" width="10.625" style="4" customWidth="1"/>
    <col min="2765" max="2767" width="11" style="4" customWidth="1"/>
    <col min="2768" max="2769" width="11.25" style="4" customWidth="1"/>
    <col min="2770" max="2770" width="10.375" style="4" bestFit="1" customWidth="1"/>
    <col min="2771" max="2772" width="11.25" style="4" customWidth="1"/>
    <col min="2773" max="2773" width="10.375" style="4" customWidth="1"/>
    <col min="2774" max="2775" width="11.25" style="4" customWidth="1"/>
    <col min="2776" max="2776" width="12.25" style="4" bestFit="1" customWidth="1"/>
    <col min="2777" max="2778" width="11.25" style="4" customWidth="1"/>
    <col min="2779" max="2779" width="9.625" style="4" customWidth="1"/>
    <col min="2780" max="2781" width="11.25" style="4" customWidth="1"/>
    <col min="2782" max="2782" width="9.25" style="4" customWidth="1"/>
    <col min="2783" max="2784" width="11.25" style="4" customWidth="1"/>
    <col min="2785" max="2785" width="10.125" style="4" customWidth="1"/>
    <col min="2786" max="2787" width="9.375" style="4" customWidth="1"/>
    <col min="2788" max="2788" width="10.375" style="4" bestFit="1" customWidth="1"/>
    <col min="2789" max="2790" width="9.375" style="4" customWidth="1"/>
    <col min="2791" max="2791" width="9.25" style="4" bestFit="1" customWidth="1"/>
    <col min="2792" max="2792" width="9.375" style="4" customWidth="1"/>
    <col min="2793" max="2793" width="9" style="4" customWidth="1"/>
    <col min="2794" max="2794" width="9.75" style="4" customWidth="1"/>
    <col min="2795" max="2795" width="10.5" style="4" customWidth="1"/>
    <col min="2796" max="2796" width="11.125" style="4" bestFit="1" customWidth="1"/>
    <col min="2797" max="2797" width="10.375" style="4" bestFit="1" customWidth="1"/>
    <col min="2798" max="2798" width="9.375" style="4" customWidth="1"/>
    <col min="2799" max="2799" width="10" style="4" customWidth="1"/>
    <col min="2800" max="2800" width="8.5" style="4" bestFit="1" customWidth="1"/>
    <col min="2801" max="2801" width="10.25" style="4" customWidth="1"/>
    <col min="2802" max="2802" width="10.125" style="4" customWidth="1"/>
    <col min="2803" max="2803" width="9.25" style="4" bestFit="1" customWidth="1"/>
    <col min="2804" max="2804" width="11" style="4" bestFit="1" customWidth="1"/>
    <col min="2805" max="2805" width="10.625" style="4" customWidth="1"/>
    <col min="2806" max="2806" width="10.375" style="4" bestFit="1" customWidth="1"/>
    <col min="2807" max="2807" width="9.5" style="4" bestFit="1" customWidth="1"/>
    <col min="2808" max="3003" width="9" style="4"/>
    <col min="3004" max="3004" width="4" style="4" customWidth="1"/>
    <col min="3005" max="3005" width="17.75" style="4" customWidth="1"/>
    <col min="3006" max="3007" width="12.5" style="4" customWidth="1"/>
    <col min="3008" max="3008" width="12.25" style="4" bestFit="1" customWidth="1"/>
    <col min="3009" max="3010" width="11" style="4" customWidth="1"/>
    <col min="3011" max="3011" width="9.875" style="4" customWidth="1"/>
    <col min="3012" max="3013" width="11" style="4" customWidth="1"/>
    <col min="3014" max="3014" width="10.125" style="4" customWidth="1"/>
    <col min="3015" max="3016" width="11" style="4" customWidth="1"/>
    <col min="3017" max="3017" width="10.375" style="4" customWidth="1"/>
    <col min="3018" max="3019" width="11" style="4" customWidth="1"/>
    <col min="3020" max="3020" width="10.625" style="4" customWidth="1"/>
    <col min="3021" max="3023" width="11" style="4" customWidth="1"/>
    <col min="3024" max="3025" width="11.25" style="4" customWidth="1"/>
    <col min="3026" max="3026" width="10.375" style="4" bestFit="1" customWidth="1"/>
    <col min="3027" max="3028" width="11.25" style="4" customWidth="1"/>
    <col min="3029" max="3029" width="10.375" style="4" customWidth="1"/>
    <col min="3030" max="3031" width="11.25" style="4" customWidth="1"/>
    <col min="3032" max="3032" width="12.25" style="4" bestFit="1" customWidth="1"/>
    <col min="3033" max="3034" width="11.25" style="4" customWidth="1"/>
    <col min="3035" max="3035" width="9.625" style="4" customWidth="1"/>
    <col min="3036" max="3037" width="11.25" style="4" customWidth="1"/>
    <col min="3038" max="3038" width="9.25" style="4" customWidth="1"/>
    <col min="3039" max="3040" width="11.25" style="4" customWidth="1"/>
    <col min="3041" max="3041" width="10.125" style="4" customWidth="1"/>
    <col min="3042" max="3043" width="9.375" style="4" customWidth="1"/>
    <col min="3044" max="3044" width="10.375" style="4" bestFit="1" customWidth="1"/>
    <col min="3045" max="3046" width="9.375" style="4" customWidth="1"/>
    <col min="3047" max="3047" width="9.25" style="4" bestFit="1" customWidth="1"/>
    <col min="3048" max="3048" width="9.375" style="4" customWidth="1"/>
    <col min="3049" max="3049" width="9" style="4" customWidth="1"/>
    <col min="3050" max="3050" width="9.75" style="4" customWidth="1"/>
    <col min="3051" max="3051" width="10.5" style="4" customWidth="1"/>
    <col min="3052" max="3052" width="11.125" style="4" bestFit="1" customWidth="1"/>
    <col min="3053" max="3053" width="10.375" style="4" bestFit="1" customWidth="1"/>
    <col min="3054" max="3054" width="9.375" style="4" customWidth="1"/>
    <col min="3055" max="3055" width="10" style="4" customWidth="1"/>
    <col min="3056" max="3056" width="8.5" style="4" bestFit="1" customWidth="1"/>
    <col min="3057" max="3057" width="10.25" style="4" customWidth="1"/>
    <col min="3058" max="3058" width="10.125" style="4" customWidth="1"/>
    <col min="3059" max="3059" width="9.25" style="4" bestFit="1" customWidth="1"/>
    <col min="3060" max="3060" width="11" style="4" bestFit="1" customWidth="1"/>
    <col min="3061" max="3061" width="10.625" style="4" customWidth="1"/>
    <col min="3062" max="3062" width="10.375" style="4" bestFit="1" customWidth="1"/>
    <col min="3063" max="3063" width="9.5" style="4" bestFit="1" customWidth="1"/>
    <col min="3064" max="3259" width="9" style="4"/>
    <col min="3260" max="3260" width="4" style="4" customWidth="1"/>
    <col min="3261" max="3261" width="17.75" style="4" customWidth="1"/>
    <col min="3262" max="3263" width="12.5" style="4" customWidth="1"/>
    <col min="3264" max="3264" width="12.25" style="4" bestFit="1" customWidth="1"/>
    <col min="3265" max="3266" width="11" style="4" customWidth="1"/>
    <col min="3267" max="3267" width="9.875" style="4" customWidth="1"/>
    <col min="3268" max="3269" width="11" style="4" customWidth="1"/>
    <col min="3270" max="3270" width="10.125" style="4" customWidth="1"/>
    <col min="3271" max="3272" width="11" style="4" customWidth="1"/>
    <col min="3273" max="3273" width="10.375" style="4" customWidth="1"/>
    <col min="3274" max="3275" width="11" style="4" customWidth="1"/>
    <col min="3276" max="3276" width="10.625" style="4" customWidth="1"/>
    <col min="3277" max="3279" width="11" style="4" customWidth="1"/>
    <col min="3280" max="3281" width="11.25" style="4" customWidth="1"/>
    <col min="3282" max="3282" width="10.375" style="4" bestFit="1" customWidth="1"/>
    <col min="3283" max="3284" width="11.25" style="4" customWidth="1"/>
    <col min="3285" max="3285" width="10.375" style="4" customWidth="1"/>
    <col min="3286" max="3287" width="11.25" style="4" customWidth="1"/>
    <col min="3288" max="3288" width="12.25" style="4" bestFit="1" customWidth="1"/>
    <col min="3289" max="3290" width="11.25" style="4" customWidth="1"/>
    <col min="3291" max="3291" width="9.625" style="4" customWidth="1"/>
    <col min="3292" max="3293" width="11.25" style="4" customWidth="1"/>
    <col min="3294" max="3294" width="9.25" style="4" customWidth="1"/>
    <col min="3295" max="3296" width="11.25" style="4" customWidth="1"/>
    <col min="3297" max="3297" width="10.125" style="4" customWidth="1"/>
    <col min="3298" max="3299" width="9.375" style="4" customWidth="1"/>
    <col min="3300" max="3300" width="10.375" style="4" bestFit="1" customWidth="1"/>
    <col min="3301" max="3302" width="9.375" style="4" customWidth="1"/>
    <col min="3303" max="3303" width="9.25" style="4" bestFit="1" customWidth="1"/>
    <col min="3304" max="3304" width="9.375" style="4" customWidth="1"/>
    <col min="3305" max="3305" width="9" style="4" customWidth="1"/>
    <col min="3306" max="3306" width="9.75" style="4" customWidth="1"/>
    <col min="3307" max="3307" width="10.5" style="4" customWidth="1"/>
    <col min="3308" max="3308" width="11.125" style="4" bestFit="1" customWidth="1"/>
    <col min="3309" max="3309" width="10.375" style="4" bestFit="1" customWidth="1"/>
    <col min="3310" max="3310" width="9.375" style="4" customWidth="1"/>
    <col min="3311" max="3311" width="10" style="4" customWidth="1"/>
    <col min="3312" max="3312" width="8.5" style="4" bestFit="1" customWidth="1"/>
    <col min="3313" max="3313" width="10.25" style="4" customWidth="1"/>
    <col min="3314" max="3314" width="10.125" style="4" customWidth="1"/>
    <col min="3315" max="3315" width="9.25" style="4" bestFit="1" customWidth="1"/>
    <col min="3316" max="3316" width="11" style="4" bestFit="1" customWidth="1"/>
    <col min="3317" max="3317" width="10.625" style="4" customWidth="1"/>
    <col min="3318" max="3318" width="10.375" style="4" bestFit="1" customWidth="1"/>
    <col min="3319" max="3319" width="9.5" style="4" bestFit="1" customWidth="1"/>
    <col min="3320" max="3515" width="9" style="4"/>
    <col min="3516" max="3516" width="4" style="4" customWidth="1"/>
    <col min="3517" max="3517" width="17.75" style="4" customWidth="1"/>
    <col min="3518" max="3519" width="12.5" style="4" customWidth="1"/>
    <col min="3520" max="3520" width="12.25" style="4" bestFit="1" customWidth="1"/>
    <col min="3521" max="3522" width="11" style="4" customWidth="1"/>
    <col min="3523" max="3523" width="9.875" style="4" customWidth="1"/>
    <col min="3524" max="3525" width="11" style="4" customWidth="1"/>
    <col min="3526" max="3526" width="10.125" style="4" customWidth="1"/>
    <col min="3527" max="3528" width="11" style="4" customWidth="1"/>
    <col min="3529" max="3529" width="10.375" style="4" customWidth="1"/>
    <col min="3530" max="3531" width="11" style="4" customWidth="1"/>
    <col min="3532" max="3532" width="10.625" style="4" customWidth="1"/>
    <col min="3533" max="3535" width="11" style="4" customWidth="1"/>
    <col min="3536" max="3537" width="11.25" style="4" customWidth="1"/>
    <col min="3538" max="3538" width="10.375" style="4" bestFit="1" customWidth="1"/>
    <col min="3539" max="3540" width="11.25" style="4" customWidth="1"/>
    <col min="3541" max="3541" width="10.375" style="4" customWidth="1"/>
    <col min="3542" max="3543" width="11.25" style="4" customWidth="1"/>
    <col min="3544" max="3544" width="12.25" style="4" bestFit="1" customWidth="1"/>
    <col min="3545" max="3546" width="11.25" style="4" customWidth="1"/>
    <col min="3547" max="3547" width="9.625" style="4" customWidth="1"/>
    <col min="3548" max="3549" width="11.25" style="4" customWidth="1"/>
    <col min="3550" max="3550" width="9.25" style="4" customWidth="1"/>
    <col min="3551" max="3552" width="11.25" style="4" customWidth="1"/>
    <col min="3553" max="3553" width="10.125" style="4" customWidth="1"/>
    <col min="3554" max="3555" width="9.375" style="4" customWidth="1"/>
    <col min="3556" max="3556" width="10.375" style="4" bestFit="1" customWidth="1"/>
    <col min="3557" max="3558" width="9.375" style="4" customWidth="1"/>
    <col min="3559" max="3559" width="9.25" style="4" bestFit="1" customWidth="1"/>
    <col min="3560" max="3560" width="9.375" style="4" customWidth="1"/>
    <col min="3561" max="3561" width="9" style="4" customWidth="1"/>
    <col min="3562" max="3562" width="9.75" style="4" customWidth="1"/>
    <col min="3563" max="3563" width="10.5" style="4" customWidth="1"/>
    <col min="3564" max="3564" width="11.125" style="4" bestFit="1" customWidth="1"/>
    <col min="3565" max="3565" width="10.375" style="4" bestFit="1" customWidth="1"/>
    <col min="3566" max="3566" width="9.375" style="4" customWidth="1"/>
    <col min="3567" max="3567" width="10" style="4" customWidth="1"/>
    <col min="3568" max="3568" width="8.5" style="4" bestFit="1" customWidth="1"/>
    <col min="3569" max="3569" width="10.25" style="4" customWidth="1"/>
    <col min="3570" max="3570" width="10.125" style="4" customWidth="1"/>
    <col min="3571" max="3571" width="9.25" style="4" bestFit="1" customWidth="1"/>
    <col min="3572" max="3572" width="11" style="4" bestFit="1" customWidth="1"/>
    <col min="3573" max="3573" width="10.625" style="4" customWidth="1"/>
    <col min="3574" max="3574" width="10.375" style="4" bestFit="1" customWidth="1"/>
    <col min="3575" max="3575" width="9.5" style="4" bestFit="1" customWidth="1"/>
    <col min="3576" max="3771" width="9" style="4"/>
    <col min="3772" max="3772" width="4" style="4" customWidth="1"/>
    <col min="3773" max="3773" width="17.75" style="4" customWidth="1"/>
    <col min="3774" max="3775" width="12.5" style="4" customWidth="1"/>
    <col min="3776" max="3776" width="12.25" style="4" bestFit="1" customWidth="1"/>
    <col min="3777" max="3778" width="11" style="4" customWidth="1"/>
    <col min="3779" max="3779" width="9.875" style="4" customWidth="1"/>
    <col min="3780" max="3781" width="11" style="4" customWidth="1"/>
    <col min="3782" max="3782" width="10.125" style="4" customWidth="1"/>
    <col min="3783" max="3784" width="11" style="4" customWidth="1"/>
    <col min="3785" max="3785" width="10.375" style="4" customWidth="1"/>
    <col min="3786" max="3787" width="11" style="4" customWidth="1"/>
    <col min="3788" max="3788" width="10.625" style="4" customWidth="1"/>
    <col min="3789" max="3791" width="11" style="4" customWidth="1"/>
    <col min="3792" max="3793" width="11.25" style="4" customWidth="1"/>
    <col min="3794" max="3794" width="10.375" style="4" bestFit="1" customWidth="1"/>
    <col min="3795" max="3796" width="11.25" style="4" customWidth="1"/>
    <col min="3797" max="3797" width="10.375" style="4" customWidth="1"/>
    <col min="3798" max="3799" width="11.25" style="4" customWidth="1"/>
    <col min="3800" max="3800" width="12.25" style="4" bestFit="1" customWidth="1"/>
    <col min="3801" max="3802" width="11.25" style="4" customWidth="1"/>
    <col min="3803" max="3803" width="9.625" style="4" customWidth="1"/>
    <col min="3804" max="3805" width="11.25" style="4" customWidth="1"/>
    <col min="3806" max="3806" width="9.25" style="4" customWidth="1"/>
    <col min="3807" max="3808" width="11.25" style="4" customWidth="1"/>
    <col min="3809" max="3809" width="10.125" style="4" customWidth="1"/>
    <col min="3810" max="3811" width="9.375" style="4" customWidth="1"/>
    <col min="3812" max="3812" width="10.375" style="4" bestFit="1" customWidth="1"/>
    <col min="3813" max="3814" width="9.375" style="4" customWidth="1"/>
    <col min="3815" max="3815" width="9.25" style="4" bestFit="1" customWidth="1"/>
    <col min="3816" max="3816" width="9.375" style="4" customWidth="1"/>
    <col min="3817" max="3817" width="9" style="4" customWidth="1"/>
    <col min="3818" max="3818" width="9.75" style="4" customWidth="1"/>
    <col min="3819" max="3819" width="10.5" style="4" customWidth="1"/>
    <col min="3820" max="3820" width="11.125" style="4" bestFit="1" customWidth="1"/>
    <col min="3821" max="3821" width="10.375" style="4" bestFit="1" customWidth="1"/>
    <col min="3822" max="3822" width="9.375" style="4" customWidth="1"/>
    <col min="3823" max="3823" width="10" style="4" customWidth="1"/>
    <col min="3824" max="3824" width="8.5" style="4" bestFit="1" customWidth="1"/>
    <col min="3825" max="3825" width="10.25" style="4" customWidth="1"/>
    <col min="3826" max="3826" width="10.125" style="4" customWidth="1"/>
    <col min="3827" max="3827" width="9.25" style="4" bestFit="1" customWidth="1"/>
    <col min="3828" max="3828" width="11" style="4" bestFit="1" customWidth="1"/>
    <col min="3829" max="3829" width="10.625" style="4" customWidth="1"/>
    <col min="3830" max="3830" width="10.375" style="4" bestFit="1" customWidth="1"/>
    <col min="3831" max="3831" width="9.5" style="4" bestFit="1" customWidth="1"/>
    <col min="3832" max="4027" width="9" style="4"/>
    <col min="4028" max="4028" width="4" style="4" customWidth="1"/>
    <col min="4029" max="4029" width="17.75" style="4" customWidth="1"/>
    <col min="4030" max="4031" width="12.5" style="4" customWidth="1"/>
    <col min="4032" max="4032" width="12.25" style="4" bestFit="1" customWidth="1"/>
    <col min="4033" max="4034" width="11" style="4" customWidth="1"/>
    <col min="4035" max="4035" width="9.875" style="4" customWidth="1"/>
    <col min="4036" max="4037" width="11" style="4" customWidth="1"/>
    <col min="4038" max="4038" width="10.125" style="4" customWidth="1"/>
    <col min="4039" max="4040" width="11" style="4" customWidth="1"/>
    <col min="4041" max="4041" width="10.375" style="4" customWidth="1"/>
    <col min="4042" max="4043" width="11" style="4" customWidth="1"/>
    <col min="4044" max="4044" width="10.625" style="4" customWidth="1"/>
    <col min="4045" max="4047" width="11" style="4" customWidth="1"/>
    <col min="4048" max="4049" width="11.25" style="4" customWidth="1"/>
    <col min="4050" max="4050" width="10.375" style="4" bestFit="1" customWidth="1"/>
    <col min="4051" max="4052" width="11.25" style="4" customWidth="1"/>
    <col min="4053" max="4053" width="10.375" style="4" customWidth="1"/>
    <col min="4054" max="4055" width="11.25" style="4" customWidth="1"/>
    <col min="4056" max="4056" width="12.25" style="4" bestFit="1" customWidth="1"/>
    <col min="4057" max="4058" width="11.25" style="4" customWidth="1"/>
    <col min="4059" max="4059" width="9.625" style="4" customWidth="1"/>
    <col min="4060" max="4061" width="11.25" style="4" customWidth="1"/>
    <col min="4062" max="4062" width="9.25" style="4" customWidth="1"/>
    <col min="4063" max="4064" width="11.25" style="4" customWidth="1"/>
    <col min="4065" max="4065" width="10.125" style="4" customWidth="1"/>
    <col min="4066" max="4067" width="9.375" style="4" customWidth="1"/>
    <col min="4068" max="4068" width="10.375" style="4" bestFit="1" customWidth="1"/>
    <col min="4069" max="4070" width="9.375" style="4" customWidth="1"/>
    <col min="4071" max="4071" width="9.25" style="4" bestFit="1" customWidth="1"/>
    <col min="4072" max="4072" width="9.375" style="4" customWidth="1"/>
    <col min="4073" max="4073" width="9" style="4" customWidth="1"/>
    <col min="4074" max="4074" width="9.75" style="4" customWidth="1"/>
    <col min="4075" max="4075" width="10.5" style="4" customWidth="1"/>
    <col min="4076" max="4076" width="11.125" style="4" bestFit="1" customWidth="1"/>
    <col min="4077" max="4077" width="10.375" style="4" bestFit="1" customWidth="1"/>
    <col min="4078" max="4078" width="9.375" style="4" customWidth="1"/>
    <col min="4079" max="4079" width="10" style="4" customWidth="1"/>
    <col min="4080" max="4080" width="8.5" style="4" bestFit="1" customWidth="1"/>
    <col min="4081" max="4081" width="10.25" style="4" customWidth="1"/>
    <col min="4082" max="4082" width="10.125" style="4" customWidth="1"/>
    <col min="4083" max="4083" width="9.25" style="4" bestFit="1" customWidth="1"/>
    <col min="4084" max="4084" width="11" style="4" bestFit="1" customWidth="1"/>
    <col min="4085" max="4085" width="10.625" style="4" customWidth="1"/>
    <col min="4086" max="4086" width="10.375" style="4" bestFit="1" customWidth="1"/>
    <col min="4087" max="4087" width="9.5" style="4" bestFit="1" customWidth="1"/>
    <col min="4088" max="4283" width="9" style="4"/>
    <col min="4284" max="4284" width="4" style="4" customWidth="1"/>
    <col min="4285" max="4285" width="17.75" style="4" customWidth="1"/>
    <col min="4286" max="4287" width="12.5" style="4" customWidth="1"/>
    <col min="4288" max="4288" width="12.25" style="4" bestFit="1" customWidth="1"/>
    <col min="4289" max="4290" width="11" style="4" customWidth="1"/>
    <col min="4291" max="4291" width="9.875" style="4" customWidth="1"/>
    <col min="4292" max="4293" width="11" style="4" customWidth="1"/>
    <col min="4294" max="4294" width="10.125" style="4" customWidth="1"/>
    <col min="4295" max="4296" width="11" style="4" customWidth="1"/>
    <col min="4297" max="4297" width="10.375" style="4" customWidth="1"/>
    <col min="4298" max="4299" width="11" style="4" customWidth="1"/>
    <col min="4300" max="4300" width="10.625" style="4" customWidth="1"/>
    <col min="4301" max="4303" width="11" style="4" customWidth="1"/>
    <col min="4304" max="4305" width="11.25" style="4" customWidth="1"/>
    <col min="4306" max="4306" width="10.375" style="4" bestFit="1" customWidth="1"/>
    <col min="4307" max="4308" width="11.25" style="4" customWidth="1"/>
    <col min="4309" max="4309" width="10.375" style="4" customWidth="1"/>
    <col min="4310" max="4311" width="11.25" style="4" customWidth="1"/>
    <col min="4312" max="4312" width="12.25" style="4" bestFit="1" customWidth="1"/>
    <col min="4313" max="4314" width="11.25" style="4" customWidth="1"/>
    <col min="4315" max="4315" width="9.625" style="4" customWidth="1"/>
    <col min="4316" max="4317" width="11.25" style="4" customWidth="1"/>
    <col min="4318" max="4318" width="9.25" style="4" customWidth="1"/>
    <col min="4319" max="4320" width="11.25" style="4" customWidth="1"/>
    <col min="4321" max="4321" width="10.125" style="4" customWidth="1"/>
    <col min="4322" max="4323" width="9.375" style="4" customWidth="1"/>
    <col min="4324" max="4324" width="10.375" style="4" bestFit="1" customWidth="1"/>
    <col min="4325" max="4326" width="9.375" style="4" customWidth="1"/>
    <col min="4327" max="4327" width="9.25" style="4" bestFit="1" customWidth="1"/>
    <col min="4328" max="4328" width="9.375" style="4" customWidth="1"/>
    <col min="4329" max="4329" width="9" style="4" customWidth="1"/>
    <col min="4330" max="4330" width="9.75" style="4" customWidth="1"/>
    <col min="4331" max="4331" width="10.5" style="4" customWidth="1"/>
    <col min="4332" max="4332" width="11.125" style="4" bestFit="1" customWidth="1"/>
    <col min="4333" max="4333" width="10.375" style="4" bestFit="1" customWidth="1"/>
    <col min="4334" max="4334" width="9.375" style="4" customWidth="1"/>
    <col min="4335" max="4335" width="10" style="4" customWidth="1"/>
    <col min="4336" max="4336" width="8.5" style="4" bestFit="1" customWidth="1"/>
    <col min="4337" max="4337" width="10.25" style="4" customWidth="1"/>
    <col min="4338" max="4338" width="10.125" style="4" customWidth="1"/>
    <col min="4339" max="4339" width="9.25" style="4" bestFit="1" customWidth="1"/>
    <col min="4340" max="4340" width="11" style="4" bestFit="1" customWidth="1"/>
    <col min="4341" max="4341" width="10.625" style="4" customWidth="1"/>
    <col min="4342" max="4342" width="10.375" style="4" bestFit="1" customWidth="1"/>
    <col min="4343" max="4343" width="9.5" style="4" bestFit="1" customWidth="1"/>
    <col min="4344" max="4539" width="9" style="4"/>
    <col min="4540" max="4540" width="4" style="4" customWidth="1"/>
    <col min="4541" max="4541" width="17.75" style="4" customWidth="1"/>
    <col min="4542" max="4543" width="12.5" style="4" customWidth="1"/>
    <col min="4544" max="4544" width="12.25" style="4" bestFit="1" customWidth="1"/>
    <col min="4545" max="4546" width="11" style="4" customWidth="1"/>
    <col min="4547" max="4547" width="9.875" style="4" customWidth="1"/>
    <col min="4548" max="4549" width="11" style="4" customWidth="1"/>
    <col min="4550" max="4550" width="10.125" style="4" customWidth="1"/>
    <col min="4551" max="4552" width="11" style="4" customWidth="1"/>
    <col min="4553" max="4553" width="10.375" style="4" customWidth="1"/>
    <col min="4554" max="4555" width="11" style="4" customWidth="1"/>
    <col min="4556" max="4556" width="10.625" style="4" customWidth="1"/>
    <col min="4557" max="4559" width="11" style="4" customWidth="1"/>
    <col min="4560" max="4561" width="11.25" style="4" customWidth="1"/>
    <col min="4562" max="4562" width="10.375" style="4" bestFit="1" customWidth="1"/>
    <col min="4563" max="4564" width="11.25" style="4" customWidth="1"/>
    <col min="4565" max="4565" width="10.375" style="4" customWidth="1"/>
    <col min="4566" max="4567" width="11.25" style="4" customWidth="1"/>
    <col min="4568" max="4568" width="12.25" style="4" bestFit="1" customWidth="1"/>
    <col min="4569" max="4570" width="11.25" style="4" customWidth="1"/>
    <col min="4571" max="4571" width="9.625" style="4" customWidth="1"/>
    <col min="4572" max="4573" width="11.25" style="4" customWidth="1"/>
    <col min="4574" max="4574" width="9.25" style="4" customWidth="1"/>
    <col min="4575" max="4576" width="11.25" style="4" customWidth="1"/>
    <col min="4577" max="4577" width="10.125" style="4" customWidth="1"/>
    <col min="4578" max="4579" width="9.375" style="4" customWidth="1"/>
    <col min="4580" max="4580" width="10.375" style="4" bestFit="1" customWidth="1"/>
    <col min="4581" max="4582" width="9.375" style="4" customWidth="1"/>
    <col min="4583" max="4583" width="9.25" style="4" bestFit="1" customWidth="1"/>
    <col min="4584" max="4584" width="9.375" style="4" customWidth="1"/>
    <col min="4585" max="4585" width="9" style="4" customWidth="1"/>
    <col min="4586" max="4586" width="9.75" style="4" customWidth="1"/>
    <col min="4587" max="4587" width="10.5" style="4" customWidth="1"/>
    <col min="4588" max="4588" width="11.125" style="4" bestFit="1" customWidth="1"/>
    <col min="4589" max="4589" width="10.375" style="4" bestFit="1" customWidth="1"/>
    <col min="4590" max="4590" width="9.375" style="4" customWidth="1"/>
    <col min="4591" max="4591" width="10" style="4" customWidth="1"/>
    <col min="4592" max="4592" width="8.5" style="4" bestFit="1" customWidth="1"/>
    <col min="4593" max="4593" width="10.25" style="4" customWidth="1"/>
    <col min="4594" max="4594" width="10.125" style="4" customWidth="1"/>
    <col min="4595" max="4595" width="9.25" style="4" bestFit="1" customWidth="1"/>
    <col min="4596" max="4596" width="11" style="4" bestFit="1" customWidth="1"/>
    <col min="4597" max="4597" width="10.625" style="4" customWidth="1"/>
    <col min="4598" max="4598" width="10.375" style="4" bestFit="1" customWidth="1"/>
    <col min="4599" max="4599" width="9.5" style="4" bestFit="1" customWidth="1"/>
    <col min="4600" max="4795" width="9" style="4"/>
    <col min="4796" max="4796" width="4" style="4" customWidth="1"/>
    <col min="4797" max="4797" width="17.75" style="4" customWidth="1"/>
    <col min="4798" max="4799" width="12.5" style="4" customWidth="1"/>
    <col min="4800" max="4800" width="12.25" style="4" bestFit="1" customWidth="1"/>
    <col min="4801" max="4802" width="11" style="4" customWidth="1"/>
    <col min="4803" max="4803" width="9.875" style="4" customWidth="1"/>
    <col min="4804" max="4805" width="11" style="4" customWidth="1"/>
    <col min="4806" max="4806" width="10.125" style="4" customWidth="1"/>
    <col min="4807" max="4808" width="11" style="4" customWidth="1"/>
    <col min="4809" max="4809" width="10.375" style="4" customWidth="1"/>
    <col min="4810" max="4811" width="11" style="4" customWidth="1"/>
    <col min="4812" max="4812" width="10.625" style="4" customWidth="1"/>
    <col min="4813" max="4815" width="11" style="4" customWidth="1"/>
    <col min="4816" max="4817" width="11.25" style="4" customWidth="1"/>
    <col min="4818" max="4818" width="10.375" style="4" bestFit="1" customWidth="1"/>
    <col min="4819" max="4820" width="11.25" style="4" customWidth="1"/>
    <col min="4821" max="4821" width="10.375" style="4" customWidth="1"/>
    <col min="4822" max="4823" width="11.25" style="4" customWidth="1"/>
    <col min="4824" max="4824" width="12.25" style="4" bestFit="1" customWidth="1"/>
    <col min="4825" max="4826" width="11.25" style="4" customWidth="1"/>
    <col min="4827" max="4827" width="9.625" style="4" customWidth="1"/>
    <col min="4828" max="4829" width="11.25" style="4" customWidth="1"/>
    <col min="4830" max="4830" width="9.25" style="4" customWidth="1"/>
    <col min="4831" max="4832" width="11.25" style="4" customWidth="1"/>
    <col min="4833" max="4833" width="10.125" style="4" customWidth="1"/>
    <col min="4834" max="4835" width="9.375" style="4" customWidth="1"/>
    <col min="4836" max="4836" width="10.375" style="4" bestFit="1" customWidth="1"/>
    <col min="4837" max="4838" width="9.375" style="4" customWidth="1"/>
    <col min="4839" max="4839" width="9.25" style="4" bestFit="1" customWidth="1"/>
    <col min="4840" max="4840" width="9.375" style="4" customWidth="1"/>
    <col min="4841" max="4841" width="9" style="4" customWidth="1"/>
    <col min="4842" max="4842" width="9.75" style="4" customWidth="1"/>
    <col min="4843" max="4843" width="10.5" style="4" customWidth="1"/>
    <col min="4844" max="4844" width="11.125" style="4" bestFit="1" customWidth="1"/>
    <col min="4845" max="4845" width="10.375" style="4" bestFit="1" customWidth="1"/>
    <col min="4846" max="4846" width="9.375" style="4" customWidth="1"/>
    <col min="4847" max="4847" width="10" style="4" customWidth="1"/>
    <col min="4848" max="4848" width="8.5" style="4" bestFit="1" customWidth="1"/>
    <col min="4849" max="4849" width="10.25" style="4" customWidth="1"/>
    <col min="4850" max="4850" width="10.125" style="4" customWidth="1"/>
    <col min="4851" max="4851" width="9.25" style="4" bestFit="1" customWidth="1"/>
    <col min="4852" max="4852" width="11" style="4" bestFit="1" customWidth="1"/>
    <col min="4853" max="4853" width="10.625" style="4" customWidth="1"/>
    <col min="4854" max="4854" width="10.375" style="4" bestFit="1" customWidth="1"/>
    <col min="4855" max="4855" width="9.5" style="4" bestFit="1" customWidth="1"/>
    <col min="4856" max="5051" width="9" style="4"/>
    <col min="5052" max="5052" width="4" style="4" customWidth="1"/>
    <col min="5053" max="5053" width="17.75" style="4" customWidth="1"/>
    <col min="5054" max="5055" width="12.5" style="4" customWidth="1"/>
    <col min="5056" max="5056" width="12.25" style="4" bestFit="1" customWidth="1"/>
    <col min="5057" max="5058" width="11" style="4" customWidth="1"/>
    <col min="5059" max="5059" width="9.875" style="4" customWidth="1"/>
    <col min="5060" max="5061" width="11" style="4" customWidth="1"/>
    <col min="5062" max="5062" width="10.125" style="4" customWidth="1"/>
    <col min="5063" max="5064" width="11" style="4" customWidth="1"/>
    <col min="5065" max="5065" width="10.375" style="4" customWidth="1"/>
    <col min="5066" max="5067" width="11" style="4" customWidth="1"/>
    <col min="5068" max="5068" width="10.625" style="4" customWidth="1"/>
    <col min="5069" max="5071" width="11" style="4" customWidth="1"/>
    <col min="5072" max="5073" width="11.25" style="4" customWidth="1"/>
    <col min="5074" max="5074" width="10.375" style="4" bestFit="1" customWidth="1"/>
    <col min="5075" max="5076" width="11.25" style="4" customWidth="1"/>
    <col min="5077" max="5077" width="10.375" style="4" customWidth="1"/>
    <col min="5078" max="5079" width="11.25" style="4" customWidth="1"/>
    <col min="5080" max="5080" width="12.25" style="4" bestFit="1" customWidth="1"/>
    <col min="5081" max="5082" width="11.25" style="4" customWidth="1"/>
    <col min="5083" max="5083" width="9.625" style="4" customWidth="1"/>
    <col min="5084" max="5085" width="11.25" style="4" customWidth="1"/>
    <col min="5086" max="5086" width="9.25" style="4" customWidth="1"/>
    <col min="5087" max="5088" width="11.25" style="4" customWidth="1"/>
    <col min="5089" max="5089" width="10.125" style="4" customWidth="1"/>
    <col min="5090" max="5091" width="9.375" style="4" customWidth="1"/>
    <col min="5092" max="5092" width="10.375" style="4" bestFit="1" customWidth="1"/>
    <col min="5093" max="5094" width="9.375" style="4" customWidth="1"/>
    <col min="5095" max="5095" width="9.25" style="4" bestFit="1" customWidth="1"/>
    <col min="5096" max="5096" width="9.375" style="4" customWidth="1"/>
    <col min="5097" max="5097" width="9" style="4" customWidth="1"/>
    <col min="5098" max="5098" width="9.75" style="4" customWidth="1"/>
    <col min="5099" max="5099" width="10.5" style="4" customWidth="1"/>
    <col min="5100" max="5100" width="11.125" style="4" bestFit="1" customWidth="1"/>
    <col min="5101" max="5101" width="10.375" style="4" bestFit="1" customWidth="1"/>
    <col min="5102" max="5102" width="9.375" style="4" customWidth="1"/>
    <col min="5103" max="5103" width="10" style="4" customWidth="1"/>
    <col min="5104" max="5104" width="8.5" style="4" bestFit="1" customWidth="1"/>
    <col min="5105" max="5105" width="10.25" style="4" customWidth="1"/>
    <col min="5106" max="5106" width="10.125" style="4" customWidth="1"/>
    <col min="5107" max="5107" width="9.25" style="4" bestFit="1" customWidth="1"/>
    <col min="5108" max="5108" width="11" style="4" bestFit="1" customWidth="1"/>
    <col min="5109" max="5109" width="10.625" style="4" customWidth="1"/>
    <col min="5110" max="5110" width="10.375" style="4" bestFit="1" customWidth="1"/>
    <col min="5111" max="5111" width="9.5" style="4" bestFit="1" customWidth="1"/>
    <col min="5112" max="5307" width="9" style="4"/>
    <col min="5308" max="5308" width="4" style="4" customWidth="1"/>
    <col min="5309" max="5309" width="17.75" style="4" customWidth="1"/>
    <col min="5310" max="5311" width="12.5" style="4" customWidth="1"/>
    <col min="5312" max="5312" width="12.25" style="4" bestFit="1" customWidth="1"/>
    <col min="5313" max="5314" width="11" style="4" customWidth="1"/>
    <col min="5315" max="5315" width="9.875" style="4" customWidth="1"/>
    <col min="5316" max="5317" width="11" style="4" customWidth="1"/>
    <col min="5318" max="5318" width="10.125" style="4" customWidth="1"/>
    <col min="5319" max="5320" width="11" style="4" customWidth="1"/>
    <col min="5321" max="5321" width="10.375" style="4" customWidth="1"/>
    <col min="5322" max="5323" width="11" style="4" customWidth="1"/>
    <col min="5324" max="5324" width="10.625" style="4" customWidth="1"/>
    <col min="5325" max="5327" width="11" style="4" customWidth="1"/>
    <col min="5328" max="5329" width="11.25" style="4" customWidth="1"/>
    <col min="5330" max="5330" width="10.375" style="4" bestFit="1" customWidth="1"/>
    <col min="5331" max="5332" width="11.25" style="4" customWidth="1"/>
    <col min="5333" max="5333" width="10.375" style="4" customWidth="1"/>
    <col min="5334" max="5335" width="11.25" style="4" customWidth="1"/>
    <col min="5336" max="5336" width="12.25" style="4" bestFit="1" customWidth="1"/>
    <col min="5337" max="5338" width="11.25" style="4" customWidth="1"/>
    <col min="5339" max="5339" width="9.625" style="4" customWidth="1"/>
    <col min="5340" max="5341" width="11.25" style="4" customWidth="1"/>
    <col min="5342" max="5342" width="9.25" style="4" customWidth="1"/>
    <col min="5343" max="5344" width="11.25" style="4" customWidth="1"/>
    <col min="5345" max="5345" width="10.125" style="4" customWidth="1"/>
    <col min="5346" max="5347" width="9.375" style="4" customWidth="1"/>
    <col min="5348" max="5348" width="10.375" style="4" bestFit="1" customWidth="1"/>
    <col min="5349" max="5350" width="9.375" style="4" customWidth="1"/>
    <col min="5351" max="5351" width="9.25" style="4" bestFit="1" customWidth="1"/>
    <col min="5352" max="5352" width="9.375" style="4" customWidth="1"/>
    <col min="5353" max="5353" width="9" style="4" customWidth="1"/>
    <col min="5354" max="5354" width="9.75" style="4" customWidth="1"/>
    <col min="5355" max="5355" width="10.5" style="4" customWidth="1"/>
    <col min="5356" max="5356" width="11.125" style="4" bestFit="1" customWidth="1"/>
    <col min="5357" max="5357" width="10.375" style="4" bestFit="1" customWidth="1"/>
    <col min="5358" max="5358" width="9.375" style="4" customWidth="1"/>
    <col min="5359" max="5359" width="10" style="4" customWidth="1"/>
    <col min="5360" max="5360" width="8.5" style="4" bestFit="1" customWidth="1"/>
    <col min="5361" max="5361" width="10.25" style="4" customWidth="1"/>
    <col min="5362" max="5362" width="10.125" style="4" customWidth="1"/>
    <col min="5363" max="5363" width="9.25" style="4" bestFit="1" customWidth="1"/>
    <col min="5364" max="5364" width="11" style="4" bestFit="1" customWidth="1"/>
    <col min="5365" max="5365" width="10.625" style="4" customWidth="1"/>
    <col min="5366" max="5366" width="10.375" style="4" bestFit="1" customWidth="1"/>
    <col min="5367" max="5367" width="9.5" style="4" bestFit="1" customWidth="1"/>
    <col min="5368" max="5563" width="9" style="4"/>
    <col min="5564" max="5564" width="4" style="4" customWidth="1"/>
    <col min="5565" max="5565" width="17.75" style="4" customWidth="1"/>
    <col min="5566" max="5567" width="12.5" style="4" customWidth="1"/>
    <col min="5568" max="5568" width="12.25" style="4" bestFit="1" customWidth="1"/>
    <col min="5569" max="5570" width="11" style="4" customWidth="1"/>
    <col min="5571" max="5571" width="9.875" style="4" customWidth="1"/>
    <col min="5572" max="5573" width="11" style="4" customWidth="1"/>
    <col min="5574" max="5574" width="10.125" style="4" customWidth="1"/>
    <col min="5575" max="5576" width="11" style="4" customWidth="1"/>
    <col min="5577" max="5577" width="10.375" style="4" customWidth="1"/>
    <col min="5578" max="5579" width="11" style="4" customWidth="1"/>
    <col min="5580" max="5580" width="10.625" style="4" customWidth="1"/>
    <col min="5581" max="5583" width="11" style="4" customWidth="1"/>
    <col min="5584" max="5585" width="11.25" style="4" customWidth="1"/>
    <col min="5586" max="5586" width="10.375" style="4" bestFit="1" customWidth="1"/>
    <col min="5587" max="5588" width="11.25" style="4" customWidth="1"/>
    <col min="5589" max="5589" width="10.375" style="4" customWidth="1"/>
    <col min="5590" max="5591" width="11.25" style="4" customWidth="1"/>
    <col min="5592" max="5592" width="12.25" style="4" bestFit="1" customWidth="1"/>
    <col min="5593" max="5594" width="11.25" style="4" customWidth="1"/>
    <col min="5595" max="5595" width="9.625" style="4" customWidth="1"/>
    <col min="5596" max="5597" width="11.25" style="4" customWidth="1"/>
    <col min="5598" max="5598" width="9.25" style="4" customWidth="1"/>
    <col min="5599" max="5600" width="11.25" style="4" customWidth="1"/>
    <col min="5601" max="5601" width="10.125" style="4" customWidth="1"/>
    <col min="5602" max="5603" width="9.375" style="4" customWidth="1"/>
    <col min="5604" max="5604" width="10.375" style="4" bestFit="1" customWidth="1"/>
    <col min="5605" max="5606" width="9.375" style="4" customWidth="1"/>
    <col min="5607" max="5607" width="9.25" style="4" bestFit="1" customWidth="1"/>
    <col min="5608" max="5608" width="9.375" style="4" customWidth="1"/>
    <col min="5609" max="5609" width="9" style="4" customWidth="1"/>
    <col min="5610" max="5610" width="9.75" style="4" customWidth="1"/>
    <col min="5611" max="5611" width="10.5" style="4" customWidth="1"/>
    <col min="5612" max="5612" width="11.125" style="4" bestFit="1" customWidth="1"/>
    <col min="5613" max="5613" width="10.375" style="4" bestFit="1" customWidth="1"/>
    <col min="5614" max="5614" width="9.375" style="4" customWidth="1"/>
    <col min="5615" max="5615" width="10" style="4" customWidth="1"/>
    <col min="5616" max="5616" width="8.5" style="4" bestFit="1" customWidth="1"/>
    <col min="5617" max="5617" width="10.25" style="4" customWidth="1"/>
    <col min="5618" max="5618" width="10.125" style="4" customWidth="1"/>
    <col min="5619" max="5619" width="9.25" style="4" bestFit="1" customWidth="1"/>
    <col min="5620" max="5620" width="11" style="4" bestFit="1" customWidth="1"/>
    <col min="5621" max="5621" width="10.625" style="4" customWidth="1"/>
    <col min="5622" max="5622" width="10.375" style="4" bestFit="1" customWidth="1"/>
    <col min="5623" max="5623" width="9.5" style="4" bestFit="1" customWidth="1"/>
    <col min="5624" max="5819" width="9" style="4"/>
    <col min="5820" max="5820" width="4" style="4" customWidth="1"/>
    <col min="5821" max="5821" width="17.75" style="4" customWidth="1"/>
    <col min="5822" max="5823" width="12.5" style="4" customWidth="1"/>
    <col min="5824" max="5824" width="12.25" style="4" bestFit="1" customWidth="1"/>
    <col min="5825" max="5826" width="11" style="4" customWidth="1"/>
    <col min="5827" max="5827" width="9.875" style="4" customWidth="1"/>
    <col min="5828" max="5829" width="11" style="4" customWidth="1"/>
    <col min="5830" max="5830" width="10.125" style="4" customWidth="1"/>
    <col min="5831" max="5832" width="11" style="4" customWidth="1"/>
    <col min="5833" max="5833" width="10.375" style="4" customWidth="1"/>
    <col min="5834" max="5835" width="11" style="4" customWidth="1"/>
    <col min="5836" max="5836" width="10.625" style="4" customWidth="1"/>
    <col min="5837" max="5839" width="11" style="4" customWidth="1"/>
    <col min="5840" max="5841" width="11.25" style="4" customWidth="1"/>
    <col min="5842" max="5842" width="10.375" style="4" bestFit="1" customWidth="1"/>
    <col min="5843" max="5844" width="11.25" style="4" customWidth="1"/>
    <col min="5845" max="5845" width="10.375" style="4" customWidth="1"/>
    <col min="5846" max="5847" width="11.25" style="4" customWidth="1"/>
    <col min="5848" max="5848" width="12.25" style="4" bestFit="1" customWidth="1"/>
    <col min="5849" max="5850" width="11.25" style="4" customWidth="1"/>
    <col min="5851" max="5851" width="9.625" style="4" customWidth="1"/>
    <col min="5852" max="5853" width="11.25" style="4" customWidth="1"/>
    <col min="5854" max="5854" width="9.25" style="4" customWidth="1"/>
    <col min="5855" max="5856" width="11.25" style="4" customWidth="1"/>
    <col min="5857" max="5857" width="10.125" style="4" customWidth="1"/>
    <col min="5858" max="5859" width="9.375" style="4" customWidth="1"/>
    <col min="5860" max="5860" width="10.375" style="4" bestFit="1" customWidth="1"/>
    <col min="5861" max="5862" width="9.375" style="4" customWidth="1"/>
    <col min="5863" max="5863" width="9.25" style="4" bestFit="1" customWidth="1"/>
    <col min="5864" max="5864" width="9.375" style="4" customWidth="1"/>
    <col min="5865" max="5865" width="9" style="4" customWidth="1"/>
    <col min="5866" max="5866" width="9.75" style="4" customWidth="1"/>
    <col min="5867" max="5867" width="10.5" style="4" customWidth="1"/>
    <col min="5868" max="5868" width="11.125" style="4" bestFit="1" customWidth="1"/>
    <col min="5869" max="5869" width="10.375" style="4" bestFit="1" customWidth="1"/>
    <col min="5870" max="5870" width="9.375" style="4" customWidth="1"/>
    <col min="5871" max="5871" width="10" style="4" customWidth="1"/>
    <col min="5872" max="5872" width="8.5" style="4" bestFit="1" customWidth="1"/>
    <col min="5873" max="5873" width="10.25" style="4" customWidth="1"/>
    <col min="5874" max="5874" width="10.125" style="4" customWidth="1"/>
    <col min="5875" max="5875" width="9.25" style="4" bestFit="1" customWidth="1"/>
    <col min="5876" max="5876" width="11" style="4" bestFit="1" customWidth="1"/>
    <col min="5877" max="5877" width="10.625" style="4" customWidth="1"/>
    <col min="5878" max="5878" width="10.375" style="4" bestFit="1" customWidth="1"/>
    <col min="5879" max="5879" width="9.5" style="4" bestFit="1" customWidth="1"/>
    <col min="5880" max="6075" width="9" style="4"/>
    <col min="6076" max="6076" width="4" style="4" customWidth="1"/>
    <col min="6077" max="6077" width="17.75" style="4" customWidth="1"/>
    <col min="6078" max="6079" width="12.5" style="4" customWidth="1"/>
    <col min="6080" max="6080" width="12.25" style="4" bestFit="1" customWidth="1"/>
    <col min="6081" max="6082" width="11" style="4" customWidth="1"/>
    <col min="6083" max="6083" width="9.875" style="4" customWidth="1"/>
    <col min="6084" max="6085" width="11" style="4" customWidth="1"/>
    <col min="6086" max="6086" width="10.125" style="4" customWidth="1"/>
    <col min="6087" max="6088" width="11" style="4" customWidth="1"/>
    <col min="6089" max="6089" width="10.375" style="4" customWidth="1"/>
    <col min="6090" max="6091" width="11" style="4" customWidth="1"/>
    <col min="6092" max="6092" width="10.625" style="4" customWidth="1"/>
    <col min="6093" max="6095" width="11" style="4" customWidth="1"/>
    <col min="6096" max="6097" width="11.25" style="4" customWidth="1"/>
    <col min="6098" max="6098" width="10.375" style="4" bestFit="1" customWidth="1"/>
    <col min="6099" max="6100" width="11.25" style="4" customWidth="1"/>
    <col min="6101" max="6101" width="10.375" style="4" customWidth="1"/>
    <col min="6102" max="6103" width="11.25" style="4" customWidth="1"/>
    <col min="6104" max="6104" width="12.25" style="4" bestFit="1" customWidth="1"/>
    <col min="6105" max="6106" width="11.25" style="4" customWidth="1"/>
    <col min="6107" max="6107" width="9.625" style="4" customWidth="1"/>
    <col min="6108" max="6109" width="11.25" style="4" customWidth="1"/>
    <col min="6110" max="6110" width="9.25" style="4" customWidth="1"/>
    <col min="6111" max="6112" width="11.25" style="4" customWidth="1"/>
    <col min="6113" max="6113" width="10.125" style="4" customWidth="1"/>
    <col min="6114" max="6115" width="9.375" style="4" customWidth="1"/>
    <col min="6116" max="6116" width="10.375" style="4" bestFit="1" customWidth="1"/>
    <col min="6117" max="6118" width="9.375" style="4" customWidth="1"/>
    <col min="6119" max="6119" width="9.25" style="4" bestFit="1" customWidth="1"/>
    <col min="6120" max="6120" width="9.375" style="4" customWidth="1"/>
    <col min="6121" max="6121" width="9" style="4" customWidth="1"/>
    <col min="6122" max="6122" width="9.75" style="4" customWidth="1"/>
    <col min="6123" max="6123" width="10.5" style="4" customWidth="1"/>
    <col min="6124" max="6124" width="11.125" style="4" bestFit="1" customWidth="1"/>
    <col min="6125" max="6125" width="10.375" style="4" bestFit="1" customWidth="1"/>
    <col min="6126" max="6126" width="9.375" style="4" customWidth="1"/>
    <col min="6127" max="6127" width="10" style="4" customWidth="1"/>
    <col min="6128" max="6128" width="8.5" style="4" bestFit="1" customWidth="1"/>
    <col min="6129" max="6129" width="10.25" style="4" customWidth="1"/>
    <col min="6130" max="6130" width="10.125" style="4" customWidth="1"/>
    <col min="6131" max="6131" width="9.25" style="4" bestFit="1" customWidth="1"/>
    <col min="6132" max="6132" width="11" style="4" bestFit="1" customWidth="1"/>
    <col min="6133" max="6133" width="10.625" style="4" customWidth="1"/>
    <col min="6134" max="6134" width="10.375" style="4" bestFit="1" customWidth="1"/>
    <col min="6135" max="6135" width="9.5" style="4" bestFit="1" customWidth="1"/>
    <col min="6136" max="6331" width="9" style="4"/>
    <col min="6332" max="6332" width="4" style="4" customWidth="1"/>
    <col min="6333" max="6333" width="17.75" style="4" customWidth="1"/>
    <col min="6334" max="6335" width="12.5" style="4" customWidth="1"/>
    <col min="6336" max="6336" width="12.25" style="4" bestFit="1" customWidth="1"/>
    <col min="6337" max="6338" width="11" style="4" customWidth="1"/>
    <col min="6339" max="6339" width="9.875" style="4" customWidth="1"/>
    <col min="6340" max="6341" width="11" style="4" customWidth="1"/>
    <col min="6342" max="6342" width="10.125" style="4" customWidth="1"/>
    <col min="6343" max="6344" width="11" style="4" customWidth="1"/>
    <col min="6345" max="6345" width="10.375" style="4" customWidth="1"/>
    <col min="6346" max="6347" width="11" style="4" customWidth="1"/>
    <col min="6348" max="6348" width="10.625" style="4" customWidth="1"/>
    <col min="6349" max="6351" width="11" style="4" customWidth="1"/>
    <col min="6352" max="6353" width="11.25" style="4" customWidth="1"/>
    <col min="6354" max="6354" width="10.375" style="4" bestFit="1" customWidth="1"/>
    <col min="6355" max="6356" width="11.25" style="4" customWidth="1"/>
    <col min="6357" max="6357" width="10.375" style="4" customWidth="1"/>
    <col min="6358" max="6359" width="11.25" style="4" customWidth="1"/>
    <col min="6360" max="6360" width="12.25" style="4" bestFit="1" customWidth="1"/>
    <col min="6361" max="6362" width="11.25" style="4" customWidth="1"/>
    <col min="6363" max="6363" width="9.625" style="4" customWidth="1"/>
    <col min="6364" max="6365" width="11.25" style="4" customWidth="1"/>
    <col min="6366" max="6366" width="9.25" style="4" customWidth="1"/>
    <col min="6367" max="6368" width="11.25" style="4" customWidth="1"/>
    <col min="6369" max="6369" width="10.125" style="4" customWidth="1"/>
    <col min="6370" max="6371" width="9.375" style="4" customWidth="1"/>
    <col min="6372" max="6372" width="10.375" style="4" bestFit="1" customWidth="1"/>
    <col min="6373" max="6374" width="9.375" style="4" customWidth="1"/>
    <col min="6375" max="6375" width="9.25" style="4" bestFit="1" customWidth="1"/>
    <col min="6376" max="6376" width="9.375" style="4" customWidth="1"/>
    <col min="6377" max="6377" width="9" style="4" customWidth="1"/>
    <col min="6378" max="6378" width="9.75" style="4" customWidth="1"/>
    <col min="6379" max="6379" width="10.5" style="4" customWidth="1"/>
    <col min="6380" max="6380" width="11.125" style="4" bestFit="1" customWidth="1"/>
    <col min="6381" max="6381" width="10.375" style="4" bestFit="1" customWidth="1"/>
    <col min="6382" max="6382" width="9.375" style="4" customWidth="1"/>
    <col min="6383" max="6383" width="10" style="4" customWidth="1"/>
    <col min="6384" max="6384" width="8.5" style="4" bestFit="1" customWidth="1"/>
    <col min="6385" max="6385" width="10.25" style="4" customWidth="1"/>
    <col min="6386" max="6386" width="10.125" style="4" customWidth="1"/>
    <col min="6387" max="6387" width="9.25" style="4" bestFit="1" customWidth="1"/>
    <col min="6388" max="6388" width="11" style="4" bestFit="1" customWidth="1"/>
    <col min="6389" max="6389" width="10.625" style="4" customWidth="1"/>
    <col min="6390" max="6390" width="10.375" style="4" bestFit="1" customWidth="1"/>
    <col min="6391" max="6391" width="9.5" style="4" bestFit="1" customWidth="1"/>
    <col min="6392" max="6587" width="9" style="4"/>
    <col min="6588" max="6588" width="4" style="4" customWidth="1"/>
    <col min="6589" max="6589" width="17.75" style="4" customWidth="1"/>
    <col min="6590" max="6591" width="12.5" style="4" customWidth="1"/>
    <col min="6592" max="6592" width="12.25" style="4" bestFit="1" customWidth="1"/>
    <col min="6593" max="6594" width="11" style="4" customWidth="1"/>
    <col min="6595" max="6595" width="9.875" style="4" customWidth="1"/>
    <col min="6596" max="6597" width="11" style="4" customWidth="1"/>
    <col min="6598" max="6598" width="10.125" style="4" customWidth="1"/>
    <col min="6599" max="6600" width="11" style="4" customWidth="1"/>
    <col min="6601" max="6601" width="10.375" style="4" customWidth="1"/>
    <col min="6602" max="6603" width="11" style="4" customWidth="1"/>
    <col min="6604" max="6604" width="10.625" style="4" customWidth="1"/>
    <col min="6605" max="6607" width="11" style="4" customWidth="1"/>
    <col min="6608" max="6609" width="11.25" style="4" customWidth="1"/>
    <col min="6610" max="6610" width="10.375" style="4" bestFit="1" customWidth="1"/>
    <col min="6611" max="6612" width="11.25" style="4" customWidth="1"/>
    <col min="6613" max="6613" width="10.375" style="4" customWidth="1"/>
    <col min="6614" max="6615" width="11.25" style="4" customWidth="1"/>
    <col min="6616" max="6616" width="12.25" style="4" bestFit="1" customWidth="1"/>
    <col min="6617" max="6618" width="11.25" style="4" customWidth="1"/>
    <col min="6619" max="6619" width="9.625" style="4" customWidth="1"/>
    <col min="6620" max="6621" width="11.25" style="4" customWidth="1"/>
    <col min="6622" max="6622" width="9.25" style="4" customWidth="1"/>
    <col min="6623" max="6624" width="11.25" style="4" customWidth="1"/>
    <col min="6625" max="6625" width="10.125" style="4" customWidth="1"/>
    <col min="6626" max="6627" width="9.375" style="4" customWidth="1"/>
    <col min="6628" max="6628" width="10.375" style="4" bestFit="1" customWidth="1"/>
    <col min="6629" max="6630" width="9.375" style="4" customWidth="1"/>
    <col min="6631" max="6631" width="9.25" style="4" bestFit="1" customWidth="1"/>
    <col min="6632" max="6632" width="9.375" style="4" customWidth="1"/>
    <col min="6633" max="6633" width="9" style="4" customWidth="1"/>
    <col min="6634" max="6634" width="9.75" style="4" customWidth="1"/>
    <col min="6635" max="6635" width="10.5" style="4" customWidth="1"/>
    <col min="6636" max="6636" width="11.125" style="4" bestFit="1" customWidth="1"/>
    <col min="6637" max="6637" width="10.375" style="4" bestFit="1" customWidth="1"/>
    <col min="6638" max="6638" width="9.375" style="4" customWidth="1"/>
    <col min="6639" max="6639" width="10" style="4" customWidth="1"/>
    <col min="6640" max="6640" width="8.5" style="4" bestFit="1" customWidth="1"/>
    <col min="6641" max="6641" width="10.25" style="4" customWidth="1"/>
    <col min="6642" max="6642" width="10.125" style="4" customWidth="1"/>
    <col min="6643" max="6643" width="9.25" style="4" bestFit="1" customWidth="1"/>
    <col min="6644" max="6644" width="11" style="4" bestFit="1" customWidth="1"/>
    <col min="6645" max="6645" width="10.625" style="4" customWidth="1"/>
    <col min="6646" max="6646" width="10.375" style="4" bestFit="1" customWidth="1"/>
    <col min="6647" max="6647" width="9.5" style="4" bestFit="1" customWidth="1"/>
    <col min="6648" max="6843" width="9" style="4"/>
    <col min="6844" max="6844" width="4" style="4" customWidth="1"/>
    <col min="6845" max="6845" width="17.75" style="4" customWidth="1"/>
    <col min="6846" max="6847" width="12.5" style="4" customWidth="1"/>
    <col min="6848" max="6848" width="12.25" style="4" bestFit="1" customWidth="1"/>
    <col min="6849" max="6850" width="11" style="4" customWidth="1"/>
    <col min="6851" max="6851" width="9.875" style="4" customWidth="1"/>
    <col min="6852" max="6853" width="11" style="4" customWidth="1"/>
    <col min="6854" max="6854" width="10.125" style="4" customWidth="1"/>
    <col min="6855" max="6856" width="11" style="4" customWidth="1"/>
    <col min="6857" max="6857" width="10.375" style="4" customWidth="1"/>
    <col min="6858" max="6859" width="11" style="4" customWidth="1"/>
    <col min="6860" max="6860" width="10.625" style="4" customWidth="1"/>
    <col min="6861" max="6863" width="11" style="4" customWidth="1"/>
    <col min="6864" max="6865" width="11.25" style="4" customWidth="1"/>
    <col min="6866" max="6866" width="10.375" style="4" bestFit="1" customWidth="1"/>
    <col min="6867" max="6868" width="11.25" style="4" customWidth="1"/>
    <col min="6869" max="6869" width="10.375" style="4" customWidth="1"/>
    <col min="6870" max="6871" width="11.25" style="4" customWidth="1"/>
    <col min="6872" max="6872" width="12.25" style="4" bestFit="1" customWidth="1"/>
    <col min="6873" max="6874" width="11.25" style="4" customWidth="1"/>
    <col min="6875" max="6875" width="9.625" style="4" customWidth="1"/>
    <col min="6876" max="6877" width="11.25" style="4" customWidth="1"/>
    <col min="6878" max="6878" width="9.25" style="4" customWidth="1"/>
    <col min="6879" max="6880" width="11.25" style="4" customWidth="1"/>
    <col min="6881" max="6881" width="10.125" style="4" customWidth="1"/>
    <col min="6882" max="6883" width="9.375" style="4" customWidth="1"/>
    <col min="6884" max="6884" width="10.375" style="4" bestFit="1" customWidth="1"/>
    <col min="6885" max="6886" width="9.375" style="4" customWidth="1"/>
    <col min="6887" max="6887" width="9.25" style="4" bestFit="1" customWidth="1"/>
    <col min="6888" max="6888" width="9.375" style="4" customWidth="1"/>
    <col min="6889" max="6889" width="9" style="4" customWidth="1"/>
    <col min="6890" max="6890" width="9.75" style="4" customWidth="1"/>
    <col min="6891" max="6891" width="10.5" style="4" customWidth="1"/>
    <col min="6892" max="6892" width="11.125" style="4" bestFit="1" customWidth="1"/>
    <col min="6893" max="6893" width="10.375" style="4" bestFit="1" customWidth="1"/>
    <col min="6894" max="6894" width="9.375" style="4" customWidth="1"/>
    <col min="6895" max="6895" width="10" style="4" customWidth="1"/>
    <col min="6896" max="6896" width="8.5" style="4" bestFit="1" customWidth="1"/>
    <col min="6897" max="6897" width="10.25" style="4" customWidth="1"/>
    <col min="6898" max="6898" width="10.125" style="4" customWidth="1"/>
    <col min="6899" max="6899" width="9.25" style="4" bestFit="1" customWidth="1"/>
    <col min="6900" max="6900" width="11" style="4" bestFit="1" customWidth="1"/>
    <col min="6901" max="6901" width="10.625" style="4" customWidth="1"/>
    <col min="6902" max="6902" width="10.375" style="4" bestFit="1" customWidth="1"/>
    <col min="6903" max="6903" width="9.5" style="4" bestFit="1" customWidth="1"/>
    <col min="6904" max="7099" width="9" style="4"/>
    <col min="7100" max="7100" width="4" style="4" customWidth="1"/>
    <col min="7101" max="7101" width="17.75" style="4" customWidth="1"/>
    <col min="7102" max="7103" width="12.5" style="4" customWidth="1"/>
    <col min="7104" max="7104" width="12.25" style="4" bestFit="1" customWidth="1"/>
    <col min="7105" max="7106" width="11" style="4" customWidth="1"/>
    <col min="7107" max="7107" width="9.875" style="4" customWidth="1"/>
    <col min="7108" max="7109" width="11" style="4" customWidth="1"/>
    <col min="7110" max="7110" width="10.125" style="4" customWidth="1"/>
    <col min="7111" max="7112" width="11" style="4" customWidth="1"/>
    <col min="7113" max="7113" width="10.375" style="4" customWidth="1"/>
    <col min="7114" max="7115" width="11" style="4" customWidth="1"/>
    <col min="7116" max="7116" width="10.625" style="4" customWidth="1"/>
    <col min="7117" max="7119" width="11" style="4" customWidth="1"/>
    <col min="7120" max="7121" width="11.25" style="4" customWidth="1"/>
    <col min="7122" max="7122" width="10.375" style="4" bestFit="1" customWidth="1"/>
    <col min="7123" max="7124" width="11.25" style="4" customWidth="1"/>
    <col min="7125" max="7125" width="10.375" style="4" customWidth="1"/>
    <col min="7126" max="7127" width="11.25" style="4" customWidth="1"/>
    <col min="7128" max="7128" width="12.25" style="4" bestFit="1" customWidth="1"/>
    <col min="7129" max="7130" width="11.25" style="4" customWidth="1"/>
    <col min="7131" max="7131" width="9.625" style="4" customWidth="1"/>
    <col min="7132" max="7133" width="11.25" style="4" customWidth="1"/>
    <col min="7134" max="7134" width="9.25" style="4" customWidth="1"/>
    <col min="7135" max="7136" width="11.25" style="4" customWidth="1"/>
    <col min="7137" max="7137" width="10.125" style="4" customWidth="1"/>
    <col min="7138" max="7139" width="9.375" style="4" customWidth="1"/>
    <col min="7140" max="7140" width="10.375" style="4" bestFit="1" customWidth="1"/>
    <col min="7141" max="7142" width="9.375" style="4" customWidth="1"/>
    <col min="7143" max="7143" width="9.25" style="4" bestFit="1" customWidth="1"/>
    <col min="7144" max="7144" width="9.375" style="4" customWidth="1"/>
    <col min="7145" max="7145" width="9" style="4" customWidth="1"/>
    <col min="7146" max="7146" width="9.75" style="4" customWidth="1"/>
    <col min="7147" max="7147" width="10.5" style="4" customWidth="1"/>
    <col min="7148" max="7148" width="11.125" style="4" bestFit="1" customWidth="1"/>
    <col min="7149" max="7149" width="10.375" style="4" bestFit="1" customWidth="1"/>
    <col min="7150" max="7150" width="9.375" style="4" customWidth="1"/>
    <col min="7151" max="7151" width="10" style="4" customWidth="1"/>
    <col min="7152" max="7152" width="8.5" style="4" bestFit="1" customWidth="1"/>
    <col min="7153" max="7153" width="10.25" style="4" customWidth="1"/>
    <col min="7154" max="7154" width="10.125" style="4" customWidth="1"/>
    <col min="7155" max="7155" width="9.25" style="4" bestFit="1" customWidth="1"/>
    <col min="7156" max="7156" width="11" style="4" bestFit="1" customWidth="1"/>
    <col min="7157" max="7157" width="10.625" style="4" customWidth="1"/>
    <col min="7158" max="7158" width="10.375" style="4" bestFit="1" customWidth="1"/>
    <col min="7159" max="7159" width="9.5" style="4" bestFit="1" customWidth="1"/>
    <col min="7160" max="7355" width="9" style="4"/>
    <col min="7356" max="7356" width="4" style="4" customWidth="1"/>
    <col min="7357" max="7357" width="17.75" style="4" customWidth="1"/>
    <col min="7358" max="7359" width="12.5" style="4" customWidth="1"/>
    <col min="7360" max="7360" width="12.25" style="4" bestFit="1" customWidth="1"/>
    <col min="7361" max="7362" width="11" style="4" customWidth="1"/>
    <col min="7363" max="7363" width="9.875" style="4" customWidth="1"/>
    <col min="7364" max="7365" width="11" style="4" customWidth="1"/>
    <col min="7366" max="7366" width="10.125" style="4" customWidth="1"/>
    <col min="7367" max="7368" width="11" style="4" customWidth="1"/>
    <col min="7369" max="7369" width="10.375" style="4" customWidth="1"/>
    <col min="7370" max="7371" width="11" style="4" customWidth="1"/>
    <col min="7372" max="7372" width="10.625" style="4" customWidth="1"/>
    <col min="7373" max="7375" width="11" style="4" customWidth="1"/>
    <col min="7376" max="7377" width="11.25" style="4" customWidth="1"/>
    <col min="7378" max="7378" width="10.375" style="4" bestFit="1" customWidth="1"/>
    <col min="7379" max="7380" width="11.25" style="4" customWidth="1"/>
    <col min="7381" max="7381" width="10.375" style="4" customWidth="1"/>
    <col min="7382" max="7383" width="11.25" style="4" customWidth="1"/>
    <col min="7384" max="7384" width="12.25" style="4" bestFit="1" customWidth="1"/>
    <col min="7385" max="7386" width="11.25" style="4" customWidth="1"/>
    <col min="7387" max="7387" width="9.625" style="4" customWidth="1"/>
    <col min="7388" max="7389" width="11.25" style="4" customWidth="1"/>
    <col min="7390" max="7390" width="9.25" style="4" customWidth="1"/>
    <col min="7391" max="7392" width="11.25" style="4" customWidth="1"/>
    <col min="7393" max="7393" width="10.125" style="4" customWidth="1"/>
    <col min="7394" max="7395" width="9.375" style="4" customWidth="1"/>
    <col min="7396" max="7396" width="10.375" style="4" bestFit="1" customWidth="1"/>
    <col min="7397" max="7398" width="9.375" style="4" customWidth="1"/>
    <col min="7399" max="7399" width="9.25" style="4" bestFit="1" customWidth="1"/>
    <col min="7400" max="7400" width="9.375" style="4" customWidth="1"/>
    <col min="7401" max="7401" width="9" style="4" customWidth="1"/>
    <col min="7402" max="7402" width="9.75" style="4" customWidth="1"/>
    <col min="7403" max="7403" width="10.5" style="4" customWidth="1"/>
    <col min="7404" max="7404" width="11.125" style="4" bestFit="1" customWidth="1"/>
    <col min="7405" max="7405" width="10.375" style="4" bestFit="1" customWidth="1"/>
    <col min="7406" max="7406" width="9.375" style="4" customWidth="1"/>
    <col min="7407" max="7407" width="10" style="4" customWidth="1"/>
    <col min="7408" max="7408" width="8.5" style="4" bestFit="1" customWidth="1"/>
    <col min="7409" max="7409" width="10.25" style="4" customWidth="1"/>
    <col min="7410" max="7410" width="10.125" style="4" customWidth="1"/>
    <col min="7411" max="7411" width="9.25" style="4" bestFit="1" customWidth="1"/>
    <col min="7412" max="7412" width="11" style="4" bestFit="1" customWidth="1"/>
    <col min="7413" max="7413" width="10.625" style="4" customWidth="1"/>
    <col min="7414" max="7414" width="10.375" style="4" bestFit="1" customWidth="1"/>
    <col min="7415" max="7415" width="9.5" style="4" bestFit="1" customWidth="1"/>
    <col min="7416" max="7611" width="9" style="4"/>
    <col min="7612" max="7612" width="4" style="4" customWidth="1"/>
    <col min="7613" max="7613" width="17.75" style="4" customWidth="1"/>
    <col min="7614" max="7615" width="12.5" style="4" customWidth="1"/>
    <col min="7616" max="7616" width="12.25" style="4" bestFit="1" customWidth="1"/>
    <col min="7617" max="7618" width="11" style="4" customWidth="1"/>
    <col min="7619" max="7619" width="9.875" style="4" customWidth="1"/>
    <col min="7620" max="7621" width="11" style="4" customWidth="1"/>
    <col min="7622" max="7622" width="10.125" style="4" customWidth="1"/>
    <col min="7623" max="7624" width="11" style="4" customWidth="1"/>
    <col min="7625" max="7625" width="10.375" style="4" customWidth="1"/>
    <col min="7626" max="7627" width="11" style="4" customWidth="1"/>
    <col min="7628" max="7628" width="10.625" style="4" customWidth="1"/>
    <col min="7629" max="7631" width="11" style="4" customWidth="1"/>
    <col min="7632" max="7633" width="11.25" style="4" customWidth="1"/>
    <col min="7634" max="7634" width="10.375" style="4" bestFit="1" customWidth="1"/>
    <col min="7635" max="7636" width="11.25" style="4" customWidth="1"/>
    <col min="7637" max="7637" width="10.375" style="4" customWidth="1"/>
    <col min="7638" max="7639" width="11.25" style="4" customWidth="1"/>
    <col min="7640" max="7640" width="12.25" style="4" bestFit="1" customWidth="1"/>
    <col min="7641" max="7642" width="11.25" style="4" customWidth="1"/>
    <col min="7643" max="7643" width="9.625" style="4" customWidth="1"/>
    <col min="7644" max="7645" width="11.25" style="4" customWidth="1"/>
    <col min="7646" max="7646" width="9.25" style="4" customWidth="1"/>
    <col min="7647" max="7648" width="11.25" style="4" customWidth="1"/>
    <col min="7649" max="7649" width="10.125" style="4" customWidth="1"/>
    <col min="7650" max="7651" width="9.375" style="4" customWidth="1"/>
    <col min="7652" max="7652" width="10.375" style="4" bestFit="1" customWidth="1"/>
    <col min="7653" max="7654" width="9.375" style="4" customWidth="1"/>
    <col min="7655" max="7655" width="9.25" style="4" bestFit="1" customWidth="1"/>
    <col min="7656" max="7656" width="9.375" style="4" customWidth="1"/>
    <col min="7657" max="7657" width="9" style="4" customWidth="1"/>
    <col min="7658" max="7658" width="9.75" style="4" customWidth="1"/>
    <col min="7659" max="7659" width="10.5" style="4" customWidth="1"/>
    <col min="7660" max="7660" width="11.125" style="4" bestFit="1" customWidth="1"/>
    <col min="7661" max="7661" width="10.375" style="4" bestFit="1" customWidth="1"/>
    <col min="7662" max="7662" width="9.375" style="4" customWidth="1"/>
    <col min="7663" max="7663" width="10" style="4" customWidth="1"/>
    <col min="7664" max="7664" width="8.5" style="4" bestFit="1" customWidth="1"/>
    <col min="7665" max="7665" width="10.25" style="4" customWidth="1"/>
    <col min="7666" max="7666" width="10.125" style="4" customWidth="1"/>
    <col min="7667" max="7667" width="9.25" style="4" bestFit="1" customWidth="1"/>
    <col min="7668" max="7668" width="11" style="4" bestFit="1" customWidth="1"/>
    <col min="7669" max="7669" width="10.625" style="4" customWidth="1"/>
    <col min="7670" max="7670" width="10.375" style="4" bestFit="1" customWidth="1"/>
    <col min="7671" max="7671" width="9.5" style="4" bestFit="1" customWidth="1"/>
    <col min="7672" max="7867" width="9" style="4"/>
    <col min="7868" max="7868" width="4" style="4" customWidth="1"/>
    <col min="7869" max="7869" width="17.75" style="4" customWidth="1"/>
    <col min="7870" max="7871" width="12.5" style="4" customWidth="1"/>
    <col min="7872" max="7872" width="12.25" style="4" bestFit="1" customWidth="1"/>
    <col min="7873" max="7874" width="11" style="4" customWidth="1"/>
    <col min="7875" max="7875" width="9.875" style="4" customWidth="1"/>
    <col min="7876" max="7877" width="11" style="4" customWidth="1"/>
    <col min="7878" max="7878" width="10.125" style="4" customWidth="1"/>
    <col min="7879" max="7880" width="11" style="4" customWidth="1"/>
    <col min="7881" max="7881" width="10.375" style="4" customWidth="1"/>
    <col min="7882" max="7883" width="11" style="4" customWidth="1"/>
    <col min="7884" max="7884" width="10.625" style="4" customWidth="1"/>
    <col min="7885" max="7887" width="11" style="4" customWidth="1"/>
    <col min="7888" max="7889" width="11.25" style="4" customWidth="1"/>
    <col min="7890" max="7890" width="10.375" style="4" bestFit="1" customWidth="1"/>
    <col min="7891" max="7892" width="11.25" style="4" customWidth="1"/>
    <col min="7893" max="7893" width="10.375" style="4" customWidth="1"/>
    <col min="7894" max="7895" width="11.25" style="4" customWidth="1"/>
    <col min="7896" max="7896" width="12.25" style="4" bestFit="1" customWidth="1"/>
    <col min="7897" max="7898" width="11.25" style="4" customWidth="1"/>
    <col min="7899" max="7899" width="9.625" style="4" customWidth="1"/>
    <col min="7900" max="7901" width="11.25" style="4" customWidth="1"/>
    <col min="7902" max="7902" width="9.25" style="4" customWidth="1"/>
    <col min="7903" max="7904" width="11.25" style="4" customWidth="1"/>
    <col min="7905" max="7905" width="10.125" style="4" customWidth="1"/>
    <col min="7906" max="7907" width="9.375" style="4" customWidth="1"/>
    <col min="7908" max="7908" width="10.375" style="4" bestFit="1" customWidth="1"/>
    <col min="7909" max="7910" width="9.375" style="4" customWidth="1"/>
    <col min="7911" max="7911" width="9.25" style="4" bestFit="1" customWidth="1"/>
    <col min="7912" max="7912" width="9.375" style="4" customWidth="1"/>
    <col min="7913" max="7913" width="9" style="4" customWidth="1"/>
    <col min="7914" max="7914" width="9.75" style="4" customWidth="1"/>
    <col min="7915" max="7915" width="10.5" style="4" customWidth="1"/>
    <col min="7916" max="7916" width="11.125" style="4" bestFit="1" customWidth="1"/>
    <col min="7917" max="7917" width="10.375" style="4" bestFit="1" customWidth="1"/>
    <col min="7918" max="7918" width="9.375" style="4" customWidth="1"/>
    <col min="7919" max="7919" width="10" style="4" customWidth="1"/>
    <col min="7920" max="7920" width="8.5" style="4" bestFit="1" customWidth="1"/>
    <col min="7921" max="7921" width="10.25" style="4" customWidth="1"/>
    <col min="7922" max="7922" width="10.125" style="4" customWidth="1"/>
    <col min="7923" max="7923" width="9.25" style="4" bestFit="1" customWidth="1"/>
    <col min="7924" max="7924" width="11" style="4" bestFit="1" customWidth="1"/>
    <col min="7925" max="7925" width="10.625" style="4" customWidth="1"/>
    <col min="7926" max="7926" width="10.375" style="4" bestFit="1" customWidth="1"/>
    <col min="7927" max="7927" width="9.5" style="4" bestFit="1" customWidth="1"/>
    <col min="7928" max="8123" width="9" style="4"/>
    <col min="8124" max="8124" width="4" style="4" customWidth="1"/>
    <col min="8125" max="8125" width="17.75" style="4" customWidth="1"/>
    <col min="8126" max="8127" width="12.5" style="4" customWidth="1"/>
    <col min="8128" max="8128" width="12.25" style="4" bestFit="1" customWidth="1"/>
    <col min="8129" max="8130" width="11" style="4" customWidth="1"/>
    <col min="8131" max="8131" width="9.875" style="4" customWidth="1"/>
    <col min="8132" max="8133" width="11" style="4" customWidth="1"/>
    <col min="8134" max="8134" width="10.125" style="4" customWidth="1"/>
    <col min="8135" max="8136" width="11" style="4" customWidth="1"/>
    <col min="8137" max="8137" width="10.375" style="4" customWidth="1"/>
    <col min="8138" max="8139" width="11" style="4" customWidth="1"/>
    <col min="8140" max="8140" width="10.625" style="4" customWidth="1"/>
    <col min="8141" max="8143" width="11" style="4" customWidth="1"/>
    <col min="8144" max="8145" width="11.25" style="4" customWidth="1"/>
    <col min="8146" max="8146" width="10.375" style="4" bestFit="1" customWidth="1"/>
    <col min="8147" max="8148" width="11.25" style="4" customWidth="1"/>
    <col min="8149" max="8149" width="10.375" style="4" customWidth="1"/>
    <col min="8150" max="8151" width="11.25" style="4" customWidth="1"/>
    <col min="8152" max="8152" width="12.25" style="4" bestFit="1" customWidth="1"/>
    <col min="8153" max="8154" width="11.25" style="4" customWidth="1"/>
    <col min="8155" max="8155" width="9.625" style="4" customWidth="1"/>
    <col min="8156" max="8157" width="11.25" style="4" customWidth="1"/>
    <col min="8158" max="8158" width="9.25" style="4" customWidth="1"/>
    <col min="8159" max="8160" width="11.25" style="4" customWidth="1"/>
    <col min="8161" max="8161" width="10.125" style="4" customWidth="1"/>
    <col min="8162" max="8163" width="9.375" style="4" customWidth="1"/>
    <col min="8164" max="8164" width="10.375" style="4" bestFit="1" customWidth="1"/>
    <col min="8165" max="8166" width="9.375" style="4" customWidth="1"/>
    <col min="8167" max="8167" width="9.25" style="4" bestFit="1" customWidth="1"/>
    <col min="8168" max="8168" width="9.375" style="4" customWidth="1"/>
    <col min="8169" max="8169" width="9" style="4" customWidth="1"/>
    <col min="8170" max="8170" width="9.75" style="4" customWidth="1"/>
    <col min="8171" max="8171" width="10.5" style="4" customWidth="1"/>
    <col min="8172" max="8172" width="11.125" style="4" bestFit="1" customWidth="1"/>
    <col min="8173" max="8173" width="10.375" style="4" bestFit="1" customWidth="1"/>
    <col min="8174" max="8174" width="9.375" style="4" customWidth="1"/>
    <col min="8175" max="8175" width="10" style="4" customWidth="1"/>
    <col min="8176" max="8176" width="8.5" style="4" bestFit="1" customWidth="1"/>
    <col min="8177" max="8177" width="10.25" style="4" customWidth="1"/>
    <col min="8178" max="8178" width="10.125" style="4" customWidth="1"/>
    <col min="8179" max="8179" width="9.25" style="4" bestFit="1" customWidth="1"/>
    <col min="8180" max="8180" width="11" style="4" bestFit="1" customWidth="1"/>
    <col min="8181" max="8181" width="10.625" style="4" customWidth="1"/>
    <col min="8182" max="8182" width="10.375" style="4" bestFit="1" customWidth="1"/>
    <col min="8183" max="8183" width="9.5" style="4" bestFit="1" customWidth="1"/>
    <col min="8184" max="8379" width="9" style="4"/>
    <col min="8380" max="8380" width="4" style="4" customWidth="1"/>
    <col min="8381" max="8381" width="17.75" style="4" customWidth="1"/>
    <col min="8382" max="8383" width="12.5" style="4" customWidth="1"/>
    <col min="8384" max="8384" width="12.25" style="4" bestFit="1" customWidth="1"/>
    <col min="8385" max="8386" width="11" style="4" customWidth="1"/>
    <col min="8387" max="8387" width="9.875" style="4" customWidth="1"/>
    <col min="8388" max="8389" width="11" style="4" customWidth="1"/>
    <col min="8390" max="8390" width="10.125" style="4" customWidth="1"/>
    <col min="8391" max="8392" width="11" style="4" customWidth="1"/>
    <col min="8393" max="8393" width="10.375" style="4" customWidth="1"/>
    <col min="8394" max="8395" width="11" style="4" customWidth="1"/>
    <col min="8396" max="8396" width="10.625" style="4" customWidth="1"/>
    <col min="8397" max="8399" width="11" style="4" customWidth="1"/>
    <col min="8400" max="8401" width="11.25" style="4" customWidth="1"/>
    <col min="8402" max="8402" width="10.375" style="4" bestFit="1" customWidth="1"/>
    <col min="8403" max="8404" width="11.25" style="4" customWidth="1"/>
    <col min="8405" max="8405" width="10.375" style="4" customWidth="1"/>
    <col min="8406" max="8407" width="11.25" style="4" customWidth="1"/>
    <col min="8408" max="8408" width="12.25" style="4" bestFit="1" customWidth="1"/>
    <col min="8409" max="8410" width="11.25" style="4" customWidth="1"/>
    <col min="8411" max="8411" width="9.625" style="4" customWidth="1"/>
    <col min="8412" max="8413" width="11.25" style="4" customWidth="1"/>
    <col min="8414" max="8414" width="9.25" style="4" customWidth="1"/>
    <col min="8415" max="8416" width="11.25" style="4" customWidth="1"/>
    <col min="8417" max="8417" width="10.125" style="4" customWidth="1"/>
    <col min="8418" max="8419" width="9.375" style="4" customWidth="1"/>
    <col min="8420" max="8420" width="10.375" style="4" bestFit="1" customWidth="1"/>
    <col min="8421" max="8422" width="9.375" style="4" customWidth="1"/>
    <col min="8423" max="8423" width="9.25" style="4" bestFit="1" customWidth="1"/>
    <col min="8424" max="8424" width="9.375" style="4" customWidth="1"/>
    <col min="8425" max="8425" width="9" style="4" customWidth="1"/>
    <col min="8426" max="8426" width="9.75" style="4" customWidth="1"/>
    <col min="8427" max="8427" width="10.5" style="4" customWidth="1"/>
    <col min="8428" max="8428" width="11.125" style="4" bestFit="1" customWidth="1"/>
    <col min="8429" max="8429" width="10.375" style="4" bestFit="1" customWidth="1"/>
    <col min="8430" max="8430" width="9.375" style="4" customWidth="1"/>
    <col min="8431" max="8431" width="10" style="4" customWidth="1"/>
    <col min="8432" max="8432" width="8.5" style="4" bestFit="1" customWidth="1"/>
    <col min="8433" max="8433" width="10.25" style="4" customWidth="1"/>
    <col min="8434" max="8434" width="10.125" style="4" customWidth="1"/>
    <col min="8435" max="8435" width="9.25" style="4" bestFit="1" customWidth="1"/>
    <col min="8436" max="8436" width="11" style="4" bestFit="1" customWidth="1"/>
    <col min="8437" max="8437" width="10.625" style="4" customWidth="1"/>
    <col min="8438" max="8438" width="10.375" style="4" bestFit="1" customWidth="1"/>
    <col min="8439" max="8439" width="9.5" style="4" bestFit="1" customWidth="1"/>
    <col min="8440" max="8635" width="9" style="4"/>
    <col min="8636" max="8636" width="4" style="4" customWidth="1"/>
    <col min="8637" max="8637" width="17.75" style="4" customWidth="1"/>
    <col min="8638" max="8639" width="12.5" style="4" customWidth="1"/>
    <col min="8640" max="8640" width="12.25" style="4" bestFit="1" customWidth="1"/>
    <col min="8641" max="8642" width="11" style="4" customWidth="1"/>
    <col min="8643" max="8643" width="9.875" style="4" customWidth="1"/>
    <col min="8644" max="8645" width="11" style="4" customWidth="1"/>
    <col min="8646" max="8646" width="10.125" style="4" customWidth="1"/>
    <col min="8647" max="8648" width="11" style="4" customWidth="1"/>
    <col min="8649" max="8649" width="10.375" style="4" customWidth="1"/>
    <col min="8650" max="8651" width="11" style="4" customWidth="1"/>
    <col min="8652" max="8652" width="10.625" style="4" customWidth="1"/>
    <col min="8653" max="8655" width="11" style="4" customWidth="1"/>
    <col min="8656" max="8657" width="11.25" style="4" customWidth="1"/>
    <col min="8658" max="8658" width="10.375" style="4" bestFit="1" customWidth="1"/>
    <col min="8659" max="8660" width="11.25" style="4" customWidth="1"/>
    <col min="8661" max="8661" width="10.375" style="4" customWidth="1"/>
    <col min="8662" max="8663" width="11.25" style="4" customWidth="1"/>
    <col min="8664" max="8664" width="12.25" style="4" bestFit="1" customWidth="1"/>
    <col min="8665" max="8666" width="11.25" style="4" customWidth="1"/>
    <col min="8667" max="8667" width="9.625" style="4" customWidth="1"/>
    <col min="8668" max="8669" width="11.25" style="4" customWidth="1"/>
    <col min="8670" max="8670" width="9.25" style="4" customWidth="1"/>
    <col min="8671" max="8672" width="11.25" style="4" customWidth="1"/>
    <col min="8673" max="8673" width="10.125" style="4" customWidth="1"/>
    <col min="8674" max="8675" width="9.375" style="4" customWidth="1"/>
    <col min="8676" max="8676" width="10.375" style="4" bestFit="1" customWidth="1"/>
    <col min="8677" max="8678" width="9.375" style="4" customWidth="1"/>
    <col min="8679" max="8679" width="9.25" style="4" bestFit="1" customWidth="1"/>
    <col min="8680" max="8680" width="9.375" style="4" customWidth="1"/>
    <col min="8681" max="8681" width="9" style="4" customWidth="1"/>
    <col min="8682" max="8682" width="9.75" style="4" customWidth="1"/>
    <col min="8683" max="8683" width="10.5" style="4" customWidth="1"/>
    <col min="8684" max="8684" width="11.125" style="4" bestFit="1" customWidth="1"/>
    <col min="8685" max="8685" width="10.375" style="4" bestFit="1" customWidth="1"/>
    <col min="8686" max="8686" width="9.375" style="4" customWidth="1"/>
    <col min="8687" max="8687" width="10" style="4" customWidth="1"/>
    <col min="8688" max="8688" width="8.5" style="4" bestFit="1" customWidth="1"/>
    <col min="8689" max="8689" width="10.25" style="4" customWidth="1"/>
    <col min="8690" max="8690" width="10.125" style="4" customWidth="1"/>
    <col min="8691" max="8691" width="9.25" style="4" bestFit="1" customWidth="1"/>
    <col min="8692" max="8692" width="11" style="4" bestFit="1" customWidth="1"/>
    <col min="8693" max="8693" width="10.625" style="4" customWidth="1"/>
    <col min="8694" max="8694" width="10.375" style="4" bestFit="1" customWidth="1"/>
    <col min="8695" max="8695" width="9.5" style="4" bestFit="1" customWidth="1"/>
    <col min="8696" max="8891" width="9" style="4"/>
    <col min="8892" max="8892" width="4" style="4" customWidth="1"/>
    <col min="8893" max="8893" width="17.75" style="4" customWidth="1"/>
    <col min="8894" max="8895" width="12.5" style="4" customWidth="1"/>
    <col min="8896" max="8896" width="12.25" style="4" bestFit="1" customWidth="1"/>
    <col min="8897" max="8898" width="11" style="4" customWidth="1"/>
    <col min="8899" max="8899" width="9.875" style="4" customWidth="1"/>
    <col min="8900" max="8901" width="11" style="4" customWidth="1"/>
    <col min="8902" max="8902" width="10.125" style="4" customWidth="1"/>
    <col min="8903" max="8904" width="11" style="4" customWidth="1"/>
    <col min="8905" max="8905" width="10.375" style="4" customWidth="1"/>
    <col min="8906" max="8907" width="11" style="4" customWidth="1"/>
    <col min="8908" max="8908" width="10.625" style="4" customWidth="1"/>
    <col min="8909" max="8911" width="11" style="4" customWidth="1"/>
    <col min="8912" max="8913" width="11.25" style="4" customWidth="1"/>
    <col min="8914" max="8914" width="10.375" style="4" bestFit="1" customWidth="1"/>
    <col min="8915" max="8916" width="11.25" style="4" customWidth="1"/>
    <col min="8917" max="8917" width="10.375" style="4" customWidth="1"/>
    <col min="8918" max="8919" width="11.25" style="4" customWidth="1"/>
    <col min="8920" max="8920" width="12.25" style="4" bestFit="1" customWidth="1"/>
    <col min="8921" max="8922" width="11.25" style="4" customWidth="1"/>
    <col min="8923" max="8923" width="9.625" style="4" customWidth="1"/>
    <col min="8924" max="8925" width="11.25" style="4" customWidth="1"/>
    <col min="8926" max="8926" width="9.25" style="4" customWidth="1"/>
    <col min="8927" max="8928" width="11.25" style="4" customWidth="1"/>
    <col min="8929" max="8929" width="10.125" style="4" customWidth="1"/>
    <col min="8930" max="8931" width="9.375" style="4" customWidth="1"/>
    <col min="8932" max="8932" width="10.375" style="4" bestFit="1" customWidth="1"/>
    <col min="8933" max="8934" width="9.375" style="4" customWidth="1"/>
    <col min="8935" max="8935" width="9.25" style="4" bestFit="1" customWidth="1"/>
    <col min="8936" max="8936" width="9.375" style="4" customWidth="1"/>
    <col min="8937" max="8937" width="9" style="4" customWidth="1"/>
    <col min="8938" max="8938" width="9.75" style="4" customWidth="1"/>
    <col min="8939" max="8939" width="10.5" style="4" customWidth="1"/>
    <col min="8940" max="8940" width="11.125" style="4" bestFit="1" customWidth="1"/>
    <col min="8941" max="8941" width="10.375" style="4" bestFit="1" customWidth="1"/>
    <col min="8942" max="8942" width="9.375" style="4" customWidth="1"/>
    <col min="8943" max="8943" width="10" style="4" customWidth="1"/>
    <col min="8944" max="8944" width="8.5" style="4" bestFit="1" customWidth="1"/>
    <col min="8945" max="8945" width="10.25" style="4" customWidth="1"/>
    <col min="8946" max="8946" width="10.125" style="4" customWidth="1"/>
    <col min="8947" max="8947" width="9.25" style="4" bestFit="1" customWidth="1"/>
    <col min="8948" max="8948" width="11" style="4" bestFit="1" customWidth="1"/>
    <col min="8949" max="8949" width="10.625" style="4" customWidth="1"/>
    <col min="8950" max="8950" width="10.375" style="4" bestFit="1" customWidth="1"/>
    <col min="8951" max="8951" width="9.5" style="4" bestFit="1" customWidth="1"/>
    <col min="8952" max="9147" width="9" style="4"/>
    <col min="9148" max="9148" width="4" style="4" customWidth="1"/>
    <col min="9149" max="9149" width="17.75" style="4" customWidth="1"/>
    <col min="9150" max="9151" width="12.5" style="4" customWidth="1"/>
    <col min="9152" max="9152" width="12.25" style="4" bestFit="1" customWidth="1"/>
    <col min="9153" max="9154" width="11" style="4" customWidth="1"/>
    <col min="9155" max="9155" width="9.875" style="4" customWidth="1"/>
    <col min="9156" max="9157" width="11" style="4" customWidth="1"/>
    <col min="9158" max="9158" width="10.125" style="4" customWidth="1"/>
    <col min="9159" max="9160" width="11" style="4" customWidth="1"/>
    <col min="9161" max="9161" width="10.375" style="4" customWidth="1"/>
    <col min="9162" max="9163" width="11" style="4" customWidth="1"/>
    <col min="9164" max="9164" width="10.625" style="4" customWidth="1"/>
    <col min="9165" max="9167" width="11" style="4" customWidth="1"/>
    <col min="9168" max="9169" width="11.25" style="4" customWidth="1"/>
    <col min="9170" max="9170" width="10.375" style="4" bestFit="1" customWidth="1"/>
    <col min="9171" max="9172" width="11.25" style="4" customWidth="1"/>
    <col min="9173" max="9173" width="10.375" style="4" customWidth="1"/>
    <col min="9174" max="9175" width="11.25" style="4" customWidth="1"/>
    <col min="9176" max="9176" width="12.25" style="4" bestFit="1" customWidth="1"/>
    <col min="9177" max="9178" width="11.25" style="4" customWidth="1"/>
    <col min="9179" max="9179" width="9.625" style="4" customWidth="1"/>
    <col min="9180" max="9181" width="11.25" style="4" customWidth="1"/>
    <col min="9182" max="9182" width="9.25" style="4" customWidth="1"/>
    <col min="9183" max="9184" width="11.25" style="4" customWidth="1"/>
    <col min="9185" max="9185" width="10.125" style="4" customWidth="1"/>
    <col min="9186" max="9187" width="9.375" style="4" customWidth="1"/>
    <col min="9188" max="9188" width="10.375" style="4" bestFit="1" customWidth="1"/>
    <col min="9189" max="9190" width="9.375" style="4" customWidth="1"/>
    <col min="9191" max="9191" width="9.25" style="4" bestFit="1" customWidth="1"/>
    <col min="9192" max="9192" width="9.375" style="4" customWidth="1"/>
    <col min="9193" max="9193" width="9" style="4" customWidth="1"/>
    <col min="9194" max="9194" width="9.75" style="4" customWidth="1"/>
    <col min="9195" max="9195" width="10.5" style="4" customWidth="1"/>
    <col min="9196" max="9196" width="11.125" style="4" bestFit="1" customWidth="1"/>
    <col min="9197" max="9197" width="10.375" style="4" bestFit="1" customWidth="1"/>
    <col min="9198" max="9198" width="9.375" style="4" customWidth="1"/>
    <col min="9199" max="9199" width="10" style="4" customWidth="1"/>
    <col min="9200" max="9200" width="8.5" style="4" bestFit="1" customWidth="1"/>
    <col min="9201" max="9201" width="10.25" style="4" customWidth="1"/>
    <col min="9202" max="9202" width="10.125" style="4" customWidth="1"/>
    <col min="9203" max="9203" width="9.25" style="4" bestFit="1" customWidth="1"/>
    <col min="9204" max="9204" width="11" style="4" bestFit="1" customWidth="1"/>
    <col min="9205" max="9205" width="10.625" style="4" customWidth="1"/>
    <col min="9206" max="9206" width="10.375" style="4" bestFit="1" customWidth="1"/>
    <col min="9207" max="9207" width="9.5" style="4" bestFit="1" customWidth="1"/>
    <col min="9208" max="9403" width="9" style="4"/>
    <col min="9404" max="9404" width="4" style="4" customWidth="1"/>
    <col min="9405" max="9405" width="17.75" style="4" customWidth="1"/>
    <col min="9406" max="9407" width="12.5" style="4" customWidth="1"/>
    <col min="9408" max="9408" width="12.25" style="4" bestFit="1" customWidth="1"/>
    <col min="9409" max="9410" width="11" style="4" customWidth="1"/>
    <col min="9411" max="9411" width="9.875" style="4" customWidth="1"/>
    <col min="9412" max="9413" width="11" style="4" customWidth="1"/>
    <col min="9414" max="9414" width="10.125" style="4" customWidth="1"/>
    <col min="9415" max="9416" width="11" style="4" customWidth="1"/>
    <col min="9417" max="9417" width="10.375" style="4" customWidth="1"/>
    <col min="9418" max="9419" width="11" style="4" customWidth="1"/>
    <col min="9420" max="9420" width="10.625" style="4" customWidth="1"/>
    <col min="9421" max="9423" width="11" style="4" customWidth="1"/>
    <col min="9424" max="9425" width="11.25" style="4" customWidth="1"/>
    <col min="9426" max="9426" width="10.375" style="4" bestFit="1" customWidth="1"/>
    <col min="9427" max="9428" width="11.25" style="4" customWidth="1"/>
    <col min="9429" max="9429" width="10.375" style="4" customWidth="1"/>
    <col min="9430" max="9431" width="11.25" style="4" customWidth="1"/>
    <col min="9432" max="9432" width="12.25" style="4" bestFit="1" customWidth="1"/>
    <col min="9433" max="9434" width="11.25" style="4" customWidth="1"/>
    <col min="9435" max="9435" width="9.625" style="4" customWidth="1"/>
    <col min="9436" max="9437" width="11.25" style="4" customWidth="1"/>
    <col min="9438" max="9438" width="9.25" style="4" customWidth="1"/>
    <col min="9439" max="9440" width="11.25" style="4" customWidth="1"/>
    <col min="9441" max="9441" width="10.125" style="4" customWidth="1"/>
    <col min="9442" max="9443" width="9.375" style="4" customWidth="1"/>
    <col min="9444" max="9444" width="10.375" style="4" bestFit="1" customWidth="1"/>
    <col min="9445" max="9446" width="9.375" style="4" customWidth="1"/>
    <col min="9447" max="9447" width="9.25" style="4" bestFit="1" customWidth="1"/>
    <col min="9448" max="9448" width="9.375" style="4" customWidth="1"/>
    <col min="9449" max="9449" width="9" style="4" customWidth="1"/>
    <col min="9450" max="9450" width="9.75" style="4" customWidth="1"/>
    <col min="9451" max="9451" width="10.5" style="4" customWidth="1"/>
    <col min="9452" max="9452" width="11.125" style="4" bestFit="1" customWidth="1"/>
    <col min="9453" max="9453" width="10.375" style="4" bestFit="1" customWidth="1"/>
    <col min="9454" max="9454" width="9.375" style="4" customWidth="1"/>
    <col min="9455" max="9455" width="10" style="4" customWidth="1"/>
    <col min="9456" max="9456" width="8.5" style="4" bestFit="1" customWidth="1"/>
    <col min="9457" max="9457" width="10.25" style="4" customWidth="1"/>
    <col min="9458" max="9458" width="10.125" style="4" customWidth="1"/>
    <col min="9459" max="9459" width="9.25" style="4" bestFit="1" customWidth="1"/>
    <col min="9460" max="9460" width="11" style="4" bestFit="1" customWidth="1"/>
    <col min="9461" max="9461" width="10.625" style="4" customWidth="1"/>
    <col min="9462" max="9462" width="10.375" style="4" bestFit="1" customWidth="1"/>
    <col min="9463" max="9463" width="9.5" style="4" bestFit="1" customWidth="1"/>
    <col min="9464" max="9659" width="9" style="4"/>
    <col min="9660" max="9660" width="4" style="4" customWidth="1"/>
    <col min="9661" max="9661" width="17.75" style="4" customWidth="1"/>
    <col min="9662" max="9663" width="12.5" style="4" customWidth="1"/>
    <col min="9664" max="9664" width="12.25" style="4" bestFit="1" customWidth="1"/>
    <col min="9665" max="9666" width="11" style="4" customWidth="1"/>
    <col min="9667" max="9667" width="9.875" style="4" customWidth="1"/>
    <col min="9668" max="9669" width="11" style="4" customWidth="1"/>
    <col min="9670" max="9670" width="10.125" style="4" customWidth="1"/>
    <col min="9671" max="9672" width="11" style="4" customWidth="1"/>
    <col min="9673" max="9673" width="10.375" style="4" customWidth="1"/>
    <col min="9674" max="9675" width="11" style="4" customWidth="1"/>
    <col min="9676" max="9676" width="10.625" style="4" customWidth="1"/>
    <col min="9677" max="9679" width="11" style="4" customWidth="1"/>
    <col min="9680" max="9681" width="11.25" style="4" customWidth="1"/>
    <col min="9682" max="9682" width="10.375" style="4" bestFit="1" customWidth="1"/>
    <col min="9683" max="9684" width="11.25" style="4" customWidth="1"/>
    <col min="9685" max="9685" width="10.375" style="4" customWidth="1"/>
    <col min="9686" max="9687" width="11.25" style="4" customWidth="1"/>
    <col min="9688" max="9688" width="12.25" style="4" bestFit="1" customWidth="1"/>
    <col min="9689" max="9690" width="11.25" style="4" customWidth="1"/>
    <col min="9691" max="9691" width="9.625" style="4" customWidth="1"/>
    <col min="9692" max="9693" width="11.25" style="4" customWidth="1"/>
    <col min="9694" max="9694" width="9.25" style="4" customWidth="1"/>
    <col min="9695" max="9696" width="11.25" style="4" customWidth="1"/>
    <col min="9697" max="9697" width="10.125" style="4" customWidth="1"/>
    <col min="9698" max="9699" width="9.375" style="4" customWidth="1"/>
    <col min="9700" max="9700" width="10.375" style="4" bestFit="1" customWidth="1"/>
    <col min="9701" max="9702" width="9.375" style="4" customWidth="1"/>
    <col min="9703" max="9703" width="9.25" style="4" bestFit="1" customWidth="1"/>
    <col min="9704" max="9704" width="9.375" style="4" customWidth="1"/>
    <col min="9705" max="9705" width="9" style="4" customWidth="1"/>
    <col min="9706" max="9706" width="9.75" style="4" customWidth="1"/>
    <col min="9707" max="9707" width="10.5" style="4" customWidth="1"/>
    <col min="9708" max="9708" width="11.125" style="4" bestFit="1" customWidth="1"/>
    <col min="9709" max="9709" width="10.375" style="4" bestFit="1" customWidth="1"/>
    <col min="9710" max="9710" width="9.375" style="4" customWidth="1"/>
    <col min="9711" max="9711" width="10" style="4" customWidth="1"/>
    <col min="9712" max="9712" width="8.5" style="4" bestFit="1" customWidth="1"/>
    <col min="9713" max="9713" width="10.25" style="4" customWidth="1"/>
    <col min="9714" max="9714" width="10.125" style="4" customWidth="1"/>
    <col min="9715" max="9715" width="9.25" style="4" bestFit="1" customWidth="1"/>
    <col min="9716" max="9716" width="11" style="4" bestFit="1" customWidth="1"/>
    <col min="9717" max="9717" width="10.625" style="4" customWidth="1"/>
    <col min="9718" max="9718" width="10.375" style="4" bestFit="1" customWidth="1"/>
    <col min="9719" max="9719" width="9.5" style="4" bestFit="1" customWidth="1"/>
    <col min="9720" max="9915" width="9" style="4"/>
    <col min="9916" max="9916" width="4" style="4" customWidth="1"/>
    <col min="9917" max="9917" width="17.75" style="4" customWidth="1"/>
    <col min="9918" max="9919" width="12.5" style="4" customWidth="1"/>
    <col min="9920" max="9920" width="12.25" style="4" bestFit="1" customWidth="1"/>
    <col min="9921" max="9922" width="11" style="4" customWidth="1"/>
    <col min="9923" max="9923" width="9.875" style="4" customWidth="1"/>
    <col min="9924" max="9925" width="11" style="4" customWidth="1"/>
    <col min="9926" max="9926" width="10.125" style="4" customWidth="1"/>
    <col min="9927" max="9928" width="11" style="4" customWidth="1"/>
    <col min="9929" max="9929" width="10.375" style="4" customWidth="1"/>
    <col min="9930" max="9931" width="11" style="4" customWidth="1"/>
    <col min="9932" max="9932" width="10.625" style="4" customWidth="1"/>
    <col min="9933" max="9935" width="11" style="4" customWidth="1"/>
    <col min="9936" max="9937" width="11.25" style="4" customWidth="1"/>
    <col min="9938" max="9938" width="10.375" style="4" bestFit="1" customWidth="1"/>
    <col min="9939" max="9940" width="11.25" style="4" customWidth="1"/>
    <col min="9941" max="9941" width="10.375" style="4" customWidth="1"/>
    <col min="9942" max="9943" width="11.25" style="4" customWidth="1"/>
    <col min="9944" max="9944" width="12.25" style="4" bestFit="1" customWidth="1"/>
    <col min="9945" max="9946" width="11.25" style="4" customWidth="1"/>
    <col min="9947" max="9947" width="9.625" style="4" customWidth="1"/>
    <col min="9948" max="9949" width="11.25" style="4" customWidth="1"/>
    <col min="9950" max="9950" width="9.25" style="4" customWidth="1"/>
    <col min="9951" max="9952" width="11.25" style="4" customWidth="1"/>
    <col min="9953" max="9953" width="10.125" style="4" customWidth="1"/>
    <col min="9954" max="9955" width="9.375" style="4" customWidth="1"/>
    <col min="9956" max="9956" width="10.375" style="4" bestFit="1" customWidth="1"/>
    <col min="9957" max="9958" width="9.375" style="4" customWidth="1"/>
    <col min="9959" max="9959" width="9.25" style="4" bestFit="1" customWidth="1"/>
    <col min="9960" max="9960" width="9.375" style="4" customWidth="1"/>
    <col min="9961" max="9961" width="9" style="4" customWidth="1"/>
    <col min="9962" max="9962" width="9.75" style="4" customWidth="1"/>
    <col min="9963" max="9963" width="10.5" style="4" customWidth="1"/>
    <col min="9964" max="9964" width="11.125" style="4" bestFit="1" customWidth="1"/>
    <col min="9965" max="9965" width="10.375" style="4" bestFit="1" customWidth="1"/>
    <col min="9966" max="9966" width="9.375" style="4" customWidth="1"/>
    <col min="9967" max="9967" width="10" style="4" customWidth="1"/>
    <col min="9968" max="9968" width="8.5" style="4" bestFit="1" customWidth="1"/>
    <col min="9969" max="9969" width="10.25" style="4" customWidth="1"/>
    <col min="9970" max="9970" width="10.125" style="4" customWidth="1"/>
    <col min="9971" max="9971" width="9.25" style="4" bestFit="1" customWidth="1"/>
    <col min="9972" max="9972" width="11" style="4" bestFit="1" customWidth="1"/>
    <col min="9973" max="9973" width="10.625" style="4" customWidth="1"/>
    <col min="9974" max="9974" width="10.375" style="4" bestFit="1" customWidth="1"/>
    <col min="9975" max="9975" width="9.5" style="4" bestFit="1" customWidth="1"/>
    <col min="9976" max="10171" width="9" style="4"/>
    <col min="10172" max="10172" width="4" style="4" customWidth="1"/>
    <col min="10173" max="10173" width="17.75" style="4" customWidth="1"/>
    <col min="10174" max="10175" width="12.5" style="4" customWidth="1"/>
    <col min="10176" max="10176" width="12.25" style="4" bestFit="1" customWidth="1"/>
    <col min="10177" max="10178" width="11" style="4" customWidth="1"/>
    <col min="10179" max="10179" width="9.875" style="4" customWidth="1"/>
    <col min="10180" max="10181" width="11" style="4" customWidth="1"/>
    <col min="10182" max="10182" width="10.125" style="4" customWidth="1"/>
    <col min="10183" max="10184" width="11" style="4" customWidth="1"/>
    <col min="10185" max="10185" width="10.375" style="4" customWidth="1"/>
    <col min="10186" max="10187" width="11" style="4" customWidth="1"/>
    <col min="10188" max="10188" width="10.625" style="4" customWidth="1"/>
    <col min="10189" max="10191" width="11" style="4" customWidth="1"/>
    <col min="10192" max="10193" width="11.25" style="4" customWidth="1"/>
    <col min="10194" max="10194" width="10.375" style="4" bestFit="1" customWidth="1"/>
    <col min="10195" max="10196" width="11.25" style="4" customWidth="1"/>
    <col min="10197" max="10197" width="10.375" style="4" customWidth="1"/>
    <col min="10198" max="10199" width="11.25" style="4" customWidth="1"/>
    <col min="10200" max="10200" width="12.25" style="4" bestFit="1" customWidth="1"/>
    <col min="10201" max="10202" width="11.25" style="4" customWidth="1"/>
    <col min="10203" max="10203" width="9.625" style="4" customWidth="1"/>
    <col min="10204" max="10205" width="11.25" style="4" customWidth="1"/>
    <col min="10206" max="10206" width="9.25" style="4" customWidth="1"/>
    <col min="10207" max="10208" width="11.25" style="4" customWidth="1"/>
    <col min="10209" max="10209" width="10.125" style="4" customWidth="1"/>
    <col min="10210" max="10211" width="9.375" style="4" customWidth="1"/>
    <col min="10212" max="10212" width="10.375" style="4" bestFit="1" customWidth="1"/>
    <col min="10213" max="10214" width="9.375" style="4" customWidth="1"/>
    <col min="10215" max="10215" width="9.25" style="4" bestFit="1" customWidth="1"/>
    <col min="10216" max="10216" width="9.375" style="4" customWidth="1"/>
    <col min="10217" max="10217" width="9" style="4" customWidth="1"/>
    <col min="10218" max="10218" width="9.75" style="4" customWidth="1"/>
    <col min="10219" max="10219" width="10.5" style="4" customWidth="1"/>
    <col min="10220" max="10220" width="11.125" style="4" bestFit="1" customWidth="1"/>
    <col min="10221" max="10221" width="10.375" style="4" bestFit="1" customWidth="1"/>
    <col min="10222" max="10222" width="9.375" style="4" customWidth="1"/>
    <col min="10223" max="10223" width="10" style="4" customWidth="1"/>
    <col min="10224" max="10224" width="8.5" style="4" bestFit="1" customWidth="1"/>
    <col min="10225" max="10225" width="10.25" style="4" customWidth="1"/>
    <col min="10226" max="10226" width="10.125" style="4" customWidth="1"/>
    <col min="10227" max="10227" width="9.25" style="4" bestFit="1" customWidth="1"/>
    <col min="10228" max="10228" width="11" style="4" bestFit="1" customWidth="1"/>
    <col min="10229" max="10229" width="10.625" style="4" customWidth="1"/>
    <col min="10230" max="10230" width="10.375" style="4" bestFit="1" customWidth="1"/>
    <col min="10231" max="10231" width="9.5" style="4" bestFit="1" customWidth="1"/>
    <col min="10232" max="10427" width="9" style="4"/>
    <col min="10428" max="10428" width="4" style="4" customWidth="1"/>
    <col min="10429" max="10429" width="17.75" style="4" customWidth="1"/>
    <col min="10430" max="10431" width="12.5" style="4" customWidth="1"/>
    <col min="10432" max="10432" width="12.25" style="4" bestFit="1" customWidth="1"/>
    <col min="10433" max="10434" width="11" style="4" customWidth="1"/>
    <col min="10435" max="10435" width="9.875" style="4" customWidth="1"/>
    <col min="10436" max="10437" width="11" style="4" customWidth="1"/>
    <col min="10438" max="10438" width="10.125" style="4" customWidth="1"/>
    <col min="10439" max="10440" width="11" style="4" customWidth="1"/>
    <col min="10441" max="10441" width="10.375" style="4" customWidth="1"/>
    <col min="10442" max="10443" width="11" style="4" customWidth="1"/>
    <col min="10444" max="10444" width="10.625" style="4" customWidth="1"/>
    <col min="10445" max="10447" width="11" style="4" customWidth="1"/>
    <col min="10448" max="10449" width="11.25" style="4" customWidth="1"/>
    <col min="10450" max="10450" width="10.375" style="4" bestFit="1" customWidth="1"/>
    <col min="10451" max="10452" width="11.25" style="4" customWidth="1"/>
    <col min="10453" max="10453" width="10.375" style="4" customWidth="1"/>
    <col min="10454" max="10455" width="11.25" style="4" customWidth="1"/>
    <col min="10456" max="10456" width="12.25" style="4" bestFit="1" customWidth="1"/>
    <col min="10457" max="10458" width="11.25" style="4" customWidth="1"/>
    <col min="10459" max="10459" width="9.625" style="4" customWidth="1"/>
    <col min="10460" max="10461" width="11.25" style="4" customWidth="1"/>
    <col min="10462" max="10462" width="9.25" style="4" customWidth="1"/>
    <col min="10463" max="10464" width="11.25" style="4" customWidth="1"/>
    <col min="10465" max="10465" width="10.125" style="4" customWidth="1"/>
    <col min="10466" max="10467" width="9.375" style="4" customWidth="1"/>
    <col min="10468" max="10468" width="10.375" style="4" bestFit="1" customWidth="1"/>
    <col min="10469" max="10470" width="9.375" style="4" customWidth="1"/>
    <col min="10471" max="10471" width="9.25" style="4" bestFit="1" customWidth="1"/>
    <col min="10472" max="10472" width="9.375" style="4" customWidth="1"/>
    <col min="10473" max="10473" width="9" style="4" customWidth="1"/>
    <col min="10474" max="10474" width="9.75" style="4" customWidth="1"/>
    <col min="10475" max="10475" width="10.5" style="4" customWidth="1"/>
    <col min="10476" max="10476" width="11.125" style="4" bestFit="1" customWidth="1"/>
    <col min="10477" max="10477" width="10.375" style="4" bestFit="1" customWidth="1"/>
    <col min="10478" max="10478" width="9.375" style="4" customWidth="1"/>
    <col min="10479" max="10479" width="10" style="4" customWidth="1"/>
    <col min="10480" max="10480" width="8.5" style="4" bestFit="1" customWidth="1"/>
    <col min="10481" max="10481" width="10.25" style="4" customWidth="1"/>
    <col min="10482" max="10482" width="10.125" style="4" customWidth="1"/>
    <col min="10483" max="10483" width="9.25" style="4" bestFit="1" customWidth="1"/>
    <col min="10484" max="10484" width="11" style="4" bestFit="1" customWidth="1"/>
    <col min="10485" max="10485" width="10.625" style="4" customWidth="1"/>
    <col min="10486" max="10486" width="10.375" style="4" bestFit="1" customWidth="1"/>
    <col min="10487" max="10487" width="9.5" style="4" bestFit="1" customWidth="1"/>
    <col min="10488" max="10683" width="9" style="4"/>
    <col min="10684" max="10684" width="4" style="4" customWidth="1"/>
    <col min="10685" max="10685" width="17.75" style="4" customWidth="1"/>
    <col min="10686" max="10687" width="12.5" style="4" customWidth="1"/>
    <col min="10688" max="10688" width="12.25" style="4" bestFit="1" customWidth="1"/>
    <col min="10689" max="10690" width="11" style="4" customWidth="1"/>
    <col min="10691" max="10691" width="9.875" style="4" customWidth="1"/>
    <col min="10692" max="10693" width="11" style="4" customWidth="1"/>
    <col min="10694" max="10694" width="10.125" style="4" customWidth="1"/>
    <col min="10695" max="10696" width="11" style="4" customWidth="1"/>
    <col min="10697" max="10697" width="10.375" style="4" customWidth="1"/>
    <col min="10698" max="10699" width="11" style="4" customWidth="1"/>
    <col min="10700" max="10700" width="10.625" style="4" customWidth="1"/>
    <col min="10701" max="10703" width="11" style="4" customWidth="1"/>
    <col min="10704" max="10705" width="11.25" style="4" customWidth="1"/>
    <col min="10706" max="10706" width="10.375" style="4" bestFit="1" customWidth="1"/>
    <col min="10707" max="10708" width="11.25" style="4" customWidth="1"/>
    <col min="10709" max="10709" width="10.375" style="4" customWidth="1"/>
    <col min="10710" max="10711" width="11.25" style="4" customWidth="1"/>
    <col min="10712" max="10712" width="12.25" style="4" bestFit="1" customWidth="1"/>
    <col min="10713" max="10714" width="11.25" style="4" customWidth="1"/>
    <col min="10715" max="10715" width="9.625" style="4" customWidth="1"/>
    <col min="10716" max="10717" width="11.25" style="4" customWidth="1"/>
    <col min="10718" max="10718" width="9.25" style="4" customWidth="1"/>
    <col min="10719" max="10720" width="11.25" style="4" customWidth="1"/>
    <col min="10721" max="10721" width="10.125" style="4" customWidth="1"/>
    <col min="10722" max="10723" width="9.375" style="4" customWidth="1"/>
    <col min="10724" max="10724" width="10.375" style="4" bestFit="1" customWidth="1"/>
    <col min="10725" max="10726" width="9.375" style="4" customWidth="1"/>
    <col min="10727" max="10727" width="9.25" style="4" bestFit="1" customWidth="1"/>
    <col min="10728" max="10728" width="9.375" style="4" customWidth="1"/>
    <col min="10729" max="10729" width="9" style="4" customWidth="1"/>
    <col min="10730" max="10730" width="9.75" style="4" customWidth="1"/>
    <col min="10731" max="10731" width="10.5" style="4" customWidth="1"/>
    <col min="10732" max="10732" width="11.125" style="4" bestFit="1" customWidth="1"/>
    <col min="10733" max="10733" width="10.375" style="4" bestFit="1" customWidth="1"/>
    <col min="10734" max="10734" width="9.375" style="4" customWidth="1"/>
    <col min="10735" max="10735" width="10" style="4" customWidth="1"/>
    <col min="10736" max="10736" width="8.5" style="4" bestFit="1" customWidth="1"/>
    <col min="10737" max="10737" width="10.25" style="4" customWidth="1"/>
    <col min="10738" max="10738" width="10.125" style="4" customWidth="1"/>
    <col min="10739" max="10739" width="9.25" style="4" bestFit="1" customWidth="1"/>
    <col min="10740" max="10740" width="11" style="4" bestFit="1" customWidth="1"/>
    <col min="10741" max="10741" width="10.625" style="4" customWidth="1"/>
    <col min="10742" max="10742" width="10.375" style="4" bestFit="1" customWidth="1"/>
    <col min="10743" max="10743" width="9.5" style="4" bestFit="1" customWidth="1"/>
    <col min="10744" max="10939" width="9" style="4"/>
    <col min="10940" max="10940" width="4" style="4" customWidth="1"/>
    <col min="10941" max="10941" width="17.75" style="4" customWidth="1"/>
    <col min="10942" max="10943" width="12.5" style="4" customWidth="1"/>
    <col min="10944" max="10944" width="12.25" style="4" bestFit="1" customWidth="1"/>
    <col min="10945" max="10946" width="11" style="4" customWidth="1"/>
    <col min="10947" max="10947" width="9.875" style="4" customWidth="1"/>
    <col min="10948" max="10949" width="11" style="4" customWidth="1"/>
    <col min="10950" max="10950" width="10.125" style="4" customWidth="1"/>
    <col min="10951" max="10952" width="11" style="4" customWidth="1"/>
    <col min="10953" max="10953" width="10.375" style="4" customWidth="1"/>
    <col min="10954" max="10955" width="11" style="4" customWidth="1"/>
    <col min="10956" max="10956" width="10.625" style="4" customWidth="1"/>
    <col min="10957" max="10959" width="11" style="4" customWidth="1"/>
    <col min="10960" max="10961" width="11.25" style="4" customWidth="1"/>
    <col min="10962" max="10962" width="10.375" style="4" bestFit="1" customWidth="1"/>
    <col min="10963" max="10964" width="11.25" style="4" customWidth="1"/>
    <col min="10965" max="10965" width="10.375" style="4" customWidth="1"/>
    <col min="10966" max="10967" width="11.25" style="4" customWidth="1"/>
    <col min="10968" max="10968" width="12.25" style="4" bestFit="1" customWidth="1"/>
    <col min="10969" max="10970" width="11.25" style="4" customWidth="1"/>
    <col min="10971" max="10971" width="9.625" style="4" customWidth="1"/>
    <col min="10972" max="10973" width="11.25" style="4" customWidth="1"/>
    <col min="10974" max="10974" width="9.25" style="4" customWidth="1"/>
    <col min="10975" max="10976" width="11.25" style="4" customWidth="1"/>
    <col min="10977" max="10977" width="10.125" style="4" customWidth="1"/>
    <col min="10978" max="10979" width="9.375" style="4" customWidth="1"/>
    <col min="10980" max="10980" width="10.375" style="4" bestFit="1" customWidth="1"/>
    <col min="10981" max="10982" width="9.375" style="4" customWidth="1"/>
    <col min="10983" max="10983" width="9.25" style="4" bestFit="1" customWidth="1"/>
    <col min="10984" max="10984" width="9.375" style="4" customWidth="1"/>
    <col min="10985" max="10985" width="9" style="4" customWidth="1"/>
    <col min="10986" max="10986" width="9.75" style="4" customWidth="1"/>
    <col min="10987" max="10987" width="10.5" style="4" customWidth="1"/>
    <col min="10988" max="10988" width="11.125" style="4" bestFit="1" customWidth="1"/>
    <col min="10989" max="10989" width="10.375" style="4" bestFit="1" customWidth="1"/>
    <col min="10990" max="10990" width="9.375" style="4" customWidth="1"/>
    <col min="10991" max="10991" width="10" style="4" customWidth="1"/>
    <col min="10992" max="10992" width="8.5" style="4" bestFit="1" customWidth="1"/>
    <col min="10993" max="10993" width="10.25" style="4" customWidth="1"/>
    <col min="10994" max="10994" width="10.125" style="4" customWidth="1"/>
    <col min="10995" max="10995" width="9.25" style="4" bestFit="1" customWidth="1"/>
    <col min="10996" max="10996" width="11" style="4" bestFit="1" customWidth="1"/>
    <col min="10997" max="10997" width="10.625" style="4" customWidth="1"/>
    <col min="10998" max="10998" width="10.375" style="4" bestFit="1" customWidth="1"/>
    <col min="10999" max="10999" width="9.5" style="4" bestFit="1" customWidth="1"/>
    <col min="11000" max="11195" width="9" style="4"/>
    <col min="11196" max="11196" width="4" style="4" customWidth="1"/>
    <col min="11197" max="11197" width="17.75" style="4" customWidth="1"/>
    <col min="11198" max="11199" width="12.5" style="4" customWidth="1"/>
    <col min="11200" max="11200" width="12.25" style="4" bestFit="1" customWidth="1"/>
    <col min="11201" max="11202" width="11" style="4" customWidth="1"/>
    <col min="11203" max="11203" width="9.875" style="4" customWidth="1"/>
    <col min="11204" max="11205" width="11" style="4" customWidth="1"/>
    <col min="11206" max="11206" width="10.125" style="4" customWidth="1"/>
    <col min="11207" max="11208" width="11" style="4" customWidth="1"/>
    <col min="11209" max="11209" width="10.375" style="4" customWidth="1"/>
    <col min="11210" max="11211" width="11" style="4" customWidth="1"/>
    <col min="11212" max="11212" width="10.625" style="4" customWidth="1"/>
    <col min="11213" max="11215" width="11" style="4" customWidth="1"/>
    <col min="11216" max="11217" width="11.25" style="4" customWidth="1"/>
    <col min="11218" max="11218" width="10.375" style="4" bestFit="1" customWidth="1"/>
    <col min="11219" max="11220" width="11.25" style="4" customWidth="1"/>
    <col min="11221" max="11221" width="10.375" style="4" customWidth="1"/>
    <col min="11222" max="11223" width="11.25" style="4" customWidth="1"/>
    <col min="11224" max="11224" width="12.25" style="4" bestFit="1" customWidth="1"/>
    <col min="11225" max="11226" width="11.25" style="4" customWidth="1"/>
    <col min="11227" max="11227" width="9.625" style="4" customWidth="1"/>
    <col min="11228" max="11229" width="11.25" style="4" customWidth="1"/>
    <col min="11230" max="11230" width="9.25" style="4" customWidth="1"/>
    <col min="11231" max="11232" width="11.25" style="4" customWidth="1"/>
    <col min="11233" max="11233" width="10.125" style="4" customWidth="1"/>
    <col min="11234" max="11235" width="9.375" style="4" customWidth="1"/>
    <col min="11236" max="11236" width="10.375" style="4" bestFit="1" customWidth="1"/>
    <col min="11237" max="11238" width="9.375" style="4" customWidth="1"/>
    <col min="11239" max="11239" width="9.25" style="4" bestFit="1" customWidth="1"/>
    <col min="11240" max="11240" width="9.375" style="4" customWidth="1"/>
    <col min="11241" max="11241" width="9" style="4" customWidth="1"/>
    <col min="11242" max="11242" width="9.75" style="4" customWidth="1"/>
    <col min="11243" max="11243" width="10.5" style="4" customWidth="1"/>
    <col min="11244" max="11244" width="11.125" style="4" bestFit="1" customWidth="1"/>
    <col min="11245" max="11245" width="10.375" style="4" bestFit="1" customWidth="1"/>
    <col min="11246" max="11246" width="9.375" style="4" customWidth="1"/>
    <col min="11247" max="11247" width="10" style="4" customWidth="1"/>
    <col min="11248" max="11248" width="8.5" style="4" bestFit="1" customWidth="1"/>
    <col min="11249" max="11249" width="10.25" style="4" customWidth="1"/>
    <col min="11250" max="11250" width="10.125" style="4" customWidth="1"/>
    <col min="11251" max="11251" width="9.25" style="4" bestFit="1" customWidth="1"/>
    <col min="11252" max="11252" width="11" style="4" bestFit="1" customWidth="1"/>
    <col min="11253" max="11253" width="10.625" style="4" customWidth="1"/>
    <col min="11254" max="11254" width="10.375" style="4" bestFit="1" customWidth="1"/>
    <col min="11255" max="11255" width="9.5" style="4" bestFit="1" customWidth="1"/>
    <col min="11256" max="11451" width="9" style="4"/>
    <col min="11452" max="11452" width="4" style="4" customWidth="1"/>
    <col min="11453" max="11453" width="17.75" style="4" customWidth="1"/>
    <col min="11454" max="11455" width="12.5" style="4" customWidth="1"/>
    <col min="11456" max="11456" width="12.25" style="4" bestFit="1" customWidth="1"/>
    <col min="11457" max="11458" width="11" style="4" customWidth="1"/>
    <col min="11459" max="11459" width="9.875" style="4" customWidth="1"/>
    <col min="11460" max="11461" width="11" style="4" customWidth="1"/>
    <col min="11462" max="11462" width="10.125" style="4" customWidth="1"/>
    <col min="11463" max="11464" width="11" style="4" customWidth="1"/>
    <col min="11465" max="11465" width="10.375" style="4" customWidth="1"/>
    <col min="11466" max="11467" width="11" style="4" customWidth="1"/>
    <col min="11468" max="11468" width="10.625" style="4" customWidth="1"/>
    <col min="11469" max="11471" width="11" style="4" customWidth="1"/>
    <col min="11472" max="11473" width="11.25" style="4" customWidth="1"/>
    <col min="11474" max="11474" width="10.375" style="4" bestFit="1" customWidth="1"/>
    <col min="11475" max="11476" width="11.25" style="4" customWidth="1"/>
    <col min="11477" max="11477" width="10.375" style="4" customWidth="1"/>
    <col min="11478" max="11479" width="11.25" style="4" customWidth="1"/>
    <col min="11480" max="11480" width="12.25" style="4" bestFit="1" customWidth="1"/>
    <col min="11481" max="11482" width="11.25" style="4" customWidth="1"/>
    <col min="11483" max="11483" width="9.625" style="4" customWidth="1"/>
    <col min="11484" max="11485" width="11.25" style="4" customWidth="1"/>
    <col min="11486" max="11486" width="9.25" style="4" customWidth="1"/>
    <col min="11487" max="11488" width="11.25" style="4" customWidth="1"/>
    <col min="11489" max="11489" width="10.125" style="4" customWidth="1"/>
    <col min="11490" max="11491" width="9.375" style="4" customWidth="1"/>
    <col min="11492" max="11492" width="10.375" style="4" bestFit="1" customWidth="1"/>
    <col min="11493" max="11494" width="9.375" style="4" customWidth="1"/>
    <col min="11495" max="11495" width="9.25" style="4" bestFit="1" customWidth="1"/>
    <col min="11496" max="11496" width="9.375" style="4" customWidth="1"/>
    <col min="11497" max="11497" width="9" style="4" customWidth="1"/>
    <col min="11498" max="11498" width="9.75" style="4" customWidth="1"/>
    <col min="11499" max="11499" width="10.5" style="4" customWidth="1"/>
    <col min="11500" max="11500" width="11.125" style="4" bestFit="1" customWidth="1"/>
    <col min="11501" max="11501" width="10.375" style="4" bestFit="1" customWidth="1"/>
    <col min="11502" max="11502" width="9.375" style="4" customWidth="1"/>
    <col min="11503" max="11503" width="10" style="4" customWidth="1"/>
    <col min="11504" max="11504" width="8.5" style="4" bestFit="1" customWidth="1"/>
    <col min="11505" max="11505" width="10.25" style="4" customWidth="1"/>
    <col min="11506" max="11506" width="10.125" style="4" customWidth="1"/>
    <col min="11507" max="11507" width="9.25" style="4" bestFit="1" customWidth="1"/>
    <col min="11508" max="11508" width="11" style="4" bestFit="1" customWidth="1"/>
    <col min="11509" max="11509" width="10.625" style="4" customWidth="1"/>
    <col min="11510" max="11510" width="10.375" style="4" bestFit="1" customWidth="1"/>
    <col min="11511" max="11511" width="9.5" style="4" bestFit="1" customWidth="1"/>
    <col min="11512" max="11707" width="9" style="4"/>
    <col min="11708" max="11708" width="4" style="4" customWidth="1"/>
    <col min="11709" max="11709" width="17.75" style="4" customWidth="1"/>
    <col min="11710" max="11711" width="12.5" style="4" customWidth="1"/>
    <col min="11712" max="11712" width="12.25" style="4" bestFit="1" customWidth="1"/>
    <col min="11713" max="11714" width="11" style="4" customWidth="1"/>
    <col min="11715" max="11715" width="9.875" style="4" customWidth="1"/>
    <col min="11716" max="11717" width="11" style="4" customWidth="1"/>
    <col min="11718" max="11718" width="10.125" style="4" customWidth="1"/>
    <col min="11719" max="11720" width="11" style="4" customWidth="1"/>
    <col min="11721" max="11721" width="10.375" style="4" customWidth="1"/>
    <col min="11722" max="11723" width="11" style="4" customWidth="1"/>
    <col min="11724" max="11724" width="10.625" style="4" customWidth="1"/>
    <col min="11725" max="11727" width="11" style="4" customWidth="1"/>
    <col min="11728" max="11729" width="11.25" style="4" customWidth="1"/>
    <col min="11730" max="11730" width="10.375" style="4" bestFit="1" customWidth="1"/>
    <col min="11731" max="11732" width="11.25" style="4" customWidth="1"/>
    <col min="11733" max="11733" width="10.375" style="4" customWidth="1"/>
    <col min="11734" max="11735" width="11.25" style="4" customWidth="1"/>
    <col min="11736" max="11736" width="12.25" style="4" bestFit="1" customWidth="1"/>
    <col min="11737" max="11738" width="11.25" style="4" customWidth="1"/>
    <col min="11739" max="11739" width="9.625" style="4" customWidth="1"/>
    <col min="11740" max="11741" width="11.25" style="4" customWidth="1"/>
    <col min="11742" max="11742" width="9.25" style="4" customWidth="1"/>
    <col min="11743" max="11744" width="11.25" style="4" customWidth="1"/>
    <col min="11745" max="11745" width="10.125" style="4" customWidth="1"/>
    <col min="11746" max="11747" width="9.375" style="4" customWidth="1"/>
    <col min="11748" max="11748" width="10.375" style="4" bestFit="1" customWidth="1"/>
    <col min="11749" max="11750" width="9.375" style="4" customWidth="1"/>
    <col min="11751" max="11751" width="9.25" style="4" bestFit="1" customWidth="1"/>
    <col min="11752" max="11752" width="9.375" style="4" customWidth="1"/>
    <col min="11753" max="11753" width="9" style="4" customWidth="1"/>
    <col min="11754" max="11754" width="9.75" style="4" customWidth="1"/>
    <col min="11755" max="11755" width="10.5" style="4" customWidth="1"/>
    <col min="11756" max="11756" width="11.125" style="4" bestFit="1" customWidth="1"/>
    <col min="11757" max="11757" width="10.375" style="4" bestFit="1" customWidth="1"/>
    <col min="11758" max="11758" width="9.375" style="4" customWidth="1"/>
    <col min="11759" max="11759" width="10" style="4" customWidth="1"/>
    <col min="11760" max="11760" width="8.5" style="4" bestFit="1" customWidth="1"/>
    <col min="11761" max="11761" width="10.25" style="4" customWidth="1"/>
    <col min="11762" max="11762" width="10.125" style="4" customWidth="1"/>
    <col min="11763" max="11763" width="9.25" style="4" bestFit="1" customWidth="1"/>
    <col min="11764" max="11764" width="11" style="4" bestFit="1" customWidth="1"/>
    <col min="11765" max="11765" width="10.625" style="4" customWidth="1"/>
    <col min="11766" max="11766" width="10.375" style="4" bestFit="1" customWidth="1"/>
    <col min="11767" max="11767" width="9.5" style="4" bestFit="1" customWidth="1"/>
    <col min="11768" max="11963" width="9" style="4"/>
    <col min="11964" max="11964" width="4" style="4" customWidth="1"/>
    <col min="11965" max="11965" width="17.75" style="4" customWidth="1"/>
    <col min="11966" max="11967" width="12.5" style="4" customWidth="1"/>
    <col min="11968" max="11968" width="12.25" style="4" bestFit="1" customWidth="1"/>
    <col min="11969" max="11970" width="11" style="4" customWidth="1"/>
    <col min="11971" max="11971" width="9.875" style="4" customWidth="1"/>
    <col min="11972" max="11973" width="11" style="4" customWidth="1"/>
    <col min="11974" max="11974" width="10.125" style="4" customWidth="1"/>
    <col min="11975" max="11976" width="11" style="4" customWidth="1"/>
    <col min="11977" max="11977" width="10.375" style="4" customWidth="1"/>
    <col min="11978" max="11979" width="11" style="4" customWidth="1"/>
    <col min="11980" max="11980" width="10.625" style="4" customWidth="1"/>
    <col min="11981" max="11983" width="11" style="4" customWidth="1"/>
    <col min="11984" max="11985" width="11.25" style="4" customWidth="1"/>
    <col min="11986" max="11986" width="10.375" style="4" bestFit="1" customWidth="1"/>
    <col min="11987" max="11988" width="11.25" style="4" customWidth="1"/>
    <col min="11989" max="11989" width="10.375" style="4" customWidth="1"/>
    <col min="11990" max="11991" width="11.25" style="4" customWidth="1"/>
    <col min="11992" max="11992" width="12.25" style="4" bestFit="1" customWidth="1"/>
    <col min="11993" max="11994" width="11.25" style="4" customWidth="1"/>
    <col min="11995" max="11995" width="9.625" style="4" customWidth="1"/>
    <col min="11996" max="11997" width="11.25" style="4" customWidth="1"/>
    <col min="11998" max="11998" width="9.25" style="4" customWidth="1"/>
    <col min="11999" max="12000" width="11.25" style="4" customWidth="1"/>
    <col min="12001" max="12001" width="10.125" style="4" customWidth="1"/>
    <col min="12002" max="12003" width="9.375" style="4" customWidth="1"/>
    <col min="12004" max="12004" width="10.375" style="4" bestFit="1" customWidth="1"/>
    <col min="12005" max="12006" width="9.375" style="4" customWidth="1"/>
    <col min="12007" max="12007" width="9.25" style="4" bestFit="1" customWidth="1"/>
    <col min="12008" max="12008" width="9.375" style="4" customWidth="1"/>
    <col min="12009" max="12009" width="9" style="4" customWidth="1"/>
    <col min="12010" max="12010" width="9.75" style="4" customWidth="1"/>
    <col min="12011" max="12011" width="10.5" style="4" customWidth="1"/>
    <col min="12012" max="12012" width="11.125" style="4" bestFit="1" customWidth="1"/>
    <col min="12013" max="12013" width="10.375" style="4" bestFit="1" customWidth="1"/>
    <col min="12014" max="12014" width="9.375" style="4" customWidth="1"/>
    <col min="12015" max="12015" width="10" style="4" customWidth="1"/>
    <col min="12016" max="12016" width="8.5" style="4" bestFit="1" customWidth="1"/>
    <col min="12017" max="12017" width="10.25" style="4" customWidth="1"/>
    <col min="12018" max="12018" width="10.125" style="4" customWidth="1"/>
    <col min="12019" max="12019" width="9.25" style="4" bestFit="1" customWidth="1"/>
    <col min="12020" max="12020" width="11" style="4" bestFit="1" customWidth="1"/>
    <col min="12021" max="12021" width="10.625" style="4" customWidth="1"/>
    <col min="12022" max="12022" width="10.375" style="4" bestFit="1" customWidth="1"/>
    <col min="12023" max="12023" width="9.5" style="4" bestFit="1" customWidth="1"/>
    <col min="12024" max="12219" width="9" style="4"/>
    <col min="12220" max="12220" width="4" style="4" customWidth="1"/>
    <col min="12221" max="12221" width="17.75" style="4" customWidth="1"/>
    <col min="12222" max="12223" width="12.5" style="4" customWidth="1"/>
    <col min="12224" max="12224" width="12.25" style="4" bestFit="1" customWidth="1"/>
    <col min="12225" max="12226" width="11" style="4" customWidth="1"/>
    <col min="12227" max="12227" width="9.875" style="4" customWidth="1"/>
    <col min="12228" max="12229" width="11" style="4" customWidth="1"/>
    <col min="12230" max="12230" width="10.125" style="4" customWidth="1"/>
    <col min="12231" max="12232" width="11" style="4" customWidth="1"/>
    <col min="12233" max="12233" width="10.375" style="4" customWidth="1"/>
    <col min="12234" max="12235" width="11" style="4" customWidth="1"/>
    <col min="12236" max="12236" width="10.625" style="4" customWidth="1"/>
    <col min="12237" max="12239" width="11" style="4" customWidth="1"/>
    <col min="12240" max="12241" width="11.25" style="4" customWidth="1"/>
    <col min="12242" max="12242" width="10.375" style="4" bestFit="1" customWidth="1"/>
    <col min="12243" max="12244" width="11.25" style="4" customWidth="1"/>
    <col min="12245" max="12245" width="10.375" style="4" customWidth="1"/>
    <col min="12246" max="12247" width="11.25" style="4" customWidth="1"/>
    <col min="12248" max="12248" width="12.25" style="4" bestFit="1" customWidth="1"/>
    <col min="12249" max="12250" width="11.25" style="4" customWidth="1"/>
    <col min="12251" max="12251" width="9.625" style="4" customWidth="1"/>
    <col min="12252" max="12253" width="11.25" style="4" customWidth="1"/>
    <col min="12254" max="12254" width="9.25" style="4" customWidth="1"/>
    <col min="12255" max="12256" width="11.25" style="4" customWidth="1"/>
    <col min="12257" max="12257" width="10.125" style="4" customWidth="1"/>
    <col min="12258" max="12259" width="9.375" style="4" customWidth="1"/>
    <col min="12260" max="12260" width="10.375" style="4" bestFit="1" customWidth="1"/>
    <col min="12261" max="12262" width="9.375" style="4" customWidth="1"/>
    <col min="12263" max="12263" width="9.25" style="4" bestFit="1" customWidth="1"/>
    <col min="12264" max="12264" width="9.375" style="4" customWidth="1"/>
    <col min="12265" max="12265" width="9" style="4" customWidth="1"/>
    <col min="12266" max="12266" width="9.75" style="4" customWidth="1"/>
    <col min="12267" max="12267" width="10.5" style="4" customWidth="1"/>
    <col min="12268" max="12268" width="11.125" style="4" bestFit="1" customWidth="1"/>
    <col min="12269" max="12269" width="10.375" style="4" bestFit="1" customWidth="1"/>
    <col min="12270" max="12270" width="9.375" style="4" customWidth="1"/>
    <col min="12271" max="12271" width="10" style="4" customWidth="1"/>
    <col min="12272" max="12272" width="8.5" style="4" bestFit="1" customWidth="1"/>
    <col min="12273" max="12273" width="10.25" style="4" customWidth="1"/>
    <col min="12274" max="12274" width="10.125" style="4" customWidth="1"/>
    <col min="12275" max="12275" width="9.25" style="4" bestFit="1" customWidth="1"/>
    <col min="12276" max="12276" width="11" style="4" bestFit="1" customWidth="1"/>
    <col min="12277" max="12277" width="10.625" style="4" customWidth="1"/>
    <col min="12278" max="12278" width="10.375" style="4" bestFit="1" customWidth="1"/>
    <col min="12279" max="12279" width="9.5" style="4" bestFit="1" customWidth="1"/>
    <col min="12280" max="12475" width="9" style="4"/>
    <col min="12476" max="12476" width="4" style="4" customWidth="1"/>
    <col min="12477" max="12477" width="17.75" style="4" customWidth="1"/>
    <col min="12478" max="12479" width="12.5" style="4" customWidth="1"/>
    <col min="12480" max="12480" width="12.25" style="4" bestFit="1" customWidth="1"/>
    <col min="12481" max="12482" width="11" style="4" customWidth="1"/>
    <col min="12483" max="12483" width="9.875" style="4" customWidth="1"/>
    <col min="12484" max="12485" width="11" style="4" customWidth="1"/>
    <col min="12486" max="12486" width="10.125" style="4" customWidth="1"/>
    <col min="12487" max="12488" width="11" style="4" customWidth="1"/>
    <col min="12489" max="12489" width="10.375" style="4" customWidth="1"/>
    <col min="12490" max="12491" width="11" style="4" customWidth="1"/>
    <col min="12492" max="12492" width="10.625" style="4" customWidth="1"/>
    <col min="12493" max="12495" width="11" style="4" customWidth="1"/>
    <col min="12496" max="12497" width="11.25" style="4" customWidth="1"/>
    <col min="12498" max="12498" width="10.375" style="4" bestFit="1" customWidth="1"/>
    <col min="12499" max="12500" width="11.25" style="4" customWidth="1"/>
    <col min="12501" max="12501" width="10.375" style="4" customWidth="1"/>
    <col min="12502" max="12503" width="11.25" style="4" customWidth="1"/>
    <col min="12504" max="12504" width="12.25" style="4" bestFit="1" customWidth="1"/>
    <col min="12505" max="12506" width="11.25" style="4" customWidth="1"/>
    <col min="12507" max="12507" width="9.625" style="4" customWidth="1"/>
    <col min="12508" max="12509" width="11.25" style="4" customWidth="1"/>
    <col min="12510" max="12510" width="9.25" style="4" customWidth="1"/>
    <col min="12511" max="12512" width="11.25" style="4" customWidth="1"/>
    <col min="12513" max="12513" width="10.125" style="4" customWidth="1"/>
    <col min="12514" max="12515" width="9.375" style="4" customWidth="1"/>
    <col min="12516" max="12516" width="10.375" style="4" bestFit="1" customWidth="1"/>
    <col min="12517" max="12518" width="9.375" style="4" customWidth="1"/>
    <col min="12519" max="12519" width="9.25" style="4" bestFit="1" customWidth="1"/>
    <col min="12520" max="12520" width="9.375" style="4" customWidth="1"/>
    <col min="12521" max="12521" width="9" style="4" customWidth="1"/>
    <col min="12522" max="12522" width="9.75" style="4" customWidth="1"/>
    <col min="12523" max="12523" width="10.5" style="4" customWidth="1"/>
    <col min="12524" max="12524" width="11.125" style="4" bestFit="1" customWidth="1"/>
    <col min="12525" max="12525" width="10.375" style="4" bestFit="1" customWidth="1"/>
    <col min="12526" max="12526" width="9.375" style="4" customWidth="1"/>
    <col min="12527" max="12527" width="10" style="4" customWidth="1"/>
    <col min="12528" max="12528" width="8.5" style="4" bestFit="1" customWidth="1"/>
    <col min="12529" max="12529" width="10.25" style="4" customWidth="1"/>
    <col min="12530" max="12530" width="10.125" style="4" customWidth="1"/>
    <col min="12531" max="12531" width="9.25" style="4" bestFit="1" customWidth="1"/>
    <col min="12532" max="12532" width="11" style="4" bestFit="1" customWidth="1"/>
    <col min="12533" max="12533" width="10.625" style="4" customWidth="1"/>
    <col min="12534" max="12534" width="10.375" style="4" bestFit="1" customWidth="1"/>
    <col min="12535" max="12535" width="9.5" style="4" bestFit="1" customWidth="1"/>
    <col min="12536" max="12731" width="9" style="4"/>
    <col min="12732" max="12732" width="4" style="4" customWidth="1"/>
    <col min="12733" max="12733" width="17.75" style="4" customWidth="1"/>
    <col min="12734" max="12735" width="12.5" style="4" customWidth="1"/>
    <col min="12736" max="12736" width="12.25" style="4" bestFit="1" customWidth="1"/>
    <col min="12737" max="12738" width="11" style="4" customWidth="1"/>
    <col min="12739" max="12739" width="9.875" style="4" customWidth="1"/>
    <col min="12740" max="12741" width="11" style="4" customWidth="1"/>
    <col min="12742" max="12742" width="10.125" style="4" customWidth="1"/>
    <col min="12743" max="12744" width="11" style="4" customWidth="1"/>
    <col min="12745" max="12745" width="10.375" style="4" customWidth="1"/>
    <col min="12746" max="12747" width="11" style="4" customWidth="1"/>
    <col min="12748" max="12748" width="10.625" style="4" customWidth="1"/>
    <col min="12749" max="12751" width="11" style="4" customWidth="1"/>
    <col min="12752" max="12753" width="11.25" style="4" customWidth="1"/>
    <col min="12754" max="12754" width="10.375" style="4" bestFit="1" customWidth="1"/>
    <col min="12755" max="12756" width="11.25" style="4" customWidth="1"/>
    <col min="12757" max="12757" width="10.375" style="4" customWidth="1"/>
    <col min="12758" max="12759" width="11.25" style="4" customWidth="1"/>
    <col min="12760" max="12760" width="12.25" style="4" bestFit="1" customWidth="1"/>
    <col min="12761" max="12762" width="11.25" style="4" customWidth="1"/>
    <col min="12763" max="12763" width="9.625" style="4" customWidth="1"/>
    <col min="12764" max="12765" width="11.25" style="4" customWidth="1"/>
    <col min="12766" max="12766" width="9.25" style="4" customWidth="1"/>
    <col min="12767" max="12768" width="11.25" style="4" customWidth="1"/>
    <col min="12769" max="12769" width="10.125" style="4" customWidth="1"/>
    <col min="12770" max="12771" width="9.375" style="4" customWidth="1"/>
    <col min="12772" max="12772" width="10.375" style="4" bestFit="1" customWidth="1"/>
    <col min="12773" max="12774" width="9.375" style="4" customWidth="1"/>
    <col min="12775" max="12775" width="9.25" style="4" bestFit="1" customWidth="1"/>
    <col min="12776" max="12776" width="9.375" style="4" customWidth="1"/>
    <col min="12777" max="12777" width="9" style="4" customWidth="1"/>
    <col min="12778" max="12778" width="9.75" style="4" customWidth="1"/>
    <col min="12779" max="12779" width="10.5" style="4" customWidth="1"/>
    <col min="12780" max="12780" width="11.125" style="4" bestFit="1" customWidth="1"/>
    <col min="12781" max="12781" width="10.375" style="4" bestFit="1" customWidth="1"/>
    <col min="12782" max="12782" width="9.375" style="4" customWidth="1"/>
    <col min="12783" max="12783" width="10" style="4" customWidth="1"/>
    <col min="12784" max="12784" width="8.5" style="4" bestFit="1" customWidth="1"/>
    <col min="12785" max="12785" width="10.25" style="4" customWidth="1"/>
    <col min="12786" max="12786" width="10.125" style="4" customWidth="1"/>
    <col min="12787" max="12787" width="9.25" style="4" bestFit="1" customWidth="1"/>
    <col min="12788" max="12788" width="11" style="4" bestFit="1" customWidth="1"/>
    <col min="12789" max="12789" width="10.625" style="4" customWidth="1"/>
    <col min="12790" max="12790" width="10.375" style="4" bestFit="1" customWidth="1"/>
    <col min="12791" max="12791" width="9.5" style="4" bestFit="1" customWidth="1"/>
    <col min="12792" max="12987" width="9" style="4"/>
    <col min="12988" max="12988" width="4" style="4" customWidth="1"/>
    <col min="12989" max="12989" width="17.75" style="4" customWidth="1"/>
    <col min="12990" max="12991" width="12.5" style="4" customWidth="1"/>
    <col min="12992" max="12992" width="12.25" style="4" bestFit="1" customWidth="1"/>
    <col min="12993" max="12994" width="11" style="4" customWidth="1"/>
    <col min="12995" max="12995" width="9.875" style="4" customWidth="1"/>
    <col min="12996" max="12997" width="11" style="4" customWidth="1"/>
    <col min="12998" max="12998" width="10.125" style="4" customWidth="1"/>
    <col min="12999" max="13000" width="11" style="4" customWidth="1"/>
    <col min="13001" max="13001" width="10.375" style="4" customWidth="1"/>
    <col min="13002" max="13003" width="11" style="4" customWidth="1"/>
    <col min="13004" max="13004" width="10.625" style="4" customWidth="1"/>
    <col min="13005" max="13007" width="11" style="4" customWidth="1"/>
    <col min="13008" max="13009" width="11.25" style="4" customWidth="1"/>
    <col min="13010" max="13010" width="10.375" style="4" bestFit="1" customWidth="1"/>
    <col min="13011" max="13012" width="11.25" style="4" customWidth="1"/>
    <col min="13013" max="13013" width="10.375" style="4" customWidth="1"/>
    <col min="13014" max="13015" width="11.25" style="4" customWidth="1"/>
    <col min="13016" max="13016" width="12.25" style="4" bestFit="1" customWidth="1"/>
    <col min="13017" max="13018" width="11.25" style="4" customWidth="1"/>
    <col min="13019" max="13019" width="9.625" style="4" customWidth="1"/>
    <col min="13020" max="13021" width="11.25" style="4" customWidth="1"/>
    <col min="13022" max="13022" width="9.25" style="4" customWidth="1"/>
    <col min="13023" max="13024" width="11.25" style="4" customWidth="1"/>
    <col min="13025" max="13025" width="10.125" style="4" customWidth="1"/>
    <col min="13026" max="13027" width="9.375" style="4" customWidth="1"/>
    <col min="13028" max="13028" width="10.375" style="4" bestFit="1" customWidth="1"/>
    <col min="13029" max="13030" width="9.375" style="4" customWidth="1"/>
    <col min="13031" max="13031" width="9.25" style="4" bestFit="1" customWidth="1"/>
    <col min="13032" max="13032" width="9.375" style="4" customWidth="1"/>
    <col min="13033" max="13033" width="9" style="4" customWidth="1"/>
    <col min="13034" max="13034" width="9.75" style="4" customWidth="1"/>
    <col min="13035" max="13035" width="10.5" style="4" customWidth="1"/>
    <col min="13036" max="13036" width="11.125" style="4" bestFit="1" customWidth="1"/>
    <col min="13037" max="13037" width="10.375" style="4" bestFit="1" customWidth="1"/>
    <col min="13038" max="13038" width="9.375" style="4" customWidth="1"/>
    <col min="13039" max="13039" width="10" style="4" customWidth="1"/>
    <col min="13040" max="13040" width="8.5" style="4" bestFit="1" customWidth="1"/>
    <col min="13041" max="13041" width="10.25" style="4" customWidth="1"/>
    <col min="13042" max="13042" width="10.125" style="4" customWidth="1"/>
    <col min="13043" max="13043" width="9.25" style="4" bestFit="1" customWidth="1"/>
    <col min="13044" max="13044" width="11" style="4" bestFit="1" customWidth="1"/>
    <col min="13045" max="13045" width="10.625" style="4" customWidth="1"/>
    <col min="13046" max="13046" width="10.375" style="4" bestFit="1" customWidth="1"/>
    <col min="13047" max="13047" width="9.5" style="4" bestFit="1" customWidth="1"/>
    <col min="13048" max="13243" width="9" style="4"/>
    <col min="13244" max="13244" width="4" style="4" customWidth="1"/>
    <col min="13245" max="13245" width="17.75" style="4" customWidth="1"/>
    <col min="13246" max="13247" width="12.5" style="4" customWidth="1"/>
    <col min="13248" max="13248" width="12.25" style="4" bestFit="1" customWidth="1"/>
    <col min="13249" max="13250" width="11" style="4" customWidth="1"/>
    <col min="13251" max="13251" width="9.875" style="4" customWidth="1"/>
    <col min="13252" max="13253" width="11" style="4" customWidth="1"/>
    <col min="13254" max="13254" width="10.125" style="4" customWidth="1"/>
    <col min="13255" max="13256" width="11" style="4" customWidth="1"/>
    <col min="13257" max="13257" width="10.375" style="4" customWidth="1"/>
    <col min="13258" max="13259" width="11" style="4" customWidth="1"/>
    <col min="13260" max="13260" width="10.625" style="4" customWidth="1"/>
    <col min="13261" max="13263" width="11" style="4" customWidth="1"/>
    <col min="13264" max="13265" width="11.25" style="4" customWidth="1"/>
    <col min="13266" max="13266" width="10.375" style="4" bestFit="1" customWidth="1"/>
    <col min="13267" max="13268" width="11.25" style="4" customWidth="1"/>
    <col min="13269" max="13269" width="10.375" style="4" customWidth="1"/>
    <col min="13270" max="13271" width="11.25" style="4" customWidth="1"/>
    <col min="13272" max="13272" width="12.25" style="4" bestFit="1" customWidth="1"/>
    <col min="13273" max="13274" width="11.25" style="4" customWidth="1"/>
    <col min="13275" max="13275" width="9.625" style="4" customWidth="1"/>
    <col min="13276" max="13277" width="11.25" style="4" customWidth="1"/>
    <col min="13278" max="13278" width="9.25" style="4" customWidth="1"/>
    <col min="13279" max="13280" width="11.25" style="4" customWidth="1"/>
    <col min="13281" max="13281" width="10.125" style="4" customWidth="1"/>
    <col min="13282" max="13283" width="9.375" style="4" customWidth="1"/>
    <col min="13284" max="13284" width="10.375" style="4" bestFit="1" customWidth="1"/>
    <col min="13285" max="13286" width="9.375" style="4" customWidth="1"/>
    <col min="13287" max="13287" width="9.25" style="4" bestFit="1" customWidth="1"/>
    <col min="13288" max="13288" width="9.375" style="4" customWidth="1"/>
    <col min="13289" max="13289" width="9" style="4" customWidth="1"/>
    <col min="13290" max="13290" width="9.75" style="4" customWidth="1"/>
    <col min="13291" max="13291" width="10.5" style="4" customWidth="1"/>
    <col min="13292" max="13292" width="11.125" style="4" bestFit="1" customWidth="1"/>
    <col min="13293" max="13293" width="10.375" style="4" bestFit="1" customWidth="1"/>
    <col min="13294" max="13294" width="9.375" style="4" customWidth="1"/>
    <col min="13295" max="13295" width="10" style="4" customWidth="1"/>
    <col min="13296" max="13296" width="8.5" style="4" bestFit="1" customWidth="1"/>
    <col min="13297" max="13297" width="10.25" style="4" customWidth="1"/>
    <col min="13298" max="13298" width="10.125" style="4" customWidth="1"/>
    <col min="13299" max="13299" width="9.25" style="4" bestFit="1" customWidth="1"/>
    <col min="13300" max="13300" width="11" style="4" bestFit="1" customWidth="1"/>
    <col min="13301" max="13301" width="10.625" style="4" customWidth="1"/>
    <col min="13302" max="13302" width="10.375" style="4" bestFit="1" customWidth="1"/>
    <col min="13303" max="13303" width="9.5" style="4" bestFit="1" customWidth="1"/>
    <col min="13304" max="13499" width="9" style="4"/>
    <col min="13500" max="13500" width="4" style="4" customWidth="1"/>
    <col min="13501" max="13501" width="17.75" style="4" customWidth="1"/>
    <col min="13502" max="13503" width="12.5" style="4" customWidth="1"/>
    <col min="13504" max="13504" width="12.25" style="4" bestFit="1" customWidth="1"/>
    <col min="13505" max="13506" width="11" style="4" customWidth="1"/>
    <col min="13507" max="13507" width="9.875" style="4" customWidth="1"/>
    <col min="13508" max="13509" width="11" style="4" customWidth="1"/>
    <col min="13510" max="13510" width="10.125" style="4" customWidth="1"/>
    <col min="13511" max="13512" width="11" style="4" customWidth="1"/>
    <col min="13513" max="13513" width="10.375" style="4" customWidth="1"/>
    <col min="13514" max="13515" width="11" style="4" customWidth="1"/>
    <col min="13516" max="13516" width="10.625" style="4" customWidth="1"/>
    <col min="13517" max="13519" width="11" style="4" customWidth="1"/>
    <col min="13520" max="13521" width="11.25" style="4" customWidth="1"/>
    <col min="13522" max="13522" width="10.375" style="4" bestFit="1" customWidth="1"/>
    <col min="13523" max="13524" width="11.25" style="4" customWidth="1"/>
    <col min="13525" max="13525" width="10.375" style="4" customWidth="1"/>
    <col min="13526" max="13527" width="11.25" style="4" customWidth="1"/>
    <col min="13528" max="13528" width="12.25" style="4" bestFit="1" customWidth="1"/>
    <col min="13529" max="13530" width="11.25" style="4" customWidth="1"/>
    <col min="13531" max="13531" width="9.625" style="4" customWidth="1"/>
    <col min="13532" max="13533" width="11.25" style="4" customWidth="1"/>
    <col min="13534" max="13534" width="9.25" style="4" customWidth="1"/>
    <col min="13535" max="13536" width="11.25" style="4" customWidth="1"/>
    <col min="13537" max="13537" width="10.125" style="4" customWidth="1"/>
    <col min="13538" max="13539" width="9.375" style="4" customWidth="1"/>
    <col min="13540" max="13540" width="10.375" style="4" bestFit="1" customWidth="1"/>
    <col min="13541" max="13542" width="9.375" style="4" customWidth="1"/>
    <col min="13543" max="13543" width="9.25" style="4" bestFit="1" customWidth="1"/>
    <col min="13544" max="13544" width="9.375" style="4" customWidth="1"/>
    <col min="13545" max="13545" width="9" style="4" customWidth="1"/>
    <col min="13546" max="13546" width="9.75" style="4" customWidth="1"/>
    <col min="13547" max="13547" width="10.5" style="4" customWidth="1"/>
    <col min="13548" max="13548" width="11.125" style="4" bestFit="1" customWidth="1"/>
    <col min="13549" max="13549" width="10.375" style="4" bestFit="1" customWidth="1"/>
    <col min="13550" max="13550" width="9.375" style="4" customWidth="1"/>
    <col min="13551" max="13551" width="10" style="4" customWidth="1"/>
    <col min="13552" max="13552" width="8.5" style="4" bestFit="1" customWidth="1"/>
    <col min="13553" max="13553" width="10.25" style="4" customWidth="1"/>
    <col min="13554" max="13554" width="10.125" style="4" customWidth="1"/>
    <col min="13555" max="13555" width="9.25" style="4" bestFit="1" customWidth="1"/>
    <col min="13556" max="13556" width="11" style="4" bestFit="1" customWidth="1"/>
    <col min="13557" max="13557" width="10.625" style="4" customWidth="1"/>
    <col min="13558" max="13558" width="10.375" style="4" bestFit="1" customWidth="1"/>
    <col min="13559" max="13559" width="9.5" style="4" bestFit="1" customWidth="1"/>
    <col min="13560" max="13755" width="9" style="4"/>
    <col min="13756" max="13756" width="4" style="4" customWidth="1"/>
    <col min="13757" max="13757" width="17.75" style="4" customWidth="1"/>
    <col min="13758" max="13759" width="12.5" style="4" customWidth="1"/>
    <col min="13760" max="13760" width="12.25" style="4" bestFit="1" customWidth="1"/>
    <col min="13761" max="13762" width="11" style="4" customWidth="1"/>
    <col min="13763" max="13763" width="9.875" style="4" customWidth="1"/>
    <col min="13764" max="13765" width="11" style="4" customWidth="1"/>
    <col min="13766" max="13766" width="10.125" style="4" customWidth="1"/>
    <col min="13767" max="13768" width="11" style="4" customWidth="1"/>
    <col min="13769" max="13769" width="10.375" style="4" customWidth="1"/>
    <col min="13770" max="13771" width="11" style="4" customWidth="1"/>
    <col min="13772" max="13772" width="10.625" style="4" customWidth="1"/>
    <col min="13773" max="13775" width="11" style="4" customWidth="1"/>
    <col min="13776" max="13777" width="11.25" style="4" customWidth="1"/>
    <col min="13778" max="13778" width="10.375" style="4" bestFit="1" customWidth="1"/>
    <col min="13779" max="13780" width="11.25" style="4" customWidth="1"/>
    <col min="13781" max="13781" width="10.375" style="4" customWidth="1"/>
    <col min="13782" max="13783" width="11.25" style="4" customWidth="1"/>
    <col min="13784" max="13784" width="12.25" style="4" bestFit="1" customWidth="1"/>
    <col min="13785" max="13786" width="11.25" style="4" customWidth="1"/>
    <col min="13787" max="13787" width="9.625" style="4" customWidth="1"/>
    <col min="13788" max="13789" width="11.25" style="4" customWidth="1"/>
    <col min="13790" max="13790" width="9.25" style="4" customWidth="1"/>
    <col min="13791" max="13792" width="11.25" style="4" customWidth="1"/>
    <col min="13793" max="13793" width="10.125" style="4" customWidth="1"/>
    <col min="13794" max="13795" width="9.375" style="4" customWidth="1"/>
    <col min="13796" max="13796" width="10.375" style="4" bestFit="1" customWidth="1"/>
    <col min="13797" max="13798" width="9.375" style="4" customWidth="1"/>
    <col min="13799" max="13799" width="9.25" style="4" bestFit="1" customWidth="1"/>
    <col min="13800" max="13800" width="9.375" style="4" customWidth="1"/>
    <col min="13801" max="13801" width="9" style="4" customWidth="1"/>
    <col min="13802" max="13802" width="9.75" style="4" customWidth="1"/>
    <col min="13803" max="13803" width="10.5" style="4" customWidth="1"/>
    <col min="13804" max="13804" width="11.125" style="4" bestFit="1" customWidth="1"/>
    <col min="13805" max="13805" width="10.375" style="4" bestFit="1" customWidth="1"/>
    <col min="13806" max="13806" width="9.375" style="4" customWidth="1"/>
    <col min="13807" max="13807" width="10" style="4" customWidth="1"/>
    <col min="13808" max="13808" width="8.5" style="4" bestFit="1" customWidth="1"/>
    <col min="13809" max="13809" width="10.25" style="4" customWidth="1"/>
    <col min="13810" max="13810" width="10.125" style="4" customWidth="1"/>
    <col min="13811" max="13811" width="9.25" style="4" bestFit="1" customWidth="1"/>
    <col min="13812" max="13812" width="11" style="4" bestFit="1" customWidth="1"/>
    <col min="13813" max="13813" width="10.625" style="4" customWidth="1"/>
    <col min="13814" max="13814" width="10.375" style="4" bestFit="1" customWidth="1"/>
    <col min="13815" max="13815" width="9.5" style="4" bestFit="1" customWidth="1"/>
    <col min="13816" max="14011" width="9" style="4"/>
    <col min="14012" max="14012" width="4" style="4" customWidth="1"/>
    <col min="14013" max="14013" width="17.75" style="4" customWidth="1"/>
    <col min="14014" max="14015" width="12.5" style="4" customWidth="1"/>
    <col min="14016" max="14016" width="12.25" style="4" bestFit="1" customWidth="1"/>
    <col min="14017" max="14018" width="11" style="4" customWidth="1"/>
    <col min="14019" max="14019" width="9.875" style="4" customWidth="1"/>
    <col min="14020" max="14021" width="11" style="4" customWidth="1"/>
    <col min="14022" max="14022" width="10.125" style="4" customWidth="1"/>
    <col min="14023" max="14024" width="11" style="4" customWidth="1"/>
    <col min="14025" max="14025" width="10.375" style="4" customWidth="1"/>
    <col min="14026" max="14027" width="11" style="4" customWidth="1"/>
    <col min="14028" max="14028" width="10.625" style="4" customWidth="1"/>
    <col min="14029" max="14031" width="11" style="4" customWidth="1"/>
    <col min="14032" max="14033" width="11.25" style="4" customWidth="1"/>
    <col min="14034" max="14034" width="10.375" style="4" bestFit="1" customWidth="1"/>
    <col min="14035" max="14036" width="11.25" style="4" customWidth="1"/>
    <col min="14037" max="14037" width="10.375" style="4" customWidth="1"/>
    <col min="14038" max="14039" width="11.25" style="4" customWidth="1"/>
    <col min="14040" max="14040" width="12.25" style="4" bestFit="1" customWidth="1"/>
    <col min="14041" max="14042" width="11.25" style="4" customWidth="1"/>
    <col min="14043" max="14043" width="9.625" style="4" customWidth="1"/>
    <col min="14044" max="14045" width="11.25" style="4" customWidth="1"/>
    <col min="14046" max="14046" width="9.25" style="4" customWidth="1"/>
    <col min="14047" max="14048" width="11.25" style="4" customWidth="1"/>
    <col min="14049" max="14049" width="10.125" style="4" customWidth="1"/>
    <col min="14050" max="14051" width="9.375" style="4" customWidth="1"/>
    <col min="14052" max="14052" width="10.375" style="4" bestFit="1" customWidth="1"/>
    <col min="14053" max="14054" width="9.375" style="4" customWidth="1"/>
    <col min="14055" max="14055" width="9.25" style="4" bestFit="1" customWidth="1"/>
    <col min="14056" max="14056" width="9.375" style="4" customWidth="1"/>
    <col min="14057" max="14057" width="9" style="4" customWidth="1"/>
    <col min="14058" max="14058" width="9.75" style="4" customWidth="1"/>
    <col min="14059" max="14059" width="10.5" style="4" customWidth="1"/>
    <col min="14060" max="14060" width="11.125" style="4" bestFit="1" customWidth="1"/>
    <col min="14061" max="14061" width="10.375" style="4" bestFit="1" customWidth="1"/>
    <col min="14062" max="14062" width="9.375" style="4" customWidth="1"/>
    <col min="14063" max="14063" width="10" style="4" customWidth="1"/>
    <col min="14064" max="14064" width="8.5" style="4" bestFit="1" customWidth="1"/>
    <col min="14065" max="14065" width="10.25" style="4" customWidth="1"/>
    <col min="14066" max="14066" width="10.125" style="4" customWidth="1"/>
    <col min="14067" max="14067" width="9.25" style="4" bestFit="1" customWidth="1"/>
    <col min="14068" max="14068" width="11" style="4" bestFit="1" customWidth="1"/>
    <col min="14069" max="14069" width="10.625" style="4" customWidth="1"/>
    <col min="14070" max="14070" width="10.375" style="4" bestFit="1" customWidth="1"/>
    <col min="14071" max="14071" width="9.5" style="4" bestFit="1" customWidth="1"/>
    <col min="14072" max="14267" width="9" style="4"/>
    <col min="14268" max="14268" width="4" style="4" customWidth="1"/>
    <col min="14269" max="14269" width="17.75" style="4" customWidth="1"/>
    <col min="14270" max="14271" width="12.5" style="4" customWidth="1"/>
    <col min="14272" max="14272" width="12.25" style="4" bestFit="1" customWidth="1"/>
    <col min="14273" max="14274" width="11" style="4" customWidth="1"/>
    <col min="14275" max="14275" width="9.875" style="4" customWidth="1"/>
    <col min="14276" max="14277" width="11" style="4" customWidth="1"/>
    <col min="14278" max="14278" width="10.125" style="4" customWidth="1"/>
    <col min="14279" max="14280" width="11" style="4" customWidth="1"/>
    <col min="14281" max="14281" width="10.375" style="4" customWidth="1"/>
    <col min="14282" max="14283" width="11" style="4" customWidth="1"/>
    <col min="14284" max="14284" width="10.625" style="4" customWidth="1"/>
    <col min="14285" max="14287" width="11" style="4" customWidth="1"/>
    <col min="14288" max="14289" width="11.25" style="4" customWidth="1"/>
    <col min="14290" max="14290" width="10.375" style="4" bestFit="1" customWidth="1"/>
    <col min="14291" max="14292" width="11.25" style="4" customWidth="1"/>
    <col min="14293" max="14293" width="10.375" style="4" customWidth="1"/>
    <col min="14294" max="14295" width="11.25" style="4" customWidth="1"/>
    <col min="14296" max="14296" width="12.25" style="4" bestFit="1" customWidth="1"/>
    <col min="14297" max="14298" width="11.25" style="4" customWidth="1"/>
    <col min="14299" max="14299" width="9.625" style="4" customWidth="1"/>
    <col min="14300" max="14301" width="11.25" style="4" customWidth="1"/>
    <col min="14302" max="14302" width="9.25" style="4" customWidth="1"/>
    <col min="14303" max="14304" width="11.25" style="4" customWidth="1"/>
    <col min="14305" max="14305" width="10.125" style="4" customWidth="1"/>
    <col min="14306" max="14307" width="9.375" style="4" customWidth="1"/>
    <col min="14308" max="14308" width="10.375" style="4" bestFit="1" customWidth="1"/>
    <col min="14309" max="14310" width="9.375" style="4" customWidth="1"/>
    <col min="14311" max="14311" width="9.25" style="4" bestFit="1" customWidth="1"/>
    <col min="14312" max="14312" width="9.375" style="4" customWidth="1"/>
    <col min="14313" max="14313" width="9" style="4" customWidth="1"/>
    <col min="14314" max="14314" width="9.75" style="4" customWidth="1"/>
    <col min="14315" max="14315" width="10.5" style="4" customWidth="1"/>
    <col min="14316" max="14316" width="11.125" style="4" bestFit="1" customWidth="1"/>
    <col min="14317" max="14317" width="10.375" style="4" bestFit="1" customWidth="1"/>
    <col min="14318" max="14318" width="9.375" style="4" customWidth="1"/>
    <col min="14319" max="14319" width="10" style="4" customWidth="1"/>
    <col min="14320" max="14320" width="8.5" style="4" bestFit="1" customWidth="1"/>
    <col min="14321" max="14321" width="10.25" style="4" customWidth="1"/>
    <col min="14322" max="14322" width="10.125" style="4" customWidth="1"/>
    <col min="14323" max="14323" width="9.25" style="4" bestFit="1" customWidth="1"/>
    <col min="14324" max="14324" width="11" style="4" bestFit="1" customWidth="1"/>
    <col min="14325" max="14325" width="10.625" style="4" customWidth="1"/>
    <col min="14326" max="14326" width="10.375" style="4" bestFit="1" customWidth="1"/>
    <col min="14327" max="14327" width="9.5" style="4" bestFit="1" customWidth="1"/>
    <col min="14328" max="14523" width="9" style="4"/>
    <col min="14524" max="14524" width="4" style="4" customWidth="1"/>
    <col min="14525" max="14525" width="17.75" style="4" customWidth="1"/>
    <col min="14526" max="14527" width="12.5" style="4" customWidth="1"/>
    <col min="14528" max="14528" width="12.25" style="4" bestFit="1" customWidth="1"/>
    <col min="14529" max="14530" width="11" style="4" customWidth="1"/>
    <col min="14531" max="14531" width="9.875" style="4" customWidth="1"/>
    <col min="14532" max="14533" width="11" style="4" customWidth="1"/>
    <col min="14534" max="14534" width="10.125" style="4" customWidth="1"/>
    <col min="14535" max="14536" width="11" style="4" customWidth="1"/>
    <col min="14537" max="14537" width="10.375" style="4" customWidth="1"/>
    <col min="14538" max="14539" width="11" style="4" customWidth="1"/>
    <col min="14540" max="14540" width="10.625" style="4" customWidth="1"/>
    <col min="14541" max="14543" width="11" style="4" customWidth="1"/>
    <col min="14544" max="14545" width="11.25" style="4" customWidth="1"/>
    <col min="14546" max="14546" width="10.375" style="4" bestFit="1" customWidth="1"/>
    <col min="14547" max="14548" width="11.25" style="4" customWidth="1"/>
    <col min="14549" max="14549" width="10.375" style="4" customWidth="1"/>
    <col min="14550" max="14551" width="11.25" style="4" customWidth="1"/>
    <col min="14552" max="14552" width="12.25" style="4" bestFit="1" customWidth="1"/>
    <col min="14553" max="14554" width="11.25" style="4" customWidth="1"/>
    <col min="14555" max="14555" width="9.625" style="4" customWidth="1"/>
    <col min="14556" max="14557" width="11.25" style="4" customWidth="1"/>
    <col min="14558" max="14558" width="9.25" style="4" customWidth="1"/>
    <col min="14559" max="14560" width="11.25" style="4" customWidth="1"/>
    <col min="14561" max="14561" width="10.125" style="4" customWidth="1"/>
    <col min="14562" max="14563" width="9.375" style="4" customWidth="1"/>
    <col min="14564" max="14564" width="10.375" style="4" bestFit="1" customWidth="1"/>
    <col min="14565" max="14566" width="9.375" style="4" customWidth="1"/>
    <col min="14567" max="14567" width="9.25" style="4" bestFit="1" customWidth="1"/>
    <col min="14568" max="14568" width="9.375" style="4" customWidth="1"/>
    <col min="14569" max="14569" width="9" style="4" customWidth="1"/>
    <col min="14570" max="14570" width="9.75" style="4" customWidth="1"/>
    <col min="14571" max="14571" width="10.5" style="4" customWidth="1"/>
    <col min="14572" max="14572" width="11.125" style="4" bestFit="1" customWidth="1"/>
    <col min="14573" max="14573" width="10.375" style="4" bestFit="1" customWidth="1"/>
    <col min="14574" max="14574" width="9.375" style="4" customWidth="1"/>
    <col min="14575" max="14575" width="10" style="4" customWidth="1"/>
    <col min="14576" max="14576" width="8.5" style="4" bestFit="1" customWidth="1"/>
    <col min="14577" max="14577" width="10.25" style="4" customWidth="1"/>
    <col min="14578" max="14578" width="10.125" style="4" customWidth="1"/>
    <col min="14579" max="14579" width="9.25" style="4" bestFit="1" customWidth="1"/>
    <col min="14580" max="14580" width="11" style="4" bestFit="1" customWidth="1"/>
    <col min="14581" max="14581" width="10.625" style="4" customWidth="1"/>
    <col min="14582" max="14582" width="10.375" style="4" bestFit="1" customWidth="1"/>
    <col min="14583" max="14583" width="9.5" style="4" bestFit="1" customWidth="1"/>
    <col min="14584" max="14779" width="9" style="4"/>
    <col min="14780" max="14780" width="4" style="4" customWidth="1"/>
    <col min="14781" max="14781" width="17.75" style="4" customWidth="1"/>
    <col min="14782" max="14783" width="12.5" style="4" customWidth="1"/>
    <col min="14784" max="14784" width="12.25" style="4" bestFit="1" customWidth="1"/>
    <col min="14785" max="14786" width="11" style="4" customWidth="1"/>
    <col min="14787" max="14787" width="9.875" style="4" customWidth="1"/>
    <col min="14788" max="14789" width="11" style="4" customWidth="1"/>
    <col min="14790" max="14790" width="10.125" style="4" customWidth="1"/>
    <col min="14791" max="14792" width="11" style="4" customWidth="1"/>
    <col min="14793" max="14793" width="10.375" style="4" customWidth="1"/>
    <col min="14794" max="14795" width="11" style="4" customWidth="1"/>
    <col min="14796" max="14796" width="10.625" style="4" customWidth="1"/>
    <col min="14797" max="14799" width="11" style="4" customWidth="1"/>
    <col min="14800" max="14801" width="11.25" style="4" customWidth="1"/>
    <col min="14802" max="14802" width="10.375" style="4" bestFit="1" customWidth="1"/>
    <col min="14803" max="14804" width="11.25" style="4" customWidth="1"/>
    <col min="14805" max="14805" width="10.375" style="4" customWidth="1"/>
    <col min="14806" max="14807" width="11.25" style="4" customWidth="1"/>
    <col min="14808" max="14808" width="12.25" style="4" bestFit="1" customWidth="1"/>
    <col min="14809" max="14810" width="11.25" style="4" customWidth="1"/>
    <col min="14811" max="14811" width="9.625" style="4" customWidth="1"/>
    <col min="14812" max="14813" width="11.25" style="4" customWidth="1"/>
    <col min="14814" max="14814" width="9.25" style="4" customWidth="1"/>
    <col min="14815" max="14816" width="11.25" style="4" customWidth="1"/>
    <col min="14817" max="14817" width="10.125" style="4" customWidth="1"/>
    <col min="14818" max="14819" width="9.375" style="4" customWidth="1"/>
    <col min="14820" max="14820" width="10.375" style="4" bestFit="1" customWidth="1"/>
    <col min="14821" max="14822" width="9.375" style="4" customWidth="1"/>
    <col min="14823" max="14823" width="9.25" style="4" bestFit="1" customWidth="1"/>
    <col min="14824" max="14824" width="9.375" style="4" customWidth="1"/>
    <col min="14825" max="14825" width="9" style="4" customWidth="1"/>
    <col min="14826" max="14826" width="9.75" style="4" customWidth="1"/>
    <col min="14827" max="14827" width="10.5" style="4" customWidth="1"/>
    <col min="14828" max="14828" width="11.125" style="4" bestFit="1" customWidth="1"/>
    <col min="14829" max="14829" width="10.375" style="4" bestFit="1" customWidth="1"/>
    <col min="14830" max="14830" width="9.375" style="4" customWidth="1"/>
    <col min="14831" max="14831" width="10" style="4" customWidth="1"/>
    <col min="14832" max="14832" width="8.5" style="4" bestFit="1" customWidth="1"/>
    <col min="14833" max="14833" width="10.25" style="4" customWidth="1"/>
    <col min="14834" max="14834" width="10.125" style="4" customWidth="1"/>
    <col min="14835" max="14835" width="9.25" style="4" bestFit="1" customWidth="1"/>
    <col min="14836" max="14836" width="11" style="4" bestFit="1" customWidth="1"/>
    <col min="14837" max="14837" width="10.625" style="4" customWidth="1"/>
    <col min="14838" max="14838" width="10.375" style="4" bestFit="1" customWidth="1"/>
    <col min="14839" max="14839" width="9.5" style="4" bestFit="1" customWidth="1"/>
    <col min="14840" max="15035" width="9" style="4"/>
    <col min="15036" max="15036" width="4" style="4" customWidth="1"/>
    <col min="15037" max="15037" width="17.75" style="4" customWidth="1"/>
    <col min="15038" max="15039" width="12.5" style="4" customWidth="1"/>
    <col min="15040" max="15040" width="12.25" style="4" bestFit="1" customWidth="1"/>
    <col min="15041" max="15042" width="11" style="4" customWidth="1"/>
    <col min="15043" max="15043" width="9.875" style="4" customWidth="1"/>
    <col min="15044" max="15045" width="11" style="4" customWidth="1"/>
    <col min="15046" max="15046" width="10.125" style="4" customWidth="1"/>
    <col min="15047" max="15048" width="11" style="4" customWidth="1"/>
    <col min="15049" max="15049" width="10.375" style="4" customWidth="1"/>
    <col min="15050" max="15051" width="11" style="4" customWidth="1"/>
    <col min="15052" max="15052" width="10.625" style="4" customWidth="1"/>
    <col min="15053" max="15055" width="11" style="4" customWidth="1"/>
    <col min="15056" max="15057" width="11.25" style="4" customWidth="1"/>
    <col min="15058" max="15058" width="10.375" style="4" bestFit="1" customWidth="1"/>
    <col min="15059" max="15060" width="11.25" style="4" customWidth="1"/>
    <col min="15061" max="15061" width="10.375" style="4" customWidth="1"/>
    <col min="15062" max="15063" width="11.25" style="4" customWidth="1"/>
    <col min="15064" max="15064" width="12.25" style="4" bestFit="1" customWidth="1"/>
    <col min="15065" max="15066" width="11.25" style="4" customWidth="1"/>
    <col min="15067" max="15067" width="9.625" style="4" customWidth="1"/>
    <col min="15068" max="15069" width="11.25" style="4" customWidth="1"/>
    <col min="15070" max="15070" width="9.25" style="4" customWidth="1"/>
    <col min="15071" max="15072" width="11.25" style="4" customWidth="1"/>
    <col min="15073" max="15073" width="10.125" style="4" customWidth="1"/>
    <col min="15074" max="15075" width="9.375" style="4" customWidth="1"/>
    <col min="15076" max="15076" width="10.375" style="4" bestFit="1" customWidth="1"/>
    <col min="15077" max="15078" width="9.375" style="4" customWidth="1"/>
    <col min="15079" max="15079" width="9.25" style="4" bestFit="1" customWidth="1"/>
    <col min="15080" max="15080" width="9.375" style="4" customWidth="1"/>
    <col min="15081" max="15081" width="9" style="4" customWidth="1"/>
    <col min="15082" max="15082" width="9.75" style="4" customWidth="1"/>
    <col min="15083" max="15083" width="10.5" style="4" customWidth="1"/>
    <col min="15084" max="15084" width="11.125" style="4" bestFit="1" customWidth="1"/>
    <col min="15085" max="15085" width="10.375" style="4" bestFit="1" customWidth="1"/>
    <col min="15086" max="15086" width="9.375" style="4" customWidth="1"/>
    <col min="15087" max="15087" width="10" style="4" customWidth="1"/>
    <col min="15088" max="15088" width="8.5" style="4" bestFit="1" customWidth="1"/>
    <col min="15089" max="15089" width="10.25" style="4" customWidth="1"/>
    <col min="15090" max="15090" width="10.125" style="4" customWidth="1"/>
    <col min="15091" max="15091" width="9.25" style="4" bestFit="1" customWidth="1"/>
    <col min="15092" max="15092" width="11" style="4" bestFit="1" customWidth="1"/>
    <col min="15093" max="15093" width="10.625" style="4" customWidth="1"/>
    <col min="15094" max="15094" width="10.375" style="4" bestFit="1" customWidth="1"/>
    <col min="15095" max="15095" width="9.5" style="4" bestFit="1" customWidth="1"/>
    <col min="15096" max="15291" width="9" style="4"/>
    <col min="15292" max="15292" width="4" style="4" customWidth="1"/>
    <col min="15293" max="15293" width="17.75" style="4" customWidth="1"/>
    <col min="15294" max="15295" width="12.5" style="4" customWidth="1"/>
    <col min="15296" max="15296" width="12.25" style="4" bestFit="1" customWidth="1"/>
    <col min="15297" max="15298" width="11" style="4" customWidth="1"/>
    <col min="15299" max="15299" width="9.875" style="4" customWidth="1"/>
    <col min="15300" max="15301" width="11" style="4" customWidth="1"/>
    <col min="15302" max="15302" width="10.125" style="4" customWidth="1"/>
    <col min="15303" max="15304" width="11" style="4" customWidth="1"/>
    <col min="15305" max="15305" width="10.375" style="4" customWidth="1"/>
    <col min="15306" max="15307" width="11" style="4" customWidth="1"/>
    <col min="15308" max="15308" width="10.625" style="4" customWidth="1"/>
    <col min="15309" max="15311" width="11" style="4" customWidth="1"/>
    <col min="15312" max="15313" width="11.25" style="4" customWidth="1"/>
    <col min="15314" max="15314" width="10.375" style="4" bestFit="1" customWidth="1"/>
    <col min="15315" max="15316" width="11.25" style="4" customWidth="1"/>
    <col min="15317" max="15317" width="10.375" style="4" customWidth="1"/>
    <col min="15318" max="15319" width="11.25" style="4" customWidth="1"/>
    <col min="15320" max="15320" width="12.25" style="4" bestFit="1" customWidth="1"/>
    <col min="15321" max="15322" width="11.25" style="4" customWidth="1"/>
    <col min="15323" max="15323" width="9.625" style="4" customWidth="1"/>
    <col min="15324" max="15325" width="11.25" style="4" customWidth="1"/>
    <col min="15326" max="15326" width="9.25" style="4" customWidth="1"/>
    <col min="15327" max="15328" width="11.25" style="4" customWidth="1"/>
    <col min="15329" max="15329" width="10.125" style="4" customWidth="1"/>
    <col min="15330" max="15331" width="9.375" style="4" customWidth="1"/>
    <col min="15332" max="15332" width="10.375" style="4" bestFit="1" customWidth="1"/>
    <col min="15333" max="15334" width="9.375" style="4" customWidth="1"/>
    <col min="15335" max="15335" width="9.25" style="4" bestFit="1" customWidth="1"/>
    <col min="15336" max="15336" width="9.375" style="4" customWidth="1"/>
    <col min="15337" max="15337" width="9" style="4" customWidth="1"/>
    <col min="15338" max="15338" width="9.75" style="4" customWidth="1"/>
    <col min="15339" max="15339" width="10.5" style="4" customWidth="1"/>
    <col min="15340" max="15340" width="11.125" style="4" bestFit="1" customWidth="1"/>
    <col min="15341" max="15341" width="10.375" style="4" bestFit="1" customWidth="1"/>
    <col min="15342" max="15342" width="9.375" style="4" customWidth="1"/>
    <col min="15343" max="15343" width="10" style="4" customWidth="1"/>
    <col min="15344" max="15344" width="8.5" style="4" bestFit="1" customWidth="1"/>
    <col min="15345" max="15345" width="10.25" style="4" customWidth="1"/>
    <col min="15346" max="15346" width="10.125" style="4" customWidth="1"/>
    <col min="15347" max="15347" width="9.25" style="4" bestFit="1" customWidth="1"/>
    <col min="15348" max="15348" width="11" style="4" bestFit="1" customWidth="1"/>
    <col min="15349" max="15349" width="10.625" style="4" customWidth="1"/>
    <col min="15350" max="15350" width="10.375" style="4" bestFit="1" customWidth="1"/>
    <col min="15351" max="15351" width="9.5" style="4" bestFit="1" customWidth="1"/>
    <col min="15352" max="15547" width="9" style="4"/>
    <col min="15548" max="15548" width="4" style="4" customWidth="1"/>
    <col min="15549" max="15549" width="17.75" style="4" customWidth="1"/>
    <col min="15550" max="15551" width="12.5" style="4" customWidth="1"/>
    <col min="15552" max="15552" width="12.25" style="4" bestFit="1" customWidth="1"/>
    <col min="15553" max="15554" width="11" style="4" customWidth="1"/>
    <col min="15555" max="15555" width="9.875" style="4" customWidth="1"/>
    <col min="15556" max="15557" width="11" style="4" customWidth="1"/>
    <col min="15558" max="15558" width="10.125" style="4" customWidth="1"/>
    <col min="15559" max="15560" width="11" style="4" customWidth="1"/>
    <col min="15561" max="15561" width="10.375" style="4" customWidth="1"/>
    <col min="15562" max="15563" width="11" style="4" customWidth="1"/>
    <col min="15564" max="15564" width="10.625" style="4" customWidth="1"/>
    <col min="15565" max="15567" width="11" style="4" customWidth="1"/>
    <col min="15568" max="15569" width="11.25" style="4" customWidth="1"/>
    <col min="15570" max="15570" width="10.375" style="4" bestFit="1" customWidth="1"/>
    <col min="15571" max="15572" width="11.25" style="4" customWidth="1"/>
    <col min="15573" max="15573" width="10.375" style="4" customWidth="1"/>
    <col min="15574" max="15575" width="11.25" style="4" customWidth="1"/>
    <col min="15576" max="15576" width="12.25" style="4" bestFit="1" customWidth="1"/>
    <col min="15577" max="15578" width="11.25" style="4" customWidth="1"/>
    <col min="15579" max="15579" width="9.625" style="4" customWidth="1"/>
    <col min="15580" max="15581" width="11.25" style="4" customWidth="1"/>
    <col min="15582" max="15582" width="9.25" style="4" customWidth="1"/>
    <col min="15583" max="15584" width="11.25" style="4" customWidth="1"/>
    <col min="15585" max="15585" width="10.125" style="4" customWidth="1"/>
    <col min="15586" max="15587" width="9.375" style="4" customWidth="1"/>
    <col min="15588" max="15588" width="10.375" style="4" bestFit="1" customWidth="1"/>
    <col min="15589" max="15590" width="9.375" style="4" customWidth="1"/>
    <col min="15591" max="15591" width="9.25" style="4" bestFit="1" customWidth="1"/>
    <col min="15592" max="15592" width="9.375" style="4" customWidth="1"/>
    <col min="15593" max="15593" width="9" style="4" customWidth="1"/>
    <col min="15594" max="15594" width="9.75" style="4" customWidth="1"/>
    <col min="15595" max="15595" width="10.5" style="4" customWidth="1"/>
    <col min="15596" max="15596" width="11.125" style="4" bestFit="1" customWidth="1"/>
    <col min="15597" max="15597" width="10.375" style="4" bestFit="1" customWidth="1"/>
    <col min="15598" max="15598" width="9.375" style="4" customWidth="1"/>
    <col min="15599" max="15599" width="10" style="4" customWidth="1"/>
    <col min="15600" max="15600" width="8.5" style="4" bestFit="1" customWidth="1"/>
    <col min="15601" max="15601" width="10.25" style="4" customWidth="1"/>
    <col min="15602" max="15602" width="10.125" style="4" customWidth="1"/>
    <col min="15603" max="15603" width="9.25" style="4" bestFit="1" customWidth="1"/>
    <col min="15604" max="15604" width="11" style="4" bestFit="1" customWidth="1"/>
    <col min="15605" max="15605" width="10.625" style="4" customWidth="1"/>
    <col min="15606" max="15606" width="10.375" style="4" bestFit="1" customWidth="1"/>
    <col min="15607" max="15607" width="9.5" style="4" bestFit="1" customWidth="1"/>
    <col min="15608" max="15803" width="9" style="4"/>
    <col min="15804" max="15804" width="4" style="4" customWidth="1"/>
    <col min="15805" max="15805" width="17.75" style="4" customWidth="1"/>
    <col min="15806" max="15807" width="12.5" style="4" customWidth="1"/>
    <col min="15808" max="15808" width="12.25" style="4" bestFit="1" customWidth="1"/>
    <col min="15809" max="15810" width="11" style="4" customWidth="1"/>
    <col min="15811" max="15811" width="9.875" style="4" customWidth="1"/>
    <col min="15812" max="15813" width="11" style="4" customWidth="1"/>
    <col min="15814" max="15814" width="10.125" style="4" customWidth="1"/>
    <col min="15815" max="15816" width="11" style="4" customWidth="1"/>
    <col min="15817" max="15817" width="10.375" style="4" customWidth="1"/>
    <col min="15818" max="15819" width="11" style="4" customWidth="1"/>
    <col min="15820" max="15820" width="10.625" style="4" customWidth="1"/>
    <col min="15821" max="15823" width="11" style="4" customWidth="1"/>
    <col min="15824" max="15825" width="11.25" style="4" customWidth="1"/>
    <col min="15826" max="15826" width="10.375" style="4" bestFit="1" customWidth="1"/>
    <col min="15827" max="15828" width="11.25" style="4" customWidth="1"/>
    <col min="15829" max="15829" width="10.375" style="4" customWidth="1"/>
    <col min="15830" max="15831" width="11.25" style="4" customWidth="1"/>
    <col min="15832" max="15832" width="12.25" style="4" bestFit="1" customWidth="1"/>
    <col min="15833" max="15834" width="11.25" style="4" customWidth="1"/>
    <col min="15835" max="15835" width="9.625" style="4" customWidth="1"/>
    <col min="15836" max="15837" width="11.25" style="4" customWidth="1"/>
    <col min="15838" max="15838" width="9.25" style="4" customWidth="1"/>
    <col min="15839" max="15840" width="11.25" style="4" customWidth="1"/>
    <col min="15841" max="15841" width="10.125" style="4" customWidth="1"/>
    <col min="15842" max="15843" width="9.375" style="4" customWidth="1"/>
    <col min="15844" max="15844" width="10.375" style="4" bestFit="1" customWidth="1"/>
    <col min="15845" max="15846" width="9.375" style="4" customWidth="1"/>
    <col min="15847" max="15847" width="9.25" style="4" bestFit="1" customWidth="1"/>
    <col min="15848" max="15848" width="9.375" style="4" customWidth="1"/>
    <col min="15849" max="15849" width="9" style="4" customWidth="1"/>
    <col min="15850" max="15850" width="9.75" style="4" customWidth="1"/>
    <col min="15851" max="15851" width="10.5" style="4" customWidth="1"/>
    <col min="15852" max="15852" width="11.125" style="4" bestFit="1" customWidth="1"/>
    <col min="15853" max="15853" width="10.375" style="4" bestFit="1" customWidth="1"/>
    <col min="15854" max="15854" width="9.375" style="4" customWidth="1"/>
    <col min="15855" max="15855" width="10" style="4" customWidth="1"/>
    <col min="15856" max="15856" width="8.5" style="4" bestFit="1" customWidth="1"/>
    <col min="15857" max="15857" width="10.25" style="4" customWidth="1"/>
    <col min="15858" max="15858" width="10.125" style="4" customWidth="1"/>
    <col min="15859" max="15859" width="9.25" style="4" bestFit="1" customWidth="1"/>
    <col min="15860" max="15860" width="11" style="4" bestFit="1" customWidth="1"/>
    <col min="15861" max="15861" width="10.625" style="4" customWidth="1"/>
    <col min="15862" max="15862" width="10.375" style="4" bestFit="1" customWidth="1"/>
    <col min="15863" max="15863" width="9.5" style="4" bestFit="1" customWidth="1"/>
    <col min="15864" max="16059" width="9" style="4"/>
    <col min="16060" max="16060" width="4" style="4" customWidth="1"/>
    <col min="16061" max="16061" width="17.75" style="4" customWidth="1"/>
    <col min="16062" max="16063" width="12.5" style="4" customWidth="1"/>
    <col min="16064" max="16064" width="12.25" style="4" bestFit="1" customWidth="1"/>
    <col min="16065" max="16066" width="11" style="4" customWidth="1"/>
    <col min="16067" max="16067" width="9.875" style="4" customWidth="1"/>
    <col min="16068" max="16069" width="11" style="4" customWidth="1"/>
    <col min="16070" max="16070" width="10.125" style="4" customWidth="1"/>
    <col min="16071" max="16072" width="11" style="4" customWidth="1"/>
    <col min="16073" max="16073" width="10.375" style="4" customWidth="1"/>
    <col min="16074" max="16075" width="11" style="4" customWidth="1"/>
    <col min="16076" max="16076" width="10.625" style="4" customWidth="1"/>
    <col min="16077" max="16079" width="11" style="4" customWidth="1"/>
    <col min="16080" max="16081" width="11.25" style="4" customWidth="1"/>
    <col min="16082" max="16082" width="10.375" style="4" bestFit="1" customWidth="1"/>
    <col min="16083" max="16084" width="11.25" style="4" customWidth="1"/>
    <col min="16085" max="16085" width="10.375" style="4" customWidth="1"/>
    <col min="16086" max="16087" width="11.25" style="4" customWidth="1"/>
    <col min="16088" max="16088" width="12.25" style="4" bestFit="1" customWidth="1"/>
    <col min="16089" max="16090" width="11.25" style="4" customWidth="1"/>
    <col min="16091" max="16091" width="9.625" style="4" customWidth="1"/>
    <col min="16092" max="16093" width="11.25" style="4" customWidth="1"/>
    <col min="16094" max="16094" width="9.25" style="4" customWidth="1"/>
    <col min="16095" max="16096" width="11.25" style="4" customWidth="1"/>
    <col min="16097" max="16097" width="10.125" style="4" customWidth="1"/>
    <col min="16098" max="16099" width="9.375" style="4" customWidth="1"/>
    <col min="16100" max="16100" width="10.375" style="4" bestFit="1" customWidth="1"/>
    <col min="16101" max="16102" width="9.375" style="4" customWidth="1"/>
    <col min="16103" max="16103" width="9.25" style="4" bestFit="1" customWidth="1"/>
    <col min="16104" max="16104" width="9.375" style="4" customWidth="1"/>
    <col min="16105" max="16105" width="9" style="4" customWidth="1"/>
    <col min="16106" max="16106" width="9.75" style="4" customWidth="1"/>
    <col min="16107" max="16107" width="10.5" style="4" customWidth="1"/>
    <col min="16108" max="16108" width="11.125" style="4" bestFit="1" customWidth="1"/>
    <col min="16109" max="16109" width="10.375" style="4" bestFit="1" customWidth="1"/>
    <col min="16110" max="16110" width="9.375" style="4" customWidth="1"/>
    <col min="16111" max="16111" width="10" style="4" customWidth="1"/>
    <col min="16112" max="16112" width="8.5" style="4" bestFit="1" customWidth="1"/>
    <col min="16113" max="16113" width="10.25" style="4" customWidth="1"/>
    <col min="16114" max="16114" width="10.125" style="4" customWidth="1"/>
    <col min="16115" max="16115" width="9.25" style="4" bestFit="1" customWidth="1"/>
    <col min="16116" max="16116" width="11" style="4" bestFit="1" customWidth="1"/>
    <col min="16117" max="16117" width="10.625" style="4" customWidth="1"/>
    <col min="16118" max="16118" width="10.375" style="4" bestFit="1" customWidth="1"/>
    <col min="16119" max="16119" width="9.5" style="4" bestFit="1" customWidth="1"/>
    <col min="16120" max="16384" width="9" style="4"/>
  </cols>
  <sheetData>
    <row r="1" spans="1:13" s="1" customFormat="1" ht="43.5" customHeight="1" x14ac:dyDescent="0.2">
      <c r="A1" s="465" t="s">
        <v>188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</row>
    <row r="2" spans="1:13" s="1" customFormat="1" ht="73.5" customHeight="1" x14ac:dyDescent="0.2">
      <c r="A2" s="465"/>
      <c r="B2" s="465"/>
      <c r="C2" s="465"/>
      <c r="D2" s="465"/>
      <c r="E2" s="465"/>
      <c r="F2" s="465"/>
      <c r="G2" s="465"/>
      <c r="H2" s="465"/>
      <c r="I2" s="465"/>
      <c r="J2" s="465"/>
      <c r="K2" s="465"/>
    </row>
    <row r="3" spans="1:13" ht="21" thickBot="1" x14ac:dyDescent="0.35">
      <c r="A3" s="2"/>
      <c r="B3" s="3"/>
      <c r="C3" s="3"/>
      <c r="D3" s="3"/>
      <c r="E3" s="3"/>
      <c r="F3" s="3"/>
      <c r="G3" s="3"/>
      <c r="H3" s="3"/>
      <c r="I3" s="3"/>
      <c r="J3" s="3"/>
      <c r="K3" s="97" t="s">
        <v>0</v>
      </c>
    </row>
    <row r="4" spans="1:13" s="5" customFormat="1" ht="70.5" customHeight="1" x14ac:dyDescent="0.3">
      <c r="A4" s="466" t="s">
        <v>1</v>
      </c>
      <c r="B4" s="468" t="s">
        <v>2</v>
      </c>
      <c r="C4" s="470" t="s">
        <v>3</v>
      </c>
      <c r="D4" s="483" t="s">
        <v>93</v>
      </c>
      <c r="E4" s="484"/>
      <c r="F4" s="484"/>
      <c r="G4" s="485"/>
      <c r="H4" s="483" t="s">
        <v>4</v>
      </c>
      <c r="I4" s="484"/>
      <c r="J4" s="484"/>
      <c r="K4" s="486"/>
    </row>
    <row r="5" spans="1:13" s="5" customFormat="1" ht="108.75" customHeight="1" thickBot="1" x14ac:dyDescent="0.35">
      <c r="A5" s="467"/>
      <c r="B5" s="469"/>
      <c r="C5" s="471"/>
      <c r="D5" s="292" t="s">
        <v>168</v>
      </c>
      <c r="E5" s="292" t="s">
        <v>187</v>
      </c>
      <c r="F5" s="292" t="s">
        <v>173</v>
      </c>
      <c r="G5" s="292" t="s">
        <v>189</v>
      </c>
      <c r="H5" s="292" t="s">
        <v>179</v>
      </c>
      <c r="I5" s="293" t="s">
        <v>169</v>
      </c>
      <c r="J5" s="293" t="s">
        <v>96</v>
      </c>
      <c r="K5" s="294" t="s">
        <v>5</v>
      </c>
    </row>
    <row r="6" spans="1:13" s="12" customFormat="1" ht="37.5" customHeight="1" thickBot="1" x14ac:dyDescent="0.35">
      <c r="A6" s="7"/>
      <c r="B6" s="8" t="s">
        <v>6</v>
      </c>
      <c r="C6" s="9"/>
      <c r="D6" s="10">
        <f t="shared" ref="D6:E6" si="0">+D8+D15+D22+D35+D42+D63+D67+D73+D75+D81+D83+D93+D95+D7</f>
        <v>801147465.04480493</v>
      </c>
      <c r="E6" s="10">
        <f t="shared" si="0"/>
        <v>657471483.65180004</v>
      </c>
      <c r="F6" s="10">
        <f>+F8+F15+F22+F35+F42+F63+F67+F73+F75+F81+F83+F93+F95+F7</f>
        <v>808204586.6900301</v>
      </c>
      <c r="G6" s="11">
        <f t="shared" ref="G6" si="1">+G8+G15+G22+G35+G42+G63+G67+G73+G75+G81+G83+G93+G95+G7</f>
        <v>450831470.22742003</v>
      </c>
      <c r="H6" s="345">
        <f>+G6-D6</f>
        <v>-350315994.8173849</v>
      </c>
      <c r="I6" s="346">
        <f>+G6-E6</f>
        <v>-206640013.42438</v>
      </c>
      <c r="J6" s="346">
        <f>+G6-F6</f>
        <v>-357373116.46261007</v>
      </c>
      <c r="K6" s="59">
        <v>0.33</v>
      </c>
    </row>
    <row r="7" spans="1:13" ht="26.25" thickBot="1" x14ac:dyDescent="0.35">
      <c r="A7" s="13"/>
      <c r="B7" s="209" t="s">
        <v>7</v>
      </c>
      <c r="C7" s="392"/>
      <c r="D7" s="16">
        <v>263859.13484750001</v>
      </c>
      <c r="E7" s="16">
        <v>939087.37774999999</v>
      </c>
      <c r="F7" s="16">
        <v>310616.59999999998</v>
      </c>
      <c r="G7" s="17">
        <v>339125.7</v>
      </c>
      <c r="H7" s="347">
        <f t="shared" ref="H7:H70" si="2">+G7-D7</f>
        <v>75266.565152499999</v>
      </c>
      <c r="I7" s="348">
        <f t="shared" ref="I7:I70" si="3">+G7-E7</f>
        <v>-599961.67775000003</v>
      </c>
      <c r="J7" s="348">
        <f t="shared" ref="J7:J70" si="4">+G7-F7</f>
        <v>28509.100000000035</v>
      </c>
      <c r="K7" s="60">
        <v>1</v>
      </c>
    </row>
    <row r="8" spans="1:13" s="12" customFormat="1" ht="42.75" customHeight="1" x14ac:dyDescent="0.3">
      <c r="A8" s="19"/>
      <c r="B8" s="20" t="s">
        <v>8</v>
      </c>
      <c r="C8" s="21"/>
      <c r="D8" s="22">
        <v>51736731.992717497</v>
      </c>
      <c r="E8" s="22">
        <v>44321280.852369994</v>
      </c>
      <c r="F8" s="22">
        <v>44123478.98866</v>
      </c>
      <c r="G8" s="22">
        <v>27387561.750069998</v>
      </c>
      <c r="H8" s="349">
        <f t="shared" si="2"/>
        <v>-24349170.242647499</v>
      </c>
      <c r="I8" s="350">
        <f t="shared" si="3"/>
        <v>-16933719.102299996</v>
      </c>
      <c r="J8" s="350">
        <f t="shared" si="4"/>
        <v>-16735917.238590002</v>
      </c>
      <c r="K8" s="61">
        <v>0</v>
      </c>
    </row>
    <row r="9" spans="1:13" s="12" customFormat="1" ht="42.75" customHeight="1" x14ac:dyDescent="0.3">
      <c r="A9" s="45"/>
      <c r="B9" s="25" t="s">
        <v>59</v>
      </c>
      <c r="C9" s="26">
        <v>832</v>
      </c>
      <c r="D9" s="27"/>
      <c r="E9" s="27"/>
      <c r="F9" s="27">
        <v>0</v>
      </c>
      <c r="G9" s="27">
        <v>0</v>
      </c>
      <c r="H9" s="351">
        <f t="shared" si="2"/>
        <v>0</v>
      </c>
      <c r="I9" s="352">
        <f t="shared" si="3"/>
        <v>0</v>
      </c>
      <c r="J9" s="352">
        <f t="shared" si="4"/>
        <v>0</v>
      </c>
      <c r="K9" s="62"/>
    </row>
    <row r="10" spans="1:13" ht="42.75" customHeight="1" x14ac:dyDescent="0.3">
      <c r="A10" s="24">
        <v>1</v>
      </c>
      <c r="B10" s="25" t="s">
        <v>99</v>
      </c>
      <c r="C10" s="26">
        <v>890</v>
      </c>
      <c r="D10" s="27">
        <v>11593255.505012501</v>
      </c>
      <c r="E10" s="27">
        <v>4786779.9205200002</v>
      </c>
      <c r="F10" s="27">
        <v>6832290.1659599999</v>
      </c>
      <c r="G10" s="27">
        <v>3991039.63283</v>
      </c>
      <c r="H10" s="351">
        <f t="shared" si="2"/>
        <v>-7602215.8721825015</v>
      </c>
      <c r="I10" s="352">
        <f t="shared" si="3"/>
        <v>-795740.28769000014</v>
      </c>
      <c r="J10" s="352">
        <f t="shared" si="4"/>
        <v>-2841250.5331299999</v>
      </c>
      <c r="K10" s="63">
        <v>0</v>
      </c>
    </row>
    <row r="11" spans="1:13" ht="42.75" customHeight="1" x14ac:dyDescent="0.3">
      <c r="A11" s="29">
        <v>3</v>
      </c>
      <c r="B11" s="30" t="s">
        <v>105</v>
      </c>
      <c r="C11" s="31">
        <v>911</v>
      </c>
      <c r="D11" s="32">
        <v>10826679.278944999</v>
      </c>
      <c r="E11" s="32">
        <v>15268853.957800001</v>
      </c>
      <c r="F11" s="32">
        <v>9036607.9012400005</v>
      </c>
      <c r="G11" s="32">
        <v>4554986.1310000001</v>
      </c>
      <c r="H11" s="353">
        <f t="shared" si="2"/>
        <v>-6271693.1479449989</v>
      </c>
      <c r="I11" s="354">
        <f t="shared" si="3"/>
        <v>-10713867.8268</v>
      </c>
      <c r="J11" s="354">
        <f t="shared" si="4"/>
        <v>-4481621.7702400004</v>
      </c>
      <c r="K11" s="63">
        <v>0</v>
      </c>
    </row>
    <row r="12" spans="1:13" ht="42.75" customHeight="1" x14ac:dyDescent="0.3">
      <c r="A12" s="29">
        <v>4</v>
      </c>
      <c r="B12" s="30" t="s">
        <v>106</v>
      </c>
      <c r="C12" s="31">
        <v>912</v>
      </c>
      <c r="D12" s="32">
        <v>7814702.02599</v>
      </c>
      <c r="E12" s="32">
        <v>4948782.6727999998</v>
      </c>
      <c r="F12" s="32">
        <v>8853077.6489899997</v>
      </c>
      <c r="G12" s="32">
        <v>6795769.625</v>
      </c>
      <c r="H12" s="353">
        <f t="shared" si="2"/>
        <v>-1018932.40099</v>
      </c>
      <c r="I12" s="354">
        <f t="shared" si="3"/>
        <v>1846986.9522000002</v>
      </c>
      <c r="J12" s="354">
        <f t="shared" si="4"/>
        <v>-2057308.0239899997</v>
      </c>
      <c r="K12" s="63">
        <v>0.33</v>
      </c>
    </row>
    <row r="13" spans="1:13" ht="42.75" customHeight="1" x14ac:dyDescent="0.3">
      <c r="A13" s="29">
        <v>6</v>
      </c>
      <c r="B13" s="30" t="s">
        <v>107</v>
      </c>
      <c r="C13" s="31">
        <v>920</v>
      </c>
      <c r="D13" s="32">
        <v>15170838.58945</v>
      </c>
      <c r="E13" s="32">
        <v>14996171.12218</v>
      </c>
      <c r="F13" s="32">
        <v>12835291.923220001</v>
      </c>
      <c r="G13" s="32">
        <v>7212904.5662399996</v>
      </c>
      <c r="H13" s="353">
        <f t="shared" si="2"/>
        <v>-7957934.0232100002</v>
      </c>
      <c r="I13" s="354">
        <f t="shared" si="3"/>
        <v>-7783266.5559400003</v>
      </c>
      <c r="J13" s="354">
        <f t="shared" si="4"/>
        <v>-5622387.3569800016</v>
      </c>
      <c r="K13" s="63">
        <v>0</v>
      </c>
    </row>
    <row r="14" spans="1:13" ht="42.75" customHeight="1" x14ac:dyDescent="0.3">
      <c r="A14" s="34">
        <v>7</v>
      </c>
      <c r="B14" s="35" t="s">
        <v>108</v>
      </c>
      <c r="C14" s="36">
        <v>931</v>
      </c>
      <c r="D14" s="37">
        <v>6331256.59332</v>
      </c>
      <c r="E14" s="37">
        <v>4320693.1790699996</v>
      </c>
      <c r="F14" s="37">
        <v>6566211.349249999</v>
      </c>
      <c r="G14" s="37">
        <v>4832861.7949999999</v>
      </c>
      <c r="H14" s="355">
        <f t="shared" si="2"/>
        <v>-1498394.7983200001</v>
      </c>
      <c r="I14" s="356">
        <f t="shared" si="3"/>
        <v>512168.61593000032</v>
      </c>
      <c r="J14" s="356">
        <f t="shared" si="4"/>
        <v>-1733349.5542499991</v>
      </c>
      <c r="K14" s="63">
        <v>0.33</v>
      </c>
    </row>
    <row r="15" spans="1:13" s="44" customFormat="1" ht="42.75" customHeight="1" x14ac:dyDescent="0.3">
      <c r="A15" s="39"/>
      <c r="B15" s="40" t="s">
        <v>16</v>
      </c>
      <c r="C15" s="41"/>
      <c r="D15" s="42">
        <v>89035379.738545001</v>
      </c>
      <c r="E15" s="42">
        <v>50230772.185110003</v>
      </c>
      <c r="F15" s="42">
        <v>90915803.800220013</v>
      </c>
      <c r="G15" s="42">
        <v>60178773.192219995</v>
      </c>
      <c r="H15" s="357">
        <f t="shared" si="2"/>
        <v>-28856606.546325006</v>
      </c>
      <c r="I15" s="358">
        <f t="shared" si="3"/>
        <v>9948001.0071099922</v>
      </c>
      <c r="J15" s="358">
        <f t="shared" si="4"/>
        <v>-30737030.608000018</v>
      </c>
      <c r="K15" s="64">
        <v>0.33</v>
      </c>
      <c r="M15" s="4"/>
    </row>
    <row r="16" spans="1:13" s="44" customFormat="1" ht="42.75" customHeight="1" x14ac:dyDescent="0.3">
      <c r="A16" s="45"/>
      <c r="B16" s="25" t="s">
        <v>60</v>
      </c>
      <c r="C16" s="26">
        <v>490</v>
      </c>
      <c r="D16" s="27"/>
      <c r="E16" s="27"/>
      <c r="F16" s="27">
        <v>0</v>
      </c>
      <c r="G16" s="27">
        <v>0</v>
      </c>
      <c r="H16" s="351">
        <f t="shared" si="2"/>
        <v>0</v>
      </c>
      <c r="I16" s="352">
        <f t="shared" si="3"/>
        <v>0</v>
      </c>
      <c r="J16" s="352">
        <f t="shared" si="4"/>
        <v>0</v>
      </c>
      <c r="K16" s="62"/>
    </row>
    <row r="17" spans="1:13" ht="42.75" customHeight="1" x14ac:dyDescent="0.3">
      <c r="A17" s="45">
        <v>1</v>
      </c>
      <c r="B17" s="25" t="s">
        <v>100</v>
      </c>
      <c r="C17" s="26">
        <v>863</v>
      </c>
      <c r="D17" s="27">
        <v>29775711.772529997</v>
      </c>
      <c r="E17" s="27">
        <v>14676644.404330002</v>
      </c>
      <c r="F17" s="27">
        <v>27723661.637669999</v>
      </c>
      <c r="G17" s="27">
        <v>15425577.214360001</v>
      </c>
      <c r="H17" s="351">
        <f t="shared" si="2"/>
        <v>-14350134.558169996</v>
      </c>
      <c r="I17" s="352">
        <f t="shared" si="3"/>
        <v>748932.81002999842</v>
      </c>
      <c r="J17" s="352">
        <f t="shared" si="4"/>
        <v>-12298084.423309999</v>
      </c>
      <c r="K17" s="62">
        <v>0.33</v>
      </c>
    </row>
    <row r="18" spans="1:13" ht="42.75" customHeight="1" x14ac:dyDescent="0.3">
      <c r="A18" s="29">
        <v>2</v>
      </c>
      <c r="B18" s="30" t="s">
        <v>101</v>
      </c>
      <c r="C18" s="31">
        <v>884</v>
      </c>
      <c r="D18" s="32">
        <v>23544454.278312501</v>
      </c>
      <c r="E18" s="32">
        <v>18880075.913269997</v>
      </c>
      <c r="F18" s="32">
        <v>26961497.584320005</v>
      </c>
      <c r="G18" s="32">
        <v>22701775.249559999</v>
      </c>
      <c r="H18" s="353">
        <f t="shared" si="2"/>
        <v>-842679.02875250205</v>
      </c>
      <c r="I18" s="354">
        <f t="shared" si="3"/>
        <v>3821699.3362900019</v>
      </c>
      <c r="J18" s="354">
        <f t="shared" si="4"/>
        <v>-4259722.3347600065</v>
      </c>
      <c r="K18" s="63">
        <v>0.33</v>
      </c>
    </row>
    <row r="19" spans="1:13" ht="42.75" customHeight="1" x14ac:dyDescent="0.3">
      <c r="A19" s="29">
        <v>3</v>
      </c>
      <c r="B19" s="30" t="s">
        <v>102</v>
      </c>
      <c r="C19" s="31">
        <v>1022</v>
      </c>
      <c r="D19" s="32">
        <v>16539366.370105</v>
      </c>
      <c r="E19" s="32">
        <v>9041194.4094800018</v>
      </c>
      <c r="F19" s="32">
        <v>16315508.419629999</v>
      </c>
      <c r="G19" s="32">
        <v>7634674.9295399999</v>
      </c>
      <c r="H19" s="353">
        <f t="shared" si="2"/>
        <v>-8904691.4405650012</v>
      </c>
      <c r="I19" s="354">
        <f t="shared" si="3"/>
        <v>-1406519.4799400019</v>
      </c>
      <c r="J19" s="354">
        <f t="shared" si="4"/>
        <v>-8680833.4900899976</v>
      </c>
      <c r="K19" s="63">
        <v>0</v>
      </c>
    </row>
    <row r="20" spans="1:13" ht="42.75" customHeight="1" x14ac:dyDescent="0.3">
      <c r="A20" s="29">
        <v>4</v>
      </c>
      <c r="B20" s="30" t="s">
        <v>103</v>
      </c>
      <c r="C20" s="31">
        <v>1034</v>
      </c>
      <c r="D20" s="32">
        <v>12467411.587477501</v>
      </c>
      <c r="E20" s="32">
        <v>3868648.2280199998</v>
      </c>
      <c r="F20" s="32">
        <v>13366831.284220001</v>
      </c>
      <c r="G20" s="32">
        <v>7134904.7434399985</v>
      </c>
      <c r="H20" s="353">
        <f t="shared" si="2"/>
        <v>-5332506.844037503</v>
      </c>
      <c r="I20" s="354">
        <f t="shared" si="3"/>
        <v>3266256.5154199987</v>
      </c>
      <c r="J20" s="354">
        <f t="shared" si="4"/>
        <v>-6231926.5407800023</v>
      </c>
      <c r="K20" s="63">
        <v>0.33</v>
      </c>
    </row>
    <row r="21" spans="1:13" ht="42.75" customHeight="1" x14ac:dyDescent="0.3">
      <c r="A21" s="29">
        <v>5</v>
      </c>
      <c r="B21" s="30" t="s">
        <v>104</v>
      </c>
      <c r="C21" s="31">
        <v>1100</v>
      </c>
      <c r="D21" s="32">
        <v>6708435.7301199995</v>
      </c>
      <c r="E21" s="32">
        <v>3764209.2300100001</v>
      </c>
      <c r="F21" s="32">
        <v>6548304.8743799999</v>
      </c>
      <c r="G21" s="32">
        <v>7281841.0553199993</v>
      </c>
      <c r="H21" s="353">
        <f t="shared" si="2"/>
        <v>573405.32519999985</v>
      </c>
      <c r="I21" s="354">
        <f t="shared" si="3"/>
        <v>3517631.8253099993</v>
      </c>
      <c r="J21" s="354">
        <f t="shared" si="4"/>
        <v>733536.18093999941</v>
      </c>
      <c r="K21" s="63">
        <v>1</v>
      </c>
    </row>
    <row r="22" spans="1:13" s="44" customFormat="1" ht="42.75" customHeight="1" x14ac:dyDescent="0.3">
      <c r="A22" s="39"/>
      <c r="B22" s="40" t="s">
        <v>18</v>
      </c>
      <c r="C22" s="41"/>
      <c r="D22" s="42">
        <v>95129472.056634992</v>
      </c>
      <c r="E22" s="42">
        <v>62898900.636500008</v>
      </c>
      <c r="F22" s="42">
        <v>93532846.861929998</v>
      </c>
      <c r="G22" s="42">
        <v>65788453.068929993</v>
      </c>
      <c r="H22" s="357">
        <f t="shared" si="2"/>
        <v>-29341018.987705</v>
      </c>
      <c r="I22" s="358">
        <f t="shared" si="3"/>
        <v>2889552.4324299842</v>
      </c>
      <c r="J22" s="358">
        <f t="shared" si="4"/>
        <v>-27744393.793000005</v>
      </c>
      <c r="K22" s="64">
        <v>0.33</v>
      </c>
      <c r="M22" s="4"/>
    </row>
    <row r="23" spans="1:13" s="44" customFormat="1" ht="42.75" customHeight="1" x14ac:dyDescent="0.3">
      <c r="A23" s="45"/>
      <c r="B23" s="25" t="s">
        <v>61</v>
      </c>
      <c r="C23" s="26">
        <v>454</v>
      </c>
      <c r="D23" s="27"/>
      <c r="E23" s="27"/>
      <c r="F23" s="27">
        <v>0</v>
      </c>
      <c r="G23" s="27">
        <v>0</v>
      </c>
      <c r="H23" s="351">
        <f t="shared" si="2"/>
        <v>0</v>
      </c>
      <c r="I23" s="352">
        <f t="shared" si="3"/>
        <v>0</v>
      </c>
      <c r="J23" s="352">
        <f t="shared" si="4"/>
        <v>0</v>
      </c>
      <c r="K23" s="62"/>
    </row>
    <row r="24" spans="1:13" ht="42.75" customHeight="1" x14ac:dyDescent="0.3">
      <c r="A24" s="29">
        <v>1</v>
      </c>
      <c r="B24" s="30" t="s">
        <v>109</v>
      </c>
      <c r="C24" s="31">
        <v>413</v>
      </c>
      <c r="D24" s="32">
        <v>7279975.3845649995</v>
      </c>
      <c r="E24" s="32">
        <v>4168383.0783300004</v>
      </c>
      <c r="F24" s="32">
        <v>8001248.1295699999</v>
      </c>
      <c r="G24" s="32">
        <v>4740001.5209099995</v>
      </c>
      <c r="H24" s="353">
        <f t="shared" si="2"/>
        <v>-2539973.863655</v>
      </c>
      <c r="I24" s="354">
        <f t="shared" si="3"/>
        <v>571618.4425799991</v>
      </c>
      <c r="J24" s="354">
        <f t="shared" si="4"/>
        <v>-3261246.6086600004</v>
      </c>
      <c r="K24" s="63">
        <v>0.33</v>
      </c>
    </row>
    <row r="25" spans="1:13" ht="42.75" customHeight="1" x14ac:dyDescent="0.3">
      <c r="A25" s="29">
        <v>2</v>
      </c>
      <c r="B25" s="30" t="s">
        <v>110</v>
      </c>
      <c r="C25" s="31">
        <v>457</v>
      </c>
      <c r="D25" s="32">
        <v>5702018.5287049999</v>
      </c>
      <c r="E25" s="32">
        <v>2667585.3342900001</v>
      </c>
      <c r="F25" s="32">
        <v>6247692.1417100001</v>
      </c>
      <c r="G25" s="32">
        <v>3910609.62047</v>
      </c>
      <c r="H25" s="353">
        <f t="shared" si="2"/>
        <v>-1791408.908235</v>
      </c>
      <c r="I25" s="354">
        <f t="shared" si="3"/>
        <v>1243024.2861799998</v>
      </c>
      <c r="J25" s="354">
        <f t="shared" si="4"/>
        <v>-2337082.5212400001</v>
      </c>
      <c r="K25" s="63">
        <v>0.33</v>
      </c>
    </row>
    <row r="26" spans="1:13" ht="42.75" customHeight="1" x14ac:dyDescent="0.3">
      <c r="A26" s="29">
        <v>3</v>
      </c>
      <c r="B26" s="30" t="s">
        <v>111</v>
      </c>
      <c r="C26" s="31">
        <v>463</v>
      </c>
      <c r="D26" s="32">
        <v>7414309.6340074996</v>
      </c>
      <c r="E26" s="32">
        <v>5707996.2635400007</v>
      </c>
      <c r="F26" s="32">
        <v>6472795.5115299989</v>
      </c>
      <c r="G26" s="32">
        <v>7063935.0977400001</v>
      </c>
      <c r="H26" s="353">
        <f t="shared" si="2"/>
        <v>-350374.53626749944</v>
      </c>
      <c r="I26" s="354">
        <f t="shared" si="3"/>
        <v>1355938.8341999995</v>
      </c>
      <c r="J26" s="354">
        <f t="shared" si="4"/>
        <v>591139.58621000126</v>
      </c>
      <c r="K26" s="63">
        <v>0.66</v>
      </c>
    </row>
    <row r="27" spans="1:13" ht="42.75" customHeight="1" x14ac:dyDescent="0.3">
      <c r="A27" s="29">
        <v>4</v>
      </c>
      <c r="B27" s="30" t="s">
        <v>112</v>
      </c>
      <c r="C27" s="31">
        <v>468</v>
      </c>
      <c r="D27" s="32">
        <v>6885222.9940625001</v>
      </c>
      <c r="E27" s="32">
        <v>4585315.0964099998</v>
      </c>
      <c r="F27" s="32">
        <v>6739287.1459799996</v>
      </c>
      <c r="G27" s="32">
        <v>4974041.3698899997</v>
      </c>
      <c r="H27" s="353">
        <f t="shared" si="2"/>
        <v>-1911181.6241725003</v>
      </c>
      <c r="I27" s="354">
        <f t="shared" si="3"/>
        <v>388726.27347999997</v>
      </c>
      <c r="J27" s="354">
        <f t="shared" si="4"/>
        <v>-1765245.7760899998</v>
      </c>
      <c r="K27" s="63">
        <v>0.33</v>
      </c>
    </row>
    <row r="28" spans="1:13" ht="42.75" customHeight="1" x14ac:dyDescent="0.3">
      <c r="A28" s="29">
        <v>5</v>
      </c>
      <c r="B28" s="30" t="s">
        <v>113</v>
      </c>
      <c r="C28" s="31">
        <v>472</v>
      </c>
      <c r="D28" s="32">
        <v>6929334.6908224998</v>
      </c>
      <c r="E28" s="32">
        <v>4270795.0738599999</v>
      </c>
      <c r="F28" s="32">
        <v>8021543.9097000007</v>
      </c>
      <c r="G28" s="32">
        <v>4501666.5022699991</v>
      </c>
      <c r="H28" s="353">
        <f t="shared" si="2"/>
        <v>-2427668.1885525007</v>
      </c>
      <c r="I28" s="354">
        <f t="shared" si="3"/>
        <v>230871.42840999924</v>
      </c>
      <c r="J28" s="354">
        <f t="shared" si="4"/>
        <v>-3519877.4074300015</v>
      </c>
      <c r="K28" s="63">
        <v>0.33</v>
      </c>
    </row>
    <row r="29" spans="1:13" ht="42.75" customHeight="1" x14ac:dyDescent="0.3">
      <c r="A29" s="29">
        <v>6</v>
      </c>
      <c r="B29" s="30" t="s">
        <v>114</v>
      </c>
      <c r="C29" s="31">
        <v>474</v>
      </c>
      <c r="D29" s="32">
        <v>8517167.7379474994</v>
      </c>
      <c r="E29" s="32">
        <v>6022882.7030299995</v>
      </c>
      <c r="F29" s="32">
        <v>6244227.7439099997</v>
      </c>
      <c r="G29" s="32">
        <v>6021374.2784599997</v>
      </c>
      <c r="H29" s="353">
        <f t="shared" si="2"/>
        <v>-2495793.4594874997</v>
      </c>
      <c r="I29" s="354">
        <f t="shared" si="3"/>
        <v>-1508.4245699997991</v>
      </c>
      <c r="J29" s="354">
        <f t="shared" si="4"/>
        <v>-222853.46545000002</v>
      </c>
      <c r="K29" s="63">
        <v>0</v>
      </c>
    </row>
    <row r="30" spans="1:13" ht="42.75" customHeight="1" x14ac:dyDescent="0.3">
      <c r="A30" s="29">
        <v>7</v>
      </c>
      <c r="B30" s="30" t="s">
        <v>115</v>
      </c>
      <c r="C30" s="31">
        <v>475</v>
      </c>
      <c r="D30" s="32">
        <v>15108240.131272499</v>
      </c>
      <c r="E30" s="32">
        <v>7996770.5601300001</v>
      </c>
      <c r="F30" s="32">
        <v>16683598.23741</v>
      </c>
      <c r="G30" s="32">
        <v>8368165.4971399996</v>
      </c>
      <c r="H30" s="353">
        <f t="shared" si="2"/>
        <v>-6740074.6341324989</v>
      </c>
      <c r="I30" s="354">
        <f t="shared" si="3"/>
        <v>371394.93700999953</v>
      </c>
      <c r="J30" s="354">
        <f t="shared" si="4"/>
        <v>-8315432.74027</v>
      </c>
      <c r="K30" s="63">
        <v>0.33</v>
      </c>
    </row>
    <row r="31" spans="1:13" ht="42.75" customHeight="1" x14ac:dyDescent="0.3">
      <c r="A31" s="29">
        <v>8</v>
      </c>
      <c r="B31" s="30" t="s">
        <v>116</v>
      </c>
      <c r="C31" s="31">
        <v>476</v>
      </c>
      <c r="D31" s="32">
        <v>6632477.423807499</v>
      </c>
      <c r="E31" s="32">
        <v>5524155.2642099997</v>
      </c>
      <c r="F31" s="32">
        <v>5802310.9840000002</v>
      </c>
      <c r="G31" s="32">
        <v>4457866.1361400001</v>
      </c>
      <c r="H31" s="353">
        <f t="shared" si="2"/>
        <v>-2174611.2876674989</v>
      </c>
      <c r="I31" s="354">
        <f t="shared" si="3"/>
        <v>-1066289.1280699996</v>
      </c>
      <c r="J31" s="354">
        <f t="shared" si="4"/>
        <v>-1344444.8478600001</v>
      </c>
      <c r="K31" s="63">
        <v>0</v>
      </c>
    </row>
    <row r="32" spans="1:13" ht="42.75" customHeight="1" x14ac:dyDescent="0.3">
      <c r="A32" s="29">
        <v>9</v>
      </c>
      <c r="B32" s="30" t="s">
        <v>117</v>
      </c>
      <c r="C32" s="31">
        <v>480</v>
      </c>
      <c r="D32" s="32">
        <v>16186478.2306775</v>
      </c>
      <c r="E32" s="32">
        <v>9743487.0513500012</v>
      </c>
      <c r="F32" s="32">
        <v>15530925.245620001</v>
      </c>
      <c r="G32" s="32">
        <v>10140914.20269</v>
      </c>
      <c r="H32" s="353">
        <f t="shared" si="2"/>
        <v>-6045564.0279875007</v>
      </c>
      <c r="I32" s="354">
        <f t="shared" si="3"/>
        <v>397427.15133999847</v>
      </c>
      <c r="J32" s="354">
        <f t="shared" si="4"/>
        <v>-5390011.0429300014</v>
      </c>
      <c r="K32" s="63">
        <v>0.33</v>
      </c>
    </row>
    <row r="33" spans="1:11" ht="42.75" customHeight="1" x14ac:dyDescent="0.3">
      <c r="A33" s="29">
        <v>10</v>
      </c>
      <c r="B33" s="30" t="s">
        <v>118</v>
      </c>
      <c r="C33" s="31">
        <v>482</v>
      </c>
      <c r="D33" s="32">
        <v>6465293.5102324998</v>
      </c>
      <c r="E33" s="32">
        <v>4340646.7368899994</v>
      </c>
      <c r="F33" s="32">
        <v>5856992.9076400008</v>
      </c>
      <c r="G33" s="32">
        <v>5226642.6696300004</v>
      </c>
      <c r="H33" s="353">
        <f t="shared" si="2"/>
        <v>-1238650.8406024994</v>
      </c>
      <c r="I33" s="354">
        <f t="shared" si="3"/>
        <v>885995.93274000101</v>
      </c>
      <c r="J33" s="354">
        <f t="shared" si="4"/>
        <v>-630350.23801000044</v>
      </c>
      <c r="K33" s="63">
        <v>0.33</v>
      </c>
    </row>
    <row r="34" spans="1:11" ht="42.75" customHeight="1" x14ac:dyDescent="0.3">
      <c r="A34" s="29">
        <v>11</v>
      </c>
      <c r="B34" s="30" t="s">
        <v>119</v>
      </c>
      <c r="C34" s="31">
        <v>485</v>
      </c>
      <c r="D34" s="32">
        <v>8008953.7905350011</v>
      </c>
      <c r="E34" s="32">
        <v>7870883.4744600002</v>
      </c>
      <c r="F34" s="32">
        <v>7932224.9048600011</v>
      </c>
      <c r="G34" s="32">
        <v>6383236.1735899989</v>
      </c>
      <c r="H34" s="353">
        <f t="shared" si="2"/>
        <v>-1625717.6169450022</v>
      </c>
      <c r="I34" s="354">
        <f t="shared" si="3"/>
        <v>-1487647.3008700013</v>
      </c>
      <c r="J34" s="354">
        <f t="shared" si="4"/>
        <v>-1548988.7312700022</v>
      </c>
      <c r="K34" s="63">
        <v>0</v>
      </c>
    </row>
    <row r="35" spans="1:11" s="44" customFormat="1" ht="42.75" customHeight="1" x14ac:dyDescent="0.3">
      <c r="A35" s="39"/>
      <c r="B35" s="40" t="s">
        <v>27</v>
      </c>
      <c r="C35" s="41"/>
      <c r="D35" s="42">
        <v>29149511.371112503</v>
      </c>
      <c r="E35" s="42">
        <v>31486320.385250006</v>
      </c>
      <c r="F35" s="42">
        <v>35282880.808930002</v>
      </c>
      <c r="G35" s="42">
        <v>19838781.538139999</v>
      </c>
      <c r="H35" s="357">
        <f t="shared" si="2"/>
        <v>-9310729.8329725042</v>
      </c>
      <c r="I35" s="358">
        <f t="shared" si="3"/>
        <v>-11647538.847110007</v>
      </c>
      <c r="J35" s="358">
        <f t="shared" si="4"/>
        <v>-15444099.270790003</v>
      </c>
      <c r="K35" s="64">
        <v>0</v>
      </c>
    </row>
    <row r="36" spans="1:11" s="44" customFormat="1" ht="42.75" customHeight="1" x14ac:dyDescent="0.3">
      <c r="A36" s="130"/>
      <c r="B36" s="131" t="s">
        <v>62</v>
      </c>
      <c r="C36" s="132">
        <v>455</v>
      </c>
      <c r="D36" s="133"/>
      <c r="E36" s="133"/>
      <c r="F36" s="133">
        <v>0</v>
      </c>
      <c r="G36" s="133">
        <v>0</v>
      </c>
      <c r="H36" s="359">
        <f t="shared" si="2"/>
        <v>0</v>
      </c>
      <c r="I36" s="360">
        <f t="shared" si="3"/>
        <v>0</v>
      </c>
      <c r="J36" s="360">
        <f t="shared" si="4"/>
        <v>0</v>
      </c>
      <c r="K36" s="134"/>
    </row>
    <row r="37" spans="1:11" ht="42.75" customHeight="1" x14ac:dyDescent="0.3">
      <c r="A37" s="29">
        <v>1</v>
      </c>
      <c r="B37" s="30" t="s">
        <v>120</v>
      </c>
      <c r="C37" s="31">
        <v>458</v>
      </c>
      <c r="D37" s="32">
        <v>2996652.0997825004</v>
      </c>
      <c r="E37" s="32">
        <v>1622721.4279499999</v>
      </c>
      <c r="F37" s="32">
        <v>3198636.4047900005</v>
      </c>
      <c r="G37" s="32">
        <v>2316344.8730000001</v>
      </c>
      <c r="H37" s="353">
        <f t="shared" si="2"/>
        <v>-680307.22678250028</v>
      </c>
      <c r="I37" s="354">
        <f t="shared" si="3"/>
        <v>693623.44505000021</v>
      </c>
      <c r="J37" s="354">
        <f t="shared" si="4"/>
        <v>-882291.53179000039</v>
      </c>
      <c r="K37" s="63">
        <v>0.33</v>
      </c>
    </row>
    <row r="38" spans="1:11" ht="42.75" customHeight="1" x14ac:dyDescent="0.3">
      <c r="A38" s="29">
        <v>2</v>
      </c>
      <c r="B38" s="30" t="s">
        <v>121</v>
      </c>
      <c r="C38" s="31">
        <v>467</v>
      </c>
      <c r="D38" s="32">
        <v>3146160.8580274996</v>
      </c>
      <c r="E38" s="32">
        <v>2060875.6312500001</v>
      </c>
      <c r="F38" s="32">
        <v>3485264.1577399997</v>
      </c>
      <c r="G38" s="32">
        <v>1433102.19416</v>
      </c>
      <c r="H38" s="353">
        <f t="shared" si="2"/>
        <v>-1713058.6638674997</v>
      </c>
      <c r="I38" s="354">
        <f t="shared" si="3"/>
        <v>-627773.43709000014</v>
      </c>
      <c r="J38" s="354">
        <f t="shared" si="4"/>
        <v>-2052161.9635799997</v>
      </c>
      <c r="K38" s="63">
        <v>0</v>
      </c>
    </row>
    <row r="39" spans="1:11" ht="42.75" customHeight="1" x14ac:dyDescent="0.3">
      <c r="A39" s="29">
        <v>3</v>
      </c>
      <c r="B39" s="30" t="s">
        <v>122</v>
      </c>
      <c r="C39" s="31">
        <v>470</v>
      </c>
      <c r="D39" s="32">
        <v>11997463.2175775</v>
      </c>
      <c r="E39" s="32">
        <v>21960535.259730004</v>
      </c>
      <c r="F39" s="32">
        <v>16929098.977290001</v>
      </c>
      <c r="G39" s="32">
        <v>8538440.3977499995</v>
      </c>
      <c r="H39" s="353">
        <f t="shared" si="2"/>
        <v>-3459022.8198275007</v>
      </c>
      <c r="I39" s="354">
        <f t="shared" si="3"/>
        <v>-13422094.861980004</v>
      </c>
      <c r="J39" s="354">
        <f t="shared" si="4"/>
        <v>-8390658.5795400012</v>
      </c>
      <c r="K39" s="63">
        <v>0</v>
      </c>
    </row>
    <row r="40" spans="1:11" ht="42.75" customHeight="1" x14ac:dyDescent="0.3">
      <c r="A40" s="29">
        <v>4</v>
      </c>
      <c r="B40" s="30" t="s">
        <v>123</v>
      </c>
      <c r="C40" s="31">
        <v>473</v>
      </c>
      <c r="D40" s="32">
        <v>4631919.230455</v>
      </c>
      <c r="E40" s="32">
        <v>2154076.79831</v>
      </c>
      <c r="F40" s="32">
        <v>4662064.4974999996</v>
      </c>
      <c r="G40" s="32">
        <v>3459833.8299600002</v>
      </c>
      <c r="H40" s="353">
        <f t="shared" si="2"/>
        <v>-1172085.4004949997</v>
      </c>
      <c r="I40" s="354">
        <f t="shared" si="3"/>
        <v>1305757.0316500003</v>
      </c>
      <c r="J40" s="354">
        <f t="shared" si="4"/>
        <v>-1202230.6675399994</v>
      </c>
      <c r="K40" s="63">
        <v>0.33</v>
      </c>
    </row>
    <row r="41" spans="1:11" ht="42.75" customHeight="1" thickBot="1" x14ac:dyDescent="0.35">
      <c r="A41" s="46">
        <v>5</v>
      </c>
      <c r="B41" s="47" t="s">
        <v>124</v>
      </c>
      <c r="C41" s="48">
        <v>483</v>
      </c>
      <c r="D41" s="49">
        <v>6377315.9652700005</v>
      </c>
      <c r="E41" s="49">
        <v>3688111.2680100002</v>
      </c>
      <c r="F41" s="49">
        <v>7007816.7716100002</v>
      </c>
      <c r="G41" s="49">
        <v>4091060.2432700004</v>
      </c>
      <c r="H41" s="361">
        <f t="shared" si="2"/>
        <v>-2286255.7220000001</v>
      </c>
      <c r="I41" s="362">
        <f t="shared" si="3"/>
        <v>402948.97526000021</v>
      </c>
      <c r="J41" s="362">
        <f t="shared" si="4"/>
        <v>-2916756.5283399997</v>
      </c>
      <c r="K41" s="65">
        <v>0.33</v>
      </c>
    </row>
    <row r="42" spans="1:11" s="44" customFormat="1" ht="42.75" customHeight="1" x14ac:dyDescent="0.3">
      <c r="A42" s="19"/>
      <c r="B42" s="20" t="s">
        <v>29</v>
      </c>
      <c r="C42" s="21"/>
      <c r="D42" s="22">
        <v>128319520.37175</v>
      </c>
      <c r="E42" s="22">
        <v>118108783.95148</v>
      </c>
      <c r="F42" s="22">
        <v>135538386.05114999</v>
      </c>
      <c r="G42" s="22">
        <v>62147235.254829995</v>
      </c>
      <c r="H42" s="349">
        <f t="shared" si="2"/>
        <v>-66172285.116920002</v>
      </c>
      <c r="I42" s="350">
        <f t="shared" si="3"/>
        <v>-55961548.696650006</v>
      </c>
      <c r="J42" s="350">
        <f t="shared" si="4"/>
        <v>-73391150.796319991</v>
      </c>
      <c r="K42" s="61">
        <v>0</v>
      </c>
    </row>
    <row r="43" spans="1:11" s="44" customFormat="1" ht="42.75" customHeight="1" x14ac:dyDescent="0.3">
      <c r="A43" s="45"/>
      <c r="B43" s="25" t="s">
        <v>63</v>
      </c>
      <c r="C43" s="26">
        <v>1025</v>
      </c>
      <c r="D43" s="27"/>
      <c r="E43" s="27"/>
      <c r="F43" s="27">
        <v>0</v>
      </c>
      <c r="G43" s="27">
        <v>0</v>
      </c>
      <c r="H43" s="351">
        <f t="shared" si="2"/>
        <v>0</v>
      </c>
      <c r="I43" s="352">
        <f t="shared" si="3"/>
        <v>0</v>
      </c>
      <c r="J43" s="352">
        <f t="shared" si="4"/>
        <v>0</v>
      </c>
      <c r="K43" s="62"/>
    </row>
    <row r="44" spans="1:11" ht="42.75" customHeight="1" x14ac:dyDescent="0.3">
      <c r="A44" s="29">
        <v>1</v>
      </c>
      <c r="B44" s="30" t="s">
        <v>125</v>
      </c>
      <c r="C44" s="31">
        <v>770</v>
      </c>
      <c r="D44" s="32">
        <v>4508267.4216900002</v>
      </c>
      <c r="E44" s="32">
        <v>3015159.8474599998</v>
      </c>
      <c r="F44" s="32">
        <v>4477822.8339600004</v>
      </c>
      <c r="G44" s="32">
        <v>1137699.45906</v>
      </c>
      <c r="H44" s="353">
        <f t="shared" si="2"/>
        <v>-3370567.96263</v>
      </c>
      <c r="I44" s="354">
        <f t="shared" si="3"/>
        <v>-1877460.3883999998</v>
      </c>
      <c r="J44" s="354">
        <f t="shared" si="4"/>
        <v>-3340123.3749000002</v>
      </c>
      <c r="K44" s="63">
        <v>0</v>
      </c>
    </row>
    <row r="45" spans="1:11" ht="42.75" customHeight="1" x14ac:dyDescent="0.3">
      <c r="A45" s="29">
        <v>2</v>
      </c>
      <c r="B45" s="30" t="s">
        <v>126</v>
      </c>
      <c r="C45" s="31">
        <v>771</v>
      </c>
      <c r="D45" s="32">
        <v>9394272.3877349999</v>
      </c>
      <c r="E45" s="32">
        <v>14529706.566880001</v>
      </c>
      <c r="F45" s="32">
        <v>8683364.057359999</v>
      </c>
      <c r="G45" s="32">
        <v>2585069.1067900006</v>
      </c>
      <c r="H45" s="353">
        <f t="shared" si="2"/>
        <v>-6809203.2809449993</v>
      </c>
      <c r="I45" s="354">
        <f t="shared" si="3"/>
        <v>-11944637.46009</v>
      </c>
      <c r="J45" s="354">
        <f t="shared" si="4"/>
        <v>-6098294.9505699985</v>
      </c>
      <c r="K45" s="63">
        <v>0</v>
      </c>
    </row>
    <row r="46" spans="1:11" ht="42.75" customHeight="1" x14ac:dyDescent="0.3">
      <c r="A46" s="29">
        <v>3</v>
      </c>
      <c r="B46" s="30" t="s">
        <v>127</v>
      </c>
      <c r="C46" s="31">
        <v>772</v>
      </c>
      <c r="D46" s="32">
        <v>3447325.4443249996</v>
      </c>
      <c r="E46" s="32">
        <v>1760442.2668400002</v>
      </c>
      <c r="F46" s="32">
        <v>3119754.0382599998</v>
      </c>
      <c r="G46" s="32">
        <v>2316908.31801</v>
      </c>
      <c r="H46" s="353">
        <f t="shared" si="2"/>
        <v>-1130417.1263149995</v>
      </c>
      <c r="I46" s="354">
        <f t="shared" si="3"/>
        <v>556466.05116999988</v>
      </c>
      <c r="J46" s="354">
        <f t="shared" si="4"/>
        <v>-802845.72024999978</v>
      </c>
      <c r="K46" s="63">
        <v>0.33</v>
      </c>
    </row>
    <row r="47" spans="1:11" ht="42.75" customHeight="1" x14ac:dyDescent="0.3">
      <c r="A47" s="29">
        <v>4</v>
      </c>
      <c r="B47" s="30" t="s">
        <v>128</v>
      </c>
      <c r="C47" s="31">
        <v>773</v>
      </c>
      <c r="D47" s="32">
        <v>6177090.5921875006</v>
      </c>
      <c r="E47" s="32">
        <v>3795037.7259699996</v>
      </c>
      <c r="F47" s="32">
        <v>6003503.80626</v>
      </c>
      <c r="G47" s="32">
        <v>4964669.3760600006</v>
      </c>
      <c r="H47" s="353">
        <f t="shared" si="2"/>
        <v>-1212421.2161274999</v>
      </c>
      <c r="I47" s="354">
        <f t="shared" si="3"/>
        <v>1169631.6500900011</v>
      </c>
      <c r="J47" s="354">
        <f t="shared" si="4"/>
        <v>-1038834.4301999994</v>
      </c>
      <c r="K47" s="63">
        <v>0.33</v>
      </c>
    </row>
    <row r="48" spans="1:11" ht="42.75" customHeight="1" x14ac:dyDescent="0.3">
      <c r="A48" s="29">
        <v>5</v>
      </c>
      <c r="B48" s="30" t="s">
        <v>129</v>
      </c>
      <c r="C48" s="31">
        <v>774</v>
      </c>
      <c r="D48" s="32">
        <v>2606136.1019674996</v>
      </c>
      <c r="E48" s="32">
        <v>2136242.9043300003</v>
      </c>
      <c r="F48" s="32">
        <v>2498392.0065199998</v>
      </c>
      <c r="G48" s="32">
        <v>824179.63240000012</v>
      </c>
      <c r="H48" s="353">
        <f t="shared" si="2"/>
        <v>-1781956.4695674996</v>
      </c>
      <c r="I48" s="354">
        <f t="shared" si="3"/>
        <v>-1312063.2719300003</v>
      </c>
      <c r="J48" s="354">
        <f t="shared" si="4"/>
        <v>-1674212.3741199998</v>
      </c>
      <c r="K48" s="63">
        <v>0</v>
      </c>
    </row>
    <row r="49" spans="1:11" ht="42.75" customHeight="1" x14ac:dyDescent="0.3">
      <c r="A49" s="29">
        <v>6</v>
      </c>
      <c r="B49" s="30" t="s">
        <v>130</v>
      </c>
      <c r="C49" s="31">
        <v>775</v>
      </c>
      <c r="D49" s="32">
        <v>8283904.9937500004</v>
      </c>
      <c r="E49" s="32">
        <v>8489662.4194300007</v>
      </c>
      <c r="F49" s="32">
        <v>8793435.7749099992</v>
      </c>
      <c r="G49" s="32">
        <v>3942624.52226</v>
      </c>
      <c r="H49" s="353">
        <f t="shared" si="2"/>
        <v>-4341280.4714900004</v>
      </c>
      <c r="I49" s="354">
        <f t="shared" si="3"/>
        <v>-4547037.8971700007</v>
      </c>
      <c r="J49" s="354">
        <f t="shared" si="4"/>
        <v>-4850811.2526499992</v>
      </c>
      <c r="K49" s="63">
        <v>0</v>
      </c>
    </row>
    <row r="50" spans="1:11" ht="42.75" customHeight="1" x14ac:dyDescent="0.3">
      <c r="A50" s="29">
        <v>7</v>
      </c>
      <c r="B50" s="30" t="s">
        <v>131</v>
      </c>
      <c r="C50" s="31">
        <v>776</v>
      </c>
      <c r="D50" s="32">
        <v>9704125.2288850006</v>
      </c>
      <c r="E50" s="32">
        <v>15108625.179880003</v>
      </c>
      <c r="F50" s="32">
        <v>9833164.3498099986</v>
      </c>
      <c r="G50" s="32">
        <v>4067248.0259999996</v>
      </c>
      <c r="H50" s="353">
        <f t="shared" si="2"/>
        <v>-5636877.202885001</v>
      </c>
      <c r="I50" s="354">
        <f t="shared" si="3"/>
        <v>-11041377.153880004</v>
      </c>
      <c r="J50" s="354">
        <f t="shared" si="4"/>
        <v>-5765916.323809999</v>
      </c>
      <c r="K50" s="63">
        <v>0</v>
      </c>
    </row>
    <row r="51" spans="1:11" ht="42.75" customHeight="1" x14ac:dyDescent="0.3">
      <c r="A51" s="29">
        <v>8</v>
      </c>
      <c r="B51" s="30" t="s">
        <v>132</v>
      </c>
      <c r="C51" s="31">
        <v>777</v>
      </c>
      <c r="D51" s="32">
        <v>6723462.311365</v>
      </c>
      <c r="E51" s="32">
        <v>5061176.6962400004</v>
      </c>
      <c r="F51" s="32">
        <v>6646291.5284500001</v>
      </c>
      <c r="G51" s="32">
        <v>2182961.7631700002</v>
      </c>
      <c r="H51" s="353">
        <f t="shared" si="2"/>
        <v>-4540500.5481949998</v>
      </c>
      <c r="I51" s="354">
        <f t="shared" si="3"/>
        <v>-2878214.9330700003</v>
      </c>
      <c r="J51" s="354">
        <f t="shared" si="4"/>
        <v>-4463329.7652799999</v>
      </c>
      <c r="K51" s="63">
        <v>0</v>
      </c>
    </row>
    <row r="52" spans="1:11" ht="42.75" customHeight="1" x14ac:dyDescent="0.3">
      <c r="A52" s="29">
        <v>9</v>
      </c>
      <c r="B52" s="30" t="s">
        <v>133</v>
      </c>
      <c r="C52" s="31">
        <v>778</v>
      </c>
      <c r="D52" s="32">
        <v>14602960.865887498</v>
      </c>
      <c r="E52" s="32">
        <v>15210739.064059997</v>
      </c>
      <c r="F52" s="32">
        <v>16514251.461640002</v>
      </c>
      <c r="G52" s="32">
        <v>4320665.3763899989</v>
      </c>
      <c r="H52" s="353">
        <f t="shared" si="2"/>
        <v>-10282295.4894975</v>
      </c>
      <c r="I52" s="354">
        <f t="shared" si="3"/>
        <v>-10890073.687669998</v>
      </c>
      <c r="J52" s="354">
        <f t="shared" si="4"/>
        <v>-12193586.085250003</v>
      </c>
      <c r="K52" s="63">
        <v>0</v>
      </c>
    </row>
    <row r="53" spans="1:11" ht="42.75" customHeight="1" x14ac:dyDescent="0.3">
      <c r="A53" s="29">
        <v>10</v>
      </c>
      <c r="B53" s="30" t="s">
        <v>134</v>
      </c>
      <c r="C53" s="31">
        <v>779</v>
      </c>
      <c r="D53" s="32">
        <v>4652232.137339999</v>
      </c>
      <c r="E53" s="32">
        <v>4205176.2643200001</v>
      </c>
      <c r="F53" s="32">
        <v>4838836.9501799997</v>
      </c>
      <c r="G53" s="32">
        <v>2526964.9608200002</v>
      </c>
      <c r="H53" s="353">
        <f t="shared" si="2"/>
        <v>-2125267.1765199988</v>
      </c>
      <c r="I53" s="354">
        <f t="shared" si="3"/>
        <v>-1678211.3034999999</v>
      </c>
      <c r="J53" s="354">
        <f t="shared" si="4"/>
        <v>-2311871.9893599995</v>
      </c>
      <c r="K53" s="63">
        <v>0</v>
      </c>
    </row>
    <row r="54" spans="1:11" ht="42.75" customHeight="1" x14ac:dyDescent="0.3">
      <c r="A54" s="29">
        <v>11</v>
      </c>
      <c r="B54" s="30" t="s">
        <v>135</v>
      </c>
      <c r="C54" s="31">
        <v>780</v>
      </c>
      <c r="D54" s="32">
        <v>2967225.0838874998</v>
      </c>
      <c r="E54" s="32">
        <v>2528583.8380900002</v>
      </c>
      <c r="F54" s="32">
        <v>3476016.3399899993</v>
      </c>
      <c r="G54" s="32">
        <v>1624278.2926799997</v>
      </c>
      <c r="H54" s="353">
        <f t="shared" si="2"/>
        <v>-1342946.7912075</v>
      </c>
      <c r="I54" s="354">
        <f t="shared" si="3"/>
        <v>-904305.54541000049</v>
      </c>
      <c r="J54" s="354">
        <f t="shared" si="4"/>
        <v>-1851738.0473099996</v>
      </c>
      <c r="K54" s="63">
        <v>0</v>
      </c>
    </row>
    <row r="55" spans="1:11" ht="42.75" customHeight="1" x14ac:dyDescent="0.3">
      <c r="A55" s="29">
        <v>12</v>
      </c>
      <c r="B55" s="30" t="s">
        <v>136</v>
      </c>
      <c r="C55" s="31">
        <v>781</v>
      </c>
      <c r="D55" s="32">
        <v>12318113.999937501</v>
      </c>
      <c r="E55" s="32">
        <v>8477693.7360399999</v>
      </c>
      <c r="F55" s="32">
        <v>14347057.592470003</v>
      </c>
      <c r="G55" s="32">
        <v>5561411.78957</v>
      </c>
      <c r="H55" s="353">
        <f t="shared" si="2"/>
        <v>-6756702.2103675008</v>
      </c>
      <c r="I55" s="354">
        <f t="shared" si="3"/>
        <v>-2916281.9464699998</v>
      </c>
      <c r="J55" s="354">
        <f t="shared" si="4"/>
        <v>-8785645.8029000033</v>
      </c>
      <c r="K55" s="63">
        <v>0</v>
      </c>
    </row>
    <row r="56" spans="1:11" ht="42.75" customHeight="1" x14ac:dyDescent="0.3">
      <c r="A56" s="29">
        <v>13</v>
      </c>
      <c r="B56" s="30" t="s">
        <v>137</v>
      </c>
      <c r="C56" s="31">
        <v>782</v>
      </c>
      <c r="D56" s="32">
        <v>6818331.3387974994</v>
      </c>
      <c r="E56" s="32">
        <v>4554056.58904</v>
      </c>
      <c r="F56" s="32">
        <v>7497290.78749</v>
      </c>
      <c r="G56" s="32">
        <v>2338403.0662300005</v>
      </c>
      <c r="H56" s="353">
        <f t="shared" si="2"/>
        <v>-4479928.2725674994</v>
      </c>
      <c r="I56" s="354">
        <f t="shared" si="3"/>
        <v>-2215653.5228099995</v>
      </c>
      <c r="J56" s="354">
        <f t="shared" si="4"/>
        <v>-5158887.72126</v>
      </c>
      <c r="K56" s="63">
        <v>0</v>
      </c>
    </row>
    <row r="57" spans="1:11" ht="42.75" customHeight="1" x14ac:dyDescent="0.3">
      <c r="A57" s="29">
        <v>14</v>
      </c>
      <c r="B57" s="30" t="s">
        <v>138</v>
      </c>
      <c r="C57" s="31">
        <v>783</v>
      </c>
      <c r="D57" s="32">
        <v>2970095.5432100003</v>
      </c>
      <c r="E57" s="32">
        <v>977093.60829999996</v>
      </c>
      <c r="F57" s="32">
        <v>2828673.8264900004</v>
      </c>
      <c r="G57" s="32">
        <v>2107370.9896299997</v>
      </c>
      <c r="H57" s="353">
        <f t="shared" si="2"/>
        <v>-862724.55358000053</v>
      </c>
      <c r="I57" s="354">
        <f t="shared" si="3"/>
        <v>1130277.3813299998</v>
      </c>
      <c r="J57" s="354">
        <f t="shared" si="4"/>
        <v>-721302.83686000062</v>
      </c>
      <c r="K57" s="63">
        <v>0.33</v>
      </c>
    </row>
    <row r="58" spans="1:11" ht="42.75" customHeight="1" x14ac:dyDescent="0.3">
      <c r="A58" s="29">
        <v>15</v>
      </c>
      <c r="B58" s="30" t="s">
        <v>139</v>
      </c>
      <c r="C58" s="31">
        <v>784</v>
      </c>
      <c r="D58" s="32">
        <v>3440948.8102475</v>
      </c>
      <c r="E58" s="32">
        <v>1817860.8671799998</v>
      </c>
      <c r="F58" s="32">
        <v>3648897.0337799997</v>
      </c>
      <c r="G58" s="32">
        <v>2455980.7911700001</v>
      </c>
      <c r="H58" s="353">
        <f t="shared" si="2"/>
        <v>-984968.01907749986</v>
      </c>
      <c r="I58" s="354">
        <f t="shared" si="3"/>
        <v>638119.92399000027</v>
      </c>
      <c r="J58" s="354">
        <f t="shared" si="4"/>
        <v>-1192916.2426099996</v>
      </c>
      <c r="K58" s="63">
        <v>0.33</v>
      </c>
    </row>
    <row r="59" spans="1:11" ht="42.75" customHeight="1" x14ac:dyDescent="0.3">
      <c r="A59" s="29">
        <v>16</v>
      </c>
      <c r="B59" s="30" t="s">
        <v>140</v>
      </c>
      <c r="C59" s="31">
        <v>785</v>
      </c>
      <c r="D59" s="32">
        <v>2590773.5869875001</v>
      </c>
      <c r="E59" s="32">
        <v>1493599.9014299999</v>
      </c>
      <c r="F59" s="32">
        <v>3030923.8585399999</v>
      </c>
      <c r="G59" s="32">
        <v>1832851.7130500001</v>
      </c>
      <c r="H59" s="353">
        <f t="shared" si="2"/>
        <v>-757921.87393749994</v>
      </c>
      <c r="I59" s="354">
        <f t="shared" si="3"/>
        <v>339251.81162000028</v>
      </c>
      <c r="J59" s="354">
        <f t="shared" si="4"/>
        <v>-1198072.1454899998</v>
      </c>
      <c r="K59" s="63">
        <v>0.33</v>
      </c>
    </row>
    <row r="60" spans="1:11" ht="42.75" customHeight="1" x14ac:dyDescent="0.3">
      <c r="A60" s="29">
        <v>17</v>
      </c>
      <c r="B60" s="30" t="s">
        <v>141</v>
      </c>
      <c r="C60" s="31">
        <v>786</v>
      </c>
      <c r="D60" s="32">
        <v>14144024.19589</v>
      </c>
      <c r="E60" s="32">
        <v>16462382.524910001</v>
      </c>
      <c r="F60" s="32">
        <v>16014064.7115</v>
      </c>
      <c r="G60" s="32">
        <v>8090990.600589999</v>
      </c>
      <c r="H60" s="353">
        <f t="shared" si="2"/>
        <v>-6053033.5953000011</v>
      </c>
      <c r="I60" s="354">
        <f t="shared" si="3"/>
        <v>-8371391.9243200021</v>
      </c>
      <c r="J60" s="354">
        <f t="shared" si="4"/>
        <v>-7923074.1109100012</v>
      </c>
      <c r="K60" s="63">
        <v>0</v>
      </c>
    </row>
    <row r="61" spans="1:11" ht="42.75" customHeight="1" x14ac:dyDescent="0.3">
      <c r="A61" s="29">
        <v>18</v>
      </c>
      <c r="B61" s="30" t="s">
        <v>175</v>
      </c>
      <c r="C61" s="31">
        <v>787</v>
      </c>
      <c r="D61" s="32">
        <v>3903418.1260225</v>
      </c>
      <c r="E61" s="32">
        <v>2180537.6131799999</v>
      </c>
      <c r="F61" s="32">
        <v>4034866.8378600008</v>
      </c>
      <c r="G61" s="32">
        <v>2358868.9397100001</v>
      </c>
      <c r="H61" s="353">
        <f t="shared" si="2"/>
        <v>-1544549.1863124999</v>
      </c>
      <c r="I61" s="354">
        <f t="shared" si="3"/>
        <v>178331.32653000019</v>
      </c>
      <c r="J61" s="354">
        <f t="shared" si="4"/>
        <v>-1675997.8981500007</v>
      </c>
      <c r="K61" s="63">
        <v>0.33</v>
      </c>
    </row>
    <row r="62" spans="1:11" ht="42.75" customHeight="1" x14ac:dyDescent="0.3">
      <c r="A62" s="29">
        <v>19</v>
      </c>
      <c r="B62" s="30" t="s">
        <v>142</v>
      </c>
      <c r="C62" s="31">
        <v>788</v>
      </c>
      <c r="D62" s="32">
        <v>9066812.201637499</v>
      </c>
      <c r="E62" s="32">
        <v>6305006.3378999988</v>
      </c>
      <c r="F62" s="32">
        <v>9251778.2556800004</v>
      </c>
      <c r="G62" s="32">
        <v>6908088.5312399995</v>
      </c>
      <c r="H62" s="353">
        <f t="shared" si="2"/>
        <v>-2158723.6703974996</v>
      </c>
      <c r="I62" s="354">
        <f t="shared" si="3"/>
        <v>603082.1933400007</v>
      </c>
      <c r="J62" s="354">
        <f t="shared" si="4"/>
        <v>-2343689.724440001</v>
      </c>
      <c r="K62" s="63">
        <v>0.33</v>
      </c>
    </row>
    <row r="63" spans="1:11" s="44" customFormat="1" ht="42.75" customHeight="1" x14ac:dyDescent="0.3">
      <c r="A63" s="39"/>
      <c r="B63" s="40" t="s">
        <v>31</v>
      </c>
      <c r="C63" s="41"/>
      <c r="D63" s="42">
        <v>40554155.637717508</v>
      </c>
      <c r="E63" s="42">
        <v>44169373.036640003</v>
      </c>
      <c r="F63" s="42">
        <v>40826563.632380001</v>
      </c>
      <c r="G63" s="42">
        <v>18318393.85069</v>
      </c>
      <c r="H63" s="357">
        <f t="shared" si="2"/>
        <v>-22235761.787027508</v>
      </c>
      <c r="I63" s="358">
        <f t="shared" si="3"/>
        <v>-25850979.185950004</v>
      </c>
      <c r="J63" s="358">
        <f t="shared" si="4"/>
        <v>-22508169.781690001</v>
      </c>
      <c r="K63" s="64">
        <v>0</v>
      </c>
    </row>
    <row r="64" spans="1:11" ht="42.75" customHeight="1" x14ac:dyDescent="0.3">
      <c r="A64" s="29">
        <v>1</v>
      </c>
      <c r="B64" s="30" t="s">
        <v>143</v>
      </c>
      <c r="C64" s="31">
        <v>410</v>
      </c>
      <c r="D64" s="32">
        <v>17649000.463382501</v>
      </c>
      <c r="E64" s="32">
        <v>17009507.753740001</v>
      </c>
      <c r="F64" s="32">
        <v>16487481.22174</v>
      </c>
      <c r="G64" s="32">
        <v>7467509.1709699994</v>
      </c>
      <c r="H64" s="353">
        <f t="shared" si="2"/>
        <v>-10181491.292412501</v>
      </c>
      <c r="I64" s="354">
        <f t="shared" si="3"/>
        <v>-9541998.5827700011</v>
      </c>
      <c r="J64" s="354">
        <f t="shared" si="4"/>
        <v>-9019972.0507699996</v>
      </c>
      <c r="K64" s="63">
        <v>0</v>
      </c>
    </row>
    <row r="65" spans="1:13" ht="42.75" customHeight="1" x14ac:dyDescent="0.3">
      <c r="A65" s="29">
        <v>2</v>
      </c>
      <c r="B65" s="30" t="s">
        <v>144</v>
      </c>
      <c r="C65" s="31">
        <v>414</v>
      </c>
      <c r="D65" s="32">
        <v>13120813.830320003</v>
      </c>
      <c r="E65" s="32">
        <v>17050547.07646</v>
      </c>
      <c r="F65" s="32">
        <v>13365750.08034</v>
      </c>
      <c r="G65" s="32">
        <v>6835054.5574299991</v>
      </c>
      <c r="H65" s="353">
        <f t="shared" si="2"/>
        <v>-6285759.2728900034</v>
      </c>
      <c r="I65" s="354">
        <f t="shared" si="3"/>
        <v>-10215492.519030001</v>
      </c>
      <c r="J65" s="354">
        <f t="shared" si="4"/>
        <v>-6530695.5229100008</v>
      </c>
      <c r="K65" s="63">
        <v>0</v>
      </c>
    </row>
    <row r="66" spans="1:13" ht="42.75" customHeight="1" x14ac:dyDescent="0.3">
      <c r="A66" s="29">
        <v>3</v>
      </c>
      <c r="B66" s="30" t="s">
        <v>145</v>
      </c>
      <c r="C66" s="31">
        <v>418</v>
      </c>
      <c r="D66" s="32">
        <v>9784341.3440150004</v>
      </c>
      <c r="E66" s="32">
        <v>10109318.206439998</v>
      </c>
      <c r="F66" s="32">
        <v>10973332.330300001</v>
      </c>
      <c r="G66" s="32">
        <v>4015830.1222899999</v>
      </c>
      <c r="H66" s="353">
        <f t="shared" si="2"/>
        <v>-5768511.2217250001</v>
      </c>
      <c r="I66" s="354">
        <f t="shared" si="3"/>
        <v>-6093488.0841499977</v>
      </c>
      <c r="J66" s="354">
        <f t="shared" si="4"/>
        <v>-6957502.2080100011</v>
      </c>
      <c r="K66" s="63">
        <v>0</v>
      </c>
    </row>
    <row r="67" spans="1:13" s="44" customFormat="1" ht="42.75" customHeight="1" x14ac:dyDescent="0.3">
      <c r="A67" s="39"/>
      <c r="B67" s="40" t="s">
        <v>32</v>
      </c>
      <c r="C67" s="41"/>
      <c r="D67" s="42">
        <v>30967168.282102499</v>
      </c>
      <c r="E67" s="42">
        <v>29293984.634910002</v>
      </c>
      <c r="F67" s="42">
        <v>32242364.287100002</v>
      </c>
      <c r="G67" s="42">
        <v>20585131.371329997</v>
      </c>
      <c r="H67" s="357">
        <f t="shared" si="2"/>
        <v>-10382036.910772502</v>
      </c>
      <c r="I67" s="358">
        <f t="shared" si="3"/>
        <v>-8708853.2635800056</v>
      </c>
      <c r="J67" s="358">
        <f t="shared" si="4"/>
        <v>-11657232.915770005</v>
      </c>
      <c r="K67" s="64">
        <v>0</v>
      </c>
      <c r="M67" s="4"/>
    </row>
    <row r="68" spans="1:13" s="44" customFormat="1" ht="42.75" customHeight="1" x14ac:dyDescent="0.3">
      <c r="A68" s="45"/>
      <c r="B68" s="25" t="s">
        <v>64</v>
      </c>
      <c r="C68" s="26">
        <v>987</v>
      </c>
      <c r="D68" s="27"/>
      <c r="E68" s="27"/>
      <c r="F68" s="27">
        <v>0</v>
      </c>
      <c r="G68" s="27">
        <v>0</v>
      </c>
      <c r="H68" s="351">
        <f t="shared" si="2"/>
        <v>0</v>
      </c>
      <c r="I68" s="352">
        <f t="shared" si="3"/>
        <v>0</v>
      </c>
      <c r="J68" s="352">
        <f t="shared" si="4"/>
        <v>0</v>
      </c>
      <c r="K68" s="62"/>
    </row>
    <row r="69" spans="1:13" ht="42.75" customHeight="1" x14ac:dyDescent="0.3">
      <c r="A69" s="29">
        <v>1</v>
      </c>
      <c r="B69" s="30" t="s">
        <v>146</v>
      </c>
      <c r="C69" s="31">
        <v>466</v>
      </c>
      <c r="D69" s="32">
        <v>6973252.8807000006</v>
      </c>
      <c r="E69" s="32">
        <v>6886303.7584600002</v>
      </c>
      <c r="F69" s="32">
        <v>6176673.3268599994</v>
      </c>
      <c r="G69" s="32">
        <v>5716568.9699999997</v>
      </c>
      <c r="H69" s="353">
        <f t="shared" si="2"/>
        <v>-1256683.9107000008</v>
      </c>
      <c r="I69" s="354">
        <f t="shared" si="3"/>
        <v>-1169734.7884600004</v>
      </c>
      <c r="J69" s="354">
        <f t="shared" si="4"/>
        <v>-460104.35685999971</v>
      </c>
      <c r="K69" s="63">
        <v>0</v>
      </c>
    </row>
    <row r="70" spans="1:13" ht="42.75" customHeight="1" x14ac:dyDescent="0.3">
      <c r="A70" s="29">
        <v>2</v>
      </c>
      <c r="B70" s="30" t="s">
        <v>147</v>
      </c>
      <c r="C70" s="31">
        <v>484</v>
      </c>
      <c r="D70" s="32">
        <v>9353561.315497499</v>
      </c>
      <c r="E70" s="32">
        <v>12551282.574040003</v>
      </c>
      <c r="F70" s="32">
        <v>9310467.2820899989</v>
      </c>
      <c r="G70" s="32">
        <v>6911513.4732900001</v>
      </c>
      <c r="H70" s="353">
        <f t="shared" si="2"/>
        <v>-2442047.8422074988</v>
      </c>
      <c r="I70" s="354">
        <f t="shared" si="3"/>
        <v>-5639769.100750003</v>
      </c>
      <c r="J70" s="354">
        <f t="shared" si="4"/>
        <v>-2398953.8087999988</v>
      </c>
      <c r="K70" s="63">
        <v>0</v>
      </c>
    </row>
    <row r="71" spans="1:13" ht="42.75" customHeight="1" x14ac:dyDescent="0.3">
      <c r="A71" s="29">
        <v>3</v>
      </c>
      <c r="B71" s="30" t="s">
        <v>148</v>
      </c>
      <c r="C71" s="31">
        <v>866</v>
      </c>
      <c r="D71" s="32">
        <v>9521090.7566475011</v>
      </c>
      <c r="E71" s="32">
        <v>7589352.7318100007</v>
      </c>
      <c r="F71" s="32">
        <v>10278396.87435</v>
      </c>
      <c r="G71" s="32">
        <v>4788433.4780400004</v>
      </c>
      <c r="H71" s="353">
        <f t="shared" ref="H71:H97" si="5">+G71-D71</f>
        <v>-4732657.2786075007</v>
      </c>
      <c r="I71" s="354">
        <f t="shared" ref="I71:I97" si="6">+G71-E71</f>
        <v>-2800919.2537700003</v>
      </c>
      <c r="J71" s="354">
        <f t="shared" ref="J71:J97" si="7">+G71-F71</f>
        <v>-5489963.3963099997</v>
      </c>
      <c r="K71" s="63">
        <v>0</v>
      </c>
    </row>
    <row r="72" spans="1:13" ht="42.75" customHeight="1" x14ac:dyDescent="0.3">
      <c r="A72" s="29">
        <v>4</v>
      </c>
      <c r="B72" s="30" t="s">
        <v>149</v>
      </c>
      <c r="C72" s="31">
        <v>924</v>
      </c>
      <c r="D72" s="32">
        <v>5119263.3292574994</v>
      </c>
      <c r="E72" s="32">
        <v>2267045.5705999997</v>
      </c>
      <c r="F72" s="32">
        <v>6476826.8037999999</v>
      </c>
      <c r="G72" s="32">
        <v>3168615.45</v>
      </c>
      <c r="H72" s="353">
        <f t="shared" si="5"/>
        <v>-1950647.8792574992</v>
      </c>
      <c r="I72" s="354">
        <f t="shared" si="6"/>
        <v>901569.87940000044</v>
      </c>
      <c r="J72" s="354">
        <f t="shared" si="7"/>
        <v>-3308211.3537999997</v>
      </c>
      <c r="K72" s="63">
        <v>0.33</v>
      </c>
    </row>
    <row r="73" spans="1:13" s="44" customFormat="1" ht="42.75" customHeight="1" x14ac:dyDescent="0.3">
      <c r="A73" s="39"/>
      <c r="B73" s="40" t="s">
        <v>33</v>
      </c>
      <c r="C73" s="41"/>
      <c r="D73" s="42">
        <v>40260038.168507501</v>
      </c>
      <c r="E73" s="42">
        <v>36181145.524060003</v>
      </c>
      <c r="F73" s="42">
        <v>35160808.136330009</v>
      </c>
      <c r="G73" s="42">
        <v>16818477.992600001</v>
      </c>
      <c r="H73" s="357">
        <f t="shared" si="5"/>
        <v>-23441560.1759075</v>
      </c>
      <c r="I73" s="358">
        <f t="shared" si="6"/>
        <v>-19362667.531460002</v>
      </c>
      <c r="J73" s="358">
        <f t="shared" si="7"/>
        <v>-18342330.143730007</v>
      </c>
      <c r="K73" s="64">
        <v>0</v>
      </c>
    </row>
    <row r="74" spans="1:13" ht="42.75" customHeight="1" x14ac:dyDescent="0.3">
      <c r="A74" s="29">
        <v>1</v>
      </c>
      <c r="B74" s="30" t="s">
        <v>150</v>
      </c>
      <c r="C74" s="31">
        <v>1019</v>
      </c>
      <c r="D74" s="32">
        <v>40260038.168507501</v>
      </c>
      <c r="E74" s="32">
        <v>36181145.524060003</v>
      </c>
      <c r="F74" s="32">
        <v>35160808.136330009</v>
      </c>
      <c r="G74" s="32">
        <v>16818477.992600001</v>
      </c>
      <c r="H74" s="353">
        <f t="shared" si="5"/>
        <v>-23441560.1759075</v>
      </c>
      <c r="I74" s="354">
        <f t="shared" si="6"/>
        <v>-19362667.531460002</v>
      </c>
      <c r="J74" s="354">
        <f t="shared" si="7"/>
        <v>-18342330.143730007</v>
      </c>
      <c r="K74" s="63">
        <v>0</v>
      </c>
    </row>
    <row r="75" spans="1:13" s="44" customFormat="1" ht="42.75" customHeight="1" x14ac:dyDescent="0.3">
      <c r="A75" s="39"/>
      <c r="B75" s="40" t="s">
        <v>34</v>
      </c>
      <c r="C75" s="41"/>
      <c r="D75" s="42">
        <v>50859704.252824992</v>
      </c>
      <c r="E75" s="42">
        <v>28248980.607030004</v>
      </c>
      <c r="F75" s="42">
        <v>55606640.563299999</v>
      </c>
      <c r="G75" s="42">
        <v>33575796.833500005</v>
      </c>
      <c r="H75" s="357">
        <f t="shared" si="5"/>
        <v>-17283907.419324987</v>
      </c>
      <c r="I75" s="358">
        <f t="shared" si="6"/>
        <v>5326816.226470001</v>
      </c>
      <c r="J75" s="358">
        <f t="shared" si="7"/>
        <v>-22030843.729799993</v>
      </c>
      <c r="K75" s="64">
        <v>0.33</v>
      </c>
      <c r="M75" s="4"/>
    </row>
    <row r="76" spans="1:13" ht="42.75" customHeight="1" x14ac:dyDescent="0.3">
      <c r="A76" s="29">
        <v>1</v>
      </c>
      <c r="B76" s="30" t="s">
        <v>151</v>
      </c>
      <c r="C76" s="31">
        <v>960</v>
      </c>
      <c r="D76" s="32">
        <v>8889760.8497000001</v>
      </c>
      <c r="E76" s="32">
        <v>5149927.9819600014</v>
      </c>
      <c r="F76" s="32">
        <v>8557667.1831299998</v>
      </c>
      <c r="G76" s="32">
        <v>6986411.6525100004</v>
      </c>
      <c r="H76" s="353">
        <f t="shared" si="5"/>
        <v>-1903349.1971899997</v>
      </c>
      <c r="I76" s="354">
        <f t="shared" si="6"/>
        <v>1836483.670549999</v>
      </c>
      <c r="J76" s="354">
        <f t="shared" si="7"/>
        <v>-1571255.5306199994</v>
      </c>
      <c r="K76" s="63">
        <v>0.33</v>
      </c>
    </row>
    <row r="77" spans="1:13" ht="42.75" customHeight="1" x14ac:dyDescent="0.3">
      <c r="A77" s="29">
        <v>2</v>
      </c>
      <c r="B77" s="30" t="s">
        <v>152</v>
      </c>
      <c r="C77" s="31">
        <v>976</v>
      </c>
      <c r="D77" s="32">
        <v>13402258.166157499</v>
      </c>
      <c r="E77" s="32">
        <v>11195601.458290001</v>
      </c>
      <c r="F77" s="32">
        <v>14043329.510329999</v>
      </c>
      <c r="G77" s="32">
        <v>8275883.2494600005</v>
      </c>
      <c r="H77" s="353">
        <f t="shared" si="5"/>
        <v>-5126374.9166974984</v>
      </c>
      <c r="I77" s="354">
        <f t="shared" si="6"/>
        <v>-2919718.2088300008</v>
      </c>
      <c r="J77" s="354">
        <f t="shared" si="7"/>
        <v>-5767446.2608699985</v>
      </c>
      <c r="K77" s="63">
        <v>0</v>
      </c>
    </row>
    <row r="78" spans="1:13" ht="42.75" customHeight="1" x14ac:dyDescent="0.3">
      <c r="A78" s="29">
        <v>3</v>
      </c>
      <c r="B78" s="30" t="s">
        <v>153</v>
      </c>
      <c r="C78" s="31">
        <v>988</v>
      </c>
      <c r="D78" s="32">
        <v>10408122.356554998</v>
      </c>
      <c r="E78" s="32">
        <v>5476010.6406699996</v>
      </c>
      <c r="F78" s="32">
        <v>13164092.35266</v>
      </c>
      <c r="G78" s="32">
        <v>7003288.7778500002</v>
      </c>
      <c r="H78" s="353">
        <f t="shared" si="5"/>
        <v>-3404833.5787049979</v>
      </c>
      <c r="I78" s="354">
        <f t="shared" si="6"/>
        <v>1527278.1371800005</v>
      </c>
      <c r="J78" s="354">
        <f t="shared" si="7"/>
        <v>-6160803.5748100001</v>
      </c>
      <c r="K78" s="63">
        <v>0.33</v>
      </c>
    </row>
    <row r="79" spans="1:13" ht="42.75" customHeight="1" x14ac:dyDescent="0.3">
      <c r="A79" s="29">
        <v>4</v>
      </c>
      <c r="B79" s="30" t="s">
        <v>154</v>
      </c>
      <c r="C79" s="31">
        <v>1149</v>
      </c>
      <c r="D79" s="32">
        <v>9930542.7668974996</v>
      </c>
      <c r="E79" s="32">
        <v>3195375.29581</v>
      </c>
      <c r="F79" s="32">
        <v>11274486.486719999</v>
      </c>
      <c r="G79" s="32">
        <v>6400935.3832200002</v>
      </c>
      <c r="H79" s="353">
        <f t="shared" si="5"/>
        <v>-3529607.3836774994</v>
      </c>
      <c r="I79" s="354">
        <f t="shared" si="6"/>
        <v>3205560.0874100002</v>
      </c>
      <c r="J79" s="354">
        <f t="shared" si="7"/>
        <v>-4873551.1034999993</v>
      </c>
      <c r="K79" s="63">
        <v>0.33</v>
      </c>
    </row>
    <row r="80" spans="1:13" ht="42.75" customHeight="1" x14ac:dyDescent="0.3">
      <c r="A80" s="13">
        <v>5</v>
      </c>
      <c r="B80" s="51" t="s">
        <v>155</v>
      </c>
      <c r="C80" s="52">
        <v>1159</v>
      </c>
      <c r="D80" s="17">
        <v>8229020.1135149989</v>
      </c>
      <c r="E80" s="17">
        <v>3232065.2302999999</v>
      </c>
      <c r="F80" s="17">
        <v>8567065.0304600019</v>
      </c>
      <c r="G80" s="17">
        <v>4909277.7704600003</v>
      </c>
      <c r="H80" s="347">
        <f t="shared" si="5"/>
        <v>-3319742.3430549987</v>
      </c>
      <c r="I80" s="348">
        <f t="shared" si="6"/>
        <v>1677212.5401600003</v>
      </c>
      <c r="J80" s="348">
        <f t="shared" si="7"/>
        <v>-3657787.2600000016</v>
      </c>
      <c r="K80" s="60">
        <v>0.33</v>
      </c>
    </row>
    <row r="81" spans="1:13" s="44" customFormat="1" ht="42.75" customHeight="1" x14ac:dyDescent="0.3">
      <c r="A81" s="39"/>
      <c r="B81" s="40" t="s">
        <v>35</v>
      </c>
      <c r="C81" s="41"/>
      <c r="D81" s="42">
        <v>21751933.963144999</v>
      </c>
      <c r="E81" s="42">
        <v>14765464.386279998</v>
      </c>
      <c r="F81" s="42">
        <v>24399842.116900001</v>
      </c>
      <c r="G81" s="42">
        <v>10436785.76</v>
      </c>
      <c r="H81" s="357">
        <f t="shared" si="5"/>
        <v>-11315148.203144999</v>
      </c>
      <c r="I81" s="358">
        <f t="shared" si="6"/>
        <v>-4328678.6262799986</v>
      </c>
      <c r="J81" s="358">
        <f t="shared" si="7"/>
        <v>-13963056.356900001</v>
      </c>
      <c r="K81" s="64">
        <v>0</v>
      </c>
    </row>
    <row r="82" spans="1:13" ht="42.75" customHeight="1" x14ac:dyDescent="0.3">
      <c r="A82" s="29">
        <v>1</v>
      </c>
      <c r="B82" s="30" t="s">
        <v>156</v>
      </c>
      <c r="C82" s="31">
        <v>1081</v>
      </c>
      <c r="D82" s="32">
        <v>21751933.963144999</v>
      </c>
      <c r="E82" s="32">
        <v>14765464.386279998</v>
      </c>
      <c r="F82" s="32">
        <v>24399842.116900001</v>
      </c>
      <c r="G82" s="32">
        <v>10436785.76</v>
      </c>
      <c r="H82" s="353">
        <f t="shared" si="5"/>
        <v>-11315148.203144999</v>
      </c>
      <c r="I82" s="354">
        <f t="shared" si="6"/>
        <v>-4328678.6262799986</v>
      </c>
      <c r="J82" s="354">
        <f t="shared" si="7"/>
        <v>-13963056.356900001</v>
      </c>
      <c r="K82" s="63">
        <v>0</v>
      </c>
    </row>
    <row r="83" spans="1:13" s="44" customFormat="1" ht="42.75" customHeight="1" x14ac:dyDescent="0.3">
      <c r="A83" s="39"/>
      <c r="B83" s="40" t="s">
        <v>36</v>
      </c>
      <c r="C83" s="41"/>
      <c r="D83" s="42">
        <v>155009401.36988497</v>
      </c>
      <c r="E83" s="42">
        <v>137988957.74327001</v>
      </c>
      <c r="F83" s="42">
        <v>151946392.21156999</v>
      </c>
      <c r="G83" s="42">
        <v>76600058.394319996</v>
      </c>
      <c r="H83" s="357">
        <f t="shared" si="5"/>
        <v>-78409342.975564972</v>
      </c>
      <c r="I83" s="358">
        <f t="shared" si="6"/>
        <v>-61388899.348950014</v>
      </c>
      <c r="J83" s="358">
        <f t="shared" si="7"/>
        <v>-75346333.817249998</v>
      </c>
      <c r="K83" s="64">
        <v>0</v>
      </c>
    </row>
    <row r="84" spans="1:13" s="44" customFormat="1" ht="42.75" customHeight="1" x14ac:dyDescent="0.3">
      <c r="A84" s="130"/>
      <c r="B84" s="51" t="s">
        <v>65</v>
      </c>
      <c r="C84" s="52">
        <v>408</v>
      </c>
      <c r="D84" s="133"/>
      <c r="E84" s="133"/>
      <c r="F84" s="133">
        <v>0</v>
      </c>
      <c r="G84" s="133">
        <v>0</v>
      </c>
      <c r="H84" s="359">
        <f t="shared" si="5"/>
        <v>0</v>
      </c>
      <c r="I84" s="360">
        <f t="shared" si="6"/>
        <v>0</v>
      </c>
      <c r="J84" s="360">
        <f t="shared" si="7"/>
        <v>0</v>
      </c>
      <c r="K84" s="134"/>
    </row>
    <row r="85" spans="1:13" ht="42.75" customHeight="1" x14ac:dyDescent="0.3">
      <c r="A85" s="29">
        <v>1</v>
      </c>
      <c r="B85" s="30" t="s">
        <v>157</v>
      </c>
      <c r="C85" s="31">
        <v>459</v>
      </c>
      <c r="D85" s="32">
        <v>21434826.017282501</v>
      </c>
      <c r="E85" s="32">
        <v>19742624.68925</v>
      </c>
      <c r="F85" s="32">
        <v>20793870.48418</v>
      </c>
      <c r="G85" s="32">
        <v>9900511.4814299997</v>
      </c>
      <c r="H85" s="353">
        <f t="shared" si="5"/>
        <v>-11534314.535852501</v>
      </c>
      <c r="I85" s="354">
        <f t="shared" si="6"/>
        <v>-9842113.2078200001</v>
      </c>
      <c r="J85" s="354">
        <f t="shared" si="7"/>
        <v>-10893359.00275</v>
      </c>
      <c r="K85" s="63">
        <v>0</v>
      </c>
    </row>
    <row r="86" spans="1:13" ht="42.75" customHeight="1" x14ac:dyDescent="0.3">
      <c r="A86" s="29">
        <v>2</v>
      </c>
      <c r="B86" s="30" t="s">
        <v>158</v>
      </c>
      <c r="C86" s="31">
        <v>461</v>
      </c>
      <c r="D86" s="32">
        <v>21879065.251037497</v>
      </c>
      <c r="E86" s="32">
        <v>24696780.838529997</v>
      </c>
      <c r="F86" s="32">
        <v>18825157.237280004</v>
      </c>
      <c r="G86" s="32">
        <v>12369791.53129</v>
      </c>
      <c r="H86" s="353">
        <f t="shared" si="5"/>
        <v>-9509273.7197474968</v>
      </c>
      <c r="I86" s="354">
        <f t="shared" si="6"/>
        <v>-12326989.307239996</v>
      </c>
      <c r="J86" s="354">
        <f t="shared" si="7"/>
        <v>-6455365.7059900034</v>
      </c>
      <c r="K86" s="63">
        <v>0</v>
      </c>
    </row>
    <row r="87" spans="1:13" ht="42.75" customHeight="1" x14ac:dyDescent="0.3">
      <c r="A87" s="29">
        <v>3</v>
      </c>
      <c r="B87" s="30" t="s">
        <v>159</v>
      </c>
      <c r="C87" s="31">
        <v>478</v>
      </c>
      <c r="D87" s="32">
        <v>29260559.9538275</v>
      </c>
      <c r="E87" s="32">
        <v>26320601.851150002</v>
      </c>
      <c r="F87" s="32">
        <v>29595684.878510002</v>
      </c>
      <c r="G87" s="32">
        <v>15222227.102630001</v>
      </c>
      <c r="H87" s="353">
        <f t="shared" si="5"/>
        <v>-14038332.8511975</v>
      </c>
      <c r="I87" s="354">
        <f t="shared" si="6"/>
        <v>-11098374.748520002</v>
      </c>
      <c r="J87" s="354">
        <f t="shared" si="7"/>
        <v>-14373457.775880001</v>
      </c>
      <c r="K87" s="63">
        <v>0</v>
      </c>
    </row>
    <row r="88" spans="1:13" ht="42.75" customHeight="1" x14ac:dyDescent="0.3">
      <c r="A88" s="29">
        <v>4</v>
      </c>
      <c r="B88" s="30" t="s">
        <v>160</v>
      </c>
      <c r="C88" s="31">
        <v>487</v>
      </c>
      <c r="D88" s="32">
        <v>13173590.71298</v>
      </c>
      <c r="E88" s="32">
        <v>14296348.585649999</v>
      </c>
      <c r="F88" s="32">
        <v>13063481.152319999</v>
      </c>
      <c r="G88" s="32">
        <v>13335783.625570001</v>
      </c>
      <c r="H88" s="353">
        <f t="shared" si="5"/>
        <v>162192.91259000078</v>
      </c>
      <c r="I88" s="354">
        <f t="shared" si="6"/>
        <v>-960564.96007999778</v>
      </c>
      <c r="J88" s="354">
        <f t="shared" si="7"/>
        <v>272302.47325000167</v>
      </c>
      <c r="K88" s="63">
        <v>0.66</v>
      </c>
    </row>
    <row r="89" spans="1:13" ht="42.75" customHeight="1" x14ac:dyDescent="0.3">
      <c r="A89" s="29">
        <v>5</v>
      </c>
      <c r="B89" s="30" t="s">
        <v>161</v>
      </c>
      <c r="C89" s="31">
        <v>489</v>
      </c>
      <c r="D89" s="32">
        <v>24438651.261937503</v>
      </c>
      <c r="E89" s="32">
        <v>14101428.084700001</v>
      </c>
      <c r="F89" s="32">
        <v>28294527.502360001</v>
      </c>
      <c r="G89" s="32">
        <v>10294445.11881</v>
      </c>
      <c r="H89" s="353">
        <f t="shared" si="5"/>
        <v>-14144206.143127503</v>
      </c>
      <c r="I89" s="354">
        <f t="shared" si="6"/>
        <v>-3806982.9658900015</v>
      </c>
      <c r="J89" s="354">
        <f t="shared" si="7"/>
        <v>-18000082.383550003</v>
      </c>
      <c r="K89" s="63">
        <v>0</v>
      </c>
    </row>
    <row r="90" spans="1:13" ht="42.75" customHeight="1" x14ac:dyDescent="0.3">
      <c r="A90" s="29">
        <v>6</v>
      </c>
      <c r="B90" s="30" t="s">
        <v>162</v>
      </c>
      <c r="C90" s="31">
        <v>1039</v>
      </c>
      <c r="D90" s="32">
        <v>5279146.7108074995</v>
      </c>
      <c r="E90" s="32">
        <v>5313755.9703500001</v>
      </c>
      <c r="F90" s="32">
        <v>5331635.5097999992</v>
      </c>
      <c r="G90" s="32">
        <v>3252431.6875899998</v>
      </c>
      <c r="H90" s="353">
        <f t="shared" si="5"/>
        <v>-2026715.0232174997</v>
      </c>
      <c r="I90" s="354">
        <f t="shared" si="6"/>
        <v>-2061324.2827600003</v>
      </c>
      <c r="J90" s="354">
        <f t="shared" si="7"/>
        <v>-2079203.8222099994</v>
      </c>
      <c r="K90" s="63">
        <v>0</v>
      </c>
    </row>
    <row r="91" spans="1:13" ht="42.75" customHeight="1" x14ac:dyDescent="0.3">
      <c r="A91" s="29">
        <v>7</v>
      </c>
      <c r="B91" s="30" t="s">
        <v>163</v>
      </c>
      <c r="C91" s="31">
        <v>1130</v>
      </c>
      <c r="D91" s="32">
        <v>31316560.867919993</v>
      </c>
      <c r="E91" s="32">
        <v>30808538.685560007</v>
      </c>
      <c r="F91" s="32">
        <v>27153905.853810001</v>
      </c>
      <c r="G91" s="32">
        <v>9430199.1232899986</v>
      </c>
      <c r="H91" s="353">
        <f t="shared" si="5"/>
        <v>-21886361.744629994</v>
      </c>
      <c r="I91" s="354">
        <f t="shared" si="6"/>
        <v>-21378339.562270008</v>
      </c>
      <c r="J91" s="354">
        <f t="shared" si="7"/>
        <v>-17723706.730520003</v>
      </c>
      <c r="K91" s="63">
        <v>0</v>
      </c>
    </row>
    <row r="92" spans="1:13" ht="42.75" customHeight="1" x14ac:dyDescent="0.3">
      <c r="A92" s="13">
        <v>8</v>
      </c>
      <c r="B92" s="51" t="s">
        <v>164</v>
      </c>
      <c r="C92" s="52">
        <v>1170</v>
      </c>
      <c r="D92" s="17">
        <v>8227000.5940924995</v>
      </c>
      <c r="E92" s="17">
        <v>2708879.0380799994</v>
      </c>
      <c r="F92" s="17">
        <v>8888129.5933100022</v>
      </c>
      <c r="G92" s="17">
        <v>2794668.72371</v>
      </c>
      <c r="H92" s="347">
        <f t="shared" si="5"/>
        <v>-5432331.8703824989</v>
      </c>
      <c r="I92" s="348">
        <f t="shared" si="6"/>
        <v>85789.685630000662</v>
      </c>
      <c r="J92" s="348">
        <f t="shared" si="7"/>
        <v>-6093460.8696000017</v>
      </c>
      <c r="K92" s="60">
        <v>0.33</v>
      </c>
    </row>
    <row r="93" spans="1:13" ht="42.75" customHeight="1" x14ac:dyDescent="0.3">
      <c r="A93" s="39"/>
      <c r="B93" s="40" t="s">
        <v>37</v>
      </c>
      <c r="C93" s="41"/>
      <c r="D93" s="42">
        <v>3206832.0942574996</v>
      </c>
      <c r="E93" s="42">
        <v>0</v>
      </c>
      <c r="F93" s="42">
        <v>5169242.4515800001</v>
      </c>
      <c r="G93" s="42">
        <v>2383099.5012300001</v>
      </c>
      <c r="H93" s="357">
        <f t="shared" si="5"/>
        <v>-823732.5930274995</v>
      </c>
      <c r="I93" s="358">
        <f t="shared" si="6"/>
        <v>2383099.5012300001</v>
      </c>
      <c r="J93" s="358">
        <f t="shared" si="7"/>
        <v>-2786142.9503500001</v>
      </c>
      <c r="K93" s="64">
        <v>0.33</v>
      </c>
    </row>
    <row r="94" spans="1:13" ht="42.75" customHeight="1" x14ac:dyDescent="0.3">
      <c r="A94" s="29">
        <v>1</v>
      </c>
      <c r="B94" s="30" t="s">
        <v>167</v>
      </c>
      <c r="C94" s="31">
        <v>1174</v>
      </c>
      <c r="D94" s="32">
        <v>3206832.0942574996</v>
      </c>
      <c r="E94" s="32">
        <v>0</v>
      </c>
      <c r="F94" s="32">
        <v>5169242.4515800001</v>
      </c>
      <c r="G94" s="32">
        <v>2383099.5012300001</v>
      </c>
      <c r="H94" s="353">
        <f t="shared" si="5"/>
        <v>-823732.5930274995</v>
      </c>
      <c r="I94" s="354">
        <f t="shared" si="6"/>
        <v>2383099.5012300001</v>
      </c>
      <c r="J94" s="354">
        <f t="shared" si="7"/>
        <v>-2786142.9503500001</v>
      </c>
      <c r="K94" s="63">
        <v>0.33</v>
      </c>
    </row>
    <row r="95" spans="1:13" s="44" customFormat="1" ht="42.75" customHeight="1" x14ac:dyDescent="0.3">
      <c r="A95" s="39"/>
      <c r="B95" s="40" t="s">
        <v>38</v>
      </c>
      <c r="C95" s="41"/>
      <c r="D95" s="42">
        <v>64903756.610757492</v>
      </c>
      <c r="E95" s="42">
        <v>58838432.331149995</v>
      </c>
      <c r="F95" s="42">
        <v>63148720.17998001</v>
      </c>
      <c r="G95" s="42">
        <v>36433796.019560002</v>
      </c>
      <c r="H95" s="357">
        <f t="shared" si="5"/>
        <v>-28469960.591197491</v>
      </c>
      <c r="I95" s="358">
        <f t="shared" si="6"/>
        <v>-22404636.311589994</v>
      </c>
      <c r="J95" s="358">
        <f t="shared" si="7"/>
        <v>-26714924.160420008</v>
      </c>
      <c r="K95" s="64">
        <v>0</v>
      </c>
      <c r="M95" s="4"/>
    </row>
    <row r="96" spans="1:13" ht="42.75" customHeight="1" x14ac:dyDescent="0.3">
      <c r="A96" s="29">
        <v>1</v>
      </c>
      <c r="B96" s="30" t="s">
        <v>165</v>
      </c>
      <c r="C96" s="31">
        <v>1056</v>
      </c>
      <c r="D96" s="32">
        <v>23994368.889632501</v>
      </c>
      <c r="E96" s="32">
        <v>20926823.912049998</v>
      </c>
      <c r="F96" s="32">
        <v>24719358.634740002</v>
      </c>
      <c r="G96" s="32">
        <v>13757088.224160001</v>
      </c>
      <c r="H96" s="353">
        <f t="shared" si="5"/>
        <v>-10237280.6654725</v>
      </c>
      <c r="I96" s="354">
        <f t="shared" si="6"/>
        <v>-7169735.6878899969</v>
      </c>
      <c r="J96" s="354">
        <f t="shared" si="7"/>
        <v>-10962270.410580002</v>
      </c>
      <c r="K96" s="63">
        <v>0</v>
      </c>
    </row>
    <row r="97" spans="1:11" ht="42.75" customHeight="1" thickBot="1" x14ac:dyDescent="0.35">
      <c r="A97" s="46">
        <v>2</v>
      </c>
      <c r="B97" s="47" t="s">
        <v>166</v>
      </c>
      <c r="C97" s="48">
        <v>1080</v>
      </c>
      <c r="D97" s="49">
        <v>40909387.721124992</v>
      </c>
      <c r="E97" s="49">
        <v>37911608.419100001</v>
      </c>
      <c r="F97" s="49">
        <v>38429361.545240007</v>
      </c>
      <c r="G97" s="49">
        <v>22676707.795400001</v>
      </c>
      <c r="H97" s="361">
        <f t="shared" si="5"/>
        <v>-18232679.925724991</v>
      </c>
      <c r="I97" s="362">
        <f t="shared" si="6"/>
        <v>-15234900.6237</v>
      </c>
      <c r="J97" s="362">
        <f t="shared" si="7"/>
        <v>-15752653.749840006</v>
      </c>
      <c r="K97" s="65">
        <v>0</v>
      </c>
    </row>
    <row r="98" spans="1:11" s="53" customFormat="1" x14ac:dyDescent="0.3">
      <c r="B98" s="54"/>
      <c r="C98" s="54"/>
      <c r="D98" s="55"/>
      <c r="E98" s="55"/>
      <c r="F98" s="55"/>
      <c r="G98" s="55"/>
      <c r="H98" s="55"/>
      <c r="I98" s="55"/>
      <c r="J98" s="55"/>
      <c r="K98" s="56"/>
    </row>
  </sheetData>
  <autoFilter ref="D5:K97" xr:uid="{00000000-0009-0000-0000-000002000000}"/>
  <mergeCells count="6">
    <mergeCell ref="A1:K2"/>
    <mergeCell ref="A4:A5"/>
    <mergeCell ref="B4:B5"/>
    <mergeCell ref="C4:C5"/>
    <mergeCell ref="D4:G4"/>
    <mergeCell ref="H4:K4"/>
  </mergeCells>
  <printOptions horizontalCentered="1"/>
  <pageMargins left="0.39370078740157483" right="0.39370078740157483" top="0.39370078740157483" bottom="0.39370078740157483" header="0.39370078740157483" footer="0.39370078740157483"/>
  <pageSetup paperSize="9" scale="34" fitToHeight="2" orientation="portrait" r:id="rId1"/>
  <rowBreaks count="1" manualBreakCount="1">
    <brk id="46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B98"/>
  <sheetViews>
    <sheetView tabSelected="1" view="pageBreakPreview" zoomScale="55" zoomScaleNormal="70" zoomScaleSheetLayoutView="55" workbookViewId="0">
      <pane xSplit="3" ySplit="10" topLeftCell="D95" activePane="bottomRight" state="frozen"/>
      <selection activeCell="C86" sqref="C86"/>
      <selection pane="topRight" activeCell="C86" sqref="C86"/>
      <selection pane="bottomLeft" activeCell="C86" sqref="C86"/>
      <selection pane="bottomRight" activeCell="L10" sqref="L10"/>
    </sheetView>
  </sheetViews>
  <sheetFormatPr defaultRowHeight="20.25" x14ac:dyDescent="0.3"/>
  <cols>
    <col min="1" max="1" width="4.625" style="4" bestFit="1" customWidth="1"/>
    <col min="2" max="2" width="36.875" style="57" customWidth="1"/>
    <col min="3" max="4" width="16.25" style="57" customWidth="1"/>
    <col min="5" max="12" width="22" style="57" customWidth="1"/>
    <col min="13" max="13" width="16.25" style="57" customWidth="1"/>
    <col min="14" max="16" width="23.625" style="57" customWidth="1"/>
    <col min="17" max="17" width="4.5" style="4" customWidth="1"/>
    <col min="18" max="20" width="22.625" style="4" customWidth="1"/>
    <col min="21" max="21" width="4.5" style="4" customWidth="1"/>
    <col min="22" max="24" width="22.625" style="4" customWidth="1"/>
    <col min="25" max="25" width="4" style="4" customWidth="1"/>
    <col min="26" max="28" width="22.625" style="4" customWidth="1"/>
    <col min="29" max="183" width="9" style="4"/>
    <col min="184" max="184" width="4" style="4" customWidth="1"/>
    <col min="185" max="185" width="17.75" style="4" customWidth="1"/>
    <col min="186" max="187" width="12.5" style="4" customWidth="1"/>
    <col min="188" max="188" width="12.25" style="4" bestFit="1" customWidth="1"/>
    <col min="189" max="190" width="11" style="4" customWidth="1"/>
    <col min="191" max="191" width="9.875" style="4" customWidth="1"/>
    <col min="192" max="193" width="11" style="4" customWidth="1"/>
    <col min="194" max="194" width="10.125" style="4" customWidth="1"/>
    <col min="195" max="196" width="11" style="4" customWidth="1"/>
    <col min="197" max="197" width="10.375" style="4" customWidth="1"/>
    <col min="198" max="199" width="11" style="4" customWidth="1"/>
    <col min="200" max="200" width="10.625" style="4" customWidth="1"/>
    <col min="201" max="203" width="11" style="4" customWidth="1"/>
    <col min="204" max="205" width="11.25" style="4" customWidth="1"/>
    <col min="206" max="206" width="10.375" style="4" bestFit="1" customWidth="1"/>
    <col min="207" max="208" width="11.25" style="4" customWidth="1"/>
    <col min="209" max="209" width="10.375" style="4" customWidth="1"/>
    <col min="210" max="211" width="11.25" style="4" customWidth="1"/>
    <col min="212" max="212" width="12.25" style="4" bestFit="1" customWidth="1"/>
    <col min="213" max="214" width="11.25" style="4" customWidth="1"/>
    <col min="215" max="215" width="9.625" style="4" customWidth="1"/>
    <col min="216" max="217" width="11.25" style="4" customWidth="1"/>
    <col min="218" max="218" width="9.25" style="4" customWidth="1"/>
    <col min="219" max="220" width="11.25" style="4" customWidth="1"/>
    <col min="221" max="221" width="10.125" style="4" customWidth="1"/>
    <col min="222" max="223" width="9.375" style="4" customWidth="1"/>
    <col min="224" max="224" width="10.375" style="4" bestFit="1" customWidth="1"/>
    <col min="225" max="226" width="9.375" style="4" customWidth="1"/>
    <col min="227" max="227" width="9.25" style="4" bestFit="1" customWidth="1"/>
    <col min="228" max="228" width="9.375" style="4" customWidth="1"/>
    <col min="229" max="229" width="9" style="4" customWidth="1"/>
    <col min="230" max="230" width="9.75" style="4" customWidth="1"/>
    <col min="231" max="231" width="10.5" style="4" customWidth="1"/>
    <col min="232" max="232" width="11.125" style="4" bestFit="1" customWidth="1"/>
    <col min="233" max="233" width="10.375" style="4" bestFit="1" customWidth="1"/>
    <col min="234" max="234" width="9.375" style="4" customWidth="1"/>
    <col min="235" max="235" width="10" style="4" customWidth="1"/>
    <col min="236" max="236" width="8.5" style="4" bestFit="1" customWidth="1"/>
    <col min="237" max="237" width="10.25" style="4" customWidth="1"/>
    <col min="238" max="238" width="10.125" style="4" customWidth="1"/>
    <col min="239" max="239" width="9.25" style="4" bestFit="1" customWidth="1"/>
    <col min="240" max="240" width="11" style="4" bestFit="1" customWidth="1"/>
    <col min="241" max="241" width="10.625" style="4" customWidth="1"/>
    <col min="242" max="242" width="10.375" style="4" bestFit="1" customWidth="1"/>
    <col min="243" max="243" width="9.5" style="4" bestFit="1" customWidth="1"/>
    <col min="244" max="439" width="9" style="4"/>
    <col min="440" max="440" width="4" style="4" customWidth="1"/>
    <col min="441" max="441" width="17.75" style="4" customWidth="1"/>
    <col min="442" max="443" width="12.5" style="4" customWidth="1"/>
    <col min="444" max="444" width="12.25" style="4" bestFit="1" customWidth="1"/>
    <col min="445" max="446" width="11" style="4" customWidth="1"/>
    <col min="447" max="447" width="9.875" style="4" customWidth="1"/>
    <col min="448" max="449" width="11" style="4" customWidth="1"/>
    <col min="450" max="450" width="10.125" style="4" customWidth="1"/>
    <col min="451" max="452" width="11" style="4" customWidth="1"/>
    <col min="453" max="453" width="10.375" style="4" customWidth="1"/>
    <col min="454" max="455" width="11" style="4" customWidth="1"/>
    <col min="456" max="456" width="10.625" style="4" customWidth="1"/>
    <col min="457" max="459" width="11" style="4" customWidth="1"/>
    <col min="460" max="461" width="11.25" style="4" customWidth="1"/>
    <col min="462" max="462" width="10.375" style="4" bestFit="1" customWidth="1"/>
    <col min="463" max="464" width="11.25" style="4" customWidth="1"/>
    <col min="465" max="465" width="10.375" style="4" customWidth="1"/>
    <col min="466" max="467" width="11.25" style="4" customWidth="1"/>
    <col min="468" max="468" width="12.25" style="4" bestFit="1" customWidth="1"/>
    <col min="469" max="470" width="11.25" style="4" customWidth="1"/>
    <col min="471" max="471" width="9.625" style="4" customWidth="1"/>
    <col min="472" max="473" width="11.25" style="4" customWidth="1"/>
    <col min="474" max="474" width="9.25" style="4" customWidth="1"/>
    <col min="475" max="476" width="11.25" style="4" customWidth="1"/>
    <col min="477" max="477" width="10.125" style="4" customWidth="1"/>
    <col min="478" max="479" width="9.375" style="4" customWidth="1"/>
    <col min="480" max="480" width="10.375" style="4" bestFit="1" customWidth="1"/>
    <col min="481" max="482" width="9.375" style="4" customWidth="1"/>
    <col min="483" max="483" width="9.25" style="4" bestFit="1" customWidth="1"/>
    <col min="484" max="484" width="9.375" style="4" customWidth="1"/>
    <col min="485" max="485" width="9" style="4" customWidth="1"/>
    <col min="486" max="486" width="9.75" style="4" customWidth="1"/>
    <col min="487" max="487" width="10.5" style="4" customWidth="1"/>
    <col min="488" max="488" width="11.125" style="4" bestFit="1" customWidth="1"/>
    <col min="489" max="489" width="10.375" style="4" bestFit="1" customWidth="1"/>
    <col min="490" max="490" width="9.375" style="4" customWidth="1"/>
    <col min="491" max="491" width="10" style="4" customWidth="1"/>
    <col min="492" max="492" width="8.5" style="4" bestFit="1" customWidth="1"/>
    <col min="493" max="493" width="10.25" style="4" customWidth="1"/>
    <col min="494" max="494" width="10.125" style="4" customWidth="1"/>
    <col min="495" max="495" width="9.25" style="4" bestFit="1" customWidth="1"/>
    <col min="496" max="496" width="11" style="4" bestFit="1" customWidth="1"/>
    <col min="497" max="497" width="10.625" style="4" customWidth="1"/>
    <col min="498" max="498" width="10.375" style="4" bestFit="1" customWidth="1"/>
    <col min="499" max="499" width="9.5" style="4" bestFit="1" customWidth="1"/>
    <col min="500" max="695" width="9" style="4"/>
    <col min="696" max="696" width="4" style="4" customWidth="1"/>
    <col min="697" max="697" width="17.75" style="4" customWidth="1"/>
    <col min="698" max="699" width="12.5" style="4" customWidth="1"/>
    <col min="700" max="700" width="12.25" style="4" bestFit="1" customWidth="1"/>
    <col min="701" max="702" width="11" style="4" customWidth="1"/>
    <col min="703" max="703" width="9.875" style="4" customWidth="1"/>
    <col min="704" max="705" width="11" style="4" customWidth="1"/>
    <col min="706" max="706" width="10.125" style="4" customWidth="1"/>
    <col min="707" max="708" width="11" style="4" customWidth="1"/>
    <col min="709" max="709" width="10.375" style="4" customWidth="1"/>
    <col min="710" max="711" width="11" style="4" customWidth="1"/>
    <col min="712" max="712" width="10.625" style="4" customWidth="1"/>
    <col min="713" max="715" width="11" style="4" customWidth="1"/>
    <col min="716" max="717" width="11.25" style="4" customWidth="1"/>
    <col min="718" max="718" width="10.375" style="4" bestFit="1" customWidth="1"/>
    <col min="719" max="720" width="11.25" style="4" customWidth="1"/>
    <col min="721" max="721" width="10.375" style="4" customWidth="1"/>
    <col min="722" max="723" width="11.25" style="4" customWidth="1"/>
    <col min="724" max="724" width="12.25" style="4" bestFit="1" customWidth="1"/>
    <col min="725" max="726" width="11.25" style="4" customWidth="1"/>
    <col min="727" max="727" width="9.625" style="4" customWidth="1"/>
    <col min="728" max="729" width="11.25" style="4" customWidth="1"/>
    <col min="730" max="730" width="9.25" style="4" customWidth="1"/>
    <col min="731" max="732" width="11.25" style="4" customWidth="1"/>
    <col min="733" max="733" width="10.125" style="4" customWidth="1"/>
    <col min="734" max="735" width="9.375" style="4" customWidth="1"/>
    <col min="736" max="736" width="10.375" style="4" bestFit="1" customWidth="1"/>
    <col min="737" max="738" width="9.375" style="4" customWidth="1"/>
    <col min="739" max="739" width="9.25" style="4" bestFit="1" customWidth="1"/>
    <col min="740" max="740" width="9.375" style="4" customWidth="1"/>
    <col min="741" max="741" width="9" style="4" customWidth="1"/>
    <col min="742" max="742" width="9.75" style="4" customWidth="1"/>
    <col min="743" max="743" width="10.5" style="4" customWidth="1"/>
    <col min="744" max="744" width="11.125" style="4" bestFit="1" customWidth="1"/>
    <col min="745" max="745" width="10.375" style="4" bestFit="1" customWidth="1"/>
    <col min="746" max="746" width="9.375" style="4" customWidth="1"/>
    <col min="747" max="747" width="10" style="4" customWidth="1"/>
    <col min="748" max="748" width="8.5" style="4" bestFit="1" customWidth="1"/>
    <col min="749" max="749" width="10.25" style="4" customWidth="1"/>
    <col min="750" max="750" width="10.125" style="4" customWidth="1"/>
    <col min="751" max="751" width="9.25" style="4" bestFit="1" customWidth="1"/>
    <col min="752" max="752" width="11" style="4" bestFit="1" customWidth="1"/>
    <col min="753" max="753" width="10.625" style="4" customWidth="1"/>
    <col min="754" max="754" width="10.375" style="4" bestFit="1" customWidth="1"/>
    <col min="755" max="755" width="9.5" style="4" bestFit="1" customWidth="1"/>
    <col min="756" max="951" width="9" style="4"/>
    <col min="952" max="952" width="4" style="4" customWidth="1"/>
    <col min="953" max="953" width="17.75" style="4" customWidth="1"/>
    <col min="954" max="955" width="12.5" style="4" customWidth="1"/>
    <col min="956" max="956" width="12.25" style="4" bestFit="1" customWidth="1"/>
    <col min="957" max="958" width="11" style="4" customWidth="1"/>
    <col min="959" max="959" width="9.875" style="4" customWidth="1"/>
    <col min="960" max="961" width="11" style="4" customWidth="1"/>
    <col min="962" max="962" width="10.125" style="4" customWidth="1"/>
    <col min="963" max="964" width="11" style="4" customWidth="1"/>
    <col min="965" max="965" width="10.375" style="4" customWidth="1"/>
    <col min="966" max="967" width="11" style="4" customWidth="1"/>
    <col min="968" max="968" width="10.625" style="4" customWidth="1"/>
    <col min="969" max="971" width="11" style="4" customWidth="1"/>
    <col min="972" max="973" width="11.25" style="4" customWidth="1"/>
    <col min="974" max="974" width="10.375" style="4" bestFit="1" customWidth="1"/>
    <col min="975" max="976" width="11.25" style="4" customWidth="1"/>
    <col min="977" max="977" width="10.375" style="4" customWidth="1"/>
    <col min="978" max="979" width="11.25" style="4" customWidth="1"/>
    <col min="980" max="980" width="12.25" style="4" bestFit="1" customWidth="1"/>
    <col min="981" max="982" width="11.25" style="4" customWidth="1"/>
    <col min="983" max="983" width="9.625" style="4" customWidth="1"/>
    <col min="984" max="985" width="11.25" style="4" customWidth="1"/>
    <col min="986" max="986" width="9.25" style="4" customWidth="1"/>
    <col min="987" max="988" width="11.25" style="4" customWidth="1"/>
    <col min="989" max="989" width="10.125" style="4" customWidth="1"/>
    <col min="990" max="991" width="9.375" style="4" customWidth="1"/>
    <col min="992" max="992" width="10.375" style="4" bestFit="1" customWidth="1"/>
    <col min="993" max="994" width="9.375" style="4" customWidth="1"/>
    <col min="995" max="995" width="9.25" style="4" bestFit="1" customWidth="1"/>
    <col min="996" max="996" width="9.375" style="4" customWidth="1"/>
    <col min="997" max="997" width="9" style="4" customWidth="1"/>
    <col min="998" max="998" width="9.75" style="4" customWidth="1"/>
    <col min="999" max="999" width="10.5" style="4" customWidth="1"/>
    <col min="1000" max="1000" width="11.125" style="4" bestFit="1" customWidth="1"/>
    <col min="1001" max="1001" width="10.375" style="4" bestFit="1" customWidth="1"/>
    <col min="1002" max="1002" width="9.375" style="4" customWidth="1"/>
    <col min="1003" max="1003" width="10" style="4" customWidth="1"/>
    <col min="1004" max="1004" width="8.5" style="4" bestFit="1" customWidth="1"/>
    <col min="1005" max="1005" width="10.25" style="4" customWidth="1"/>
    <col min="1006" max="1006" width="10.125" style="4" customWidth="1"/>
    <col min="1007" max="1007" width="9.25" style="4" bestFit="1" customWidth="1"/>
    <col min="1008" max="1008" width="11" style="4" bestFit="1" customWidth="1"/>
    <col min="1009" max="1009" width="10.625" style="4" customWidth="1"/>
    <col min="1010" max="1010" width="10.375" style="4" bestFit="1" customWidth="1"/>
    <col min="1011" max="1011" width="9.5" style="4" bestFit="1" customWidth="1"/>
    <col min="1012" max="1207" width="9" style="4"/>
    <col min="1208" max="1208" width="4" style="4" customWidth="1"/>
    <col min="1209" max="1209" width="17.75" style="4" customWidth="1"/>
    <col min="1210" max="1211" width="12.5" style="4" customWidth="1"/>
    <col min="1212" max="1212" width="12.25" style="4" bestFit="1" customWidth="1"/>
    <col min="1213" max="1214" width="11" style="4" customWidth="1"/>
    <col min="1215" max="1215" width="9.875" style="4" customWidth="1"/>
    <col min="1216" max="1217" width="11" style="4" customWidth="1"/>
    <col min="1218" max="1218" width="10.125" style="4" customWidth="1"/>
    <col min="1219" max="1220" width="11" style="4" customWidth="1"/>
    <col min="1221" max="1221" width="10.375" style="4" customWidth="1"/>
    <col min="1222" max="1223" width="11" style="4" customWidth="1"/>
    <col min="1224" max="1224" width="10.625" style="4" customWidth="1"/>
    <col min="1225" max="1227" width="11" style="4" customWidth="1"/>
    <col min="1228" max="1229" width="11.25" style="4" customWidth="1"/>
    <col min="1230" max="1230" width="10.375" style="4" bestFit="1" customWidth="1"/>
    <col min="1231" max="1232" width="11.25" style="4" customWidth="1"/>
    <col min="1233" max="1233" width="10.375" style="4" customWidth="1"/>
    <col min="1234" max="1235" width="11.25" style="4" customWidth="1"/>
    <col min="1236" max="1236" width="12.25" style="4" bestFit="1" customWidth="1"/>
    <col min="1237" max="1238" width="11.25" style="4" customWidth="1"/>
    <col min="1239" max="1239" width="9.625" style="4" customWidth="1"/>
    <col min="1240" max="1241" width="11.25" style="4" customWidth="1"/>
    <col min="1242" max="1242" width="9.25" style="4" customWidth="1"/>
    <col min="1243" max="1244" width="11.25" style="4" customWidth="1"/>
    <col min="1245" max="1245" width="10.125" style="4" customWidth="1"/>
    <col min="1246" max="1247" width="9.375" style="4" customWidth="1"/>
    <col min="1248" max="1248" width="10.375" style="4" bestFit="1" customWidth="1"/>
    <col min="1249" max="1250" width="9.375" style="4" customWidth="1"/>
    <col min="1251" max="1251" width="9.25" style="4" bestFit="1" customWidth="1"/>
    <col min="1252" max="1252" width="9.375" style="4" customWidth="1"/>
    <col min="1253" max="1253" width="9" style="4" customWidth="1"/>
    <col min="1254" max="1254" width="9.75" style="4" customWidth="1"/>
    <col min="1255" max="1255" width="10.5" style="4" customWidth="1"/>
    <col min="1256" max="1256" width="11.125" style="4" bestFit="1" customWidth="1"/>
    <col min="1257" max="1257" width="10.375" style="4" bestFit="1" customWidth="1"/>
    <col min="1258" max="1258" width="9.375" style="4" customWidth="1"/>
    <col min="1259" max="1259" width="10" style="4" customWidth="1"/>
    <col min="1260" max="1260" width="8.5" style="4" bestFit="1" customWidth="1"/>
    <col min="1261" max="1261" width="10.25" style="4" customWidth="1"/>
    <col min="1262" max="1262" width="10.125" style="4" customWidth="1"/>
    <col min="1263" max="1263" width="9.25" style="4" bestFit="1" customWidth="1"/>
    <col min="1264" max="1264" width="11" style="4" bestFit="1" customWidth="1"/>
    <col min="1265" max="1265" width="10.625" style="4" customWidth="1"/>
    <col min="1266" max="1266" width="10.375" style="4" bestFit="1" customWidth="1"/>
    <col min="1267" max="1267" width="9.5" style="4" bestFit="1" customWidth="1"/>
    <col min="1268" max="1463" width="9" style="4"/>
    <col min="1464" max="1464" width="4" style="4" customWidth="1"/>
    <col min="1465" max="1465" width="17.75" style="4" customWidth="1"/>
    <col min="1466" max="1467" width="12.5" style="4" customWidth="1"/>
    <col min="1468" max="1468" width="12.25" style="4" bestFit="1" customWidth="1"/>
    <col min="1469" max="1470" width="11" style="4" customWidth="1"/>
    <col min="1471" max="1471" width="9.875" style="4" customWidth="1"/>
    <col min="1472" max="1473" width="11" style="4" customWidth="1"/>
    <col min="1474" max="1474" width="10.125" style="4" customWidth="1"/>
    <col min="1475" max="1476" width="11" style="4" customWidth="1"/>
    <col min="1477" max="1477" width="10.375" style="4" customWidth="1"/>
    <col min="1478" max="1479" width="11" style="4" customWidth="1"/>
    <col min="1480" max="1480" width="10.625" style="4" customWidth="1"/>
    <col min="1481" max="1483" width="11" style="4" customWidth="1"/>
    <col min="1484" max="1485" width="11.25" style="4" customWidth="1"/>
    <col min="1486" max="1486" width="10.375" style="4" bestFit="1" customWidth="1"/>
    <col min="1487" max="1488" width="11.25" style="4" customWidth="1"/>
    <col min="1489" max="1489" width="10.375" style="4" customWidth="1"/>
    <col min="1490" max="1491" width="11.25" style="4" customWidth="1"/>
    <col min="1492" max="1492" width="12.25" style="4" bestFit="1" customWidth="1"/>
    <col min="1493" max="1494" width="11.25" style="4" customWidth="1"/>
    <col min="1495" max="1495" width="9.625" style="4" customWidth="1"/>
    <col min="1496" max="1497" width="11.25" style="4" customWidth="1"/>
    <col min="1498" max="1498" width="9.25" style="4" customWidth="1"/>
    <col min="1499" max="1500" width="11.25" style="4" customWidth="1"/>
    <col min="1501" max="1501" width="10.125" style="4" customWidth="1"/>
    <col min="1502" max="1503" width="9.375" style="4" customWidth="1"/>
    <col min="1504" max="1504" width="10.375" style="4" bestFit="1" customWidth="1"/>
    <col min="1505" max="1506" width="9.375" style="4" customWidth="1"/>
    <col min="1507" max="1507" width="9.25" style="4" bestFit="1" customWidth="1"/>
    <col min="1508" max="1508" width="9.375" style="4" customWidth="1"/>
    <col min="1509" max="1509" width="9" style="4" customWidth="1"/>
    <col min="1510" max="1510" width="9.75" style="4" customWidth="1"/>
    <col min="1511" max="1511" width="10.5" style="4" customWidth="1"/>
    <col min="1512" max="1512" width="11.125" style="4" bestFit="1" customWidth="1"/>
    <col min="1513" max="1513" width="10.375" style="4" bestFit="1" customWidth="1"/>
    <col min="1514" max="1514" width="9.375" style="4" customWidth="1"/>
    <col min="1515" max="1515" width="10" style="4" customWidth="1"/>
    <col min="1516" max="1516" width="8.5" style="4" bestFit="1" customWidth="1"/>
    <col min="1517" max="1517" width="10.25" style="4" customWidth="1"/>
    <col min="1518" max="1518" width="10.125" style="4" customWidth="1"/>
    <col min="1519" max="1519" width="9.25" style="4" bestFit="1" customWidth="1"/>
    <col min="1520" max="1520" width="11" style="4" bestFit="1" customWidth="1"/>
    <col min="1521" max="1521" width="10.625" style="4" customWidth="1"/>
    <col min="1522" max="1522" width="10.375" style="4" bestFit="1" customWidth="1"/>
    <col min="1523" max="1523" width="9.5" style="4" bestFit="1" customWidth="1"/>
    <col min="1524" max="1719" width="9" style="4"/>
    <col min="1720" max="1720" width="4" style="4" customWidth="1"/>
    <col min="1721" max="1721" width="17.75" style="4" customWidth="1"/>
    <col min="1722" max="1723" width="12.5" style="4" customWidth="1"/>
    <col min="1724" max="1724" width="12.25" style="4" bestFit="1" customWidth="1"/>
    <col min="1725" max="1726" width="11" style="4" customWidth="1"/>
    <col min="1727" max="1727" width="9.875" style="4" customWidth="1"/>
    <col min="1728" max="1729" width="11" style="4" customWidth="1"/>
    <col min="1730" max="1730" width="10.125" style="4" customWidth="1"/>
    <col min="1731" max="1732" width="11" style="4" customWidth="1"/>
    <col min="1733" max="1733" width="10.375" style="4" customWidth="1"/>
    <col min="1734" max="1735" width="11" style="4" customWidth="1"/>
    <col min="1736" max="1736" width="10.625" style="4" customWidth="1"/>
    <col min="1737" max="1739" width="11" style="4" customWidth="1"/>
    <col min="1740" max="1741" width="11.25" style="4" customWidth="1"/>
    <col min="1742" max="1742" width="10.375" style="4" bestFit="1" customWidth="1"/>
    <col min="1743" max="1744" width="11.25" style="4" customWidth="1"/>
    <col min="1745" max="1745" width="10.375" style="4" customWidth="1"/>
    <col min="1746" max="1747" width="11.25" style="4" customWidth="1"/>
    <col min="1748" max="1748" width="12.25" style="4" bestFit="1" customWidth="1"/>
    <col min="1749" max="1750" width="11.25" style="4" customWidth="1"/>
    <col min="1751" max="1751" width="9.625" style="4" customWidth="1"/>
    <col min="1752" max="1753" width="11.25" style="4" customWidth="1"/>
    <col min="1754" max="1754" width="9.25" style="4" customWidth="1"/>
    <col min="1755" max="1756" width="11.25" style="4" customWidth="1"/>
    <col min="1757" max="1757" width="10.125" style="4" customWidth="1"/>
    <col min="1758" max="1759" width="9.375" style="4" customWidth="1"/>
    <col min="1760" max="1760" width="10.375" style="4" bestFit="1" customWidth="1"/>
    <col min="1761" max="1762" width="9.375" style="4" customWidth="1"/>
    <col min="1763" max="1763" width="9.25" style="4" bestFit="1" customWidth="1"/>
    <col min="1764" max="1764" width="9.375" style="4" customWidth="1"/>
    <col min="1765" max="1765" width="9" style="4" customWidth="1"/>
    <col min="1766" max="1766" width="9.75" style="4" customWidth="1"/>
    <col min="1767" max="1767" width="10.5" style="4" customWidth="1"/>
    <col min="1768" max="1768" width="11.125" style="4" bestFit="1" customWidth="1"/>
    <col min="1769" max="1769" width="10.375" style="4" bestFit="1" customWidth="1"/>
    <col min="1770" max="1770" width="9.375" style="4" customWidth="1"/>
    <col min="1771" max="1771" width="10" style="4" customWidth="1"/>
    <col min="1772" max="1772" width="8.5" style="4" bestFit="1" customWidth="1"/>
    <col min="1773" max="1773" width="10.25" style="4" customWidth="1"/>
    <col min="1774" max="1774" width="10.125" style="4" customWidth="1"/>
    <col min="1775" max="1775" width="9.25" style="4" bestFit="1" customWidth="1"/>
    <col min="1776" max="1776" width="11" style="4" bestFit="1" customWidth="1"/>
    <col min="1777" max="1777" width="10.625" style="4" customWidth="1"/>
    <col min="1778" max="1778" width="10.375" style="4" bestFit="1" customWidth="1"/>
    <col min="1779" max="1779" width="9.5" style="4" bestFit="1" customWidth="1"/>
    <col min="1780" max="1975" width="9" style="4"/>
    <col min="1976" max="1976" width="4" style="4" customWidth="1"/>
    <col min="1977" max="1977" width="17.75" style="4" customWidth="1"/>
    <col min="1978" max="1979" width="12.5" style="4" customWidth="1"/>
    <col min="1980" max="1980" width="12.25" style="4" bestFit="1" customWidth="1"/>
    <col min="1981" max="1982" width="11" style="4" customWidth="1"/>
    <col min="1983" max="1983" width="9.875" style="4" customWidth="1"/>
    <col min="1984" max="1985" width="11" style="4" customWidth="1"/>
    <col min="1986" max="1986" width="10.125" style="4" customWidth="1"/>
    <col min="1987" max="1988" width="11" style="4" customWidth="1"/>
    <col min="1989" max="1989" width="10.375" style="4" customWidth="1"/>
    <col min="1990" max="1991" width="11" style="4" customWidth="1"/>
    <col min="1992" max="1992" width="10.625" style="4" customWidth="1"/>
    <col min="1993" max="1995" width="11" style="4" customWidth="1"/>
    <col min="1996" max="1997" width="11.25" style="4" customWidth="1"/>
    <col min="1998" max="1998" width="10.375" style="4" bestFit="1" customWidth="1"/>
    <col min="1999" max="2000" width="11.25" style="4" customWidth="1"/>
    <col min="2001" max="2001" width="10.375" style="4" customWidth="1"/>
    <col min="2002" max="2003" width="11.25" style="4" customWidth="1"/>
    <col min="2004" max="2004" width="12.25" style="4" bestFit="1" customWidth="1"/>
    <col min="2005" max="2006" width="11.25" style="4" customWidth="1"/>
    <col min="2007" max="2007" width="9.625" style="4" customWidth="1"/>
    <col min="2008" max="2009" width="11.25" style="4" customWidth="1"/>
    <col min="2010" max="2010" width="9.25" style="4" customWidth="1"/>
    <col min="2011" max="2012" width="11.25" style="4" customWidth="1"/>
    <col min="2013" max="2013" width="10.125" style="4" customWidth="1"/>
    <col min="2014" max="2015" width="9.375" style="4" customWidth="1"/>
    <col min="2016" max="2016" width="10.375" style="4" bestFit="1" customWidth="1"/>
    <col min="2017" max="2018" width="9.375" style="4" customWidth="1"/>
    <col min="2019" max="2019" width="9.25" style="4" bestFit="1" customWidth="1"/>
    <col min="2020" max="2020" width="9.375" style="4" customWidth="1"/>
    <col min="2021" max="2021" width="9" style="4" customWidth="1"/>
    <col min="2022" max="2022" width="9.75" style="4" customWidth="1"/>
    <col min="2023" max="2023" width="10.5" style="4" customWidth="1"/>
    <col min="2024" max="2024" width="11.125" style="4" bestFit="1" customWidth="1"/>
    <col min="2025" max="2025" width="10.375" style="4" bestFit="1" customWidth="1"/>
    <col min="2026" max="2026" width="9.375" style="4" customWidth="1"/>
    <col min="2027" max="2027" width="10" style="4" customWidth="1"/>
    <col min="2028" max="2028" width="8.5" style="4" bestFit="1" customWidth="1"/>
    <col min="2029" max="2029" width="10.25" style="4" customWidth="1"/>
    <col min="2030" max="2030" width="10.125" style="4" customWidth="1"/>
    <col min="2031" max="2031" width="9.25" style="4" bestFit="1" customWidth="1"/>
    <col min="2032" max="2032" width="11" style="4" bestFit="1" customWidth="1"/>
    <col min="2033" max="2033" width="10.625" style="4" customWidth="1"/>
    <col min="2034" max="2034" width="10.375" style="4" bestFit="1" customWidth="1"/>
    <col min="2035" max="2035" width="9.5" style="4" bestFit="1" customWidth="1"/>
    <col min="2036" max="2231" width="9" style="4"/>
    <col min="2232" max="2232" width="4" style="4" customWidth="1"/>
    <col min="2233" max="2233" width="17.75" style="4" customWidth="1"/>
    <col min="2234" max="2235" width="12.5" style="4" customWidth="1"/>
    <col min="2236" max="2236" width="12.25" style="4" bestFit="1" customWidth="1"/>
    <col min="2237" max="2238" width="11" style="4" customWidth="1"/>
    <col min="2239" max="2239" width="9.875" style="4" customWidth="1"/>
    <col min="2240" max="2241" width="11" style="4" customWidth="1"/>
    <col min="2242" max="2242" width="10.125" style="4" customWidth="1"/>
    <col min="2243" max="2244" width="11" style="4" customWidth="1"/>
    <col min="2245" max="2245" width="10.375" style="4" customWidth="1"/>
    <col min="2246" max="2247" width="11" style="4" customWidth="1"/>
    <col min="2248" max="2248" width="10.625" style="4" customWidth="1"/>
    <col min="2249" max="2251" width="11" style="4" customWidth="1"/>
    <col min="2252" max="2253" width="11.25" style="4" customWidth="1"/>
    <col min="2254" max="2254" width="10.375" style="4" bestFit="1" customWidth="1"/>
    <col min="2255" max="2256" width="11.25" style="4" customWidth="1"/>
    <col min="2257" max="2257" width="10.375" style="4" customWidth="1"/>
    <col min="2258" max="2259" width="11.25" style="4" customWidth="1"/>
    <col min="2260" max="2260" width="12.25" style="4" bestFit="1" customWidth="1"/>
    <col min="2261" max="2262" width="11.25" style="4" customWidth="1"/>
    <col min="2263" max="2263" width="9.625" style="4" customWidth="1"/>
    <col min="2264" max="2265" width="11.25" style="4" customWidth="1"/>
    <col min="2266" max="2266" width="9.25" style="4" customWidth="1"/>
    <col min="2267" max="2268" width="11.25" style="4" customWidth="1"/>
    <col min="2269" max="2269" width="10.125" style="4" customWidth="1"/>
    <col min="2270" max="2271" width="9.375" style="4" customWidth="1"/>
    <col min="2272" max="2272" width="10.375" style="4" bestFit="1" customWidth="1"/>
    <col min="2273" max="2274" width="9.375" style="4" customWidth="1"/>
    <col min="2275" max="2275" width="9.25" style="4" bestFit="1" customWidth="1"/>
    <col min="2276" max="2276" width="9.375" style="4" customWidth="1"/>
    <col min="2277" max="2277" width="9" style="4" customWidth="1"/>
    <col min="2278" max="2278" width="9.75" style="4" customWidth="1"/>
    <col min="2279" max="2279" width="10.5" style="4" customWidth="1"/>
    <col min="2280" max="2280" width="11.125" style="4" bestFit="1" customWidth="1"/>
    <col min="2281" max="2281" width="10.375" style="4" bestFit="1" customWidth="1"/>
    <col min="2282" max="2282" width="9.375" style="4" customWidth="1"/>
    <col min="2283" max="2283" width="10" style="4" customWidth="1"/>
    <col min="2284" max="2284" width="8.5" style="4" bestFit="1" customWidth="1"/>
    <col min="2285" max="2285" width="10.25" style="4" customWidth="1"/>
    <col min="2286" max="2286" width="10.125" style="4" customWidth="1"/>
    <col min="2287" max="2287" width="9.25" style="4" bestFit="1" customWidth="1"/>
    <col min="2288" max="2288" width="11" style="4" bestFit="1" customWidth="1"/>
    <col min="2289" max="2289" width="10.625" style="4" customWidth="1"/>
    <col min="2290" max="2290" width="10.375" style="4" bestFit="1" customWidth="1"/>
    <col min="2291" max="2291" width="9.5" style="4" bestFit="1" customWidth="1"/>
    <col min="2292" max="2487" width="9" style="4"/>
    <col min="2488" max="2488" width="4" style="4" customWidth="1"/>
    <col min="2489" max="2489" width="17.75" style="4" customWidth="1"/>
    <col min="2490" max="2491" width="12.5" style="4" customWidth="1"/>
    <col min="2492" max="2492" width="12.25" style="4" bestFit="1" customWidth="1"/>
    <col min="2493" max="2494" width="11" style="4" customWidth="1"/>
    <col min="2495" max="2495" width="9.875" style="4" customWidth="1"/>
    <col min="2496" max="2497" width="11" style="4" customWidth="1"/>
    <col min="2498" max="2498" width="10.125" style="4" customWidth="1"/>
    <col min="2499" max="2500" width="11" style="4" customWidth="1"/>
    <col min="2501" max="2501" width="10.375" style="4" customWidth="1"/>
    <col min="2502" max="2503" width="11" style="4" customWidth="1"/>
    <col min="2504" max="2504" width="10.625" style="4" customWidth="1"/>
    <col min="2505" max="2507" width="11" style="4" customWidth="1"/>
    <col min="2508" max="2509" width="11.25" style="4" customWidth="1"/>
    <col min="2510" max="2510" width="10.375" style="4" bestFit="1" customWidth="1"/>
    <col min="2511" max="2512" width="11.25" style="4" customWidth="1"/>
    <col min="2513" max="2513" width="10.375" style="4" customWidth="1"/>
    <col min="2514" max="2515" width="11.25" style="4" customWidth="1"/>
    <col min="2516" max="2516" width="12.25" style="4" bestFit="1" customWidth="1"/>
    <col min="2517" max="2518" width="11.25" style="4" customWidth="1"/>
    <col min="2519" max="2519" width="9.625" style="4" customWidth="1"/>
    <col min="2520" max="2521" width="11.25" style="4" customWidth="1"/>
    <col min="2522" max="2522" width="9.25" style="4" customWidth="1"/>
    <col min="2523" max="2524" width="11.25" style="4" customWidth="1"/>
    <col min="2525" max="2525" width="10.125" style="4" customWidth="1"/>
    <col min="2526" max="2527" width="9.375" style="4" customWidth="1"/>
    <col min="2528" max="2528" width="10.375" style="4" bestFit="1" customWidth="1"/>
    <col min="2529" max="2530" width="9.375" style="4" customWidth="1"/>
    <col min="2531" max="2531" width="9.25" style="4" bestFit="1" customWidth="1"/>
    <col min="2532" max="2532" width="9.375" style="4" customWidth="1"/>
    <col min="2533" max="2533" width="9" style="4" customWidth="1"/>
    <col min="2534" max="2534" width="9.75" style="4" customWidth="1"/>
    <col min="2535" max="2535" width="10.5" style="4" customWidth="1"/>
    <col min="2536" max="2536" width="11.125" style="4" bestFit="1" customWidth="1"/>
    <col min="2537" max="2537" width="10.375" style="4" bestFit="1" customWidth="1"/>
    <col min="2538" max="2538" width="9.375" style="4" customWidth="1"/>
    <col min="2539" max="2539" width="10" style="4" customWidth="1"/>
    <col min="2540" max="2540" width="8.5" style="4" bestFit="1" customWidth="1"/>
    <col min="2541" max="2541" width="10.25" style="4" customWidth="1"/>
    <col min="2542" max="2542" width="10.125" style="4" customWidth="1"/>
    <col min="2543" max="2543" width="9.25" style="4" bestFit="1" customWidth="1"/>
    <col min="2544" max="2544" width="11" style="4" bestFit="1" customWidth="1"/>
    <col min="2545" max="2545" width="10.625" style="4" customWidth="1"/>
    <col min="2546" max="2546" width="10.375" style="4" bestFit="1" customWidth="1"/>
    <col min="2547" max="2547" width="9.5" style="4" bestFit="1" customWidth="1"/>
    <col min="2548" max="2743" width="9" style="4"/>
    <col min="2744" max="2744" width="4" style="4" customWidth="1"/>
    <col min="2745" max="2745" width="17.75" style="4" customWidth="1"/>
    <col min="2746" max="2747" width="12.5" style="4" customWidth="1"/>
    <col min="2748" max="2748" width="12.25" style="4" bestFit="1" customWidth="1"/>
    <col min="2749" max="2750" width="11" style="4" customWidth="1"/>
    <col min="2751" max="2751" width="9.875" style="4" customWidth="1"/>
    <col min="2752" max="2753" width="11" style="4" customWidth="1"/>
    <col min="2754" max="2754" width="10.125" style="4" customWidth="1"/>
    <col min="2755" max="2756" width="11" style="4" customWidth="1"/>
    <col min="2757" max="2757" width="10.375" style="4" customWidth="1"/>
    <col min="2758" max="2759" width="11" style="4" customWidth="1"/>
    <col min="2760" max="2760" width="10.625" style="4" customWidth="1"/>
    <col min="2761" max="2763" width="11" style="4" customWidth="1"/>
    <col min="2764" max="2765" width="11.25" style="4" customWidth="1"/>
    <col min="2766" max="2766" width="10.375" style="4" bestFit="1" customWidth="1"/>
    <col min="2767" max="2768" width="11.25" style="4" customWidth="1"/>
    <col min="2769" max="2769" width="10.375" style="4" customWidth="1"/>
    <col min="2770" max="2771" width="11.25" style="4" customWidth="1"/>
    <col min="2772" max="2772" width="12.25" style="4" bestFit="1" customWidth="1"/>
    <col min="2773" max="2774" width="11.25" style="4" customWidth="1"/>
    <col min="2775" max="2775" width="9.625" style="4" customWidth="1"/>
    <col min="2776" max="2777" width="11.25" style="4" customWidth="1"/>
    <col min="2778" max="2778" width="9.25" style="4" customWidth="1"/>
    <col min="2779" max="2780" width="11.25" style="4" customWidth="1"/>
    <col min="2781" max="2781" width="10.125" style="4" customWidth="1"/>
    <col min="2782" max="2783" width="9.375" style="4" customWidth="1"/>
    <col min="2784" max="2784" width="10.375" style="4" bestFit="1" customWidth="1"/>
    <col min="2785" max="2786" width="9.375" style="4" customWidth="1"/>
    <col min="2787" max="2787" width="9.25" style="4" bestFit="1" customWidth="1"/>
    <col min="2788" max="2788" width="9.375" style="4" customWidth="1"/>
    <col min="2789" max="2789" width="9" style="4" customWidth="1"/>
    <col min="2790" max="2790" width="9.75" style="4" customWidth="1"/>
    <col min="2791" max="2791" width="10.5" style="4" customWidth="1"/>
    <col min="2792" max="2792" width="11.125" style="4" bestFit="1" customWidth="1"/>
    <col min="2793" max="2793" width="10.375" style="4" bestFit="1" customWidth="1"/>
    <col min="2794" max="2794" width="9.375" style="4" customWidth="1"/>
    <col min="2795" max="2795" width="10" style="4" customWidth="1"/>
    <col min="2796" max="2796" width="8.5" style="4" bestFit="1" customWidth="1"/>
    <col min="2797" max="2797" width="10.25" style="4" customWidth="1"/>
    <col min="2798" max="2798" width="10.125" style="4" customWidth="1"/>
    <col min="2799" max="2799" width="9.25" style="4" bestFit="1" customWidth="1"/>
    <col min="2800" max="2800" width="11" style="4" bestFit="1" customWidth="1"/>
    <col min="2801" max="2801" width="10.625" style="4" customWidth="1"/>
    <col min="2802" max="2802" width="10.375" style="4" bestFit="1" customWidth="1"/>
    <col min="2803" max="2803" width="9.5" style="4" bestFit="1" customWidth="1"/>
    <col min="2804" max="2999" width="9" style="4"/>
    <col min="3000" max="3000" width="4" style="4" customWidth="1"/>
    <col min="3001" max="3001" width="17.75" style="4" customWidth="1"/>
    <col min="3002" max="3003" width="12.5" style="4" customWidth="1"/>
    <col min="3004" max="3004" width="12.25" style="4" bestFit="1" customWidth="1"/>
    <col min="3005" max="3006" width="11" style="4" customWidth="1"/>
    <col min="3007" max="3007" width="9.875" style="4" customWidth="1"/>
    <col min="3008" max="3009" width="11" style="4" customWidth="1"/>
    <col min="3010" max="3010" width="10.125" style="4" customWidth="1"/>
    <col min="3011" max="3012" width="11" style="4" customWidth="1"/>
    <col min="3013" max="3013" width="10.375" style="4" customWidth="1"/>
    <col min="3014" max="3015" width="11" style="4" customWidth="1"/>
    <col min="3016" max="3016" width="10.625" style="4" customWidth="1"/>
    <col min="3017" max="3019" width="11" style="4" customWidth="1"/>
    <col min="3020" max="3021" width="11.25" style="4" customWidth="1"/>
    <col min="3022" max="3022" width="10.375" style="4" bestFit="1" customWidth="1"/>
    <col min="3023" max="3024" width="11.25" style="4" customWidth="1"/>
    <col min="3025" max="3025" width="10.375" style="4" customWidth="1"/>
    <col min="3026" max="3027" width="11.25" style="4" customWidth="1"/>
    <col min="3028" max="3028" width="12.25" style="4" bestFit="1" customWidth="1"/>
    <col min="3029" max="3030" width="11.25" style="4" customWidth="1"/>
    <col min="3031" max="3031" width="9.625" style="4" customWidth="1"/>
    <col min="3032" max="3033" width="11.25" style="4" customWidth="1"/>
    <col min="3034" max="3034" width="9.25" style="4" customWidth="1"/>
    <col min="3035" max="3036" width="11.25" style="4" customWidth="1"/>
    <col min="3037" max="3037" width="10.125" style="4" customWidth="1"/>
    <col min="3038" max="3039" width="9.375" style="4" customWidth="1"/>
    <col min="3040" max="3040" width="10.375" style="4" bestFit="1" customWidth="1"/>
    <col min="3041" max="3042" width="9.375" style="4" customWidth="1"/>
    <col min="3043" max="3043" width="9.25" style="4" bestFit="1" customWidth="1"/>
    <col min="3044" max="3044" width="9.375" style="4" customWidth="1"/>
    <col min="3045" max="3045" width="9" style="4" customWidth="1"/>
    <col min="3046" max="3046" width="9.75" style="4" customWidth="1"/>
    <col min="3047" max="3047" width="10.5" style="4" customWidth="1"/>
    <col min="3048" max="3048" width="11.125" style="4" bestFit="1" customWidth="1"/>
    <col min="3049" max="3049" width="10.375" style="4" bestFit="1" customWidth="1"/>
    <col min="3050" max="3050" width="9.375" style="4" customWidth="1"/>
    <col min="3051" max="3051" width="10" style="4" customWidth="1"/>
    <col min="3052" max="3052" width="8.5" style="4" bestFit="1" customWidth="1"/>
    <col min="3053" max="3053" width="10.25" style="4" customWidth="1"/>
    <col min="3054" max="3054" width="10.125" style="4" customWidth="1"/>
    <col min="3055" max="3055" width="9.25" style="4" bestFit="1" customWidth="1"/>
    <col min="3056" max="3056" width="11" style="4" bestFit="1" customWidth="1"/>
    <col min="3057" max="3057" width="10.625" style="4" customWidth="1"/>
    <col min="3058" max="3058" width="10.375" style="4" bestFit="1" customWidth="1"/>
    <col min="3059" max="3059" width="9.5" style="4" bestFit="1" customWidth="1"/>
    <col min="3060" max="3255" width="9" style="4"/>
    <col min="3256" max="3256" width="4" style="4" customWidth="1"/>
    <col min="3257" max="3257" width="17.75" style="4" customWidth="1"/>
    <col min="3258" max="3259" width="12.5" style="4" customWidth="1"/>
    <col min="3260" max="3260" width="12.25" style="4" bestFit="1" customWidth="1"/>
    <col min="3261" max="3262" width="11" style="4" customWidth="1"/>
    <col min="3263" max="3263" width="9.875" style="4" customWidth="1"/>
    <col min="3264" max="3265" width="11" style="4" customWidth="1"/>
    <col min="3266" max="3266" width="10.125" style="4" customWidth="1"/>
    <col min="3267" max="3268" width="11" style="4" customWidth="1"/>
    <col min="3269" max="3269" width="10.375" style="4" customWidth="1"/>
    <col min="3270" max="3271" width="11" style="4" customWidth="1"/>
    <col min="3272" max="3272" width="10.625" style="4" customWidth="1"/>
    <col min="3273" max="3275" width="11" style="4" customWidth="1"/>
    <col min="3276" max="3277" width="11.25" style="4" customWidth="1"/>
    <col min="3278" max="3278" width="10.375" style="4" bestFit="1" customWidth="1"/>
    <col min="3279" max="3280" width="11.25" style="4" customWidth="1"/>
    <col min="3281" max="3281" width="10.375" style="4" customWidth="1"/>
    <col min="3282" max="3283" width="11.25" style="4" customWidth="1"/>
    <col min="3284" max="3284" width="12.25" style="4" bestFit="1" customWidth="1"/>
    <col min="3285" max="3286" width="11.25" style="4" customWidth="1"/>
    <col min="3287" max="3287" width="9.625" style="4" customWidth="1"/>
    <col min="3288" max="3289" width="11.25" style="4" customWidth="1"/>
    <col min="3290" max="3290" width="9.25" style="4" customWidth="1"/>
    <col min="3291" max="3292" width="11.25" style="4" customWidth="1"/>
    <col min="3293" max="3293" width="10.125" style="4" customWidth="1"/>
    <col min="3294" max="3295" width="9.375" style="4" customWidth="1"/>
    <col min="3296" max="3296" width="10.375" style="4" bestFit="1" customWidth="1"/>
    <col min="3297" max="3298" width="9.375" style="4" customWidth="1"/>
    <col min="3299" max="3299" width="9.25" style="4" bestFit="1" customWidth="1"/>
    <col min="3300" max="3300" width="9.375" style="4" customWidth="1"/>
    <col min="3301" max="3301" width="9" style="4" customWidth="1"/>
    <col min="3302" max="3302" width="9.75" style="4" customWidth="1"/>
    <col min="3303" max="3303" width="10.5" style="4" customWidth="1"/>
    <col min="3304" max="3304" width="11.125" style="4" bestFit="1" customWidth="1"/>
    <col min="3305" max="3305" width="10.375" style="4" bestFit="1" customWidth="1"/>
    <col min="3306" max="3306" width="9.375" style="4" customWidth="1"/>
    <col min="3307" max="3307" width="10" style="4" customWidth="1"/>
    <col min="3308" max="3308" width="8.5" style="4" bestFit="1" customWidth="1"/>
    <col min="3309" max="3309" width="10.25" style="4" customWidth="1"/>
    <col min="3310" max="3310" width="10.125" style="4" customWidth="1"/>
    <col min="3311" max="3311" width="9.25" style="4" bestFit="1" customWidth="1"/>
    <col min="3312" max="3312" width="11" style="4" bestFit="1" customWidth="1"/>
    <col min="3313" max="3313" width="10.625" style="4" customWidth="1"/>
    <col min="3314" max="3314" width="10.375" style="4" bestFit="1" customWidth="1"/>
    <col min="3315" max="3315" width="9.5" style="4" bestFit="1" customWidth="1"/>
    <col min="3316" max="3511" width="9" style="4"/>
    <col min="3512" max="3512" width="4" style="4" customWidth="1"/>
    <col min="3513" max="3513" width="17.75" style="4" customWidth="1"/>
    <col min="3514" max="3515" width="12.5" style="4" customWidth="1"/>
    <col min="3516" max="3516" width="12.25" style="4" bestFit="1" customWidth="1"/>
    <col min="3517" max="3518" width="11" style="4" customWidth="1"/>
    <col min="3519" max="3519" width="9.875" style="4" customWidth="1"/>
    <col min="3520" max="3521" width="11" style="4" customWidth="1"/>
    <col min="3522" max="3522" width="10.125" style="4" customWidth="1"/>
    <col min="3523" max="3524" width="11" style="4" customWidth="1"/>
    <col min="3525" max="3525" width="10.375" style="4" customWidth="1"/>
    <col min="3526" max="3527" width="11" style="4" customWidth="1"/>
    <col min="3528" max="3528" width="10.625" style="4" customWidth="1"/>
    <col min="3529" max="3531" width="11" style="4" customWidth="1"/>
    <col min="3532" max="3533" width="11.25" style="4" customWidth="1"/>
    <col min="3534" max="3534" width="10.375" style="4" bestFit="1" customWidth="1"/>
    <col min="3535" max="3536" width="11.25" style="4" customWidth="1"/>
    <col min="3537" max="3537" width="10.375" style="4" customWidth="1"/>
    <col min="3538" max="3539" width="11.25" style="4" customWidth="1"/>
    <col min="3540" max="3540" width="12.25" style="4" bestFit="1" customWidth="1"/>
    <col min="3541" max="3542" width="11.25" style="4" customWidth="1"/>
    <col min="3543" max="3543" width="9.625" style="4" customWidth="1"/>
    <col min="3544" max="3545" width="11.25" style="4" customWidth="1"/>
    <col min="3546" max="3546" width="9.25" style="4" customWidth="1"/>
    <col min="3547" max="3548" width="11.25" style="4" customWidth="1"/>
    <col min="3549" max="3549" width="10.125" style="4" customWidth="1"/>
    <col min="3550" max="3551" width="9.375" style="4" customWidth="1"/>
    <col min="3552" max="3552" width="10.375" style="4" bestFit="1" customWidth="1"/>
    <col min="3553" max="3554" width="9.375" style="4" customWidth="1"/>
    <col min="3555" max="3555" width="9.25" style="4" bestFit="1" customWidth="1"/>
    <col min="3556" max="3556" width="9.375" style="4" customWidth="1"/>
    <col min="3557" max="3557" width="9" style="4" customWidth="1"/>
    <col min="3558" max="3558" width="9.75" style="4" customWidth="1"/>
    <col min="3559" max="3559" width="10.5" style="4" customWidth="1"/>
    <col min="3560" max="3560" width="11.125" style="4" bestFit="1" customWidth="1"/>
    <col min="3561" max="3561" width="10.375" style="4" bestFit="1" customWidth="1"/>
    <col min="3562" max="3562" width="9.375" style="4" customWidth="1"/>
    <col min="3563" max="3563" width="10" style="4" customWidth="1"/>
    <col min="3564" max="3564" width="8.5" style="4" bestFit="1" customWidth="1"/>
    <col min="3565" max="3565" width="10.25" style="4" customWidth="1"/>
    <col min="3566" max="3566" width="10.125" style="4" customWidth="1"/>
    <col min="3567" max="3567" width="9.25" style="4" bestFit="1" customWidth="1"/>
    <col min="3568" max="3568" width="11" style="4" bestFit="1" customWidth="1"/>
    <col min="3569" max="3569" width="10.625" style="4" customWidth="1"/>
    <col min="3570" max="3570" width="10.375" style="4" bestFit="1" customWidth="1"/>
    <col min="3571" max="3571" width="9.5" style="4" bestFit="1" customWidth="1"/>
    <col min="3572" max="3767" width="9" style="4"/>
    <col min="3768" max="3768" width="4" style="4" customWidth="1"/>
    <col min="3769" max="3769" width="17.75" style="4" customWidth="1"/>
    <col min="3770" max="3771" width="12.5" style="4" customWidth="1"/>
    <col min="3772" max="3772" width="12.25" style="4" bestFit="1" customWidth="1"/>
    <col min="3773" max="3774" width="11" style="4" customWidth="1"/>
    <col min="3775" max="3775" width="9.875" style="4" customWidth="1"/>
    <col min="3776" max="3777" width="11" style="4" customWidth="1"/>
    <col min="3778" max="3778" width="10.125" style="4" customWidth="1"/>
    <col min="3779" max="3780" width="11" style="4" customWidth="1"/>
    <col min="3781" max="3781" width="10.375" style="4" customWidth="1"/>
    <col min="3782" max="3783" width="11" style="4" customWidth="1"/>
    <col min="3784" max="3784" width="10.625" style="4" customWidth="1"/>
    <col min="3785" max="3787" width="11" style="4" customWidth="1"/>
    <col min="3788" max="3789" width="11.25" style="4" customWidth="1"/>
    <col min="3790" max="3790" width="10.375" style="4" bestFit="1" customWidth="1"/>
    <col min="3791" max="3792" width="11.25" style="4" customWidth="1"/>
    <col min="3793" max="3793" width="10.375" style="4" customWidth="1"/>
    <col min="3794" max="3795" width="11.25" style="4" customWidth="1"/>
    <col min="3796" max="3796" width="12.25" style="4" bestFit="1" customWidth="1"/>
    <col min="3797" max="3798" width="11.25" style="4" customWidth="1"/>
    <col min="3799" max="3799" width="9.625" style="4" customWidth="1"/>
    <col min="3800" max="3801" width="11.25" style="4" customWidth="1"/>
    <col min="3802" max="3802" width="9.25" style="4" customWidth="1"/>
    <col min="3803" max="3804" width="11.25" style="4" customWidth="1"/>
    <col min="3805" max="3805" width="10.125" style="4" customWidth="1"/>
    <col min="3806" max="3807" width="9.375" style="4" customWidth="1"/>
    <col min="3808" max="3808" width="10.375" style="4" bestFit="1" customWidth="1"/>
    <col min="3809" max="3810" width="9.375" style="4" customWidth="1"/>
    <col min="3811" max="3811" width="9.25" style="4" bestFit="1" customWidth="1"/>
    <col min="3812" max="3812" width="9.375" style="4" customWidth="1"/>
    <col min="3813" max="3813" width="9" style="4" customWidth="1"/>
    <col min="3814" max="3814" width="9.75" style="4" customWidth="1"/>
    <col min="3815" max="3815" width="10.5" style="4" customWidth="1"/>
    <col min="3816" max="3816" width="11.125" style="4" bestFit="1" customWidth="1"/>
    <col min="3817" max="3817" width="10.375" style="4" bestFit="1" customWidth="1"/>
    <col min="3818" max="3818" width="9.375" style="4" customWidth="1"/>
    <col min="3819" max="3819" width="10" style="4" customWidth="1"/>
    <col min="3820" max="3820" width="8.5" style="4" bestFit="1" customWidth="1"/>
    <col min="3821" max="3821" width="10.25" style="4" customWidth="1"/>
    <col min="3822" max="3822" width="10.125" style="4" customWidth="1"/>
    <col min="3823" max="3823" width="9.25" style="4" bestFit="1" customWidth="1"/>
    <col min="3824" max="3824" width="11" style="4" bestFit="1" customWidth="1"/>
    <col min="3825" max="3825" width="10.625" style="4" customWidth="1"/>
    <col min="3826" max="3826" width="10.375" style="4" bestFit="1" customWidth="1"/>
    <col min="3827" max="3827" width="9.5" style="4" bestFit="1" customWidth="1"/>
    <col min="3828" max="4023" width="9" style="4"/>
    <col min="4024" max="4024" width="4" style="4" customWidth="1"/>
    <col min="4025" max="4025" width="17.75" style="4" customWidth="1"/>
    <col min="4026" max="4027" width="12.5" style="4" customWidth="1"/>
    <col min="4028" max="4028" width="12.25" style="4" bestFit="1" customWidth="1"/>
    <col min="4029" max="4030" width="11" style="4" customWidth="1"/>
    <col min="4031" max="4031" width="9.875" style="4" customWidth="1"/>
    <col min="4032" max="4033" width="11" style="4" customWidth="1"/>
    <col min="4034" max="4034" width="10.125" style="4" customWidth="1"/>
    <col min="4035" max="4036" width="11" style="4" customWidth="1"/>
    <col min="4037" max="4037" width="10.375" style="4" customWidth="1"/>
    <col min="4038" max="4039" width="11" style="4" customWidth="1"/>
    <col min="4040" max="4040" width="10.625" style="4" customWidth="1"/>
    <col min="4041" max="4043" width="11" style="4" customWidth="1"/>
    <col min="4044" max="4045" width="11.25" style="4" customWidth="1"/>
    <col min="4046" max="4046" width="10.375" style="4" bestFit="1" customWidth="1"/>
    <col min="4047" max="4048" width="11.25" style="4" customWidth="1"/>
    <col min="4049" max="4049" width="10.375" style="4" customWidth="1"/>
    <col min="4050" max="4051" width="11.25" style="4" customWidth="1"/>
    <col min="4052" max="4052" width="12.25" style="4" bestFit="1" customWidth="1"/>
    <col min="4053" max="4054" width="11.25" style="4" customWidth="1"/>
    <col min="4055" max="4055" width="9.625" style="4" customWidth="1"/>
    <col min="4056" max="4057" width="11.25" style="4" customWidth="1"/>
    <col min="4058" max="4058" width="9.25" style="4" customWidth="1"/>
    <col min="4059" max="4060" width="11.25" style="4" customWidth="1"/>
    <col min="4061" max="4061" width="10.125" style="4" customWidth="1"/>
    <col min="4062" max="4063" width="9.375" style="4" customWidth="1"/>
    <col min="4064" max="4064" width="10.375" style="4" bestFit="1" customWidth="1"/>
    <col min="4065" max="4066" width="9.375" style="4" customWidth="1"/>
    <col min="4067" max="4067" width="9.25" style="4" bestFit="1" customWidth="1"/>
    <col min="4068" max="4068" width="9.375" style="4" customWidth="1"/>
    <col min="4069" max="4069" width="9" style="4" customWidth="1"/>
    <col min="4070" max="4070" width="9.75" style="4" customWidth="1"/>
    <col min="4071" max="4071" width="10.5" style="4" customWidth="1"/>
    <col min="4072" max="4072" width="11.125" style="4" bestFit="1" customWidth="1"/>
    <col min="4073" max="4073" width="10.375" style="4" bestFit="1" customWidth="1"/>
    <col min="4074" max="4074" width="9.375" style="4" customWidth="1"/>
    <col min="4075" max="4075" width="10" style="4" customWidth="1"/>
    <col min="4076" max="4076" width="8.5" style="4" bestFit="1" customWidth="1"/>
    <col min="4077" max="4077" width="10.25" style="4" customWidth="1"/>
    <col min="4078" max="4078" width="10.125" style="4" customWidth="1"/>
    <col min="4079" max="4079" width="9.25" style="4" bestFit="1" customWidth="1"/>
    <col min="4080" max="4080" width="11" style="4" bestFit="1" customWidth="1"/>
    <col min="4081" max="4081" width="10.625" style="4" customWidth="1"/>
    <col min="4082" max="4082" width="10.375" style="4" bestFit="1" customWidth="1"/>
    <col min="4083" max="4083" width="9.5" style="4" bestFit="1" customWidth="1"/>
    <col min="4084" max="4279" width="9" style="4"/>
    <col min="4280" max="4280" width="4" style="4" customWidth="1"/>
    <col min="4281" max="4281" width="17.75" style="4" customWidth="1"/>
    <col min="4282" max="4283" width="12.5" style="4" customWidth="1"/>
    <col min="4284" max="4284" width="12.25" style="4" bestFit="1" customWidth="1"/>
    <col min="4285" max="4286" width="11" style="4" customWidth="1"/>
    <col min="4287" max="4287" width="9.875" style="4" customWidth="1"/>
    <col min="4288" max="4289" width="11" style="4" customWidth="1"/>
    <col min="4290" max="4290" width="10.125" style="4" customWidth="1"/>
    <col min="4291" max="4292" width="11" style="4" customWidth="1"/>
    <col min="4293" max="4293" width="10.375" style="4" customWidth="1"/>
    <col min="4294" max="4295" width="11" style="4" customWidth="1"/>
    <col min="4296" max="4296" width="10.625" style="4" customWidth="1"/>
    <col min="4297" max="4299" width="11" style="4" customWidth="1"/>
    <col min="4300" max="4301" width="11.25" style="4" customWidth="1"/>
    <col min="4302" max="4302" width="10.375" style="4" bestFit="1" customWidth="1"/>
    <col min="4303" max="4304" width="11.25" style="4" customWidth="1"/>
    <col min="4305" max="4305" width="10.375" style="4" customWidth="1"/>
    <col min="4306" max="4307" width="11.25" style="4" customWidth="1"/>
    <col min="4308" max="4308" width="12.25" style="4" bestFit="1" customWidth="1"/>
    <col min="4309" max="4310" width="11.25" style="4" customWidth="1"/>
    <col min="4311" max="4311" width="9.625" style="4" customWidth="1"/>
    <col min="4312" max="4313" width="11.25" style="4" customWidth="1"/>
    <col min="4314" max="4314" width="9.25" style="4" customWidth="1"/>
    <col min="4315" max="4316" width="11.25" style="4" customWidth="1"/>
    <col min="4317" max="4317" width="10.125" style="4" customWidth="1"/>
    <col min="4318" max="4319" width="9.375" style="4" customWidth="1"/>
    <col min="4320" max="4320" width="10.375" style="4" bestFit="1" customWidth="1"/>
    <col min="4321" max="4322" width="9.375" style="4" customWidth="1"/>
    <col min="4323" max="4323" width="9.25" style="4" bestFit="1" customWidth="1"/>
    <col min="4324" max="4324" width="9.375" style="4" customWidth="1"/>
    <col min="4325" max="4325" width="9" style="4" customWidth="1"/>
    <col min="4326" max="4326" width="9.75" style="4" customWidth="1"/>
    <col min="4327" max="4327" width="10.5" style="4" customWidth="1"/>
    <col min="4328" max="4328" width="11.125" style="4" bestFit="1" customWidth="1"/>
    <col min="4329" max="4329" width="10.375" style="4" bestFit="1" customWidth="1"/>
    <col min="4330" max="4330" width="9.375" style="4" customWidth="1"/>
    <col min="4331" max="4331" width="10" style="4" customWidth="1"/>
    <col min="4332" max="4332" width="8.5" style="4" bestFit="1" customWidth="1"/>
    <col min="4333" max="4333" width="10.25" style="4" customWidth="1"/>
    <col min="4334" max="4334" width="10.125" style="4" customWidth="1"/>
    <col min="4335" max="4335" width="9.25" style="4" bestFit="1" customWidth="1"/>
    <col min="4336" max="4336" width="11" style="4" bestFit="1" customWidth="1"/>
    <col min="4337" max="4337" width="10.625" style="4" customWidth="1"/>
    <col min="4338" max="4338" width="10.375" style="4" bestFit="1" customWidth="1"/>
    <col min="4339" max="4339" width="9.5" style="4" bestFit="1" customWidth="1"/>
    <col min="4340" max="4535" width="9" style="4"/>
    <col min="4536" max="4536" width="4" style="4" customWidth="1"/>
    <col min="4537" max="4537" width="17.75" style="4" customWidth="1"/>
    <col min="4538" max="4539" width="12.5" style="4" customWidth="1"/>
    <col min="4540" max="4540" width="12.25" style="4" bestFit="1" customWidth="1"/>
    <col min="4541" max="4542" width="11" style="4" customWidth="1"/>
    <col min="4543" max="4543" width="9.875" style="4" customWidth="1"/>
    <col min="4544" max="4545" width="11" style="4" customWidth="1"/>
    <col min="4546" max="4546" width="10.125" style="4" customWidth="1"/>
    <col min="4547" max="4548" width="11" style="4" customWidth="1"/>
    <col min="4549" max="4549" width="10.375" style="4" customWidth="1"/>
    <col min="4550" max="4551" width="11" style="4" customWidth="1"/>
    <col min="4552" max="4552" width="10.625" style="4" customWidth="1"/>
    <col min="4553" max="4555" width="11" style="4" customWidth="1"/>
    <col min="4556" max="4557" width="11.25" style="4" customWidth="1"/>
    <col min="4558" max="4558" width="10.375" style="4" bestFit="1" customWidth="1"/>
    <col min="4559" max="4560" width="11.25" style="4" customWidth="1"/>
    <col min="4561" max="4561" width="10.375" style="4" customWidth="1"/>
    <col min="4562" max="4563" width="11.25" style="4" customWidth="1"/>
    <col min="4564" max="4564" width="12.25" style="4" bestFit="1" customWidth="1"/>
    <col min="4565" max="4566" width="11.25" style="4" customWidth="1"/>
    <col min="4567" max="4567" width="9.625" style="4" customWidth="1"/>
    <col min="4568" max="4569" width="11.25" style="4" customWidth="1"/>
    <col min="4570" max="4570" width="9.25" style="4" customWidth="1"/>
    <col min="4571" max="4572" width="11.25" style="4" customWidth="1"/>
    <col min="4573" max="4573" width="10.125" style="4" customWidth="1"/>
    <col min="4574" max="4575" width="9.375" style="4" customWidth="1"/>
    <col min="4576" max="4576" width="10.375" style="4" bestFit="1" customWidth="1"/>
    <col min="4577" max="4578" width="9.375" style="4" customWidth="1"/>
    <col min="4579" max="4579" width="9.25" style="4" bestFit="1" customWidth="1"/>
    <col min="4580" max="4580" width="9.375" style="4" customWidth="1"/>
    <col min="4581" max="4581" width="9" style="4" customWidth="1"/>
    <col min="4582" max="4582" width="9.75" style="4" customWidth="1"/>
    <col min="4583" max="4583" width="10.5" style="4" customWidth="1"/>
    <col min="4584" max="4584" width="11.125" style="4" bestFit="1" customWidth="1"/>
    <col min="4585" max="4585" width="10.375" style="4" bestFit="1" customWidth="1"/>
    <col min="4586" max="4586" width="9.375" style="4" customWidth="1"/>
    <col min="4587" max="4587" width="10" style="4" customWidth="1"/>
    <col min="4588" max="4588" width="8.5" style="4" bestFit="1" customWidth="1"/>
    <col min="4589" max="4589" width="10.25" style="4" customWidth="1"/>
    <col min="4590" max="4590" width="10.125" style="4" customWidth="1"/>
    <col min="4591" max="4591" width="9.25" style="4" bestFit="1" customWidth="1"/>
    <col min="4592" max="4592" width="11" style="4" bestFit="1" customWidth="1"/>
    <col min="4593" max="4593" width="10.625" style="4" customWidth="1"/>
    <col min="4594" max="4594" width="10.375" style="4" bestFit="1" customWidth="1"/>
    <col min="4595" max="4595" width="9.5" style="4" bestFit="1" customWidth="1"/>
    <col min="4596" max="4791" width="9" style="4"/>
    <col min="4792" max="4792" width="4" style="4" customWidth="1"/>
    <col min="4793" max="4793" width="17.75" style="4" customWidth="1"/>
    <col min="4794" max="4795" width="12.5" style="4" customWidth="1"/>
    <col min="4796" max="4796" width="12.25" style="4" bestFit="1" customWidth="1"/>
    <col min="4797" max="4798" width="11" style="4" customWidth="1"/>
    <col min="4799" max="4799" width="9.875" style="4" customWidth="1"/>
    <col min="4800" max="4801" width="11" style="4" customWidth="1"/>
    <col min="4802" max="4802" width="10.125" style="4" customWidth="1"/>
    <col min="4803" max="4804" width="11" style="4" customWidth="1"/>
    <col min="4805" max="4805" width="10.375" style="4" customWidth="1"/>
    <col min="4806" max="4807" width="11" style="4" customWidth="1"/>
    <col min="4808" max="4808" width="10.625" style="4" customWidth="1"/>
    <col min="4809" max="4811" width="11" style="4" customWidth="1"/>
    <col min="4812" max="4813" width="11.25" style="4" customWidth="1"/>
    <col min="4814" max="4814" width="10.375" style="4" bestFit="1" customWidth="1"/>
    <col min="4815" max="4816" width="11.25" style="4" customWidth="1"/>
    <col min="4817" max="4817" width="10.375" style="4" customWidth="1"/>
    <col min="4818" max="4819" width="11.25" style="4" customWidth="1"/>
    <col min="4820" max="4820" width="12.25" style="4" bestFit="1" customWidth="1"/>
    <col min="4821" max="4822" width="11.25" style="4" customWidth="1"/>
    <col min="4823" max="4823" width="9.625" style="4" customWidth="1"/>
    <col min="4824" max="4825" width="11.25" style="4" customWidth="1"/>
    <col min="4826" max="4826" width="9.25" style="4" customWidth="1"/>
    <col min="4827" max="4828" width="11.25" style="4" customWidth="1"/>
    <col min="4829" max="4829" width="10.125" style="4" customWidth="1"/>
    <col min="4830" max="4831" width="9.375" style="4" customWidth="1"/>
    <col min="4832" max="4832" width="10.375" style="4" bestFit="1" customWidth="1"/>
    <col min="4833" max="4834" width="9.375" style="4" customWidth="1"/>
    <col min="4835" max="4835" width="9.25" style="4" bestFit="1" customWidth="1"/>
    <col min="4836" max="4836" width="9.375" style="4" customWidth="1"/>
    <col min="4837" max="4837" width="9" style="4" customWidth="1"/>
    <col min="4838" max="4838" width="9.75" style="4" customWidth="1"/>
    <col min="4839" max="4839" width="10.5" style="4" customWidth="1"/>
    <col min="4840" max="4840" width="11.125" style="4" bestFit="1" customWidth="1"/>
    <col min="4841" max="4841" width="10.375" style="4" bestFit="1" customWidth="1"/>
    <col min="4842" max="4842" width="9.375" style="4" customWidth="1"/>
    <col min="4843" max="4843" width="10" style="4" customWidth="1"/>
    <col min="4844" max="4844" width="8.5" style="4" bestFit="1" customWidth="1"/>
    <col min="4845" max="4845" width="10.25" style="4" customWidth="1"/>
    <col min="4846" max="4846" width="10.125" style="4" customWidth="1"/>
    <col min="4847" max="4847" width="9.25" style="4" bestFit="1" customWidth="1"/>
    <col min="4848" max="4848" width="11" style="4" bestFit="1" customWidth="1"/>
    <col min="4849" max="4849" width="10.625" style="4" customWidth="1"/>
    <col min="4850" max="4850" width="10.375" style="4" bestFit="1" customWidth="1"/>
    <col min="4851" max="4851" width="9.5" style="4" bestFit="1" customWidth="1"/>
    <col min="4852" max="5047" width="9" style="4"/>
    <col min="5048" max="5048" width="4" style="4" customWidth="1"/>
    <col min="5049" max="5049" width="17.75" style="4" customWidth="1"/>
    <col min="5050" max="5051" width="12.5" style="4" customWidth="1"/>
    <col min="5052" max="5052" width="12.25" style="4" bestFit="1" customWidth="1"/>
    <col min="5053" max="5054" width="11" style="4" customWidth="1"/>
    <col min="5055" max="5055" width="9.875" style="4" customWidth="1"/>
    <col min="5056" max="5057" width="11" style="4" customWidth="1"/>
    <col min="5058" max="5058" width="10.125" style="4" customWidth="1"/>
    <col min="5059" max="5060" width="11" style="4" customWidth="1"/>
    <col min="5061" max="5061" width="10.375" style="4" customWidth="1"/>
    <col min="5062" max="5063" width="11" style="4" customWidth="1"/>
    <col min="5064" max="5064" width="10.625" style="4" customWidth="1"/>
    <col min="5065" max="5067" width="11" style="4" customWidth="1"/>
    <col min="5068" max="5069" width="11.25" style="4" customWidth="1"/>
    <col min="5070" max="5070" width="10.375" style="4" bestFit="1" customWidth="1"/>
    <col min="5071" max="5072" width="11.25" style="4" customWidth="1"/>
    <col min="5073" max="5073" width="10.375" style="4" customWidth="1"/>
    <col min="5074" max="5075" width="11.25" style="4" customWidth="1"/>
    <col min="5076" max="5076" width="12.25" style="4" bestFit="1" customWidth="1"/>
    <col min="5077" max="5078" width="11.25" style="4" customWidth="1"/>
    <col min="5079" max="5079" width="9.625" style="4" customWidth="1"/>
    <col min="5080" max="5081" width="11.25" style="4" customWidth="1"/>
    <col min="5082" max="5082" width="9.25" style="4" customWidth="1"/>
    <col min="5083" max="5084" width="11.25" style="4" customWidth="1"/>
    <col min="5085" max="5085" width="10.125" style="4" customWidth="1"/>
    <col min="5086" max="5087" width="9.375" style="4" customWidth="1"/>
    <col min="5088" max="5088" width="10.375" style="4" bestFit="1" customWidth="1"/>
    <col min="5089" max="5090" width="9.375" style="4" customWidth="1"/>
    <col min="5091" max="5091" width="9.25" style="4" bestFit="1" customWidth="1"/>
    <col min="5092" max="5092" width="9.375" style="4" customWidth="1"/>
    <col min="5093" max="5093" width="9" style="4" customWidth="1"/>
    <col min="5094" max="5094" width="9.75" style="4" customWidth="1"/>
    <col min="5095" max="5095" width="10.5" style="4" customWidth="1"/>
    <col min="5096" max="5096" width="11.125" style="4" bestFit="1" customWidth="1"/>
    <col min="5097" max="5097" width="10.375" style="4" bestFit="1" customWidth="1"/>
    <col min="5098" max="5098" width="9.375" style="4" customWidth="1"/>
    <col min="5099" max="5099" width="10" style="4" customWidth="1"/>
    <col min="5100" max="5100" width="8.5" style="4" bestFit="1" customWidth="1"/>
    <col min="5101" max="5101" width="10.25" style="4" customWidth="1"/>
    <col min="5102" max="5102" width="10.125" style="4" customWidth="1"/>
    <col min="5103" max="5103" width="9.25" style="4" bestFit="1" customWidth="1"/>
    <col min="5104" max="5104" width="11" style="4" bestFit="1" customWidth="1"/>
    <col min="5105" max="5105" width="10.625" style="4" customWidth="1"/>
    <col min="5106" max="5106" width="10.375" style="4" bestFit="1" customWidth="1"/>
    <col min="5107" max="5107" width="9.5" style="4" bestFit="1" customWidth="1"/>
    <col min="5108" max="5303" width="9" style="4"/>
    <col min="5304" max="5304" width="4" style="4" customWidth="1"/>
    <col min="5305" max="5305" width="17.75" style="4" customWidth="1"/>
    <col min="5306" max="5307" width="12.5" style="4" customWidth="1"/>
    <col min="5308" max="5308" width="12.25" style="4" bestFit="1" customWidth="1"/>
    <col min="5309" max="5310" width="11" style="4" customWidth="1"/>
    <col min="5311" max="5311" width="9.875" style="4" customWidth="1"/>
    <col min="5312" max="5313" width="11" style="4" customWidth="1"/>
    <col min="5314" max="5314" width="10.125" style="4" customWidth="1"/>
    <col min="5315" max="5316" width="11" style="4" customWidth="1"/>
    <col min="5317" max="5317" width="10.375" style="4" customWidth="1"/>
    <col min="5318" max="5319" width="11" style="4" customWidth="1"/>
    <col min="5320" max="5320" width="10.625" style="4" customWidth="1"/>
    <col min="5321" max="5323" width="11" style="4" customWidth="1"/>
    <col min="5324" max="5325" width="11.25" style="4" customWidth="1"/>
    <col min="5326" max="5326" width="10.375" style="4" bestFit="1" customWidth="1"/>
    <col min="5327" max="5328" width="11.25" style="4" customWidth="1"/>
    <col min="5329" max="5329" width="10.375" style="4" customWidth="1"/>
    <col min="5330" max="5331" width="11.25" style="4" customWidth="1"/>
    <col min="5332" max="5332" width="12.25" style="4" bestFit="1" customWidth="1"/>
    <col min="5333" max="5334" width="11.25" style="4" customWidth="1"/>
    <col min="5335" max="5335" width="9.625" style="4" customWidth="1"/>
    <col min="5336" max="5337" width="11.25" style="4" customWidth="1"/>
    <col min="5338" max="5338" width="9.25" style="4" customWidth="1"/>
    <col min="5339" max="5340" width="11.25" style="4" customWidth="1"/>
    <col min="5341" max="5341" width="10.125" style="4" customWidth="1"/>
    <col min="5342" max="5343" width="9.375" style="4" customWidth="1"/>
    <col min="5344" max="5344" width="10.375" style="4" bestFit="1" customWidth="1"/>
    <col min="5345" max="5346" width="9.375" style="4" customWidth="1"/>
    <col min="5347" max="5347" width="9.25" style="4" bestFit="1" customWidth="1"/>
    <col min="5348" max="5348" width="9.375" style="4" customWidth="1"/>
    <col min="5349" max="5349" width="9" style="4" customWidth="1"/>
    <col min="5350" max="5350" width="9.75" style="4" customWidth="1"/>
    <col min="5351" max="5351" width="10.5" style="4" customWidth="1"/>
    <col min="5352" max="5352" width="11.125" style="4" bestFit="1" customWidth="1"/>
    <col min="5353" max="5353" width="10.375" style="4" bestFit="1" customWidth="1"/>
    <col min="5354" max="5354" width="9.375" style="4" customWidth="1"/>
    <col min="5355" max="5355" width="10" style="4" customWidth="1"/>
    <col min="5356" max="5356" width="8.5" style="4" bestFit="1" customWidth="1"/>
    <col min="5357" max="5357" width="10.25" style="4" customWidth="1"/>
    <col min="5358" max="5358" width="10.125" style="4" customWidth="1"/>
    <col min="5359" max="5359" width="9.25" style="4" bestFit="1" customWidth="1"/>
    <col min="5360" max="5360" width="11" style="4" bestFit="1" customWidth="1"/>
    <col min="5361" max="5361" width="10.625" style="4" customWidth="1"/>
    <col min="5362" max="5362" width="10.375" style="4" bestFit="1" customWidth="1"/>
    <col min="5363" max="5363" width="9.5" style="4" bestFit="1" customWidth="1"/>
    <col min="5364" max="5559" width="9" style="4"/>
    <col min="5560" max="5560" width="4" style="4" customWidth="1"/>
    <col min="5561" max="5561" width="17.75" style="4" customWidth="1"/>
    <col min="5562" max="5563" width="12.5" style="4" customWidth="1"/>
    <col min="5564" max="5564" width="12.25" style="4" bestFit="1" customWidth="1"/>
    <col min="5565" max="5566" width="11" style="4" customWidth="1"/>
    <col min="5567" max="5567" width="9.875" style="4" customWidth="1"/>
    <col min="5568" max="5569" width="11" style="4" customWidth="1"/>
    <col min="5570" max="5570" width="10.125" style="4" customWidth="1"/>
    <col min="5571" max="5572" width="11" style="4" customWidth="1"/>
    <col min="5573" max="5573" width="10.375" style="4" customWidth="1"/>
    <col min="5574" max="5575" width="11" style="4" customWidth="1"/>
    <col min="5576" max="5576" width="10.625" style="4" customWidth="1"/>
    <col min="5577" max="5579" width="11" style="4" customWidth="1"/>
    <col min="5580" max="5581" width="11.25" style="4" customWidth="1"/>
    <col min="5582" max="5582" width="10.375" style="4" bestFit="1" customWidth="1"/>
    <col min="5583" max="5584" width="11.25" style="4" customWidth="1"/>
    <col min="5585" max="5585" width="10.375" style="4" customWidth="1"/>
    <col min="5586" max="5587" width="11.25" style="4" customWidth="1"/>
    <col min="5588" max="5588" width="12.25" style="4" bestFit="1" customWidth="1"/>
    <col min="5589" max="5590" width="11.25" style="4" customWidth="1"/>
    <col min="5591" max="5591" width="9.625" style="4" customWidth="1"/>
    <col min="5592" max="5593" width="11.25" style="4" customWidth="1"/>
    <col min="5594" max="5594" width="9.25" style="4" customWidth="1"/>
    <col min="5595" max="5596" width="11.25" style="4" customWidth="1"/>
    <col min="5597" max="5597" width="10.125" style="4" customWidth="1"/>
    <col min="5598" max="5599" width="9.375" style="4" customWidth="1"/>
    <col min="5600" max="5600" width="10.375" style="4" bestFit="1" customWidth="1"/>
    <col min="5601" max="5602" width="9.375" style="4" customWidth="1"/>
    <col min="5603" max="5603" width="9.25" style="4" bestFit="1" customWidth="1"/>
    <col min="5604" max="5604" width="9.375" style="4" customWidth="1"/>
    <col min="5605" max="5605" width="9" style="4" customWidth="1"/>
    <col min="5606" max="5606" width="9.75" style="4" customWidth="1"/>
    <col min="5607" max="5607" width="10.5" style="4" customWidth="1"/>
    <col min="5608" max="5608" width="11.125" style="4" bestFit="1" customWidth="1"/>
    <col min="5609" max="5609" width="10.375" style="4" bestFit="1" customWidth="1"/>
    <col min="5610" max="5610" width="9.375" style="4" customWidth="1"/>
    <col min="5611" max="5611" width="10" style="4" customWidth="1"/>
    <col min="5612" max="5612" width="8.5" style="4" bestFit="1" customWidth="1"/>
    <col min="5613" max="5613" width="10.25" style="4" customWidth="1"/>
    <col min="5614" max="5614" width="10.125" style="4" customWidth="1"/>
    <col min="5615" max="5615" width="9.25" style="4" bestFit="1" customWidth="1"/>
    <col min="5616" max="5616" width="11" style="4" bestFit="1" customWidth="1"/>
    <col min="5617" max="5617" width="10.625" style="4" customWidth="1"/>
    <col min="5618" max="5618" width="10.375" style="4" bestFit="1" customWidth="1"/>
    <col min="5619" max="5619" width="9.5" style="4" bestFit="1" customWidth="1"/>
    <col min="5620" max="5815" width="9" style="4"/>
    <col min="5816" max="5816" width="4" style="4" customWidth="1"/>
    <col min="5817" max="5817" width="17.75" style="4" customWidth="1"/>
    <col min="5818" max="5819" width="12.5" style="4" customWidth="1"/>
    <col min="5820" max="5820" width="12.25" style="4" bestFit="1" customWidth="1"/>
    <col min="5821" max="5822" width="11" style="4" customWidth="1"/>
    <col min="5823" max="5823" width="9.875" style="4" customWidth="1"/>
    <col min="5824" max="5825" width="11" style="4" customWidth="1"/>
    <col min="5826" max="5826" width="10.125" style="4" customWidth="1"/>
    <col min="5827" max="5828" width="11" style="4" customWidth="1"/>
    <col min="5829" max="5829" width="10.375" style="4" customWidth="1"/>
    <col min="5830" max="5831" width="11" style="4" customWidth="1"/>
    <col min="5832" max="5832" width="10.625" style="4" customWidth="1"/>
    <col min="5833" max="5835" width="11" style="4" customWidth="1"/>
    <col min="5836" max="5837" width="11.25" style="4" customWidth="1"/>
    <col min="5838" max="5838" width="10.375" style="4" bestFit="1" customWidth="1"/>
    <col min="5839" max="5840" width="11.25" style="4" customWidth="1"/>
    <col min="5841" max="5841" width="10.375" style="4" customWidth="1"/>
    <col min="5842" max="5843" width="11.25" style="4" customWidth="1"/>
    <col min="5844" max="5844" width="12.25" style="4" bestFit="1" customWidth="1"/>
    <col min="5845" max="5846" width="11.25" style="4" customWidth="1"/>
    <col min="5847" max="5847" width="9.625" style="4" customWidth="1"/>
    <col min="5848" max="5849" width="11.25" style="4" customWidth="1"/>
    <col min="5850" max="5850" width="9.25" style="4" customWidth="1"/>
    <col min="5851" max="5852" width="11.25" style="4" customWidth="1"/>
    <col min="5853" max="5853" width="10.125" style="4" customWidth="1"/>
    <col min="5854" max="5855" width="9.375" style="4" customWidth="1"/>
    <col min="5856" max="5856" width="10.375" style="4" bestFit="1" customWidth="1"/>
    <col min="5857" max="5858" width="9.375" style="4" customWidth="1"/>
    <col min="5859" max="5859" width="9.25" style="4" bestFit="1" customWidth="1"/>
    <col min="5860" max="5860" width="9.375" style="4" customWidth="1"/>
    <col min="5861" max="5861" width="9" style="4" customWidth="1"/>
    <col min="5862" max="5862" width="9.75" style="4" customWidth="1"/>
    <col min="5863" max="5863" width="10.5" style="4" customWidth="1"/>
    <col min="5864" max="5864" width="11.125" style="4" bestFit="1" customWidth="1"/>
    <col min="5865" max="5865" width="10.375" style="4" bestFit="1" customWidth="1"/>
    <col min="5866" max="5866" width="9.375" style="4" customWidth="1"/>
    <col min="5867" max="5867" width="10" style="4" customWidth="1"/>
    <col min="5868" max="5868" width="8.5" style="4" bestFit="1" customWidth="1"/>
    <col min="5869" max="5869" width="10.25" style="4" customWidth="1"/>
    <col min="5870" max="5870" width="10.125" style="4" customWidth="1"/>
    <col min="5871" max="5871" width="9.25" style="4" bestFit="1" customWidth="1"/>
    <col min="5872" max="5872" width="11" style="4" bestFit="1" customWidth="1"/>
    <col min="5873" max="5873" width="10.625" style="4" customWidth="1"/>
    <col min="5874" max="5874" width="10.375" style="4" bestFit="1" customWidth="1"/>
    <col min="5875" max="5875" width="9.5" style="4" bestFit="1" customWidth="1"/>
    <col min="5876" max="6071" width="9" style="4"/>
    <col min="6072" max="6072" width="4" style="4" customWidth="1"/>
    <col min="6073" max="6073" width="17.75" style="4" customWidth="1"/>
    <col min="6074" max="6075" width="12.5" style="4" customWidth="1"/>
    <col min="6076" max="6076" width="12.25" style="4" bestFit="1" customWidth="1"/>
    <col min="6077" max="6078" width="11" style="4" customWidth="1"/>
    <col min="6079" max="6079" width="9.875" style="4" customWidth="1"/>
    <col min="6080" max="6081" width="11" style="4" customWidth="1"/>
    <col min="6082" max="6082" width="10.125" style="4" customWidth="1"/>
    <col min="6083" max="6084" width="11" style="4" customWidth="1"/>
    <col min="6085" max="6085" width="10.375" style="4" customWidth="1"/>
    <col min="6086" max="6087" width="11" style="4" customWidth="1"/>
    <col min="6088" max="6088" width="10.625" style="4" customWidth="1"/>
    <col min="6089" max="6091" width="11" style="4" customWidth="1"/>
    <col min="6092" max="6093" width="11.25" style="4" customWidth="1"/>
    <col min="6094" max="6094" width="10.375" style="4" bestFit="1" customWidth="1"/>
    <col min="6095" max="6096" width="11.25" style="4" customWidth="1"/>
    <col min="6097" max="6097" width="10.375" style="4" customWidth="1"/>
    <col min="6098" max="6099" width="11.25" style="4" customWidth="1"/>
    <col min="6100" max="6100" width="12.25" style="4" bestFit="1" customWidth="1"/>
    <col min="6101" max="6102" width="11.25" style="4" customWidth="1"/>
    <col min="6103" max="6103" width="9.625" style="4" customWidth="1"/>
    <col min="6104" max="6105" width="11.25" style="4" customWidth="1"/>
    <col min="6106" max="6106" width="9.25" style="4" customWidth="1"/>
    <col min="6107" max="6108" width="11.25" style="4" customWidth="1"/>
    <col min="6109" max="6109" width="10.125" style="4" customWidth="1"/>
    <col min="6110" max="6111" width="9.375" style="4" customWidth="1"/>
    <col min="6112" max="6112" width="10.375" style="4" bestFit="1" customWidth="1"/>
    <col min="6113" max="6114" width="9.375" style="4" customWidth="1"/>
    <col min="6115" max="6115" width="9.25" style="4" bestFit="1" customWidth="1"/>
    <col min="6116" max="6116" width="9.375" style="4" customWidth="1"/>
    <col min="6117" max="6117" width="9" style="4" customWidth="1"/>
    <col min="6118" max="6118" width="9.75" style="4" customWidth="1"/>
    <col min="6119" max="6119" width="10.5" style="4" customWidth="1"/>
    <col min="6120" max="6120" width="11.125" style="4" bestFit="1" customWidth="1"/>
    <col min="6121" max="6121" width="10.375" style="4" bestFit="1" customWidth="1"/>
    <col min="6122" max="6122" width="9.375" style="4" customWidth="1"/>
    <col min="6123" max="6123" width="10" style="4" customWidth="1"/>
    <col min="6124" max="6124" width="8.5" style="4" bestFit="1" customWidth="1"/>
    <col min="6125" max="6125" width="10.25" style="4" customWidth="1"/>
    <col min="6126" max="6126" width="10.125" style="4" customWidth="1"/>
    <col min="6127" max="6127" width="9.25" style="4" bestFit="1" customWidth="1"/>
    <col min="6128" max="6128" width="11" style="4" bestFit="1" customWidth="1"/>
    <col min="6129" max="6129" width="10.625" style="4" customWidth="1"/>
    <col min="6130" max="6130" width="10.375" style="4" bestFit="1" customWidth="1"/>
    <col min="6131" max="6131" width="9.5" style="4" bestFit="1" customWidth="1"/>
    <col min="6132" max="6327" width="9" style="4"/>
    <col min="6328" max="6328" width="4" style="4" customWidth="1"/>
    <col min="6329" max="6329" width="17.75" style="4" customWidth="1"/>
    <col min="6330" max="6331" width="12.5" style="4" customWidth="1"/>
    <col min="6332" max="6332" width="12.25" style="4" bestFit="1" customWidth="1"/>
    <col min="6333" max="6334" width="11" style="4" customWidth="1"/>
    <col min="6335" max="6335" width="9.875" style="4" customWidth="1"/>
    <col min="6336" max="6337" width="11" style="4" customWidth="1"/>
    <col min="6338" max="6338" width="10.125" style="4" customWidth="1"/>
    <col min="6339" max="6340" width="11" style="4" customWidth="1"/>
    <col min="6341" max="6341" width="10.375" style="4" customWidth="1"/>
    <col min="6342" max="6343" width="11" style="4" customWidth="1"/>
    <col min="6344" max="6344" width="10.625" style="4" customWidth="1"/>
    <col min="6345" max="6347" width="11" style="4" customWidth="1"/>
    <col min="6348" max="6349" width="11.25" style="4" customWidth="1"/>
    <col min="6350" max="6350" width="10.375" style="4" bestFit="1" customWidth="1"/>
    <col min="6351" max="6352" width="11.25" style="4" customWidth="1"/>
    <col min="6353" max="6353" width="10.375" style="4" customWidth="1"/>
    <col min="6354" max="6355" width="11.25" style="4" customWidth="1"/>
    <col min="6356" max="6356" width="12.25" style="4" bestFit="1" customWidth="1"/>
    <col min="6357" max="6358" width="11.25" style="4" customWidth="1"/>
    <col min="6359" max="6359" width="9.625" style="4" customWidth="1"/>
    <col min="6360" max="6361" width="11.25" style="4" customWidth="1"/>
    <col min="6362" max="6362" width="9.25" style="4" customWidth="1"/>
    <col min="6363" max="6364" width="11.25" style="4" customWidth="1"/>
    <col min="6365" max="6365" width="10.125" style="4" customWidth="1"/>
    <col min="6366" max="6367" width="9.375" style="4" customWidth="1"/>
    <col min="6368" max="6368" width="10.375" style="4" bestFit="1" customWidth="1"/>
    <col min="6369" max="6370" width="9.375" style="4" customWidth="1"/>
    <col min="6371" max="6371" width="9.25" style="4" bestFit="1" customWidth="1"/>
    <col min="6372" max="6372" width="9.375" style="4" customWidth="1"/>
    <col min="6373" max="6373" width="9" style="4" customWidth="1"/>
    <col min="6374" max="6374" width="9.75" style="4" customWidth="1"/>
    <col min="6375" max="6375" width="10.5" style="4" customWidth="1"/>
    <col min="6376" max="6376" width="11.125" style="4" bestFit="1" customWidth="1"/>
    <col min="6377" max="6377" width="10.375" style="4" bestFit="1" customWidth="1"/>
    <col min="6378" max="6378" width="9.375" style="4" customWidth="1"/>
    <col min="6379" max="6379" width="10" style="4" customWidth="1"/>
    <col min="6380" max="6380" width="8.5" style="4" bestFit="1" customWidth="1"/>
    <col min="6381" max="6381" width="10.25" style="4" customWidth="1"/>
    <col min="6382" max="6382" width="10.125" style="4" customWidth="1"/>
    <col min="6383" max="6383" width="9.25" style="4" bestFit="1" customWidth="1"/>
    <col min="6384" max="6384" width="11" style="4" bestFit="1" customWidth="1"/>
    <col min="6385" max="6385" width="10.625" style="4" customWidth="1"/>
    <col min="6386" max="6386" width="10.375" style="4" bestFit="1" customWidth="1"/>
    <col min="6387" max="6387" width="9.5" style="4" bestFit="1" customWidth="1"/>
    <col min="6388" max="6583" width="9" style="4"/>
    <col min="6584" max="6584" width="4" style="4" customWidth="1"/>
    <col min="6585" max="6585" width="17.75" style="4" customWidth="1"/>
    <col min="6586" max="6587" width="12.5" style="4" customWidth="1"/>
    <col min="6588" max="6588" width="12.25" style="4" bestFit="1" customWidth="1"/>
    <col min="6589" max="6590" width="11" style="4" customWidth="1"/>
    <col min="6591" max="6591" width="9.875" style="4" customWidth="1"/>
    <col min="6592" max="6593" width="11" style="4" customWidth="1"/>
    <col min="6594" max="6594" width="10.125" style="4" customWidth="1"/>
    <col min="6595" max="6596" width="11" style="4" customWidth="1"/>
    <col min="6597" max="6597" width="10.375" style="4" customWidth="1"/>
    <col min="6598" max="6599" width="11" style="4" customWidth="1"/>
    <col min="6600" max="6600" width="10.625" style="4" customWidth="1"/>
    <col min="6601" max="6603" width="11" style="4" customWidth="1"/>
    <col min="6604" max="6605" width="11.25" style="4" customWidth="1"/>
    <col min="6606" max="6606" width="10.375" style="4" bestFit="1" customWidth="1"/>
    <col min="6607" max="6608" width="11.25" style="4" customWidth="1"/>
    <col min="6609" max="6609" width="10.375" style="4" customWidth="1"/>
    <col min="6610" max="6611" width="11.25" style="4" customWidth="1"/>
    <col min="6612" max="6612" width="12.25" style="4" bestFit="1" customWidth="1"/>
    <col min="6613" max="6614" width="11.25" style="4" customWidth="1"/>
    <col min="6615" max="6615" width="9.625" style="4" customWidth="1"/>
    <col min="6616" max="6617" width="11.25" style="4" customWidth="1"/>
    <col min="6618" max="6618" width="9.25" style="4" customWidth="1"/>
    <col min="6619" max="6620" width="11.25" style="4" customWidth="1"/>
    <col min="6621" max="6621" width="10.125" style="4" customWidth="1"/>
    <col min="6622" max="6623" width="9.375" style="4" customWidth="1"/>
    <col min="6624" max="6624" width="10.375" style="4" bestFit="1" customWidth="1"/>
    <col min="6625" max="6626" width="9.375" style="4" customWidth="1"/>
    <col min="6627" max="6627" width="9.25" style="4" bestFit="1" customWidth="1"/>
    <col min="6628" max="6628" width="9.375" style="4" customWidth="1"/>
    <col min="6629" max="6629" width="9" style="4" customWidth="1"/>
    <col min="6630" max="6630" width="9.75" style="4" customWidth="1"/>
    <col min="6631" max="6631" width="10.5" style="4" customWidth="1"/>
    <col min="6632" max="6632" width="11.125" style="4" bestFit="1" customWidth="1"/>
    <col min="6633" max="6633" width="10.375" style="4" bestFit="1" customWidth="1"/>
    <col min="6634" max="6634" width="9.375" style="4" customWidth="1"/>
    <col min="6635" max="6635" width="10" style="4" customWidth="1"/>
    <col min="6636" max="6636" width="8.5" style="4" bestFit="1" customWidth="1"/>
    <col min="6637" max="6637" width="10.25" style="4" customWidth="1"/>
    <col min="6638" max="6638" width="10.125" style="4" customWidth="1"/>
    <col min="6639" max="6639" width="9.25" style="4" bestFit="1" customWidth="1"/>
    <col min="6640" max="6640" width="11" style="4" bestFit="1" customWidth="1"/>
    <col min="6641" max="6641" width="10.625" style="4" customWidth="1"/>
    <col min="6642" max="6642" width="10.375" style="4" bestFit="1" customWidth="1"/>
    <col min="6643" max="6643" width="9.5" style="4" bestFit="1" customWidth="1"/>
    <col min="6644" max="6839" width="9" style="4"/>
    <col min="6840" max="6840" width="4" style="4" customWidth="1"/>
    <col min="6841" max="6841" width="17.75" style="4" customWidth="1"/>
    <col min="6842" max="6843" width="12.5" style="4" customWidth="1"/>
    <col min="6844" max="6844" width="12.25" style="4" bestFit="1" customWidth="1"/>
    <col min="6845" max="6846" width="11" style="4" customWidth="1"/>
    <col min="6847" max="6847" width="9.875" style="4" customWidth="1"/>
    <col min="6848" max="6849" width="11" style="4" customWidth="1"/>
    <col min="6850" max="6850" width="10.125" style="4" customWidth="1"/>
    <col min="6851" max="6852" width="11" style="4" customWidth="1"/>
    <col min="6853" max="6853" width="10.375" style="4" customWidth="1"/>
    <col min="6854" max="6855" width="11" style="4" customWidth="1"/>
    <col min="6856" max="6856" width="10.625" style="4" customWidth="1"/>
    <col min="6857" max="6859" width="11" style="4" customWidth="1"/>
    <col min="6860" max="6861" width="11.25" style="4" customWidth="1"/>
    <col min="6862" max="6862" width="10.375" style="4" bestFit="1" customWidth="1"/>
    <col min="6863" max="6864" width="11.25" style="4" customWidth="1"/>
    <col min="6865" max="6865" width="10.375" style="4" customWidth="1"/>
    <col min="6866" max="6867" width="11.25" style="4" customWidth="1"/>
    <col min="6868" max="6868" width="12.25" style="4" bestFit="1" customWidth="1"/>
    <col min="6869" max="6870" width="11.25" style="4" customWidth="1"/>
    <col min="6871" max="6871" width="9.625" style="4" customWidth="1"/>
    <col min="6872" max="6873" width="11.25" style="4" customWidth="1"/>
    <col min="6874" max="6874" width="9.25" style="4" customWidth="1"/>
    <col min="6875" max="6876" width="11.25" style="4" customWidth="1"/>
    <col min="6877" max="6877" width="10.125" style="4" customWidth="1"/>
    <col min="6878" max="6879" width="9.375" style="4" customWidth="1"/>
    <col min="6880" max="6880" width="10.375" style="4" bestFit="1" customWidth="1"/>
    <col min="6881" max="6882" width="9.375" style="4" customWidth="1"/>
    <col min="6883" max="6883" width="9.25" style="4" bestFit="1" customWidth="1"/>
    <col min="6884" max="6884" width="9.375" style="4" customWidth="1"/>
    <col min="6885" max="6885" width="9" style="4" customWidth="1"/>
    <col min="6886" max="6886" width="9.75" style="4" customWidth="1"/>
    <col min="6887" max="6887" width="10.5" style="4" customWidth="1"/>
    <col min="6888" max="6888" width="11.125" style="4" bestFit="1" customWidth="1"/>
    <col min="6889" max="6889" width="10.375" style="4" bestFit="1" customWidth="1"/>
    <col min="6890" max="6890" width="9.375" style="4" customWidth="1"/>
    <col min="6891" max="6891" width="10" style="4" customWidth="1"/>
    <col min="6892" max="6892" width="8.5" style="4" bestFit="1" customWidth="1"/>
    <col min="6893" max="6893" width="10.25" style="4" customWidth="1"/>
    <col min="6894" max="6894" width="10.125" style="4" customWidth="1"/>
    <col min="6895" max="6895" width="9.25" style="4" bestFit="1" customWidth="1"/>
    <col min="6896" max="6896" width="11" style="4" bestFit="1" customWidth="1"/>
    <col min="6897" max="6897" width="10.625" style="4" customWidth="1"/>
    <col min="6898" max="6898" width="10.375" style="4" bestFit="1" customWidth="1"/>
    <col min="6899" max="6899" width="9.5" style="4" bestFit="1" customWidth="1"/>
    <col min="6900" max="7095" width="9" style="4"/>
    <col min="7096" max="7096" width="4" style="4" customWidth="1"/>
    <col min="7097" max="7097" width="17.75" style="4" customWidth="1"/>
    <col min="7098" max="7099" width="12.5" style="4" customWidth="1"/>
    <col min="7100" max="7100" width="12.25" style="4" bestFit="1" customWidth="1"/>
    <col min="7101" max="7102" width="11" style="4" customWidth="1"/>
    <col min="7103" max="7103" width="9.875" style="4" customWidth="1"/>
    <col min="7104" max="7105" width="11" style="4" customWidth="1"/>
    <col min="7106" max="7106" width="10.125" style="4" customWidth="1"/>
    <col min="7107" max="7108" width="11" style="4" customWidth="1"/>
    <col min="7109" max="7109" width="10.375" style="4" customWidth="1"/>
    <col min="7110" max="7111" width="11" style="4" customWidth="1"/>
    <col min="7112" max="7112" width="10.625" style="4" customWidth="1"/>
    <col min="7113" max="7115" width="11" style="4" customWidth="1"/>
    <col min="7116" max="7117" width="11.25" style="4" customWidth="1"/>
    <col min="7118" max="7118" width="10.375" style="4" bestFit="1" customWidth="1"/>
    <col min="7119" max="7120" width="11.25" style="4" customWidth="1"/>
    <col min="7121" max="7121" width="10.375" style="4" customWidth="1"/>
    <col min="7122" max="7123" width="11.25" style="4" customWidth="1"/>
    <col min="7124" max="7124" width="12.25" style="4" bestFit="1" customWidth="1"/>
    <col min="7125" max="7126" width="11.25" style="4" customWidth="1"/>
    <col min="7127" max="7127" width="9.625" style="4" customWidth="1"/>
    <col min="7128" max="7129" width="11.25" style="4" customWidth="1"/>
    <col min="7130" max="7130" width="9.25" style="4" customWidth="1"/>
    <col min="7131" max="7132" width="11.25" style="4" customWidth="1"/>
    <col min="7133" max="7133" width="10.125" style="4" customWidth="1"/>
    <col min="7134" max="7135" width="9.375" style="4" customWidth="1"/>
    <col min="7136" max="7136" width="10.375" style="4" bestFit="1" customWidth="1"/>
    <col min="7137" max="7138" width="9.375" style="4" customWidth="1"/>
    <col min="7139" max="7139" width="9.25" style="4" bestFit="1" customWidth="1"/>
    <col min="7140" max="7140" width="9.375" style="4" customWidth="1"/>
    <col min="7141" max="7141" width="9" style="4" customWidth="1"/>
    <col min="7142" max="7142" width="9.75" style="4" customWidth="1"/>
    <col min="7143" max="7143" width="10.5" style="4" customWidth="1"/>
    <col min="7144" max="7144" width="11.125" style="4" bestFit="1" customWidth="1"/>
    <col min="7145" max="7145" width="10.375" style="4" bestFit="1" customWidth="1"/>
    <col min="7146" max="7146" width="9.375" style="4" customWidth="1"/>
    <col min="7147" max="7147" width="10" style="4" customWidth="1"/>
    <col min="7148" max="7148" width="8.5" style="4" bestFit="1" customWidth="1"/>
    <col min="7149" max="7149" width="10.25" style="4" customWidth="1"/>
    <col min="7150" max="7150" width="10.125" style="4" customWidth="1"/>
    <col min="7151" max="7151" width="9.25" style="4" bestFit="1" customWidth="1"/>
    <col min="7152" max="7152" width="11" style="4" bestFit="1" customWidth="1"/>
    <col min="7153" max="7153" width="10.625" style="4" customWidth="1"/>
    <col min="7154" max="7154" width="10.375" style="4" bestFit="1" customWidth="1"/>
    <col min="7155" max="7155" width="9.5" style="4" bestFit="1" customWidth="1"/>
    <col min="7156" max="7351" width="9" style="4"/>
    <col min="7352" max="7352" width="4" style="4" customWidth="1"/>
    <col min="7353" max="7353" width="17.75" style="4" customWidth="1"/>
    <col min="7354" max="7355" width="12.5" style="4" customWidth="1"/>
    <col min="7356" max="7356" width="12.25" style="4" bestFit="1" customWidth="1"/>
    <col min="7357" max="7358" width="11" style="4" customWidth="1"/>
    <col min="7359" max="7359" width="9.875" style="4" customWidth="1"/>
    <col min="7360" max="7361" width="11" style="4" customWidth="1"/>
    <col min="7362" max="7362" width="10.125" style="4" customWidth="1"/>
    <col min="7363" max="7364" width="11" style="4" customWidth="1"/>
    <col min="7365" max="7365" width="10.375" style="4" customWidth="1"/>
    <col min="7366" max="7367" width="11" style="4" customWidth="1"/>
    <col min="7368" max="7368" width="10.625" style="4" customWidth="1"/>
    <col min="7369" max="7371" width="11" style="4" customWidth="1"/>
    <col min="7372" max="7373" width="11.25" style="4" customWidth="1"/>
    <col min="7374" max="7374" width="10.375" style="4" bestFit="1" customWidth="1"/>
    <col min="7375" max="7376" width="11.25" style="4" customWidth="1"/>
    <col min="7377" max="7377" width="10.375" style="4" customWidth="1"/>
    <col min="7378" max="7379" width="11.25" style="4" customWidth="1"/>
    <col min="7380" max="7380" width="12.25" style="4" bestFit="1" customWidth="1"/>
    <col min="7381" max="7382" width="11.25" style="4" customWidth="1"/>
    <col min="7383" max="7383" width="9.625" style="4" customWidth="1"/>
    <col min="7384" max="7385" width="11.25" style="4" customWidth="1"/>
    <col min="7386" max="7386" width="9.25" style="4" customWidth="1"/>
    <col min="7387" max="7388" width="11.25" style="4" customWidth="1"/>
    <col min="7389" max="7389" width="10.125" style="4" customWidth="1"/>
    <col min="7390" max="7391" width="9.375" style="4" customWidth="1"/>
    <col min="7392" max="7392" width="10.375" style="4" bestFit="1" customWidth="1"/>
    <col min="7393" max="7394" width="9.375" style="4" customWidth="1"/>
    <col min="7395" max="7395" width="9.25" style="4" bestFit="1" customWidth="1"/>
    <col min="7396" max="7396" width="9.375" style="4" customWidth="1"/>
    <col min="7397" max="7397" width="9" style="4" customWidth="1"/>
    <col min="7398" max="7398" width="9.75" style="4" customWidth="1"/>
    <col min="7399" max="7399" width="10.5" style="4" customWidth="1"/>
    <col min="7400" max="7400" width="11.125" style="4" bestFit="1" customWidth="1"/>
    <col min="7401" max="7401" width="10.375" style="4" bestFit="1" customWidth="1"/>
    <col min="7402" max="7402" width="9.375" style="4" customWidth="1"/>
    <col min="7403" max="7403" width="10" style="4" customWidth="1"/>
    <col min="7404" max="7404" width="8.5" style="4" bestFit="1" customWidth="1"/>
    <col min="7405" max="7405" width="10.25" style="4" customWidth="1"/>
    <col min="7406" max="7406" width="10.125" style="4" customWidth="1"/>
    <col min="7407" max="7407" width="9.25" style="4" bestFit="1" customWidth="1"/>
    <col min="7408" max="7408" width="11" style="4" bestFit="1" customWidth="1"/>
    <col min="7409" max="7409" width="10.625" style="4" customWidth="1"/>
    <col min="7410" max="7410" width="10.375" style="4" bestFit="1" customWidth="1"/>
    <col min="7411" max="7411" width="9.5" style="4" bestFit="1" customWidth="1"/>
    <col min="7412" max="7607" width="9" style="4"/>
    <col min="7608" max="7608" width="4" style="4" customWidth="1"/>
    <col min="7609" max="7609" width="17.75" style="4" customWidth="1"/>
    <col min="7610" max="7611" width="12.5" style="4" customWidth="1"/>
    <col min="7612" max="7612" width="12.25" style="4" bestFit="1" customWidth="1"/>
    <col min="7613" max="7614" width="11" style="4" customWidth="1"/>
    <col min="7615" max="7615" width="9.875" style="4" customWidth="1"/>
    <col min="7616" max="7617" width="11" style="4" customWidth="1"/>
    <col min="7618" max="7618" width="10.125" style="4" customWidth="1"/>
    <col min="7619" max="7620" width="11" style="4" customWidth="1"/>
    <col min="7621" max="7621" width="10.375" style="4" customWidth="1"/>
    <col min="7622" max="7623" width="11" style="4" customWidth="1"/>
    <col min="7624" max="7624" width="10.625" style="4" customWidth="1"/>
    <col min="7625" max="7627" width="11" style="4" customWidth="1"/>
    <col min="7628" max="7629" width="11.25" style="4" customWidth="1"/>
    <col min="7630" max="7630" width="10.375" style="4" bestFit="1" customWidth="1"/>
    <col min="7631" max="7632" width="11.25" style="4" customWidth="1"/>
    <col min="7633" max="7633" width="10.375" style="4" customWidth="1"/>
    <col min="7634" max="7635" width="11.25" style="4" customWidth="1"/>
    <col min="7636" max="7636" width="12.25" style="4" bestFit="1" customWidth="1"/>
    <col min="7637" max="7638" width="11.25" style="4" customWidth="1"/>
    <col min="7639" max="7639" width="9.625" style="4" customWidth="1"/>
    <col min="7640" max="7641" width="11.25" style="4" customWidth="1"/>
    <col min="7642" max="7642" width="9.25" style="4" customWidth="1"/>
    <col min="7643" max="7644" width="11.25" style="4" customWidth="1"/>
    <col min="7645" max="7645" width="10.125" style="4" customWidth="1"/>
    <col min="7646" max="7647" width="9.375" style="4" customWidth="1"/>
    <col min="7648" max="7648" width="10.375" style="4" bestFit="1" customWidth="1"/>
    <col min="7649" max="7650" width="9.375" style="4" customWidth="1"/>
    <col min="7651" max="7651" width="9.25" style="4" bestFit="1" customWidth="1"/>
    <col min="7652" max="7652" width="9.375" style="4" customWidth="1"/>
    <col min="7653" max="7653" width="9" style="4" customWidth="1"/>
    <col min="7654" max="7654" width="9.75" style="4" customWidth="1"/>
    <col min="7655" max="7655" width="10.5" style="4" customWidth="1"/>
    <col min="7656" max="7656" width="11.125" style="4" bestFit="1" customWidth="1"/>
    <col min="7657" max="7657" width="10.375" style="4" bestFit="1" customWidth="1"/>
    <col min="7658" max="7658" width="9.375" style="4" customWidth="1"/>
    <col min="7659" max="7659" width="10" style="4" customWidth="1"/>
    <col min="7660" max="7660" width="8.5" style="4" bestFit="1" customWidth="1"/>
    <col min="7661" max="7661" width="10.25" style="4" customWidth="1"/>
    <col min="7662" max="7662" width="10.125" style="4" customWidth="1"/>
    <col min="7663" max="7663" width="9.25" style="4" bestFit="1" customWidth="1"/>
    <col min="7664" max="7664" width="11" style="4" bestFit="1" customWidth="1"/>
    <col min="7665" max="7665" width="10.625" style="4" customWidth="1"/>
    <col min="7666" max="7666" width="10.375" style="4" bestFit="1" customWidth="1"/>
    <col min="7667" max="7667" width="9.5" style="4" bestFit="1" customWidth="1"/>
    <col min="7668" max="7863" width="9" style="4"/>
    <col min="7864" max="7864" width="4" style="4" customWidth="1"/>
    <col min="7865" max="7865" width="17.75" style="4" customWidth="1"/>
    <col min="7866" max="7867" width="12.5" style="4" customWidth="1"/>
    <col min="7868" max="7868" width="12.25" style="4" bestFit="1" customWidth="1"/>
    <col min="7869" max="7870" width="11" style="4" customWidth="1"/>
    <col min="7871" max="7871" width="9.875" style="4" customWidth="1"/>
    <col min="7872" max="7873" width="11" style="4" customWidth="1"/>
    <col min="7874" max="7874" width="10.125" style="4" customWidth="1"/>
    <col min="7875" max="7876" width="11" style="4" customWidth="1"/>
    <col min="7877" max="7877" width="10.375" style="4" customWidth="1"/>
    <col min="7878" max="7879" width="11" style="4" customWidth="1"/>
    <col min="7880" max="7880" width="10.625" style="4" customWidth="1"/>
    <col min="7881" max="7883" width="11" style="4" customWidth="1"/>
    <col min="7884" max="7885" width="11.25" style="4" customWidth="1"/>
    <col min="7886" max="7886" width="10.375" style="4" bestFit="1" customWidth="1"/>
    <col min="7887" max="7888" width="11.25" style="4" customWidth="1"/>
    <col min="7889" max="7889" width="10.375" style="4" customWidth="1"/>
    <col min="7890" max="7891" width="11.25" style="4" customWidth="1"/>
    <col min="7892" max="7892" width="12.25" style="4" bestFit="1" customWidth="1"/>
    <col min="7893" max="7894" width="11.25" style="4" customWidth="1"/>
    <col min="7895" max="7895" width="9.625" style="4" customWidth="1"/>
    <col min="7896" max="7897" width="11.25" style="4" customWidth="1"/>
    <col min="7898" max="7898" width="9.25" style="4" customWidth="1"/>
    <col min="7899" max="7900" width="11.25" style="4" customWidth="1"/>
    <col min="7901" max="7901" width="10.125" style="4" customWidth="1"/>
    <col min="7902" max="7903" width="9.375" style="4" customWidth="1"/>
    <col min="7904" max="7904" width="10.375" style="4" bestFit="1" customWidth="1"/>
    <col min="7905" max="7906" width="9.375" style="4" customWidth="1"/>
    <col min="7907" max="7907" width="9.25" style="4" bestFit="1" customWidth="1"/>
    <col min="7908" max="7908" width="9.375" style="4" customWidth="1"/>
    <col min="7909" max="7909" width="9" style="4" customWidth="1"/>
    <col min="7910" max="7910" width="9.75" style="4" customWidth="1"/>
    <col min="7911" max="7911" width="10.5" style="4" customWidth="1"/>
    <col min="7912" max="7912" width="11.125" style="4" bestFit="1" customWidth="1"/>
    <col min="7913" max="7913" width="10.375" style="4" bestFit="1" customWidth="1"/>
    <col min="7914" max="7914" width="9.375" style="4" customWidth="1"/>
    <col min="7915" max="7915" width="10" style="4" customWidth="1"/>
    <col min="7916" max="7916" width="8.5" style="4" bestFit="1" customWidth="1"/>
    <col min="7917" max="7917" width="10.25" style="4" customWidth="1"/>
    <col min="7918" max="7918" width="10.125" style="4" customWidth="1"/>
    <col min="7919" max="7919" width="9.25" style="4" bestFit="1" customWidth="1"/>
    <col min="7920" max="7920" width="11" style="4" bestFit="1" customWidth="1"/>
    <col min="7921" max="7921" width="10.625" style="4" customWidth="1"/>
    <col min="7922" max="7922" width="10.375" style="4" bestFit="1" customWidth="1"/>
    <col min="7923" max="7923" width="9.5" style="4" bestFit="1" customWidth="1"/>
    <col min="7924" max="8119" width="9" style="4"/>
    <col min="8120" max="8120" width="4" style="4" customWidth="1"/>
    <col min="8121" max="8121" width="17.75" style="4" customWidth="1"/>
    <col min="8122" max="8123" width="12.5" style="4" customWidth="1"/>
    <col min="8124" max="8124" width="12.25" style="4" bestFit="1" customWidth="1"/>
    <col min="8125" max="8126" width="11" style="4" customWidth="1"/>
    <col min="8127" max="8127" width="9.875" style="4" customWidth="1"/>
    <col min="8128" max="8129" width="11" style="4" customWidth="1"/>
    <col min="8130" max="8130" width="10.125" style="4" customWidth="1"/>
    <col min="8131" max="8132" width="11" style="4" customWidth="1"/>
    <col min="8133" max="8133" width="10.375" style="4" customWidth="1"/>
    <col min="8134" max="8135" width="11" style="4" customWidth="1"/>
    <col min="8136" max="8136" width="10.625" style="4" customWidth="1"/>
    <col min="8137" max="8139" width="11" style="4" customWidth="1"/>
    <col min="8140" max="8141" width="11.25" style="4" customWidth="1"/>
    <col min="8142" max="8142" width="10.375" style="4" bestFit="1" customWidth="1"/>
    <col min="8143" max="8144" width="11.25" style="4" customWidth="1"/>
    <col min="8145" max="8145" width="10.375" style="4" customWidth="1"/>
    <col min="8146" max="8147" width="11.25" style="4" customWidth="1"/>
    <col min="8148" max="8148" width="12.25" style="4" bestFit="1" customWidth="1"/>
    <col min="8149" max="8150" width="11.25" style="4" customWidth="1"/>
    <col min="8151" max="8151" width="9.625" style="4" customWidth="1"/>
    <col min="8152" max="8153" width="11.25" style="4" customWidth="1"/>
    <col min="8154" max="8154" width="9.25" style="4" customWidth="1"/>
    <col min="8155" max="8156" width="11.25" style="4" customWidth="1"/>
    <col min="8157" max="8157" width="10.125" style="4" customWidth="1"/>
    <col min="8158" max="8159" width="9.375" style="4" customWidth="1"/>
    <col min="8160" max="8160" width="10.375" style="4" bestFit="1" customWidth="1"/>
    <col min="8161" max="8162" width="9.375" style="4" customWidth="1"/>
    <col min="8163" max="8163" width="9.25" style="4" bestFit="1" customWidth="1"/>
    <col min="8164" max="8164" width="9.375" style="4" customWidth="1"/>
    <col min="8165" max="8165" width="9" style="4" customWidth="1"/>
    <col min="8166" max="8166" width="9.75" style="4" customWidth="1"/>
    <col min="8167" max="8167" width="10.5" style="4" customWidth="1"/>
    <col min="8168" max="8168" width="11.125" style="4" bestFit="1" customWidth="1"/>
    <col min="8169" max="8169" width="10.375" style="4" bestFit="1" customWidth="1"/>
    <col min="8170" max="8170" width="9.375" style="4" customWidth="1"/>
    <col min="8171" max="8171" width="10" style="4" customWidth="1"/>
    <col min="8172" max="8172" width="8.5" style="4" bestFit="1" customWidth="1"/>
    <col min="8173" max="8173" width="10.25" style="4" customWidth="1"/>
    <col min="8174" max="8174" width="10.125" style="4" customWidth="1"/>
    <col min="8175" max="8175" width="9.25" style="4" bestFit="1" customWidth="1"/>
    <col min="8176" max="8176" width="11" style="4" bestFit="1" customWidth="1"/>
    <col min="8177" max="8177" width="10.625" style="4" customWidth="1"/>
    <col min="8178" max="8178" width="10.375" style="4" bestFit="1" customWidth="1"/>
    <col min="8179" max="8179" width="9.5" style="4" bestFit="1" customWidth="1"/>
    <col min="8180" max="8375" width="9" style="4"/>
    <col min="8376" max="8376" width="4" style="4" customWidth="1"/>
    <col min="8377" max="8377" width="17.75" style="4" customWidth="1"/>
    <col min="8378" max="8379" width="12.5" style="4" customWidth="1"/>
    <col min="8380" max="8380" width="12.25" style="4" bestFit="1" customWidth="1"/>
    <col min="8381" max="8382" width="11" style="4" customWidth="1"/>
    <col min="8383" max="8383" width="9.875" style="4" customWidth="1"/>
    <col min="8384" max="8385" width="11" style="4" customWidth="1"/>
    <col min="8386" max="8386" width="10.125" style="4" customWidth="1"/>
    <col min="8387" max="8388" width="11" style="4" customWidth="1"/>
    <col min="8389" max="8389" width="10.375" style="4" customWidth="1"/>
    <col min="8390" max="8391" width="11" style="4" customWidth="1"/>
    <col min="8392" max="8392" width="10.625" style="4" customWidth="1"/>
    <col min="8393" max="8395" width="11" style="4" customWidth="1"/>
    <col min="8396" max="8397" width="11.25" style="4" customWidth="1"/>
    <col min="8398" max="8398" width="10.375" style="4" bestFit="1" customWidth="1"/>
    <col min="8399" max="8400" width="11.25" style="4" customWidth="1"/>
    <col min="8401" max="8401" width="10.375" style="4" customWidth="1"/>
    <col min="8402" max="8403" width="11.25" style="4" customWidth="1"/>
    <col min="8404" max="8404" width="12.25" style="4" bestFit="1" customWidth="1"/>
    <col min="8405" max="8406" width="11.25" style="4" customWidth="1"/>
    <col min="8407" max="8407" width="9.625" style="4" customWidth="1"/>
    <col min="8408" max="8409" width="11.25" style="4" customWidth="1"/>
    <col min="8410" max="8410" width="9.25" style="4" customWidth="1"/>
    <col min="8411" max="8412" width="11.25" style="4" customWidth="1"/>
    <col min="8413" max="8413" width="10.125" style="4" customWidth="1"/>
    <col min="8414" max="8415" width="9.375" style="4" customWidth="1"/>
    <col min="8416" max="8416" width="10.375" style="4" bestFit="1" customWidth="1"/>
    <col min="8417" max="8418" width="9.375" style="4" customWidth="1"/>
    <col min="8419" max="8419" width="9.25" style="4" bestFit="1" customWidth="1"/>
    <col min="8420" max="8420" width="9.375" style="4" customWidth="1"/>
    <col min="8421" max="8421" width="9" style="4" customWidth="1"/>
    <col min="8422" max="8422" width="9.75" style="4" customWidth="1"/>
    <col min="8423" max="8423" width="10.5" style="4" customWidth="1"/>
    <col min="8424" max="8424" width="11.125" style="4" bestFit="1" customWidth="1"/>
    <col min="8425" max="8425" width="10.375" style="4" bestFit="1" customWidth="1"/>
    <col min="8426" max="8426" width="9.375" style="4" customWidth="1"/>
    <col min="8427" max="8427" width="10" style="4" customWidth="1"/>
    <col min="8428" max="8428" width="8.5" style="4" bestFit="1" customWidth="1"/>
    <col min="8429" max="8429" width="10.25" style="4" customWidth="1"/>
    <col min="8430" max="8430" width="10.125" style="4" customWidth="1"/>
    <col min="8431" max="8431" width="9.25" style="4" bestFit="1" customWidth="1"/>
    <col min="8432" max="8432" width="11" style="4" bestFit="1" customWidth="1"/>
    <col min="8433" max="8433" width="10.625" style="4" customWidth="1"/>
    <col min="8434" max="8434" width="10.375" style="4" bestFit="1" customWidth="1"/>
    <col min="8435" max="8435" width="9.5" style="4" bestFit="1" customWidth="1"/>
    <col min="8436" max="8631" width="9" style="4"/>
    <col min="8632" max="8632" width="4" style="4" customWidth="1"/>
    <col min="8633" max="8633" width="17.75" style="4" customWidth="1"/>
    <col min="8634" max="8635" width="12.5" style="4" customWidth="1"/>
    <col min="8636" max="8636" width="12.25" style="4" bestFit="1" customWidth="1"/>
    <col min="8637" max="8638" width="11" style="4" customWidth="1"/>
    <col min="8639" max="8639" width="9.875" style="4" customWidth="1"/>
    <col min="8640" max="8641" width="11" style="4" customWidth="1"/>
    <col min="8642" max="8642" width="10.125" style="4" customWidth="1"/>
    <col min="8643" max="8644" width="11" style="4" customWidth="1"/>
    <col min="8645" max="8645" width="10.375" style="4" customWidth="1"/>
    <col min="8646" max="8647" width="11" style="4" customWidth="1"/>
    <col min="8648" max="8648" width="10.625" style="4" customWidth="1"/>
    <col min="8649" max="8651" width="11" style="4" customWidth="1"/>
    <col min="8652" max="8653" width="11.25" style="4" customWidth="1"/>
    <col min="8654" max="8654" width="10.375" style="4" bestFit="1" customWidth="1"/>
    <col min="8655" max="8656" width="11.25" style="4" customWidth="1"/>
    <col min="8657" max="8657" width="10.375" style="4" customWidth="1"/>
    <col min="8658" max="8659" width="11.25" style="4" customWidth="1"/>
    <col min="8660" max="8660" width="12.25" style="4" bestFit="1" customWidth="1"/>
    <col min="8661" max="8662" width="11.25" style="4" customWidth="1"/>
    <col min="8663" max="8663" width="9.625" style="4" customWidth="1"/>
    <col min="8664" max="8665" width="11.25" style="4" customWidth="1"/>
    <col min="8666" max="8666" width="9.25" style="4" customWidth="1"/>
    <col min="8667" max="8668" width="11.25" style="4" customWidth="1"/>
    <col min="8669" max="8669" width="10.125" style="4" customWidth="1"/>
    <col min="8670" max="8671" width="9.375" style="4" customWidth="1"/>
    <col min="8672" max="8672" width="10.375" style="4" bestFit="1" customWidth="1"/>
    <col min="8673" max="8674" width="9.375" style="4" customWidth="1"/>
    <col min="8675" max="8675" width="9.25" style="4" bestFit="1" customWidth="1"/>
    <col min="8676" max="8676" width="9.375" style="4" customWidth="1"/>
    <col min="8677" max="8677" width="9" style="4" customWidth="1"/>
    <col min="8678" max="8678" width="9.75" style="4" customWidth="1"/>
    <col min="8679" max="8679" width="10.5" style="4" customWidth="1"/>
    <col min="8680" max="8680" width="11.125" style="4" bestFit="1" customWidth="1"/>
    <col min="8681" max="8681" width="10.375" style="4" bestFit="1" customWidth="1"/>
    <col min="8682" max="8682" width="9.375" style="4" customWidth="1"/>
    <col min="8683" max="8683" width="10" style="4" customWidth="1"/>
    <col min="8684" max="8684" width="8.5" style="4" bestFit="1" customWidth="1"/>
    <col min="8685" max="8685" width="10.25" style="4" customWidth="1"/>
    <col min="8686" max="8686" width="10.125" style="4" customWidth="1"/>
    <col min="8687" max="8687" width="9.25" style="4" bestFit="1" customWidth="1"/>
    <col min="8688" max="8688" width="11" style="4" bestFit="1" customWidth="1"/>
    <col min="8689" max="8689" width="10.625" style="4" customWidth="1"/>
    <col min="8690" max="8690" width="10.375" style="4" bestFit="1" customWidth="1"/>
    <col min="8691" max="8691" width="9.5" style="4" bestFit="1" customWidth="1"/>
    <col min="8692" max="8887" width="9" style="4"/>
    <col min="8888" max="8888" width="4" style="4" customWidth="1"/>
    <col min="8889" max="8889" width="17.75" style="4" customWidth="1"/>
    <col min="8890" max="8891" width="12.5" style="4" customWidth="1"/>
    <col min="8892" max="8892" width="12.25" style="4" bestFit="1" customWidth="1"/>
    <col min="8893" max="8894" width="11" style="4" customWidth="1"/>
    <col min="8895" max="8895" width="9.875" style="4" customWidth="1"/>
    <col min="8896" max="8897" width="11" style="4" customWidth="1"/>
    <col min="8898" max="8898" width="10.125" style="4" customWidth="1"/>
    <col min="8899" max="8900" width="11" style="4" customWidth="1"/>
    <col min="8901" max="8901" width="10.375" style="4" customWidth="1"/>
    <col min="8902" max="8903" width="11" style="4" customWidth="1"/>
    <col min="8904" max="8904" width="10.625" style="4" customWidth="1"/>
    <col min="8905" max="8907" width="11" style="4" customWidth="1"/>
    <col min="8908" max="8909" width="11.25" style="4" customWidth="1"/>
    <col min="8910" max="8910" width="10.375" style="4" bestFit="1" customWidth="1"/>
    <col min="8911" max="8912" width="11.25" style="4" customWidth="1"/>
    <col min="8913" max="8913" width="10.375" style="4" customWidth="1"/>
    <col min="8914" max="8915" width="11.25" style="4" customWidth="1"/>
    <col min="8916" max="8916" width="12.25" style="4" bestFit="1" customWidth="1"/>
    <col min="8917" max="8918" width="11.25" style="4" customWidth="1"/>
    <col min="8919" max="8919" width="9.625" style="4" customWidth="1"/>
    <col min="8920" max="8921" width="11.25" style="4" customWidth="1"/>
    <col min="8922" max="8922" width="9.25" style="4" customWidth="1"/>
    <col min="8923" max="8924" width="11.25" style="4" customWidth="1"/>
    <col min="8925" max="8925" width="10.125" style="4" customWidth="1"/>
    <col min="8926" max="8927" width="9.375" style="4" customWidth="1"/>
    <col min="8928" max="8928" width="10.375" style="4" bestFit="1" customWidth="1"/>
    <col min="8929" max="8930" width="9.375" style="4" customWidth="1"/>
    <col min="8931" max="8931" width="9.25" style="4" bestFit="1" customWidth="1"/>
    <col min="8932" max="8932" width="9.375" style="4" customWidth="1"/>
    <col min="8933" max="8933" width="9" style="4" customWidth="1"/>
    <col min="8934" max="8934" width="9.75" style="4" customWidth="1"/>
    <col min="8935" max="8935" width="10.5" style="4" customWidth="1"/>
    <col min="8936" max="8936" width="11.125" style="4" bestFit="1" customWidth="1"/>
    <col min="8937" max="8937" width="10.375" style="4" bestFit="1" customWidth="1"/>
    <col min="8938" max="8938" width="9.375" style="4" customWidth="1"/>
    <col min="8939" max="8939" width="10" style="4" customWidth="1"/>
    <col min="8940" max="8940" width="8.5" style="4" bestFit="1" customWidth="1"/>
    <col min="8941" max="8941" width="10.25" style="4" customWidth="1"/>
    <col min="8942" max="8942" width="10.125" style="4" customWidth="1"/>
    <col min="8943" max="8943" width="9.25" style="4" bestFit="1" customWidth="1"/>
    <col min="8944" max="8944" width="11" style="4" bestFit="1" customWidth="1"/>
    <col min="8945" max="8945" width="10.625" style="4" customWidth="1"/>
    <col min="8946" max="8946" width="10.375" style="4" bestFit="1" customWidth="1"/>
    <col min="8947" max="8947" width="9.5" style="4" bestFit="1" customWidth="1"/>
    <col min="8948" max="9143" width="9" style="4"/>
    <col min="9144" max="9144" width="4" style="4" customWidth="1"/>
    <col min="9145" max="9145" width="17.75" style="4" customWidth="1"/>
    <col min="9146" max="9147" width="12.5" style="4" customWidth="1"/>
    <col min="9148" max="9148" width="12.25" style="4" bestFit="1" customWidth="1"/>
    <col min="9149" max="9150" width="11" style="4" customWidth="1"/>
    <col min="9151" max="9151" width="9.875" style="4" customWidth="1"/>
    <col min="9152" max="9153" width="11" style="4" customWidth="1"/>
    <col min="9154" max="9154" width="10.125" style="4" customWidth="1"/>
    <col min="9155" max="9156" width="11" style="4" customWidth="1"/>
    <col min="9157" max="9157" width="10.375" style="4" customWidth="1"/>
    <col min="9158" max="9159" width="11" style="4" customWidth="1"/>
    <col min="9160" max="9160" width="10.625" style="4" customWidth="1"/>
    <col min="9161" max="9163" width="11" style="4" customWidth="1"/>
    <col min="9164" max="9165" width="11.25" style="4" customWidth="1"/>
    <col min="9166" max="9166" width="10.375" style="4" bestFit="1" customWidth="1"/>
    <col min="9167" max="9168" width="11.25" style="4" customWidth="1"/>
    <col min="9169" max="9169" width="10.375" style="4" customWidth="1"/>
    <col min="9170" max="9171" width="11.25" style="4" customWidth="1"/>
    <col min="9172" max="9172" width="12.25" style="4" bestFit="1" customWidth="1"/>
    <col min="9173" max="9174" width="11.25" style="4" customWidth="1"/>
    <col min="9175" max="9175" width="9.625" style="4" customWidth="1"/>
    <col min="9176" max="9177" width="11.25" style="4" customWidth="1"/>
    <col min="9178" max="9178" width="9.25" style="4" customWidth="1"/>
    <col min="9179" max="9180" width="11.25" style="4" customWidth="1"/>
    <col min="9181" max="9181" width="10.125" style="4" customWidth="1"/>
    <col min="9182" max="9183" width="9.375" style="4" customWidth="1"/>
    <col min="9184" max="9184" width="10.375" style="4" bestFit="1" customWidth="1"/>
    <col min="9185" max="9186" width="9.375" style="4" customWidth="1"/>
    <col min="9187" max="9187" width="9.25" style="4" bestFit="1" customWidth="1"/>
    <col min="9188" max="9188" width="9.375" style="4" customWidth="1"/>
    <col min="9189" max="9189" width="9" style="4" customWidth="1"/>
    <col min="9190" max="9190" width="9.75" style="4" customWidth="1"/>
    <col min="9191" max="9191" width="10.5" style="4" customWidth="1"/>
    <col min="9192" max="9192" width="11.125" style="4" bestFit="1" customWidth="1"/>
    <col min="9193" max="9193" width="10.375" style="4" bestFit="1" customWidth="1"/>
    <col min="9194" max="9194" width="9.375" style="4" customWidth="1"/>
    <col min="9195" max="9195" width="10" style="4" customWidth="1"/>
    <col min="9196" max="9196" width="8.5" style="4" bestFit="1" customWidth="1"/>
    <col min="9197" max="9197" width="10.25" style="4" customWidth="1"/>
    <col min="9198" max="9198" width="10.125" style="4" customWidth="1"/>
    <col min="9199" max="9199" width="9.25" style="4" bestFit="1" customWidth="1"/>
    <col min="9200" max="9200" width="11" style="4" bestFit="1" customWidth="1"/>
    <col min="9201" max="9201" width="10.625" style="4" customWidth="1"/>
    <col min="9202" max="9202" width="10.375" style="4" bestFit="1" customWidth="1"/>
    <col min="9203" max="9203" width="9.5" style="4" bestFit="1" customWidth="1"/>
    <col min="9204" max="9399" width="9" style="4"/>
    <col min="9400" max="9400" width="4" style="4" customWidth="1"/>
    <col min="9401" max="9401" width="17.75" style="4" customWidth="1"/>
    <col min="9402" max="9403" width="12.5" style="4" customWidth="1"/>
    <col min="9404" max="9404" width="12.25" style="4" bestFit="1" customWidth="1"/>
    <col min="9405" max="9406" width="11" style="4" customWidth="1"/>
    <col min="9407" max="9407" width="9.875" style="4" customWidth="1"/>
    <col min="9408" max="9409" width="11" style="4" customWidth="1"/>
    <col min="9410" max="9410" width="10.125" style="4" customWidth="1"/>
    <col min="9411" max="9412" width="11" style="4" customWidth="1"/>
    <col min="9413" max="9413" width="10.375" style="4" customWidth="1"/>
    <col min="9414" max="9415" width="11" style="4" customWidth="1"/>
    <col min="9416" max="9416" width="10.625" style="4" customWidth="1"/>
    <col min="9417" max="9419" width="11" style="4" customWidth="1"/>
    <col min="9420" max="9421" width="11.25" style="4" customWidth="1"/>
    <col min="9422" max="9422" width="10.375" style="4" bestFit="1" customWidth="1"/>
    <col min="9423" max="9424" width="11.25" style="4" customWidth="1"/>
    <col min="9425" max="9425" width="10.375" style="4" customWidth="1"/>
    <col min="9426" max="9427" width="11.25" style="4" customWidth="1"/>
    <col min="9428" max="9428" width="12.25" style="4" bestFit="1" customWidth="1"/>
    <col min="9429" max="9430" width="11.25" style="4" customWidth="1"/>
    <col min="9431" max="9431" width="9.625" style="4" customWidth="1"/>
    <col min="9432" max="9433" width="11.25" style="4" customWidth="1"/>
    <col min="9434" max="9434" width="9.25" style="4" customWidth="1"/>
    <col min="9435" max="9436" width="11.25" style="4" customWidth="1"/>
    <col min="9437" max="9437" width="10.125" style="4" customWidth="1"/>
    <col min="9438" max="9439" width="9.375" style="4" customWidth="1"/>
    <col min="9440" max="9440" width="10.375" style="4" bestFit="1" customWidth="1"/>
    <col min="9441" max="9442" width="9.375" style="4" customWidth="1"/>
    <col min="9443" max="9443" width="9.25" style="4" bestFit="1" customWidth="1"/>
    <col min="9444" max="9444" width="9.375" style="4" customWidth="1"/>
    <col min="9445" max="9445" width="9" style="4" customWidth="1"/>
    <col min="9446" max="9446" width="9.75" style="4" customWidth="1"/>
    <col min="9447" max="9447" width="10.5" style="4" customWidth="1"/>
    <col min="9448" max="9448" width="11.125" style="4" bestFit="1" customWidth="1"/>
    <col min="9449" max="9449" width="10.375" style="4" bestFit="1" customWidth="1"/>
    <col min="9450" max="9450" width="9.375" style="4" customWidth="1"/>
    <col min="9451" max="9451" width="10" style="4" customWidth="1"/>
    <col min="9452" max="9452" width="8.5" style="4" bestFit="1" customWidth="1"/>
    <col min="9453" max="9453" width="10.25" style="4" customWidth="1"/>
    <col min="9454" max="9454" width="10.125" style="4" customWidth="1"/>
    <col min="9455" max="9455" width="9.25" style="4" bestFit="1" customWidth="1"/>
    <col min="9456" max="9456" width="11" style="4" bestFit="1" customWidth="1"/>
    <col min="9457" max="9457" width="10.625" style="4" customWidth="1"/>
    <col min="9458" max="9458" width="10.375" style="4" bestFit="1" customWidth="1"/>
    <col min="9459" max="9459" width="9.5" style="4" bestFit="1" customWidth="1"/>
    <col min="9460" max="9655" width="9" style="4"/>
    <col min="9656" max="9656" width="4" style="4" customWidth="1"/>
    <col min="9657" max="9657" width="17.75" style="4" customWidth="1"/>
    <col min="9658" max="9659" width="12.5" style="4" customWidth="1"/>
    <col min="9660" max="9660" width="12.25" style="4" bestFit="1" customWidth="1"/>
    <col min="9661" max="9662" width="11" style="4" customWidth="1"/>
    <col min="9663" max="9663" width="9.875" style="4" customWidth="1"/>
    <col min="9664" max="9665" width="11" style="4" customWidth="1"/>
    <col min="9666" max="9666" width="10.125" style="4" customWidth="1"/>
    <col min="9667" max="9668" width="11" style="4" customWidth="1"/>
    <col min="9669" max="9669" width="10.375" style="4" customWidth="1"/>
    <col min="9670" max="9671" width="11" style="4" customWidth="1"/>
    <col min="9672" max="9672" width="10.625" style="4" customWidth="1"/>
    <col min="9673" max="9675" width="11" style="4" customWidth="1"/>
    <col min="9676" max="9677" width="11.25" style="4" customWidth="1"/>
    <col min="9678" max="9678" width="10.375" style="4" bestFit="1" customWidth="1"/>
    <col min="9679" max="9680" width="11.25" style="4" customWidth="1"/>
    <col min="9681" max="9681" width="10.375" style="4" customWidth="1"/>
    <col min="9682" max="9683" width="11.25" style="4" customWidth="1"/>
    <col min="9684" max="9684" width="12.25" style="4" bestFit="1" customWidth="1"/>
    <col min="9685" max="9686" width="11.25" style="4" customWidth="1"/>
    <col min="9687" max="9687" width="9.625" style="4" customWidth="1"/>
    <col min="9688" max="9689" width="11.25" style="4" customWidth="1"/>
    <col min="9690" max="9690" width="9.25" style="4" customWidth="1"/>
    <col min="9691" max="9692" width="11.25" style="4" customWidth="1"/>
    <col min="9693" max="9693" width="10.125" style="4" customWidth="1"/>
    <col min="9694" max="9695" width="9.375" style="4" customWidth="1"/>
    <col min="9696" max="9696" width="10.375" style="4" bestFit="1" customWidth="1"/>
    <col min="9697" max="9698" width="9.375" style="4" customWidth="1"/>
    <col min="9699" max="9699" width="9.25" style="4" bestFit="1" customWidth="1"/>
    <col min="9700" max="9700" width="9.375" style="4" customWidth="1"/>
    <col min="9701" max="9701" width="9" style="4" customWidth="1"/>
    <col min="9702" max="9702" width="9.75" style="4" customWidth="1"/>
    <col min="9703" max="9703" width="10.5" style="4" customWidth="1"/>
    <col min="9704" max="9704" width="11.125" style="4" bestFit="1" customWidth="1"/>
    <col min="9705" max="9705" width="10.375" style="4" bestFit="1" customWidth="1"/>
    <col min="9706" max="9706" width="9.375" style="4" customWidth="1"/>
    <col min="9707" max="9707" width="10" style="4" customWidth="1"/>
    <col min="9708" max="9708" width="8.5" style="4" bestFit="1" customWidth="1"/>
    <col min="9709" max="9709" width="10.25" style="4" customWidth="1"/>
    <col min="9710" max="9710" width="10.125" style="4" customWidth="1"/>
    <col min="9711" max="9711" width="9.25" style="4" bestFit="1" customWidth="1"/>
    <col min="9712" max="9712" width="11" style="4" bestFit="1" customWidth="1"/>
    <col min="9713" max="9713" width="10.625" style="4" customWidth="1"/>
    <col min="9714" max="9714" width="10.375" style="4" bestFit="1" customWidth="1"/>
    <col min="9715" max="9715" width="9.5" style="4" bestFit="1" customWidth="1"/>
    <col min="9716" max="9911" width="9" style="4"/>
    <col min="9912" max="9912" width="4" style="4" customWidth="1"/>
    <col min="9913" max="9913" width="17.75" style="4" customWidth="1"/>
    <col min="9914" max="9915" width="12.5" style="4" customWidth="1"/>
    <col min="9916" max="9916" width="12.25" style="4" bestFit="1" customWidth="1"/>
    <col min="9917" max="9918" width="11" style="4" customWidth="1"/>
    <col min="9919" max="9919" width="9.875" style="4" customWidth="1"/>
    <col min="9920" max="9921" width="11" style="4" customWidth="1"/>
    <col min="9922" max="9922" width="10.125" style="4" customWidth="1"/>
    <col min="9923" max="9924" width="11" style="4" customWidth="1"/>
    <col min="9925" max="9925" width="10.375" style="4" customWidth="1"/>
    <col min="9926" max="9927" width="11" style="4" customWidth="1"/>
    <col min="9928" max="9928" width="10.625" style="4" customWidth="1"/>
    <col min="9929" max="9931" width="11" style="4" customWidth="1"/>
    <col min="9932" max="9933" width="11.25" style="4" customWidth="1"/>
    <col min="9934" max="9934" width="10.375" style="4" bestFit="1" customWidth="1"/>
    <col min="9935" max="9936" width="11.25" style="4" customWidth="1"/>
    <col min="9937" max="9937" width="10.375" style="4" customWidth="1"/>
    <col min="9938" max="9939" width="11.25" style="4" customWidth="1"/>
    <col min="9940" max="9940" width="12.25" style="4" bestFit="1" customWidth="1"/>
    <col min="9941" max="9942" width="11.25" style="4" customWidth="1"/>
    <col min="9943" max="9943" width="9.625" style="4" customWidth="1"/>
    <col min="9944" max="9945" width="11.25" style="4" customWidth="1"/>
    <col min="9946" max="9946" width="9.25" style="4" customWidth="1"/>
    <col min="9947" max="9948" width="11.25" style="4" customWidth="1"/>
    <col min="9949" max="9949" width="10.125" style="4" customWidth="1"/>
    <col min="9950" max="9951" width="9.375" style="4" customWidth="1"/>
    <col min="9952" max="9952" width="10.375" style="4" bestFit="1" customWidth="1"/>
    <col min="9953" max="9954" width="9.375" style="4" customWidth="1"/>
    <col min="9955" max="9955" width="9.25" style="4" bestFit="1" customWidth="1"/>
    <col min="9956" max="9956" width="9.375" style="4" customWidth="1"/>
    <col min="9957" max="9957" width="9" style="4" customWidth="1"/>
    <col min="9958" max="9958" width="9.75" style="4" customWidth="1"/>
    <col min="9959" max="9959" width="10.5" style="4" customWidth="1"/>
    <col min="9960" max="9960" width="11.125" style="4" bestFit="1" customWidth="1"/>
    <col min="9961" max="9961" width="10.375" style="4" bestFit="1" customWidth="1"/>
    <col min="9962" max="9962" width="9.375" style="4" customWidth="1"/>
    <col min="9963" max="9963" width="10" style="4" customWidth="1"/>
    <col min="9964" max="9964" width="8.5" style="4" bestFit="1" customWidth="1"/>
    <col min="9965" max="9965" width="10.25" style="4" customWidth="1"/>
    <col min="9966" max="9966" width="10.125" style="4" customWidth="1"/>
    <col min="9967" max="9967" width="9.25" style="4" bestFit="1" customWidth="1"/>
    <col min="9968" max="9968" width="11" style="4" bestFit="1" customWidth="1"/>
    <col min="9969" max="9969" width="10.625" style="4" customWidth="1"/>
    <col min="9970" max="9970" width="10.375" style="4" bestFit="1" customWidth="1"/>
    <col min="9971" max="9971" width="9.5" style="4" bestFit="1" customWidth="1"/>
    <col min="9972" max="10167" width="9" style="4"/>
    <col min="10168" max="10168" width="4" style="4" customWidth="1"/>
    <col min="10169" max="10169" width="17.75" style="4" customWidth="1"/>
    <col min="10170" max="10171" width="12.5" style="4" customWidth="1"/>
    <col min="10172" max="10172" width="12.25" style="4" bestFit="1" customWidth="1"/>
    <col min="10173" max="10174" width="11" style="4" customWidth="1"/>
    <col min="10175" max="10175" width="9.875" style="4" customWidth="1"/>
    <col min="10176" max="10177" width="11" style="4" customWidth="1"/>
    <col min="10178" max="10178" width="10.125" style="4" customWidth="1"/>
    <col min="10179" max="10180" width="11" style="4" customWidth="1"/>
    <col min="10181" max="10181" width="10.375" style="4" customWidth="1"/>
    <col min="10182" max="10183" width="11" style="4" customWidth="1"/>
    <col min="10184" max="10184" width="10.625" style="4" customWidth="1"/>
    <col min="10185" max="10187" width="11" style="4" customWidth="1"/>
    <col min="10188" max="10189" width="11.25" style="4" customWidth="1"/>
    <col min="10190" max="10190" width="10.375" style="4" bestFit="1" customWidth="1"/>
    <col min="10191" max="10192" width="11.25" style="4" customWidth="1"/>
    <col min="10193" max="10193" width="10.375" style="4" customWidth="1"/>
    <col min="10194" max="10195" width="11.25" style="4" customWidth="1"/>
    <col min="10196" max="10196" width="12.25" style="4" bestFit="1" customWidth="1"/>
    <col min="10197" max="10198" width="11.25" style="4" customWidth="1"/>
    <col min="10199" max="10199" width="9.625" style="4" customWidth="1"/>
    <col min="10200" max="10201" width="11.25" style="4" customWidth="1"/>
    <col min="10202" max="10202" width="9.25" style="4" customWidth="1"/>
    <col min="10203" max="10204" width="11.25" style="4" customWidth="1"/>
    <col min="10205" max="10205" width="10.125" style="4" customWidth="1"/>
    <col min="10206" max="10207" width="9.375" style="4" customWidth="1"/>
    <col min="10208" max="10208" width="10.375" style="4" bestFit="1" customWidth="1"/>
    <col min="10209" max="10210" width="9.375" style="4" customWidth="1"/>
    <col min="10211" max="10211" width="9.25" style="4" bestFit="1" customWidth="1"/>
    <col min="10212" max="10212" width="9.375" style="4" customWidth="1"/>
    <col min="10213" max="10213" width="9" style="4" customWidth="1"/>
    <col min="10214" max="10214" width="9.75" style="4" customWidth="1"/>
    <col min="10215" max="10215" width="10.5" style="4" customWidth="1"/>
    <col min="10216" max="10216" width="11.125" style="4" bestFit="1" customWidth="1"/>
    <col min="10217" max="10217" width="10.375" style="4" bestFit="1" customWidth="1"/>
    <col min="10218" max="10218" width="9.375" style="4" customWidth="1"/>
    <col min="10219" max="10219" width="10" style="4" customWidth="1"/>
    <col min="10220" max="10220" width="8.5" style="4" bestFit="1" customWidth="1"/>
    <col min="10221" max="10221" width="10.25" style="4" customWidth="1"/>
    <col min="10222" max="10222" width="10.125" style="4" customWidth="1"/>
    <col min="10223" max="10223" width="9.25" style="4" bestFit="1" customWidth="1"/>
    <col min="10224" max="10224" width="11" style="4" bestFit="1" customWidth="1"/>
    <col min="10225" max="10225" width="10.625" style="4" customWidth="1"/>
    <col min="10226" max="10226" width="10.375" style="4" bestFit="1" customWidth="1"/>
    <col min="10227" max="10227" width="9.5" style="4" bestFit="1" customWidth="1"/>
    <col min="10228" max="10423" width="9" style="4"/>
    <col min="10424" max="10424" width="4" style="4" customWidth="1"/>
    <col min="10425" max="10425" width="17.75" style="4" customWidth="1"/>
    <col min="10426" max="10427" width="12.5" style="4" customWidth="1"/>
    <col min="10428" max="10428" width="12.25" style="4" bestFit="1" customWidth="1"/>
    <col min="10429" max="10430" width="11" style="4" customWidth="1"/>
    <col min="10431" max="10431" width="9.875" style="4" customWidth="1"/>
    <col min="10432" max="10433" width="11" style="4" customWidth="1"/>
    <col min="10434" max="10434" width="10.125" style="4" customWidth="1"/>
    <col min="10435" max="10436" width="11" style="4" customWidth="1"/>
    <col min="10437" max="10437" width="10.375" style="4" customWidth="1"/>
    <col min="10438" max="10439" width="11" style="4" customWidth="1"/>
    <col min="10440" max="10440" width="10.625" style="4" customWidth="1"/>
    <col min="10441" max="10443" width="11" style="4" customWidth="1"/>
    <col min="10444" max="10445" width="11.25" style="4" customWidth="1"/>
    <col min="10446" max="10446" width="10.375" style="4" bestFit="1" customWidth="1"/>
    <col min="10447" max="10448" width="11.25" style="4" customWidth="1"/>
    <col min="10449" max="10449" width="10.375" style="4" customWidth="1"/>
    <col min="10450" max="10451" width="11.25" style="4" customWidth="1"/>
    <col min="10452" max="10452" width="12.25" style="4" bestFit="1" customWidth="1"/>
    <col min="10453" max="10454" width="11.25" style="4" customWidth="1"/>
    <col min="10455" max="10455" width="9.625" style="4" customWidth="1"/>
    <col min="10456" max="10457" width="11.25" style="4" customWidth="1"/>
    <col min="10458" max="10458" width="9.25" style="4" customWidth="1"/>
    <col min="10459" max="10460" width="11.25" style="4" customWidth="1"/>
    <col min="10461" max="10461" width="10.125" style="4" customWidth="1"/>
    <col min="10462" max="10463" width="9.375" style="4" customWidth="1"/>
    <col min="10464" max="10464" width="10.375" style="4" bestFit="1" customWidth="1"/>
    <col min="10465" max="10466" width="9.375" style="4" customWidth="1"/>
    <col min="10467" max="10467" width="9.25" style="4" bestFit="1" customWidth="1"/>
    <col min="10468" max="10468" width="9.375" style="4" customWidth="1"/>
    <col min="10469" max="10469" width="9" style="4" customWidth="1"/>
    <col min="10470" max="10470" width="9.75" style="4" customWidth="1"/>
    <col min="10471" max="10471" width="10.5" style="4" customWidth="1"/>
    <col min="10472" max="10472" width="11.125" style="4" bestFit="1" customWidth="1"/>
    <col min="10473" max="10473" width="10.375" style="4" bestFit="1" customWidth="1"/>
    <col min="10474" max="10474" width="9.375" style="4" customWidth="1"/>
    <col min="10475" max="10475" width="10" style="4" customWidth="1"/>
    <col min="10476" max="10476" width="8.5" style="4" bestFit="1" customWidth="1"/>
    <col min="10477" max="10477" width="10.25" style="4" customWidth="1"/>
    <col min="10478" max="10478" width="10.125" style="4" customWidth="1"/>
    <col min="10479" max="10479" width="9.25" style="4" bestFit="1" customWidth="1"/>
    <col min="10480" max="10480" width="11" style="4" bestFit="1" customWidth="1"/>
    <col min="10481" max="10481" width="10.625" style="4" customWidth="1"/>
    <col min="10482" max="10482" width="10.375" style="4" bestFit="1" customWidth="1"/>
    <col min="10483" max="10483" width="9.5" style="4" bestFit="1" customWidth="1"/>
    <col min="10484" max="10679" width="9" style="4"/>
    <col min="10680" max="10680" width="4" style="4" customWidth="1"/>
    <col min="10681" max="10681" width="17.75" style="4" customWidth="1"/>
    <col min="10682" max="10683" width="12.5" style="4" customWidth="1"/>
    <col min="10684" max="10684" width="12.25" style="4" bestFit="1" customWidth="1"/>
    <col min="10685" max="10686" width="11" style="4" customWidth="1"/>
    <col min="10687" max="10687" width="9.875" style="4" customWidth="1"/>
    <col min="10688" max="10689" width="11" style="4" customWidth="1"/>
    <col min="10690" max="10690" width="10.125" style="4" customWidth="1"/>
    <col min="10691" max="10692" width="11" style="4" customWidth="1"/>
    <col min="10693" max="10693" width="10.375" style="4" customWidth="1"/>
    <col min="10694" max="10695" width="11" style="4" customWidth="1"/>
    <col min="10696" max="10696" width="10.625" style="4" customWidth="1"/>
    <col min="10697" max="10699" width="11" style="4" customWidth="1"/>
    <col min="10700" max="10701" width="11.25" style="4" customWidth="1"/>
    <col min="10702" max="10702" width="10.375" style="4" bestFit="1" customWidth="1"/>
    <col min="10703" max="10704" width="11.25" style="4" customWidth="1"/>
    <col min="10705" max="10705" width="10.375" style="4" customWidth="1"/>
    <col min="10706" max="10707" width="11.25" style="4" customWidth="1"/>
    <col min="10708" max="10708" width="12.25" style="4" bestFit="1" customWidth="1"/>
    <col min="10709" max="10710" width="11.25" style="4" customWidth="1"/>
    <col min="10711" max="10711" width="9.625" style="4" customWidth="1"/>
    <col min="10712" max="10713" width="11.25" style="4" customWidth="1"/>
    <col min="10714" max="10714" width="9.25" style="4" customWidth="1"/>
    <col min="10715" max="10716" width="11.25" style="4" customWidth="1"/>
    <col min="10717" max="10717" width="10.125" style="4" customWidth="1"/>
    <col min="10718" max="10719" width="9.375" style="4" customWidth="1"/>
    <col min="10720" max="10720" width="10.375" style="4" bestFit="1" customWidth="1"/>
    <col min="10721" max="10722" width="9.375" style="4" customWidth="1"/>
    <col min="10723" max="10723" width="9.25" style="4" bestFit="1" customWidth="1"/>
    <col min="10724" max="10724" width="9.375" style="4" customWidth="1"/>
    <col min="10725" max="10725" width="9" style="4" customWidth="1"/>
    <col min="10726" max="10726" width="9.75" style="4" customWidth="1"/>
    <col min="10727" max="10727" width="10.5" style="4" customWidth="1"/>
    <col min="10728" max="10728" width="11.125" style="4" bestFit="1" customWidth="1"/>
    <col min="10729" max="10729" width="10.375" style="4" bestFit="1" customWidth="1"/>
    <col min="10730" max="10730" width="9.375" style="4" customWidth="1"/>
    <col min="10731" max="10731" width="10" style="4" customWidth="1"/>
    <col min="10732" max="10732" width="8.5" style="4" bestFit="1" customWidth="1"/>
    <col min="10733" max="10733" width="10.25" style="4" customWidth="1"/>
    <col min="10734" max="10734" width="10.125" style="4" customWidth="1"/>
    <col min="10735" max="10735" width="9.25" style="4" bestFit="1" customWidth="1"/>
    <col min="10736" max="10736" width="11" style="4" bestFit="1" customWidth="1"/>
    <col min="10737" max="10737" width="10.625" style="4" customWidth="1"/>
    <col min="10738" max="10738" width="10.375" style="4" bestFit="1" customWidth="1"/>
    <col min="10739" max="10739" width="9.5" style="4" bestFit="1" customWidth="1"/>
    <col min="10740" max="10935" width="9" style="4"/>
    <col min="10936" max="10936" width="4" style="4" customWidth="1"/>
    <col min="10937" max="10937" width="17.75" style="4" customWidth="1"/>
    <col min="10938" max="10939" width="12.5" style="4" customWidth="1"/>
    <col min="10940" max="10940" width="12.25" style="4" bestFit="1" customWidth="1"/>
    <col min="10941" max="10942" width="11" style="4" customWidth="1"/>
    <col min="10943" max="10943" width="9.875" style="4" customWidth="1"/>
    <col min="10944" max="10945" width="11" style="4" customWidth="1"/>
    <col min="10946" max="10946" width="10.125" style="4" customWidth="1"/>
    <col min="10947" max="10948" width="11" style="4" customWidth="1"/>
    <col min="10949" max="10949" width="10.375" style="4" customWidth="1"/>
    <col min="10950" max="10951" width="11" style="4" customWidth="1"/>
    <col min="10952" max="10952" width="10.625" style="4" customWidth="1"/>
    <col min="10953" max="10955" width="11" style="4" customWidth="1"/>
    <col min="10956" max="10957" width="11.25" style="4" customWidth="1"/>
    <col min="10958" max="10958" width="10.375" style="4" bestFit="1" customWidth="1"/>
    <col min="10959" max="10960" width="11.25" style="4" customWidth="1"/>
    <col min="10961" max="10961" width="10.375" style="4" customWidth="1"/>
    <col min="10962" max="10963" width="11.25" style="4" customWidth="1"/>
    <col min="10964" max="10964" width="12.25" style="4" bestFit="1" customWidth="1"/>
    <col min="10965" max="10966" width="11.25" style="4" customWidth="1"/>
    <col min="10967" max="10967" width="9.625" style="4" customWidth="1"/>
    <col min="10968" max="10969" width="11.25" style="4" customWidth="1"/>
    <col min="10970" max="10970" width="9.25" style="4" customWidth="1"/>
    <col min="10971" max="10972" width="11.25" style="4" customWidth="1"/>
    <col min="10973" max="10973" width="10.125" style="4" customWidth="1"/>
    <col min="10974" max="10975" width="9.375" style="4" customWidth="1"/>
    <col min="10976" max="10976" width="10.375" style="4" bestFit="1" customWidth="1"/>
    <col min="10977" max="10978" width="9.375" style="4" customWidth="1"/>
    <col min="10979" max="10979" width="9.25" style="4" bestFit="1" customWidth="1"/>
    <col min="10980" max="10980" width="9.375" style="4" customWidth="1"/>
    <col min="10981" max="10981" width="9" style="4" customWidth="1"/>
    <col min="10982" max="10982" width="9.75" style="4" customWidth="1"/>
    <col min="10983" max="10983" width="10.5" style="4" customWidth="1"/>
    <col min="10984" max="10984" width="11.125" style="4" bestFit="1" customWidth="1"/>
    <col min="10985" max="10985" width="10.375" style="4" bestFit="1" customWidth="1"/>
    <col min="10986" max="10986" width="9.375" style="4" customWidth="1"/>
    <col min="10987" max="10987" width="10" style="4" customWidth="1"/>
    <col min="10988" max="10988" width="8.5" style="4" bestFit="1" customWidth="1"/>
    <col min="10989" max="10989" width="10.25" style="4" customWidth="1"/>
    <col min="10990" max="10990" width="10.125" style="4" customWidth="1"/>
    <col min="10991" max="10991" width="9.25" style="4" bestFit="1" customWidth="1"/>
    <col min="10992" max="10992" width="11" style="4" bestFit="1" customWidth="1"/>
    <col min="10993" max="10993" width="10.625" style="4" customWidth="1"/>
    <col min="10994" max="10994" width="10.375" style="4" bestFit="1" customWidth="1"/>
    <col min="10995" max="10995" width="9.5" style="4" bestFit="1" customWidth="1"/>
    <col min="10996" max="11191" width="9" style="4"/>
    <col min="11192" max="11192" width="4" style="4" customWidth="1"/>
    <col min="11193" max="11193" width="17.75" style="4" customWidth="1"/>
    <col min="11194" max="11195" width="12.5" style="4" customWidth="1"/>
    <col min="11196" max="11196" width="12.25" style="4" bestFit="1" customWidth="1"/>
    <col min="11197" max="11198" width="11" style="4" customWidth="1"/>
    <col min="11199" max="11199" width="9.875" style="4" customWidth="1"/>
    <col min="11200" max="11201" width="11" style="4" customWidth="1"/>
    <col min="11202" max="11202" width="10.125" style="4" customWidth="1"/>
    <col min="11203" max="11204" width="11" style="4" customWidth="1"/>
    <col min="11205" max="11205" width="10.375" style="4" customWidth="1"/>
    <col min="11206" max="11207" width="11" style="4" customWidth="1"/>
    <col min="11208" max="11208" width="10.625" style="4" customWidth="1"/>
    <col min="11209" max="11211" width="11" style="4" customWidth="1"/>
    <col min="11212" max="11213" width="11.25" style="4" customWidth="1"/>
    <col min="11214" max="11214" width="10.375" style="4" bestFit="1" customWidth="1"/>
    <col min="11215" max="11216" width="11.25" style="4" customWidth="1"/>
    <col min="11217" max="11217" width="10.375" style="4" customWidth="1"/>
    <col min="11218" max="11219" width="11.25" style="4" customWidth="1"/>
    <col min="11220" max="11220" width="12.25" style="4" bestFit="1" customWidth="1"/>
    <col min="11221" max="11222" width="11.25" style="4" customWidth="1"/>
    <col min="11223" max="11223" width="9.625" style="4" customWidth="1"/>
    <col min="11224" max="11225" width="11.25" style="4" customWidth="1"/>
    <col min="11226" max="11226" width="9.25" style="4" customWidth="1"/>
    <col min="11227" max="11228" width="11.25" style="4" customWidth="1"/>
    <col min="11229" max="11229" width="10.125" style="4" customWidth="1"/>
    <col min="11230" max="11231" width="9.375" style="4" customWidth="1"/>
    <col min="11232" max="11232" width="10.375" style="4" bestFit="1" customWidth="1"/>
    <col min="11233" max="11234" width="9.375" style="4" customWidth="1"/>
    <col min="11235" max="11235" width="9.25" style="4" bestFit="1" customWidth="1"/>
    <col min="11236" max="11236" width="9.375" style="4" customWidth="1"/>
    <col min="11237" max="11237" width="9" style="4" customWidth="1"/>
    <col min="11238" max="11238" width="9.75" style="4" customWidth="1"/>
    <col min="11239" max="11239" width="10.5" style="4" customWidth="1"/>
    <col min="11240" max="11240" width="11.125" style="4" bestFit="1" customWidth="1"/>
    <col min="11241" max="11241" width="10.375" style="4" bestFit="1" customWidth="1"/>
    <col min="11242" max="11242" width="9.375" style="4" customWidth="1"/>
    <col min="11243" max="11243" width="10" style="4" customWidth="1"/>
    <col min="11244" max="11244" width="8.5" style="4" bestFit="1" customWidth="1"/>
    <col min="11245" max="11245" width="10.25" style="4" customWidth="1"/>
    <col min="11246" max="11246" width="10.125" style="4" customWidth="1"/>
    <col min="11247" max="11247" width="9.25" style="4" bestFit="1" customWidth="1"/>
    <col min="11248" max="11248" width="11" style="4" bestFit="1" customWidth="1"/>
    <col min="11249" max="11249" width="10.625" style="4" customWidth="1"/>
    <col min="11250" max="11250" width="10.375" style="4" bestFit="1" customWidth="1"/>
    <col min="11251" max="11251" width="9.5" style="4" bestFit="1" customWidth="1"/>
    <col min="11252" max="11447" width="9" style="4"/>
    <col min="11448" max="11448" width="4" style="4" customWidth="1"/>
    <col min="11449" max="11449" width="17.75" style="4" customWidth="1"/>
    <col min="11450" max="11451" width="12.5" style="4" customWidth="1"/>
    <col min="11452" max="11452" width="12.25" style="4" bestFit="1" customWidth="1"/>
    <col min="11453" max="11454" width="11" style="4" customWidth="1"/>
    <col min="11455" max="11455" width="9.875" style="4" customWidth="1"/>
    <col min="11456" max="11457" width="11" style="4" customWidth="1"/>
    <col min="11458" max="11458" width="10.125" style="4" customWidth="1"/>
    <col min="11459" max="11460" width="11" style="4" customWidth="1"/>
    <col min="11461" max="11461" width="10.375" style="4" customWidth="1"/>
    <col min="11462" max="11463" width="11" style="4" customWidth="1"/>
    <col min="11464" max="11464" width="10.625" style="4" customWidth="1"/>
    <col min="11465" max="11467" width="11" style="4" customWidth="1"/>
    <col min="11468" max="11469" width="11.25" style="4" customWidth="1"/>
    <col min="11470" max="11470" width="10.375" style="4" bestFit="1" customWidth="1"/>
    <col min="11471" max="11472" width="11.25" style="4" customWidth="1"/>
    <col min="11473" max="11473" width="10.375" style="4" customWidth="1"/>
    <col min="11474" max="11475" width="11.25" style="4" customWidth="1"/>
    <col min="11476" max="11476" width="12.25" style="4" bestFit="1" customWidth="1"/>
    <col min="11477" max="11478" width="11.25" style="4" customWidth="1"/>
    <col min="11479" max="11479" width="9.625" style="4" customWidth="1"/>
    <col min="11480" max="11481" width="11.25" style="4" customWidth="1"/>
    <col min="11482" max="11482" width="9.25" style="4" customWidth="1"/>
    <col min="11483" max="11484" width="11.25" style="4" customWidth="1"/>
    <col min="11485" max="11485" width="10.125" style="4" customWidth="1"/>
    <col min="11486" max="11487" width="9.375" style="4" customWidth="1"/>
    <col min="11488" max="11488" width="10.375" style="4" bestFit="1" customWidth="1"/>
    <col min="11489" max="11490" width="9.375" style="4" customWidth="1"/>
    <col min="11491" max="11491" width="9.25" style="4" bestFit="1" customWidth="1"/>
    <col min="11492" max="11492" width="9.375" style="4" customWidth="1"/>
    <col min="11493" max="11493" width="9" style="4" customWidth="1"/>
    <col min="11494" max="11494" width="9.75" style="4" customWidth="1"/>
    <col min="11495" max="11495" width="10.5" style="4" customWidth="1"/>
    <col min="11496" max="11496" width="11.125" style="4" bestFit="1" customWidth="1"/>
    <col min="11497" max="11497" width="10.375" style="4" bestFit="1" customWidth="1"/>
    <col min="11498" max="11498" width="9.375" style="4" customWidth="1"/>
    <col min="11499" max="11499" width="10" style="4" customWidth="1"/>
    <col min="11500" max="11500" width="8.5" style="4" bestFit="1" customWidth="1"/>
    <col min="11501" max="11501" width="10.25" style="4" customWidth="1"/>
    <col min="11502" max="11502" width="10.125" style="4" customWidth="1"/>
    <col min="11503" max="11503" width="9.25" style="4" bestFit="1" customWidth="1"/>
    <col min="11504" max="11504" width="11" style="4" bestFit="1" customWidth="1"/>
    <col min="11505" max="11505" width="10.625" style="4" customWidth="1"/>
    <col min="11506" max="11506" width="10.375" style="4" bestFit="1" customWidth="1"/>
    <col min="11507" max="11507" width="9.5" style="4" bestFit="1" customWidth="1"/>
    <col min="11508" max="11703" width="9" style="4"/>
    <col min="11704" max="11704" width="4" style="4" customWidth="1"/>
    <col min="11705" max="11705" width="17.75" style="4" customWidth="1"/>
    <col min="11706" max="11707" width="12.5" style="4" customWidth="1"/>
    <col min="11708" max="11708" width="12.25" style="4" bestFit="1" customWidth="1"/>
    <col min="11709" max="11710" width="11" style="4" customWidth="1"/>
    <col min="11711" max="11711" width="9.875" style="4" customWidth="1"/>
    <col min="11712" max="11713" width="11" style="4" customWidth="1"/>
    <col min="11714" max="11714" width="10.125" style="4" customWidth="1"/>
    <col min="11715" max="11716" width="11" style="4" customWidth="1"/>
    <col min="11717" max="11717" width="10.375" style="4" customWidth="1"/>
    <col min="11718" max="11719" width="11" style="4" customWidth="1"/>
    <col min="11720" max="11720" width="10.625" style="4" customWidth="1"/>
    <col min="11721" max="11723" width="11" style="4" customWidth="1"/>
    <col min="11724" max="11725" width="11.25" style="4" customWidth="1"/>
    <col min="11726" max="11726" width="10.375" style="4" bestFit="1" customWidth="1"/>
    <col min="11727" max="11728" width="11.25" style="4" customWidth="1"/>
    <col min="11729" max="11729" width="10.375" style="4" customWidth="1"/>
    <col min="11730" max="11731" width="11.25" style="4" customWidth="1"/>
    <col min="11732" max="11732" width="12.25" style="4" bestFit="1" customWidth="1"/>
    <col min="11733" max="11734" width="11.25" style="4" customWidth="1"/>
    <col min="11735" max="11735" width="9.625" style="4" customWidth="1"/>
    <col min="11736" max="11737" width="11.25" style="4" customWidth="1"/>
    <col min="11738" max="11738" width="9.25" style="4" customWidth="1"/>
    <col min="11739" max="11740" width="11.25" style="4" customWidth="1"/>
    <col min="11741" max="11741" width="10.125" style="4" customWidth="1"/>
    <col min="11742" max="11743" width="9.375" style="4" customWidth="1"/>
    <col min="11744" max="11744" width="10.375" style="4" bestFit="1" customWidth="1"/>
    <col min="11745" max="11746" width="9.375" style="4" customWidth="1"/>
    <col min="11747" max="11747" width="9.25" style="4" bestFit="1" customWidth="1"/>
    <col min="11748" max="11748" width="9.375" style="4" customWidth="1"/>
    <col min="11749" max="11749" width="9" style="4" customWidth="1"/>
    <col min="11750" max="11750" width="9.75" style="4" customWidth="1"/>
    <col min="11751" max="11751" width="10.5" style="4" customWidth="1"/>
    <col min="11752" max="11752" width="11.125" style="4" bestFit="1" customWidth="1"/>
    <col min="11753" max="11753" width="10.375" style="4" bestFit="1" customWidth="1"/>
    <col min="11754" max="11754" width="9.375" style="4" customWidth="1"/>
    <col min="11755" max="11755" width="10" style="4" customWidth="1"/>
    <col min="11756" max="11756" width="8.5" style="4" bestFit="1" customWidth="1"/>
    <col min="11757" max="11757" width="10.25" style="4" customWidth="1"/>
    <col min="11758" max="11758" width="10.125" style="4" customWidth="1"/>
    <col min="11759" max="11759" width="9.25" style="4" bestFit="1" customWidth="1"/>
    <col min="11760" max="11760" width="11" style="4" bestFit="1" customWidth="1"/>
    <col min="11761" max="11761" width="10.625" style="4" customWidth="1"/>
    <col min="11762" max="11762" width="10.375" style="4" bestFit="1" customWidth="1"/>
    <col min="11763" max="11763" width="9.5" style="4" bestFit="1" customWidth="1"/>
    <col min="11764" max="11959" width="9" style="4"/>
    <col min="11960" max="11960" width="4" style="4" customWidth="1"/>
    <col min="11961" max="11961" width="17.75" style="4" customWidth="1"/>
    <col min="11962" max="11963" width="12.5" style="4" customWidth="1"/>
    <col min="11964" max="11964" width="12.25" style="4" bestFit="1" customWidth="1"/>
    <col min="11965" max="11966" width="11" style="4" customWidth="1"/>
    <col min="11967" max="11967" width="9.875" style="4" customWidth="1"/>
    <col min="11968" max="11969" width="11" style="4" customWidth="1"/>
    <col min="11970" max="11970" width="10.125" style="4" customWidth="1"/>
    <col min="11971" max="11972" width="11" style="4" customWidth="1"/>
    <col min="11973" max="11973" width="10.375" style="4" customWidth="1"/>
    <col min="11974" max="11975" width="11" style="4" customWidth="1"/>
    <col min="11976" max="11976" width="10.625" style="4" customWidth="1"/>
    <col min="11977" max="11979" width="11" style="4" customWidth="1"/>
    <col min="11980" max="11981" width="11.25" style="4" customWidth="1"/>
    <col min="11982" max="11982" width="10.375" style="4" bestFit="1" customWidth="1"/>
    <col min="11983" max="11984" width="11.25" style="4" customWidth="1"/>
    <col min="11985" max="11985" width="10.375" style="4" customWidth="1"/>
    <col min="11986" max="11987" width="11.25" style="4" customWidth="1"/>
    <col min="11988" max="11988" width="12.25" style="4" bestFit="1" customWidth="1"/>
    <col min="11989" max="11990" width="11.25" style="4" customWidth="1"/>
    <col min="11991" max="11991" width="9.625" style="4" customWidth="1"/>
    <col min="11992" max="11993" width="11.25" style="4" customWidth="1"/>
    <col min="11994" max="11994" width="9.25" style="4" customWidth="1"/>
    <col min="11995" max="11996" width="11.25" style="4" customWidth="1"/>
    <col min="11997" max="11997" width="10.125" style="4" customWidth="1"/>
    <col min="11998" max="11999" width="9.375" style="4" customWidth="1"/>
    <col min="12000" max="12000" width="10.375" style="4" bestFit="1" customWidth="1"/>
    <col min="12001" max="12002" width="9.375" style="4" customWidth="1"/>
    <col min="12003" max="12003" width="9.25" style="4" bestFit="1" customWidth="1"/>
    <col min="12004" max="12004" width="9.375" style="4" customWidth="1"/>
    <col min="12005" max="12005" width="9" style="4" customWidth="1"/>
    <col min="12006" max="12006" width="9.75" style="4" customWidth="1"/>
    <col min="12007" max="12007" width="10.5" style="4" customWidth="1"/>
    <col min="12008" max="12008" width="11.125" style="4" bestFit="1" customWidth="1"/>
    <col min="12009" max="12009" width="10.375" style="4" bestFit="1" customWidth="1"/>
    <col min="12010" max="12010" width="9.375" style="4" customWidth="1"/>
    <col min="12011" max="12011" width="10" style="4" customWidth="1"/>
    <col min="12012" max="12012" width="8.5" style="4" bestFit="1" customWidth="1"/>
    <col min="12013" max="12013" width="10.25" style="4" customWidth="1"/>
    <col min="12014" max="12014" width="10.125" style="4" customWidth="1"/>
    <col min="12015" max="12015" width="9.25" style="4" bestFit="1" customWidth="1"/>
    <col min="12016" max="12016" width="11" style="4" bestFit="1" customWidth="1"/>
    <col min="12017" max="12017" width="10.625" style="4" customWidth="1"/>
    <col min="12018" max="12018" width="10.375" style="4" bestFit="1" customWidth="1"/>
    <col min="12019" max="12019" width="9.5" style="4" bestFit="1" customWidth="1"/>
    <col min="12020" max="12215" width="9" style="4"/>
    <col min="12216" max="12216" width="4" style="4" customWidth="1"/>
    <col min="12217" max="12217" width="17.75" style="4" customWidth="1"/>
    <col min="12218" max="12219" width="12.5" style="4" customWidth="1"/>
    <col min="12220" max="12220" width="12.25" style="4" bestFit="1" customWidth="1"/>
    <col min="12221" max="12222" width="11" style="4" customWidth="1"/>
    <col min="12223" max="12223" width="9.875" style="4" customWidth="1"/>
    <col min="12224" max="12225" width="11" style="4" customWidth="1"/>
    <col min="12226" max="12226" width="10.125" style="4" customWidth="1"/>
    <col min="12227" max="12228" width="11" style="4" customWidth="1"/>
    <col min="12229" max="12229" width="10.375" style="4" customWidth="1"/>
    <col min="12230" max="12231" width="11" style="4" customWidth="1"/>
    <col min="12232" max="12232" width="10.625" style="4" customWidth="1"/>
    <col min="12233" max="12235" width="11" style="4" customWidth="1"/>
    <col min="12236" max="12237" width="11.25" style="4" customWidth="1"/>
    <col min="12238" max="12238" width="10.375" style="4" bestFit="1" customWidth="1"/>
    <col min="12239" max="12240" width="11.25" style="4" customWidth="1"/>
    <col min="12241" max="12241" width="10.375" style="4" customWidth="1"/>
    <col min="12242" max="12243" width="11.25" style="4" customWidth="1"/>
    <col min="12244" max="12244" width="12.25" style="4" bestFit="1" customWidth="1"/>
    <col min="12245" max="12246" width="11.25" style="4" customWidth="1"/>
    <col min="12247" max="12247" width="9.625" style="4" customWidth="1"/>
    <col min="12248" max="12249" width="11.25" style="4" customWidth="1"/>
    <col min="12250" max="12250" width="9.25" style="4" customWidth="1"/>
    <col min="12251" max="12252" width="11.25" style="4" customWidth="1"/>
    <col min="12253" max="12253" width="10.125" style="4" customWidth="1"/>
    <col min="12254" max="12255" width="9.375" style="4" customWidth="1"/>
    <col min="12256" max="12256" width="10.375" style="4" bestFit="1" customWidth="1"/>
    <col min="12257" max="12258" width="9.375" style="4" customWidth="1"/>
    <col min="12259" max="12259" width="9.25" style="4" bestFit="1" customWidth="1"/>
    <col min="12260" max="12260" width="9.375" style="4" customWidth="1"/>
    <col min="12261" max="12261" width="9" style="4" customWidth="1"/>
    <col min="12262" max="12262" width="9.75" style="4" customWidth="1"/>
    <col min="12263" max="12263" width="10.5" style="4" customWidth="1"/>
    <col min="12264" max="12264" width="11.125" style="4" bestFit="1" customWidth="1"/>
    <col min="12265" max="12265" width="10.375" style="4" bestFit="1" customWidth="1"/>
    <col min="12266" max="12266" width="9.375" style="4" customWidth="1"/>
    <col min="12267" max="12267" width="10" style="4" customWidth="1"/>
    <col min="12268" max="12268" width="8.5" style="4" bestFit="1" customWidth="1"/>
    <col min="12269" max="12269" width="10.25" style="4" customWidth="1"/>
    <col min="12270" max="12270" width="10.125" style="4" customWidth="1"/>
    <col min="12271" max="12271" width="9.25" style="4" bestFit="1" customWidth="1"/>
    <col min="12272" max="12272" width="11" style="4" bestFit="1" customWidth="1"/>
    <col min="12273" max="12273" width="10.625" style="4" customWidth="1"/>
    <col min="12274" max="12274" width="10.375" style="4" bestFit="1" customWidth="1"/>
    <col min="12275" max="12275" width="9.5" style="4" bestFit="1" customWidth="1"/>
    <col min="12276" max="12471" width="9" style="4"/>
    <col min="12472" max="12472" width="4" style="4" customWidth="1"/>
    <col min="12473" max="12473" width="17.75" style="4" customWidth="1"/>
    <col min="12474" max="12475" width="12.5" style="4" customWidth="1"/>
    <col min="12476" max="12476" width="12.25" style="4" bestFit="1" customWidth="1"/>
    <col min="12477" max="12478" width="11" style="4" customWidth="1"/>
    <col min="12479" max="12479" width="9.875" style="4" customWidth="1"/>
    <col min="12480" max="12481" width="11" style="4" customWidth="1"/>
    <col min="12482" max="12482" width="10.125" style="4" customWidth="1"/>
    <col min="12483" max="12484" width="11" style="4" customWidth="1"/>
    <col min="12485" max="12485" width="10.375" style="4" customWidth="1"/>
    <col min="12486" max="12487" width="11" style="4" customWidth="1"/>
    <col min="12488" max="12488" width="10.625" style="4" customWidth="1"/>
    <col min="12489" max="12491" width="11" style="4" customWidth="1"/>
    <col min="12492" max="12493" width="11.25" style="4" customWidth="1"/>
    <col min="12494" max="12494" width="10.375" style="4" bestFit="1" customWidth="1"/>
    <col min="12495" max="12496" width="11.25" style="4" customWidth="1"/>
    <col min="12497" max="12497" width="10.375" style="4" customWidth="1"/>
    <col min="12498" max="12499" width="11.25" style="4" customWidth="1"/>
    <col min="12500" max="12500" width="12.25" style="4" bestFit="1" customWidth="1"/>
    <col min="12501" max="12502" width="11.25" style="4" customWidth="1"/>
    <col min="12503" max="12503" width="9.625" style="4" customWidth="1"/>
    <col min="12504" max="12505" width="11.25" style="4" customWidth="1"/>
    <col min="12506" max="12506" width="9.25" style="4" customWidth="1"/>
    <col min="12507" max="12508" width="11.25" style="4" customWidth="1"/>
    <col min="12509" max="12509" width="10.125" style="4" customWidth="1"/>
    <col min="12510" max="12511" width="9.375" style="4" customWidth="1"/>
    <col min="12512" max="12512" width="10.375" style="4" bestFit="1" customWidth="1"/>
    <col min="12513" max="12514" width="9.375" style="4" customWidth="1"/>
    <col min="12515" max="12515" width="9.25" style="4" bestFit="1" customWidth="1"/>
    <col min="12516" max="12516" width="9.375" style="4" customWidth="1"/>
    <col min="12517" max="12517" width="9" style="4" customWidth="1"/>
    <col min="12518" max="12518" width="9.75" style="4" customWidth="1"/>
    <col min="12519" max="12519" width="10.5" style="4" customWidth="1"/>
    <col min="12520" max="12520" width="11.125" style="4" bestFit="1" customWidth="1"/>
    <col min="12521" max="12521" width="10.375" style="4" bestFit="1" customWidth="1"/>
    <col min="12522" max="12522" width="9.375" style="4" customWidth="1"/>
    <col min="12523" max="12523" width="10" style="4" customWidth="1"/>
    <col min="12524" max="12524" width="8.5" style="4" bestFit="1" customWidth="1"/>
    <col min="12525" max="12525" width="10.25" style="4" customWidth="1"/>
    <col min="12526" max="12526" width="10.125" style="4" customWidth="1"/>
    <col min="12527" max="12527" width="9.25" style="4" bestFit="1" customWidth="1"/>
    <col min="12528" max="12528" width="11" style="4" bestFit="1" customWidth="1"/>
    <col min="12529" max="12529" width="10.625" style="4" customWidth="1"/>
    <col min="12530" max="12530" width="10.375" style="4" bestFit="1" customWidth="1"/>
    <col min="12531" max="12531" width="9.5" style="4" bestFit="1" customWidth="1"/>
    <col min="12532" max="12727" width="9" style="4"/>
    <col min="12728" max="12728" width="4" style="4" customWidth="1"/>
    <col min="12729" max="12729" width="17.75" style="4" customWidth="1"/>
    <col min="12730" max="12731" width="12.5" style="4" customWidth="1"/>
    <col min="12732" max="12732" width="12.25" style="4" bestFit="1" customWidth="1"/>
    <col min="12733" max="12734" width="11" style="4" customWidth="1"/>
    <col min="12735" max="12735" width="9.875" style="4" customWidth="1"/>
    <col min="12736" max="12737" width="11" style="4" customWidth="1"/>
    <col min="12738" max="12738" width="10.125" style="4" customWidth="1"/>
    <col min="12739" max="12740" width="11" style="4" customWidth="1"/>
    <col min="12741" max="12741" width="10.375" style="4" customWidth="1"/>
    <col min="12742" max="12743" width="11" style="4" customWidth="1"/>
    <col min="12744" max="12744" width="10.625" style="4" customWidth="1"/>
    <col min="12745" max="12747" width="11" style="4" customWidth="1"/>
    <col min="12748" max="12749" width="11.25" style="4" customWidth="1"/>
    <col min="12750" max="12750" width="10.375" style="4" bestFit="1" customWidth="1"/>
    <col min="12751" max="12752" width="11.25" style="4" customWidth="1"/>
    <col min="12753" max="12753" width="10.375" style="4" customWidth="1"/>
    <col min="12754" max="12755" width="11.25" style="4" customWidth="1"/>
    <col min="12756" max="12756" width="12.25" style="4" bestFit="1" customWidth="1"/>
    <col min="12757" max="12758" width="11.25" style="4" customWidth="1"/>
    <col min="12759" max="12759" width="9.625" style="4" customWidth="1"/>
    <col min="12760" max="12761" width="11.25" style="4" customWidth="1"/>
    <col min="12762" max="12762" width="9.25" style="4" customWidth="1"/>
    <col min="12763" max="12764" width="11.25" style="4" customWidth="1"/>
    <col min="12765" max="12765" width="10.125" style="4" customWidth="1"/>
    <col min="12766" max="12767" width="9.375" style="4" customWidth="1"/>
    <col min="12768" max="12768" width="10.375" style="4" bestFit="1" customWidth="1"/>
    <col min="12769" max="12770" width="9.375" style="4" customWidth="1"/>
    <col min="12771" max="12771" width="9.25" style="4" bestFit="1" customWidth="1"/>
    <col min="12772" max="12772" width="9.375" style="4" customWidth="1"/>
    <col min="12773" max="12773" width="9" style="4" customWidth="1"/>
    <col min="12774" max="12774" width="9.75" style="4" customWidth="1"/>
    <col min="12775" max="12775" width="10.5" style="4" customWidth="1"/>
    <col min="12776" max="12776" width="11.125" style="4" bestFit="1" customWidth="1"/>
    <col min="12777" max="12777" width="10.375" style="4" bestFit="1" customWidth="1"/>
    <col min="12778" max="12778" width="9.375" style="4" customWidth="1"/>
    <col min="12779" max="12779" width="10" style="4" customWidth="1"/>
    <col min="12780" max="12780" width="8.5" style="4" bestFit="1" customWidth="1"/>
    <col min="12781" max="12781" width="10.25" style="4" customWidth="1"/>
    <col min="12782" max="12782" width="10.125" style="4" customWidth="1"/>
    <col min="12783" max="12783" width="9.25" style="4" bestFit="1" customWidth="1"/>
    <col min="12784" max="12784" width="11" style="4" bestFit="1" customWidth="1"/>
    <col min="12785" max="12785" width="10.625" style="4" customWidth="1"/>
    <col min="12786" max="12786" width="10.375" style="4" bestFit="1" customWidth="1"/>
    <col min="12787" max="12787" width="9.5" style="4" bestFit="1" customWidth="1"/>
    <col min="12788" max="12983" width="9" style="4"/>
    <col min="12984" max="12984" width="4" style="4" customWidth="1"/>
    <col min="12985" max="12985" width="17.75" style="4" customWidth="1"/>
    <col min="12986" max="12987" width="12.5" style="4" customWidth="1"/>
    <col min="12988" max="12988" width="12.25" style="4" bestFit="1" customWidth="1"/>
    <col min="12989" max="12990" width="11" style="4" customWidth="1"/>
    <col min="12991" max="12991" width="9.875" style="4" customWidth="1"/>
    <col min="12992" max="12993" width="11" style="4" customWidth="1"/>
    <col min="12994" max="12994" width="10.125" style="4" customWidth="1"/>
    <col min="12995" max="12996" width="11" style="4" customWidth="1"/>
    <col min="12997" max="12997" width="10.375" style="4" customWidth="1"/>
    <col min="12998" max="12999" width="11" style="4" customWidth="1"/>
    <col min="13000" max="13000" width="10.625" style="4" customWidth="1"/>
    <col min="13001" max="13003" width="11" style="4" customWidth="1"/>
    <col min="13004" max="13005" width="11.25" style="4" customWidth="1"/>
    <col min="13006" max="13006" width="10.375" style="4" bestFit="1" customWidth="1"/>
    <col min="13007" max="13008" width="11.25" style="4" customWidth="1"/>
    <col min="13009" max="13009" width="10.375" style="4" customWidth="1"/>
    <col min="13010" max="13011" width="11.25" style="4" customWidth="1"/>
    <col min="13012" max="13012" width="12.25" style="4" bestFit="1" customWidth="1"/>
    <col min="13013" max="13014" width="11.25" style="4" customWidth="1"/>
    <col min="13015" max="13015" width="9.625" style="4" customWidth="1"/>
    <col min="13016" max="13017" width="11.25" style="4" customWidth="1"/>
    <col min="13018" max="13018" width="9.25" style="4" customWidth="1"/>
    <col min="13019" max="13020" width="11.25" style="4" customWidth="1"/>
    <col min="13021" max="13021" width="10.125" style="4" customWidth="1"/>
    <col min="13022" max="13023" width="9.375" style="4" customWidth="1"/>
    <col min="13024" max="13024" width="10.375" style="4" bestFit="1" customWidth="1"/>
    <col min="13025" max="13026" width="9.375" style="4" customWidth="1"/>
    <col min="13027" max="13027" width="9.25" style="4" bestFit="1" customWidth="1"/>
    <col min="13028" max="13028" width="9.375" style="4" customWidth="1"/>
    <col min="13029" max="13029" width="9" style="4" customWidth="1"/>
    <col min="13030" max="13030" width="9.75" style="4" customWidth="1"/>
    <col min="13031" max="13031" width="10.5" style="4" customWidth="1"/>
    <col min="13032" max="13032" width="11.125" style="4" bestFit="1" customWidth="1"/>
    <col min="13033" max="13033" width="10.375" style="4" bestFit="1" customWidth="1"/>
    <col min="13034" max="13034" width="9.375" style="4" customWidth="1"/>
    <col min="13035" max="13035" width="10" style="4" customWidth="1"/>
    <col min="13036" max="13036" width="8.5" style="4" bestFit="1" customWidth="1"/>
    <col min="13037" max="13037" width="10.25" style="4" customWidth="1"/>
    <col min="13038" max="13038" width="10.125" style="4" customWidth="1"/>
    <col min="13039" max="13039" width="9.25" style="4" bestFit="1" customWidth="1"/>
    <col min="13040" max="13040" width="11" style="4" bestFit="1" customWidth="1"/>
    <col min="13041" max="13041" width="10.625" style="4" customWidth="1"/>
    <col min="13042" max="13042" width="10.375" style="4" bestFit="1" customWidth="1"/>
    <col min="13043" max="13043" width="9.5" style="4" bestFit="1" customWidth="1"/>
    <col min="13044" max="13239" width="9" style="4"/>
    <col min="13240" max="13240" width="4" style="4" customWidth="1"/>
    <col min="13241" max="13241" width="17.75" style="4" customWidth="1"/>
    <col min="13242" max="13243" width="12.5" style="4" customWidth="1"/>
    <col min="13244" max="13244" width="12.25" style="4" bestFit="1" customWidth="1"/>
    <col min="13245" max="13246" width="11" style="4" customWidth="1"/>
    <col min="13247" max="13247" width="9.875" style="4" customWidth="1"/>
    <col min="13248" max="13249" width="11" style="4" customWidth="1"/>
    <col min="13250" max="13250" width="10.125" style="4" customWidth="1"/>
    <col min="13251" max="13252" width="11" style="4" customWidth="1"/>
    <col min="13253" max="13253" width="10.375" style="4" customWidth="1"/>
    <col min="13254" max="13255" width="11" style="4" customWidth="1"/>
    <col min="13256" max="13256" width="10.625" style="4" customWidth="1"/>
    <col min="13257" max="13259" width="11" style="4" customWidth="1"/>
    <col min="13260" max="13261" width="11.25" style="4" customWidth="1"/>
    <col min="13262" max="13262" width="10.375" style="4" bestFit="1" customWidth="1"/>
    <col min="13263" max="13264" width="11.25" style="4" customWidth="1"/>
    <col min="13265" max="13265" width="10.375" style="4" customWidth="1"/>
    <col min="13266" max="13267" width="11.25" style="4" customWidth="1"/>
    <col min="13268" max="13268" width="12.25" style="4" bestFit="1" customWidth="1"/>
    <col min="13269" max="13270" width="11.25" style="4" customWidth="1"/>
    <col min="13271" max="13271" width="9.625" style="4" customWidth="1"/>
    <col min="13272" max="13273" width="11.25" style="4" customWidth="1"/>
    <col min="13274" max="13274" width="9.25" style="4" customWidth="1"/>
    <col min="13275" max="13276" width="11.25" style="4" customWidth="1"/>
    <col min="13277" max="13277" width="10.125" style="4" customWidth="1"/>
    <col min="13278" max="13279" width="9.375" style="4" customWidth="1"/>
    <col min="13280" max="13280" width="10.375" style="4" bestFit="1" customWidth="1"/>
    <col min="13281" max="13282" width="9.375" style="4" customWidth="1"/>
    <col min="13283" max="13283" width="9.25" style="4" bestFit="1" customWidth="1"/>
    <col min="13284" max="13284" width="9.375" style="4" customWidth="1"/>
    <col min="13285" max="13285" width="9" style="4" customWidth="1"/>
    <col min="13286" max="13286" width="9.75" style="4" customWidth="1"/>
    <col min="13287" max="13287" width="10.5" style="4" customWidth="1"/>
    <col min="13288" max="13288" width="11.125" style="4" bestFit="1" customWidth="1"/>
    <col min="13289" max="13289" width="10.375" style="4" bestFit="1" customWidth="1"/>
    <col min="13290" max="13290" width="9.375" style="4" customWidth="1"/>
    <col min="13291" max="13291" width="10" style="4" customWidth="1"/>
    <col min="13292" max="13292" width="8.5" style="4" bestFit="1" customWidth="1"/>
    <col min="13293" max="13293" width="10.25" style="4" customWidth="1"/>
    <col min="13294" max="13294" width="10.125" style="4" customWidth="1"/>
    <col min="13295" max="13295" width="9.25" style="4" bestFit="1" customWidth="1"/>
    <col min="13296" max="13296" width="11" style="4" bestFit="1" customWidth="1"/>
    <col min="13297" max="13297" width="10.625" style="4" customWidth="1"/>
    <col min="13298" max="13298" width="10.375" style="4" bestFit="1" customWidth="1"/>
    <col min="13299" max="13299" width="9.5" style="4" bestFit="1" customWidth="1"/>
    <col min="13300" max="13495" width="9" style="4"/>
    <col min="13496" max="13496" width="4" style="4" customWidth="1"/>
    <col min="13497" max="13497" width="17.75" style="4" customWidth="1"/>
    <col min="13498" max="13499" width="12.5" style="4" customWidth="1"/>
    <col min="13500" max="13500" width="12.25" style="4" bestFit="1" customWidth="1"/>
    <col min="13501" max="13502" width="11" style="4" customWidth="1"/>
    <col min="13503" max="13503" width="9.875" style="4" customWidth="1"/>
    <col min="13504" max="13505" width="11" style="4" customWidth="1"/>
    <col min="13506" max="13506" width="10.125" style="4" customWidth="1"/>
    <col min="13507" max="13508" width="11" style="4" customWidth="1"/>
    <col min="13509" max="13509" width="10.375" style="4" customWidth="1"/>
    <col min="13510" max="13511" width="11" style="4" customWidth="1"/>
    <col min="13512" max="13512" width="10.625" style="4" customWidth="1"/>
    <col min="13513" max="13515" width="11" style="4" customWidth="1"/>
    <col min="13516" max="13517" width="11.25" style="4" customWidth="1"/>
    <col min="13518" max="13518" width="10.375" style="4" bestFit="1" customWidth="1"/>
    <col min="13519" max="13520" width="11.25" style="4" customWidth="1"/>
    <col min="13521" max="13521" width="10.375" style="4" customWidth="1"/>
    <col min="13522" max="13523" width="11.25" style="4" customWidth="1"/>
    <col min="13524" max="13524" width="12.25" style="4" bestFit="1" customWidth="1"/>
    <col min="13525" max="13526" width="11.25" style="4" customWidth="1"/>
    <col min="13527" max="13527" width="9.625" style="4" customWidth="1"/>
    <col min="13528" max="13529" width="11.25" style="4" customWidth="1"/>
    <col min="13530" max="13530" width="9.25" style="4" customWidth="1"/>
    <col min="13531" max="13532" width="11.25" style="4" customWidth="1"/>
    <col min="13533" max="13533" width="10.125" style="4" customWidth="1"/>
    <col min="13534" max="13535" width="9.375" style="4" customWidth="1"/>
    <col min="13536" max="13536" width="10.375" style="4" bestFit="1" customWidth="1"/>
    <col min="13537" max="13538" width="9.375" style="4" customWidth="1"/>
    <col min="13539" max="13539" width="9.25" style="4" bestFit="1" customWidth="1"/>
    <col min="13540" max="13540" width="9.375" style="4" customWidth="1"/>
    <col min="13541" max="13541" width="9" style="4" customWidth="1"/>
    <col min="13542" max="13542" width="9.75" style="4" customWidth="1"/>
    <col min="13543" max="13543" width="10.5" style="4" customWidth="1"/>
    <col min="13544" max="13544" width="11.125" style="4" bestFit="1" customWidth="1"/>
    <col min="13545" max="13545" width="10.375" style="4" bestFit="1" customWidth="1"/>
    <col min="13546" max="13546" width="9.375" style="4" customWidth="1"/>
    <col min="13547" max="13547" width="10" style="4" customWidth="1"/>
    <col min="13548" max="13548" width="8.5" style="4" bestFit="1" customWidth="1"/>
    <col min="13549" max="13549" width="10.25" style="4" customWidth="1"/>
    <col min="13550" max="13550" width="10.125" style="4" customWidth="1"/>
    <col min="13551" max="13551" width="9.25" style="4" bestFit="1" customWidth="1"/>
    <col min="13552" max="13552" width="11" style="4" bestFit="1" customWidth="1"/>
    <col min="13553" max="13553" width="10.625" style="4" customWidth="1"/>
    <col min="13554" max="13554" width="10.375" style="4" bestFit="1" customWidth="1"/>
    <col min="13555" max="13555" width="9.5" style="4" bestFit="1" customWidth="1"/>
    <col min="13556" max="13751" width="9" style="4"/>
    <col min="13752" max="13752" width="4" style="4" customWidth="1"/>
    <col min="13753" max="13753" width="17.75" style="4" customWidth="1"/>
    <col min="13754" max="13755" width="12.5" style="4" customWidth="1"/>
    <col min="13756" max="13756" width="12.25" style="4" bestFit="1" customWidth="1"/>
    <col min="13757" max="13758" width="11" style="4" customWidth="1"/>
    <col min="13759" max="13759" width="9.875" style="4" customWidth="1"/>
    <col min="13760" max="13761" width="11" style="4" customWidth="1"/>
    <col min="13762" max="13762" width="10.125" style="4" customWidth="1"/>
    <col min="13763" max="13764" width="11" style="4" customWidth="1"/>
    <col min="13765" max="13765" width="10.375" style="4" customWidth="1"/>
    <col min="13766" max="13767" width="11" style="4" customWidth="1"/>
    <col min="13768" max="13768" width="10.625" style="4" customWidth="1"/>
    <col min="13769" max="13771" width="11" style="4" customWidth="1"/>
    <col min="13772" max="13773" width="11.25" style="4" customWidth="1"/>
    <col min="13774" max="13774" width="10.375" style="4" bestFit="1" customWidth="1"/>
    <col min="13775" max="13776" width="11.25" style="4" customWidth="1"/>
    <col min="13777" max="13777" width="10.375" style="4" customWidth="1"/>
    <col min="13778" max="13779" width="11.25" style="4" customWidth="1"/>
    <col min="13780" max="13780" width="12.25" style="4" bestFit="1" customWidth="1"/>
    <col min="13781" max="13782" width="11.25" style="4" customWidth="1"/>
    <col min="13783" max="13783" width="9.625" style="4" customWidth="1"/>
    <col min="13784" max="13785" width="11.25" style="4" customWidth="1"/>
    <col min="13786" max="13786" width="9.25" style="4" customWidth="1"/>
    <col min="13787" max="13788" width="11.25" style="4" customWidth="1"/>
    <col min="13789" max="13789" width="10.125" style="4" customWidth="1"/>
    <col min="13790" max="13791" width="9.375" style="4" customWidth="1"/>
    <col min="13792" max="13792" width="10.375" style="4" bestFit="1" customWidth="1"/>
    <col min="13793" max="13794" width="9.375" style="4" customWidth="1"/>
    <col min="13795" max="13795" width="9.25" style="4" bestFit="1" customWidth="1"/>
    <col min="13796" max="13796" width="9.375" style="4" customWidth="1"/>
    <col min="13797" max="13797" width="9" style="4" customWidth="1"/>
    <col min="13798" max="13798" width="9.75" style="4" customWidth="1"/>
    <col min="13799" max="13799" width="10.5" style="4" customWidth="1"/>
    <col min="13800" max="13800" width="11.125" style="4" bestFit="1" customWidth="1"/>
    <col min="13801" max="13801" width="10.375" style="4" bestFit="1" customWidth="1"/>
    <col min="13802" max="13802" width="9.375" style="4" customWidth="1"/>
    <col min="13803" max="13803" width="10" style="4" customWidth="1"/>
    <col min="13804" max="13804" width="8.5" style="4" bestFit="1" customWidth="1"/>
    <col min="13805" max="13805" width="10.25" style="4" customWidth="1"/>
    <col min="13806" max="13806" width="10.125" style="4" customWidth="1"/>
    <col min="13807" max="13807" width="9.25" style="4" bestFit="1" customWidth="1"/>
    <col min="13808" max="13808" width="11" style="4" bestFit="1" customWidth="1"/>
    <col min="13809" max="13809" width="10.625" style="4" customWidth="1"/>
    <col min="13810" max="13810" width="10.375" style="4" bestFit="1" customWidth="1"/>
    <col min="13811" max="13811" width="9.5" style="4" bestFit="1" customWidth="1"/>
    <col min="13812" max="14007" width="9" style="4"/>
    <col min="14008" max="14008" width="4" style="4" customWidth="1"/>
    <col min="14009" max="14009" width="17.75" style="4" customWidth="1"/>
    <col min="14010" max="14011" width="12.5" style="4" customWidth="1"/>
    <col min="14012" max="14012" width="12.25" style="4" bestFit="1" customWidth="1"/>
    <col min="14013" max="14014" width="11" style="4" customWidth="1"/>
    <col min="14015" max="14015" width="9.875" style="4" customWidth="1"/>
    <col min="14016" max="14017" width="11" style="4" customWidth="1"/>
    <col min="14018" max="14018" width="10.125" style="4" customWidth="1"/>
    <col min="14019" max="14020" width="11" style="4" customWidth="1"/>
    <col min="14021" max="14021" width="10.375" style="4" customWidth="1"/>
    <col min="14022" max="14023" width="11" style="4" customWidth="1"/>
    <col min="14024" max="14024" width="10.625" style="4" customWidth="1"/>
    <col min="14025" max="14027" width="11" style="4" customWidth="1"/>
    <col min="14028" max="14029" width="11.25" style="4" customWidth="1"/>
    <col min="14030" max="14030" width="10.375" style="4" bestFit="1" customWidth="1"/>
    <col min="14031" max="14032" width="11.25" style="4" customWidth="1"/>
    <col min="14033" max="14033" width="10.375" style="4" customWidth="1"/>
    <col min="14034" max="14035" width="11.25" style="4" customWidth="1"/>
    <col min="14036" max="14036" width="12.25" style="4" bestFit="1" customWidth="1"/>
    <col min="14037" max="14038" width="11.25" style="4" customWidth="1"/>
    <col min="14039" max="14039" width="9.625" style="4" customWidth="1"/>
    <col min="14040" max="14041" width="11.25" style="4" customWidth="1"/>
    <col min="14042" max="14042" width="9.25" style="4" customWidth="1"/>
    <col min="14043" max="14044" width="11.25" style="4" customWidth="1"/>
    <col min="14045" max="14045" width="10.125" style="4" customWidth="1"/>
    <col min="14046" max="14047" width="9.375" style="4" customWidth="1"/>
    <col min="14048" max="14048" width="10.375" style="4" bestFit="1" customWidth="1"/>
    <col min="14049" max="14050" width="9.375" style="4" customWidth="1"/>
    <col min="14051" max="14051" width="9.25" style="4" bestFit="1" customWidth="1"/>
    <col min="14052" max="14052" width="9.375" style="4" customWidth="1"/>
    <col min="14053" max="14053" width="9" style="4" customWidth="1"/>
    <col min="14054" max="14054" width="9.75" style="4" customWidth="1"/>
    <col min="14055" max="14055" width="10.5" style="4" customWidth="1"/>
    <col min="14056" max="14056" width="11.125" style="4" bestFit="1" customWidth="1"/>
    <col min="14057" max="14057" width="10.375" style="4" bestFit="1" customWidth="1"/>
    <col min="14058" max="14058" width="9.375" style="4" customWidth="1"/>
    <col min="14059" max="14059" width="10" style="4" customWidth="1"/>
    <col min="14060" max="14060" width="8.5" style="4" bestFit="1" customWidth="1"/>
    <col min="14061" max="14061" width="10.25" style="4" customWidth="1"/>
    <col min="14062" max="14062" width="10.125" style="4" customWidth="1"/>
    <col min="14063" max="14063" width="9.25" style="4" bestFit="1" customWidth="1"/>
    <col min="14064" max="14064" width="11" style="4" bestFit="1" customWidth="1"/>
    <col min="14065" max="14065" width="10.625" style="4" customWidth="1"/>
    <col min="14066" max="14066" width="10.375" style="4" bestFit="1" customWidth="1"/>
    <col min="14067" max="14067" width="9.5" style="4" bestFit="1" customWidth="1"/>
    <col min="14068" max="14263" width="9" style="4"/>
    <col min="14264" max="14264" width="4" style="4" customWidth="1"/>
    <col min="14265" max="14265" width="17.75" style="4" customWidth="1"/>
    <col min="14266" max="14267" width="12.5" style="4" customWidth="1"/>
    <col min="14268" max="14268" width="12.25" style="4" bestFit="1" customWidth="1"/>
    <col min="14269" max="14270" width="11" style="4" customWidth="1"/>
    <col min="14271" max="14271" width="9.875" style="4" customWidth="1"/>
    <col min="14272" max="14273" width="11" style="4" customWidth="1"/>
    <col min="14274" max="14274" width="10.125" style="4" customWidth="1"/>
    <col min="14275" max="14276" width="11" style="4" customWidth="1"/>
    <col min="14277" max="14277" width="10.375" style="4" customWidth="1"/>
    <col min="14278" max="14279" width="11" style="4" customWidth="1"/>
    <col min="14280" max="14280" width="10.625" style="4" customWidth="1"/>
    <col min="14281" max="14283" width="11" style="4" customWidth="1"/>
    <col min="14284" max="14285" width="11.25" style="4" customWidth="1"/>
    <col min="14286" max="14286" width="10.375" style="4" bestFit="1" customWidth="1"/>
    <col min="14287" max="14288" width="11.25" style="4" customWidth="1"/>
    <col min="14289" max="14289" width="10.375" style="4" customWidth="1"/>
    <col min="14290" max="14291" width="11.25" style="4" customWidth="1"/>
    <col min="14292" max="14292" width="12.25" style="4" bestFit="1" customWidth="1"/>
    <col min="14293" max="14294" width="11.25" style="4" customWidth="1"/>
    <col min="14295" max="14295" width="9.625" style="4" customWidth="1"/>
    <col min="14296" max="14297" width="11.25" style="4" customWidth="1"/>
    <col min="14298" max="14298" width="9.25" style="4" customWidth="1"/>
    <col min="14299" max="14300" width="11.25" style="4" customWidth="1"/>
    <col min="14301" max="14301" width="10.125" style="4" customWidth="1"/>
    <col min="14302" max="14303" width="9.375" style="4" customWidth="1"/>
    <col min="14304" max="14304" width="10.375" style="4" bestFit="1" customWidth="1"/>
    <col min="14305" max="14306" width="9.375" style="4" customWidth="1"/>
    <col min="14307" max="14307" width="9.25" style="4" bestFit="1" customWidth="1"/>
    <col min="14308" max="14308" width="9.375" style="4" customWidth="1"/>
    <col min="14309" max="14309" width="9" style="4" customWidth="1"/>
    <col min="14310" max="14310" width="9.75" style="4" customWidth="1"/>
    <col min="14311" max="14311" width="10.5" style="4" customWidth="1"/>
    <col min="14312" max="14312" width="11.125" style="4" bestFit="1" customWidth="1"/>
    <col min="14313" max="14313" width="10.375" style="4" bestFit="1" customWidth="1"/>
    <col min="14314" max="14314" width="9.375" style="4" customWidth="1"/>
    <col min="14315" max="14315" width="10" style="4" customWidth="1"/>
    <col min="14316" max="14316" width="8.5" style="4" bestFit="1" customWidth="1"/>
    <col min="14317" max="14317" width="10.25" style="4" customWidth="1"/>
    <col min="14318" max="14318" width="10.125" style="4" customWidth="1"/>
    <col min="14319" max="14319" width="9.25" style="4" bestFit="1" customWidth="1"/>
    <col min="14320" max="14320" width="11" style="4" bestFit="1" customWidth="1"/>
    <col min="14321" max="14321" width="10.625" style="4" customWidth="1"/>
    <col min="14322" max="14322" width="10.375" style="4" bestFit="1" customWidth="1"/>
    <col min="14323" max="14323" width="9.5" style="4" bestFit="1" customWidth="1"/>
    <col min="14324" max="14519" width="9" style="4"/>
    <col min="14520" max="14520" width="4" style="4" customWidth="1"/>
    <col min="14521" max="14521" width="17.75" style="4" customWidth="1"/>
    <col min="14522" max="14523" width="12.5" style="4" customWidth="1"/>
    <col min="14524" max="14524" width="12.25" style="4" bestFit="1" customWidth="1"/>
    <col min="14525" max="14526" width="11" style="4" customWidth="1"/>
    <col min="14527" max="14527" width="9.875" style="4" customWidth="1"/>
    <col min="14528" max="14529" width="11" style="4" customWidth="1"/>
    <col min="14530" max="14530" width="10.125" style="4" customWidth="1"/>
    <col min="14531" max="14532" width="11" style="4" customWidth="1"/>
    <col min="14533" max="14533" width="10.375" style="4" customWidth="1"/>
    <col min="14534" max="14535" width="11" style="4" customWidth="1"/>
    <col min="14536" max="14536" width="10.625" style="4" customWidth="1"/>
    <col min="14537" max="14539" width="11" style="4" customWidth="1"/>
    <col min="14540" max="14541" width="11.25" style="4" customWidth="1"/>
    <col min="14542" max="14542" width="10.375" style="4" bestFit="1" customWidth="1"/>
    <col min="14543" max="14544" width="11.25" style="4" customWidth="1"/>
    <col min="14545" max="14545" width="10.375" style="4" customWidth="1"/>
    <col min="14546" max="14547" width="11.25" style="4" customWidth="1"/>
    <col min="14548" max="14548" width="12.25" style="4" bestFit="1" customWidth="1"/>
    <col min="14549" max="14550" width="11.25" style="4" customWidth="1"/>
    <col min="14551" max="14551" width="9.625" style="4" customWidth="1"/>
    <col min="14552" max="14553" width="11.25" style="4" customWidth="1"/>
    <col min="14554" max="14554" width="9.25" style="4" customWidth="1"/>
    <col min="14555" max="14556" width="11.25" style="4" customWidth="1"/>
    <col min="14557" max="14557" width="10.125" style="4" customWidth="1"/>
    <col min="14558" max="14559" width="9.375" style="4" customWidth="1"/>
    <col min="14560" max="14560" width="10.375" style="4" bestFit="1" customWidth="1"/>
    <col min="14561" max="14562" width="9.375" style="4" customWidth="1"/>
    <col min="14563" max="14563" width="9.25" style="4" bestFit="1" customWidth="1"/>
    <col min="14564" max="14564" width="9.375" style="4" customWidth="1"/>
    <col min="14565" max="14565" width="9" style="4" customWidth="1"/>
    <col min="14566" max="14566" width="9.75" style="4" customWidth="1"/>
    <col min="14567" max="14567" width="10.5" style="4" customWidth="1"/>
    <col min="14568" max="14568" width="11.125" style="4" bestFit="1" customWidth="1"/>
    <col min="14569" max="14569" width="10.375" style="4" bestFit="1" customWidth="1"/>
    <col min="14570" max="14570" width="9.375" style="4" customWidth="1"/>
    <col min="14571" max="14571" width="10" style="4" customWidth="1"/>
    <col min="14572" max="14572" width="8.5" style="4" bestFit="1" customWidth="1"/>
    <col min="14573" max="14573" width="10.25" style="4" customWidth="1"/>
    <col min="14574" max="14574" width="10.125" style="4" customWidth="1"/>
    <col min="14575" max="14575" width="9.25" style="4" bestFit="1" customWidth="1"/>
    <col min="14576" max="14576" width="11" style="4" bestFit="1" customWidth="1"/>
    <col min="14577" max="14577" width="10.625" style="4" customWidth="1"/>
    <col min="14578" max="14578" width="10.375" style="4" bestFit="1" customWidth="1"/>
    <col min="14579" max="14579" width="9.5" style="4" bestFit="1" customWidth="1"/>
    <col min="14580" max="14775" width="9" style="4"/>
    <col min="14776" max="14776" width="4" style="4" customWidth="1"/>
    <col min="14777" max="14777" width="17.75" style="4" customWidth="1"/>
    <col min="14778" max="14779" width="12.5" style="4" customWidth="1"/>
    <col min="14780" max="14780" width="12.25" style="4" bestFit="1" customWidth="1"/>
    <col min="14781" max="14782" width="11" style="4" customWidth="1"/>
    <col min="14783" max="14783" width="9.875" style="4" customWidth="1"/>
    <col min="14784" max="14785" width="11" style="4" customWidth="1"/>
    <col min="14786" max="14786" width="10.125" style="4" customWidth="1"/>
    <col min="14787" max="14788" width="11" style="4" customWidth="1"/>
    <col min="14789" max="14789" width="10.375" style="4" customWidth="1"/>
    <col min="14790" max="14791" width="11" style="4" customWidth="1"/>
    <col min="14792" max="14792" width="10.625" style="4" customWidth="1"/>
    <col min="14793" max="14795" width="11" style="4" customWidth="1"/>
    <col min="14796" max="14797" width="11.25" style="4" customWidth="1"/>
    <col min="14798" max="14798" width="10.375" style="4" bestFit="1" customWidth="1"/>
    <col min="14799" max="14800" width="11.25" style="4" customWidth="1"/>
    <col min="14801" max="14801" width="10.375" style="4" customWidth="1"/>
    <col min="14802" max="14803" width="11.25" style="4" customWidth="1"/>
    <col min="14804" max="14804" width="12.25" style="4" bestFit="1" customWidth="1"/>
    <col min="14805" max="14806" width="11.25" style="4" customWidth="1"/>
    <col min="14807" max="14807" width="9.625" style="4" customWidth="1"/>
    <col min="14808" max="14809" width="11.25" style="4" customWidth="1"/>
    <col min="14810" max="14810" width="9.25" style="4" customWidth="1"/>
    <col min="14811" max="14812" width="11.25" style="4" customWidth="1"/>
    <col min="14813" max="14813" width="10.125" style="4" customWidth="1"/>
    <col min="14814" max="14815" width="9.375" style="4" customWidth="1"/>
    <col min="14816" max="14816" width="10.375" style="4" bestFit="1" customWidth="1"/>
    <col min="14817" max="14818" width="9.375" style="4" customWidth="1"/>
    <col min="14819" max="14819" width="9.25" style="4" bestFit="1" customWidth="1"/>
    <col min="14820" max="14820" width="9.375" style="4" customWidth="1"/>
    <col min="14821" max="14821" width="9" style="4" customWidth="1"/>
    <col min="14822" max="14822" width="9.75" style="4" customWidth="1"/>
    <col min="14823" max="14823" width="10.5" style="4" customWidth="1"/>
    <col min="14824" max="14824" width="11.125" style="4" bestFit="1" customWidth="1"/>
    <col min="14825" max="14825" width="10.375" style="4" bestFit="1" customWidth="1"/>
    <col min="14826" max="14826" width="9.375" style="4" customWidth="1"/>
    <col min="14827" max="14827" width="10" style="4" customWidth="1"/>
    <col min="14828" max="14828" width="8.5" style="4" bestFit="1" customWidth="1"/>
    <col min="14829" max="14829" width="10.25" style="4" customWidth="1"/>
    <col min="14830" max="14830" width="10.125" style="4" customWidth="1"/>
    <col min="14831" max="14831" width="9.25" style="4" bestFit="1" customWidth="1"/>
    <col min="14832" max="14832" width="11" style="4" bestFit="1" customWidth="1"/>
    <col min="14833" max="14833" width="10.625" style="4" customWidth="1"/>
    <col min="14834" max="14834" width="10.375" style="4" bestFit="1" customWidth="1"/>
    <col min="14835" max="14835" width="9.5" style="4" bestFit="1" customWidth="1"/>
    <col min="14836" max="15031" width="9" style="4"/>
    <col min="15032" max="15032" width="4" style="4" customWidth="1"/>
    <col min="15033" max="15033" width="17.75" style="4" customWidth="1"/>
    <col min="15034" max="15035" width="12.5" style="4" customWidth="1"/>
    <col min="15036" max="15036" width="12.25" style="4" bestFit="1" customWidth="1"/>
    <col min="15037" max="15038" width="11" style="4" customWidth="1"/>
    <col min="15039" max="15039" width="9.875" style="4" customWidth="1"/>
    <col min="15040" max="15041" width="11" style="4" customWidth="1"/>
    <col min="15042" max="15042" width="10.125" style="4" customWidth="1"/>
    <col min="15043" max="15044" width="11" style="4" customWidth="1"/>
    <col min="15045" max="15045" width="10.375" style="4" customWidth="1"/>
    <col min="15046" max="15047" width="11" style="4" customWidth="1"/>
    <col min="15048" max="15048" width="10.625" style="4" customWidth="1"/>
    <col min="15049" max="15051" width="11" style="4" customWidth="1"/>
    <col min="15052" max="15053" width="11.25" style="4" customWidth="1"/>
    <col min="15054" max="15054" width="10.375" style="4" bestFit="1" customWidth="1"/>
    <col min="15055" max="15056" width="11.25" style="4" customWidth="1"/>
    <col min="15057" max="15057" width="10.375" style="4" customWidth="1"/>
    <col min="15058" max="15059" width="11.25" style="4" customWidth="1"/>
    <col min="15060" max="15060" width="12.25" style="4" bestFit="1" customWidth="1"/>
    <col min="15061" max="15062" width="11.25" style="4" customWidth="1"/>
    <col min="15063" max="15063" width="9.625" style="4" customWidth="1"/>
    <col min="15064" max="15065" width="11.25" style="4" customWidth="1"/>
    <col min="15066" max="15066" width="9.25" style="4" customWidth="1"/>
    <col min="15067" max="15068" width="11.25" style="4" customWidth="1"/>
    <col min="15069" max="15069" width="10.125" style="4" customWidth="1"/>
    <col min="15070" max="15071" width="9.375" style="4" customWidth="1"/>
    <col min="15072" max="15072" width="10.375" style="4" bestFit="1" customWidth="1"/>
    <col min="15073" max="15074" width="9.375" style="4" customWidth="1"/>
    <col min="15075" max="15075" width="9.25" style="4" bestFit="1" customWidth="1"/>
    <col min="15076" max="15076" width="9.375" style="4" customWidth="1"/>
    <col min="15077" max="15077" width="9" style="4" customWidth="1"/>
    <col min="15078" max="15078" width="9.75" style="4" customWidth="1"/>
    <col min="15079" max="15079" width="10.5" style="4" customWidth="1"/>
    <col min="15080" max="15080" width="11.125" style="4" bestFit="1" customWidth="1"/>
    <col min="15081" max="15081" width="10.375" style="4" bestFit="1" customWidth="1"/>
    <col min="15082" max="15082" width="9.375" style="4" customWidth="1"/>
    <col min="15083" max="15083" width="10" style="4" customWidth="1"/>
    <col min="15084" max="15084" width="8.5" style="4" bestFit="1" customWidth="1"/>
    <col min="15085" max="15085" width="10.25" style="4" customWidth="1"/>
    <col min="15086" max="15086" width="10.125" style="4" customWidth="1"/>
    <col min="15087" max="15087" width="9.25" style="4" bestFit="1" customWidth="1"/>
    <col min="15088" max="15088" width="11" style="4" bestFit="1" customWidth="1"/>
    <col min="15089" max="15089" width="10.625" style="4" customWidth="1"/>
    <col min="15090" max="15090" width="10.375" style="4" bestFit="1" customWidth="1"/>
    <col min="15091" max="15091" width="9.5" style="4" bestFit="1" customWidth="1"/>
    <col min="15092" max="15287" width="9" style="4"/>
    <col min="15288" max="15288" width="4" style="4" customWidth="1"/>
    <col min="15289" max="15289" width="17.75" style="4" customWidth="1"/>
    <col min="15290" max="15291" width="12.5" style="4" customWidth="1"/>
    <col min="15292" max="15292" width="12.25" style="4" bestFit="1" customWidth="1"/>
    <col min="15293" max="15294" width="11" style="4" customWidth="1"/>
    <col min="15295" max="15295" width="9.875" style="4" customWidth="1"/>
    <col min="15296" max="15297" width="11" style="4" customWidth="1"/>
    <col min="15298" max="15298" width="10.125" style="4" customWidth="1"/>
    <col min="15299" max="15300" width="11" style="4" customWidth="1"/>
    <col min="15301" max="15301" width="10.375" style="4" customWidth="1"/>
    <col min="15302" max="15303" width="11" style="4" customWidth="1"/>
    <col min="15304" max="15304" width="10.625" style="4" customWidth="1"/>
    <col min="15305" max="15307" width="11" style="4" customWidth="1"/>
    <col min="15308" max="15309" width="11.25" style="4" customWidth="1"/>
    <col min="15310" max="15310" width="10.375" style="4" bestFit="1" customWidth="1"/>
    <col min="15311" max="15312" width="11.25" style="4" customWidth="1"/>
    <col min="15313" max="15313" width="10.375" style="4" customWidth="1"/>
    <col min="15314" max="15315" width="11.25" style="4" customWidth="1"/>
    <col min="15316" max="15316" width="12.25" style="4" bestFit="1" customWidth="1"/>
    <col min="15317" max="15318" width="11.25" style="4" customWidth="1"/>
    <col min="15319" max="15319" width="9.625" style="4" customWidth="1"/>
    <col min="15320" max="15321" width="11.25" style="4" customWidth="1"/>
    <col min="15322" max="15322" width="9.25" style="4" customWidth="1"/>
    <col min="15323" max="15324" width="11.25" style="4" customWidth="1"/>
    <col min="15325" max="15325" width="10.125" style="4" customWidth="1"/>
    <col min="15326" max="15327" width="9.375" style="4" customWidth="1"/>
    <col min="15328" max="15328" width="10.375" style="4" bestFit="1" customWidth="1"/>
    <col min="15329" max="15330" width="9.375" style="4" customWidth="1"/>
    <col min="15331" max="15331" width="9.25" style="4" bestFit="1" customWidth="1"/>
    <col min="15332" max="15332" width="9.375" style="4" customWidth="1"/>
    <col min="15333" max="15333" width="9" style="4" customWidth="1"/>
    <col min="15334" max="15334" width="9.75" style="4" customWidth="1"/>
    <col min="15335" max="15335" width="10.5" style="4" customWidth="1"/>
    <col min="15336" max="15336" width="11.125" style="4" bestFit="1" customWidth="1"/>
    <col min="15337" max="15337" width="10.375" style="4" bestFit="1" customWidth="1"/>
    <col min="15338" max="15338" width="9.375" style="4" customWidth="1"/>
    <col min="15339" max="15339" width="10" style="4" customWidth="1"/>
    <col min="15340" max="15340" width="8.5" style="4" bestFit="1" customWidth="1"/>
    <col min="15341" max="15341" width="10.25" style="4" customWidth="1"/>
    <col min="15342" max="15342" width="10.125" style="4" customWidth="1"/>
    <col min="15343" max="15343" width="9.25" style="4" bestFit="1" customWidth="1"/>
    <col min="15344" max="15344" width="11" style="4" bestFit="1" customWidth="1"/>
    <col min="15345" max="15345" width="10.625" style="4" customWidth="1"/>
    <col min="15346" max="15346" width="10.375" style="4" bestFit="1" customWidth="1"/>
    <col min="15347" max="15347" width="9.5" style="4" bestFit="1" customWidth="1"/>
    <col min="15348" max="15543" width="9" style="4"/>
    <col min="15544" max="15544" width="4" style="4" customWidth="1"/>
    <col min="15545" max="15545" width="17.75" style="4" customWidth="1"/>
    <col min="15546" max="15547" width="12.5" style="4" customWidth="1"/>
    <col min="15548" max="15548" width="12.25" style="4" bestFit="1" customWidth="1"/>
    <col min="15549" max="15550" width="11" style="4" customWidth="1"/>
    <col min="15551" max="15551" width="9.875" style="4" customWidth="1"/>
    <col min="15552" max="15553" width="11" style="4" customWidth="1"/>
    <col min="15554" max="15554" width="10.125" style="4" customWidth="1"/>
    <col min="15555" max="15556" width="11" style="4" customWidth="1"/>
    <col min="15557" max="15557" width="10.375" style="4" customWidth="1"/>
    <col min="15558" max="15559" width="11" style="4" customWidth="1"/>
    <col min="15560" max="15560" width="10.625" style="4" customWidth="1"/>
    <col min="15561" max="15563" width="11" style="4" customWidth="1"/>
    <col min="15564" max="15565" width="11.25" style="4" customWidth="1"/>
    <col min="15566" max="15566" width="10.375" style="4" bestFit="1" customWidth="1"/>
    <col min="15567" max="15568" width="11.25" style="4" customWidth="1"/>
    <col min="15569" max="15569" width="10.375" style="4" customWidth="1"/>
    <col min="15570" max="15571" width="11.25" style="4" customWidth="1"/>
    <col min="15572" max="15572" width="12.25" style="4" bestFit="1" customWidth="1"/>
    <col min="15573" max="15574" width="11.25" style="4" customWidth="1"/>
    <col min="15575" max="15575" width="9.625" style="4" customWidth="1"/>
    <col min="15576" max="15577" width="11.25" style="4" customWidth="1"/>
    <col min="15578" max="15578" width="9.25" style="4" customWidth="1"/>
    <col min="15579" max="15580" width="11.25" style="4" customWidth="1"/>
    <col min="15581" max="15581" width="10.125" style="4" customWidth="1"/>
    <col min="15582" max="15583" width="9.375" style="4" customWidth="1"/>
    <col min="15584" max="15584" width="10.375" style="4" bestFit="1" customWidth="1"/>
    <col min="15585" max="15586" width="9.375" style="4" customWidth="1"/>
    <col min="15587" max="15587" width="9.25" style="4" bestFit="1" customWidth="1"/>
    <col min="15588" max="15588" width="9.375" style="4" customWidth="1"/>
    <col min="15589" max="15589" width="9" style="4" customWidth="1"/>
    <col min="15590" max="15590" width="9.75" style="4" customWidth="1"/>
    <col min="15591" max="15591" width="10.5" style="4" customWidth="1"/>
    <col min="15592" max="15592" width="11.125" style="4" bestFit="1" customWidth="1"/>
    <col min="15593" max="15593" width="10.375" style="4" bestFit="1" customWidth="1"/>
    <col min="15594" max="15594" width="9.375" style="4" customWidth="1"/>
    <col min="15595" max="15595" width="10" style="4" customWidth="1"/>
    <col min="15596" max="15596" width="8.5" style="4" bestFit="1" customWidth="1"/>
    <col min="15597" max="15597" width="10.25" style="4" customWidth="1"/>
    <col min="15598" max="15598" width="10.125" style="4" customWidth="1"/>
    <col min="15599" max="15599" width="9.25" style="4" bestFit="1" customWidth="1"/>
    <col min="15600" max="15600" width="11" style="4" bestFit="1" customWidth="1"/>
    <col min="15601" max="15601" width="10.625" style="4" customWidth="1"/>
    <col min="15602" max="15602" width="10.375" style="4" bestFit="1" customWidth="1"/>
    <col min="15603" max="15603" width="9.5" style="4" bestFit="1" customWidth="1"/>
    <col min="15604" max="15799" width="9" style="4"/>
    <col min="15800" max="15800" width="4" style="4" customWidth="1"/>
    <col min="15801" max="15801" width="17.75" style="4" customWidth="1"/>
    <col min="15802" max="15803" width="12.5" style="4" customWidth="1"/>
    <col min="15804" max="15804" width="12.25" style="4" bestFit="1" customWidth="1"/>
    <col min="15805" max="15806" width="11" style="4" customWidth="1"/>
    <col min="15807" max="15807" width="9.875" style="4" customWidth="1"/>
    <col min="15808" max="15809" width="11" style="4" customWidth="1"/>
    <col min="15810" max="15810" width="10.125" style="4" customWidth="1"/>
    <col min="15811" max="15812" width="11" style="4" customWidth="1"/>
    <col min="15813" max="15813" width="10.375" style="4" customWidth="1"/>
    <col min="15814" max="15815" width="11" style="4" customWidth="1"/>
    <col min="15816" max="15816" width="10.625" style="4" customWidth="1"/>
    <col min="15817" max="15819" width="11" style="4" customWidth="1"/>
    <col min="15820" max="15821" width="11.25" style="4" customWidth="1"/>
    <col min="15822" max="15822" width="10.375" style="4" bestFit="1" customWidth="1"/>
    <col min="15823" max="15824" width="11.25" style="4" customWidth="1"/>
    <col min="15825" max="15825" width="10.375" style="4" customWidth="1"/>
    <col min="15826" max="15827" width="11.25" style="4" customWidth="1"/>
    <col min="15828" max="15828" width="12.25" style="4" bestFit="1" customWidth="1"/>
    <col min="15829" max="15830" width="11.25" style="4" customWidth="1"/>
    <col min="15831" max="15831" width="9.625" style="4" customWidth="1"/>
    <col min="15832" max="15833" width="11.25" style="4" customWidth="1"/>
    <col min="15834" max="15834" width="9.25" style="4" customWidth="1"/>
    <col min="15835" max="15836" width="11.25" style="4" customWidth="1"/>
    <col min="15837" max="15837" width="10.125" style="4" customWidth="1"/>
    <col min="15838" max="15839" width="9.375" style="4" customWidth="1"/>
    <col min="15840" max="15840" width="10.375" style="4" bestFit="1" customWidth="1"/>
    <col min="15841" max="15842" width="9.375" style="4" customWidth="1"/>
    <col min="15843" max="15843" width="9.25" style="4" bestFit="1" customWidth="1"/>
    <col min="15844" max="15844" width="9.375" style="4" customWidth="1"/>
    <col min="15845" max="15845" width="9" style="4" customWidth="1"/>
    <col min="15846" max="15846" width="9.75" style="4" customWidth="1"/>
    <col min="15847" max="15847" width="10.5" style="4" customWidth="1"/>
    <col min="15848" max="15848" width="11.125" style="4" bestFit="1" customWidth="1"/>
    <col min="15849" max="15849" width="10.375" style="4" bestFit="1" customWidth="1"/>
    <col min="15850" max="15850" width="9.375" style="4" customWidth="1"/>
    <col min="15851" max="15851" width="10" style="4" customWidth="1"/>
    <col min="15852" max="15852" width="8.5" style="4" bestFit="1" customWidth="1"/>
    <col min="15853" max="15853" width="10.25" style="4" customWidth="1"/>
    <col min="15854" max="15854" width="10.125" style="4" customWidth="1"/>
    <col min="15855" max="15855" width="9.25" style="4" bestFit="1" customWidth="1"/>
    <col min="15856" max="15856" width="11" style="4" bestFit="1" customWidth="1"/>
    <col min="15857" max="15857" width="10.625" style="4" customWidth="1"/>
    <col min="15858" max="15858" width="10.375" style="4" bestFit="1" customWidth="1"/>
    <col min="15859" max="15859" width="9.5" style="4" bestFit="1" customWidth="1"/>
    <col min="15860" max="16055" width="9" style="4"/>
    <col min="16056" max="16056" width="4" style="4" customWidth="1"/>
    <col min="16057" max="16057" width="17.75" style="4" customWidth="1"/>
    <col min="16058" max="16059" width="12.5" style="4" customWidth="1"/>
    <col min="16060" max="16060" width="12.25" style="4" bestFit="1" customWidth="1"/>
    <col min="16061" max="16062" width="11" style="4" customWidth="1"/>
    <col min="16063" max="16063" width="9.875" style="4" customWidth="1"/>
    <col min="16064" max="16065" width="11" style="4" customWidth="1"/>
    <col min="16066" max="16066" width="10.125" style="4" customWidth="1"/>
    <col min="16067" max="16068" width="11" style="4" customWidth="1"/>
    <col min="16069" max="16069" width="10.375" style="4" customWidth="1"/>
    <col min="16070" max="16071" width="11" style="4" customWidth="1"/>
    <col min="16072" max="16072" width="10.625" style="4" customWidth="1"/>
    <col min="16073" max="16075" width="11" style="4" customWidth="1"/>
    <col min="16076" max="16077" width="11.25" style="4" customWidth="1"/>
    <col min="16078" max="16078" width="10.375" style="4" bestFit="1" customWidth="1"/>
    <col min="16079" max="16080" width="11.25" style="4" customWidth="1"/>
    <col min="16081" max="16081" width="10.375" style="4" customWidth="1"/>
    <col min="16082" max="16083" width="11.25" style="4" customWidth="1"/>
    <col min="16084" max="16084" width="12.25" style="4" bestFit="1" customWidth="1"/>
    <col min="16085" max="16086" width="11.25" style="4" customWidth="1"/>
    <col min="16087" max="16087" width="9.625" style="4" customWidth="1"/>
    <col min="16088" max="16089" width="11.25" style="4" customWidth="1"/>
    <col min="16090" max="16090" width="9.25" style="4" customWidth="1"/>
    <col min="16091" max="16092" width="11.25" style="4" customWidth="1"/>
    <col min="16093" max="16093" width="10.125" style="4" customWidth="1"/>
    <col min="16094" max="16095" width="9.375" style="4" customWidth="1"/>
    <col min="16096" max="16096" width="10.375" style="4" bestFit="1" customWidth="1"/>
    <col min="16097" max="16098" width="9.375" style="4" customWidth="1"/>
    <col min="16099" max="16099" width="9.25" style="4" bestFit="1" customWidth="1"/>
    <col min="16100" max="16100" width="9.375" style="4" customWidth="1"/>
    <col min="16101" max="16101" width="9" style="4" customWidth="1"/>
    <col min="16102" max="16102" width="9.75" style="4" customWidth="1"/>
    <col min="16103" max="16103" width="10.5" style="4" customWidth="1"/>
    <col min="16104" max="16104" width="11.125" style="4" bestFit="1" customWidth="1"/>
    <col min="16105" max="16105" width="10.375" style="4" bestFit="1" customWidth="1"/>
    <col min="16106" max="16106" width="9.375" style="4" customWidth="1"/>
    <col min="16107" max="16107" width="10" style="4" customWidth="1"/>
    <col min="16108" max="16108" width="8.5" style="4" bestFit="1" customWidth="1"/>
    <col min="16109" max="16109" width="10.25" style="4" customWidth="1"/>
    <col min="16110" max="16110" width="10.125" style="4" customWidth="1"/>
    <col min="16111" max="16111" width="9.25" style="4" bestFit="1" customWidth="1"/>
    <col min="16112" max="16112" width="11" style="4" bestFit="1" customWidth="1"/>
    <col min="16113" max="16113" width="10.625" style="4" customWidth="1"/>
    <col min="16114" max="16114" width="10.375" style="4" bestFit="1" customWidth="1"/>
    <col min="16115" max="16115" width="9.5" style="4" bestFit="1" customWidth="1"/>
    <col min="16116" max="16384" width="9" style="4"/>
  </cols>
  <sheetData>
    <row r="1" spans="1:28" s="1" customFormat="1" ht="43.5" customHeight="1" x14ac:dyDescent="0.2">
      <c r="A1" s="477" t="s">
        <v>174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291"/>
      <c r="N1" s="135"/>
      <c r="O1" s="135"/>
      <c r="P1" s="135"/>
    </row>
    <row r="2" spans="1:28" s="1" customFormat="1" ht="73.5" customHeight="1" x14ac:dyDescent="0.2">
      <c r="A2" s="477"/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291"/>
      <c r="N2" s="135"/>
      <c r="O2" s="135"/>
      <c r="P2" s="135"/>
    </row>
    <row r="3" spans="1:28" ht="24.75" customHeight="1" thickBot="1" x14ac:dyDescent="0.3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7" t="s">
        <v>0</v>
      </c>
      <c r="R3" s="490" t="s">
        <v>97</v>
      </c>
      <c r="S3" s="490"/>
      <c r="T3" s="490"/>
      <c r="V3" s="490" t="s">
        <v>95</v>
      </c>
      <c r="W3" s="490"/>
      <c r="X3" s="490"/>
      <c r="Y3" s="267"/>
      <c r="Z3" s="490" t="s">
        <v>180</v>
      </c>
      <c r="AA3" s="490"/>
      <c r="AB3" s="490"/>
    </row>
    <row r="4" spans="1:28" s="5" customFormat="1" ht="47.25" customHeight="1" x14ac:dyDescent="0.3">
      <c r="A4" s="466" t="s">
        <v>1</v>
      </c>
      <c r="B4" s="468" t="s">
        <v>2</v>
      </c>
      <c r="C4" s="470" t="s">
        <v>3</v>
      </c>
      <c r="D4" s="295"/>
      <c r="E4" s="483" t="s">
        <v>170</v>
      </c>
      <c r="F4" s="484"/>
      <c r="G4" s="484"/>
      <c r="H4" s="485"/>
      <c r="I4" s="492" t="s">
        <v>171</v>
      </c>
      <c r="J4" s="493"/>
      <c r="K4" s="493"/>
      <c r="L4" s="494"/>
      <c r="M4" s="299"/>
      <c r="N4" s="491" t="str">
        <f>+'Тушум солиштирма'!G5</f>
        <v>2020 йил апрель</v>
      </c>
      <c r="O4" s="488"/>
      <c r="P4" s="488"/>
      <c r="R4" s="487" t="str">
        <f>+'Тушум солиштирма'!F5</f>
        <v>2020 йил март</v>
      </c>
      <c r="S4" s="488"/>
      <c r="T4" s="489"/>
      <c r="V4" s="487" t="str">
        <f>+'Тушум солиштирма'!E5</f>
        <v>2019 йил апрель</v>
      </c>
      <c r="W4" s="488"/>
      <c r="X4" s="489"/>
      <c r="Y4" s="268"/>
      <c r="Z4" s="487" t="s">
        <v>181</v>
      </c>
      <c r="AA4" s="488"/>
      <c r="AB4" s="489"/>
    </row>
    <row r="5" spans="1:28" s="5" customFormat="1" ht="87" customHeight="1" thickBot="1" x14ac:dyDescent="0.35">
      <c r="A5" s="467"/>
      <c r="B5" s="469"/>
      <c r="C5" s="471"/>
      <c r="D5" s="367"/>
      <c r="E5" s="292" t="str">
        <f>+'Тушум солиштирма'!D5</f>
        <v>Йиллик ўртача</v>
      </c>
      <c r="F5" s="292" t="str">
        <f>+'Тушум солиштирма'!E5</f>
        <v>2019 йил апрель</v>
      </c>
      <c r="G5" s="292" t="str">
        <f>+'Тушум солиштирма'!F5</f>
        <v>2020 йил март</v>
      </c>
      <c r="H5" s="292" t="str">
        <f>+'Тушум солиштирма'!G5</f>
        <v>2020 йил апрель</v>
      </c>
      <c r="I5" s="296" t="str">
        <f>+'Тушум солиштирма'!H5</f>
        <v>Ўртачага нисбатан
(йил бошидан)</v>
      </c>
      <c r="J5" s="297" t="str">
        <f>+'Тушум солиштирма'!I5</f>
        <v>Ўтган йилга нисбатан</v>
      </c>
      <c r="K5" s="297" t="str">
        <f>+'Тушум солиштирма'!J5</f>
        <v>Ўтган ойга нисбатан</v>
      </c>
      <c r="L5" s="298" t="str">
        <f>+'Тушум солиштирма'!K5</f>
        <v>Фоизда</v>
      </c>
      <c r="M5" s="297"/>
      <c r="N5" s="6" t="s">
        <v>78</v>
      </c>
      <c r="O5" s="6" t="s">
        <v>79</v>
      </c>
      <c r="P5" s="6" t="s">
        <v>67</v>
      </c>
      <c r="R5" s="236" t="s">
        <v>78</v>
      </c>
      <c r="S5" s="6" t="s">
        <v>79</v>
      </c>
      <c r="T5" s="58" t="s">
        <v>67</v>
      </c>
      <c r="V5" s="236" t="s">
        <v>78</v>
      </c>
      <c r="W5" s="6" t="s">
        <v>79</v>
      </c>
      <c r="X5" s="58" t="s">
        <v>67</v>
      </c>
      <c r="Y5" s="269"/>
      <c r="Z5" s="236" t="s">
        <v>78</v>
      </c>
      <c r="AA5" s="6" t="s">
        <v>79</v>
      </c>
      <c r="AB5" s="58" t="s">
        <v>67</v>
      </c>
    </row>
    <row r="6" spans="1:28" s="12" customFormat="1" ht="37.5" customHeight="1" thickBot="1" x14ac:dyDescent="0.35">
      <c r="A6" s="7"/>
      <c r="B6" s="8" t="s">
        <v>6</v>
      </c>
      <c r="C6" s="9"/>
      <c r="D6" s="9"/>
      <c r="E6" s="311">
        <f>+AB6*100</f>
        <v>89.237352868125882</v>
      </c>
      <c r="F6" s="311">
        <f>+X6*100</f>
        <v>92.39284614942197</v>
      </c>
      <c r="G6" s="311">
        <f>+T6*100</f>
        <v>82.126023908881422</v>
      </c>
      <c r="H6" s="312">
        <f>+P6*100</f>
        <v>63.250921328571053</v>
      </c>
      <c r="I6" s="313">
        <f>+H6-E6</f>
        <v>-25.986431539554829</v>
      </c>
      <c r="J6" s="314">
        <f>+H6-F6</f>
        <v>-29.141924820850917</v>
      </c>
      <c r="K6" s="314">
        <f>+H6-G6</f>
        <v>-18.875102580310369</v>
      </c>
      <c r="L6" s="315">
        <v>0</v>
      </c>
      <c r="M6" s="300"/>
      <c r="N6" s="10">
        <f>+N8+N15+N22+N35+N42+N63+N67+N73+N75+N81+N83+N93+N95+N7</f>
        <v>450831470.22742003</v>
      </c>
      <c r="O6" s="11">
        <f>+O8+O15+O22+O35+O42+O63+O67+O73+O75+O81+O83+O93+O95+O7</f>
        <v>712766645.54097986</v>
      </c>
      <c r="P6" s="310">
        <f t="shared" ref="P6:P70" si="0">+N6/O6</f>
        <v>0.63250921328571053</v>
      </c>
      <c r="R6" s="237">
        <f>+R8+R15+R22+R35+R42+R63+R67+R73+R75+R81+R83+R93+R95+R7</f>
        <v>808204586.6900301</v>
      </c>
      <c r="S6" s="11">
        <f>+S8+S15+S22+S35+S42+S63+S67+S73+S75+S81+S83+S93+S95+S7</f>
        <v>984102904.56376004</v>
      </c>
      <c r="T6" s="272">
        <f t="shared" ref="T6:T8" si="1">+R6/S6</f>
        <v>0.82126023908881418</v>
      </c>
      <c r="V6" s="237">
        <f>+V8+V15+V22+V35+V42+V63+V67+V73+V75+V81+V83+V93+V95+V7</f>
        <v>657471483.65180004</v>
      </c>
      <c r="W6" s="11">
        <f>+W8+W15+W22+W35+W42+W63+W67+W73+W75+W81+W83+W93+W95+W7</f>
        <v>711604319.00593996</v>
      </c>
      <c r="X6" s="272">
        <f t="shared" ref="X6:X8" si="2">+V6/W6</f>
        <v>0.9239284614942197</v>
      </c>
      <c r="Y6" s="270"/>
      <c r="Z6" s="237">
        <f>+Z8+Z15+Z22+Z35+Z42+Z63+Z67+Z73+Z75+Z81+Z83+Z93+Z95+Z7</f>
        <v>801147465.04480493</v>
      </c>
      <c r="AA6" s="11">
        <f>+AA8+AA15+AA22+AA35+AA42+AA63+AA67+AA73+AA75+AA81+AA83+AA93+AA95+AA7</f>
        <v>897771436.84296989</v>
      </c>
      <c r="AB6" s="272">
        <f t="shared" ref="AB6:AB8" si="3">+Z6/AA6</f>
        <v>0.89237352868125885</v>
      </c>
    </row>
    <row r="7" spans="1:28" ht="28.5" thickBot="1" x14ac:dyDescent="0.35">
      <c r="A7" s="13"/>
      <c r="B7" s="209" t="s">
        <v>7</v>
      </c>
      <c r="C7" s="391"/>
      <c r="D7" s="393"/>
      <c r="E7" s="316">
        <f t="shared" ref="E7:E8" si="4">+AB7*100</f>
        <v>0.41101275968121692</v>
      </c>
      <c r="F7" s="316">
        <f t="shared" ref="F7:F8" si="5">+X7*100</f>
        <v>1.7783914463333388</v>
      </c>
      <c r="G7" s="316">
        <f t="shared" ref="G7:G8" si="6">+T7*100</f>
        <v>0.49946369622729853</v>
      </c>
      <c r="H7" s="317">
        <f t="shared" ref="H7:H8" si="7">+P7*100</f>
        <v>0.70816939341425544</v>
      </c>
      <c r="I7" s="318">
        <f t="shared" ref="I7:I70" si="8">+H7-E7</f>
        <v>0.29715663373303852</v>
      </c>
      <c r="J7" s="319">
        <f t="shared" ref="J7:J70" si="9">+H7-F7</f>
        <v>-1.0702220529190833</v>
      </c>
      <c r="K7" s="319">
        <f t="shared" ref="K7:K70" si="10">+H7-G7</f>
        <v>0.20870569718695692</v>
      </c>
      <c r="L7" s="320">
        <v>1</v>
      </c>
      <c r="M7" s="301"/>
      <c r="N7" s="16">
        <f>+'Тушум солиштирма'!G7</f>
        <v>339125.7</v>
      </c>
      <c r="O7" s="17">
        <v>47887652.75</v>
      </c>
      <c r="P7" s="280">
        <f t="shared" si="0"/>
        <v>7.0816939341425541E-3</v>
      </c>
      <c r="R7" s="238">
        <f>+'Тушум солиштирма'!F7</f>
        <v>310616.59999999998</v>
      </c>
      <c r="S7" s="17">
        <v>62190025.490590006</v>
      </c>
      <c r="T7" s="276">
        <f t="shared" si="1"/>
        <v>4.9946369622729855E-3</v>
      </c>
      <c r="V7" s="238">
        <f>+'Тушум солиштирма'!E7</f>
        <v>939087.37774999999</v>
      </c>
      <c r="W7" s="17">
        <v>52805437.165490001</v>
      </c>
      <c r="X7" s="276">
        <f t="shared" si="2"/>
        <v>1.7783914463333387E-2</v>
      </c>
      <c r="Y7" s="271"/>
      <c r="Z7" s="238">
        <f>+'Тушум солиштирма'!D7</f>
        <v>263859.13484750001</v>
      </c>
      <c r="AA7" s="17">
        <v>64197309.848032504</v>
      </c>
      <c r="AB7" s="276">
        <f t="shared" si="3"/>
        <v>4.110127596812169E-3</v>
      </c>
    </row>
    <row r="8" spans="1:28" s="12" customFormat="1" ht="42" customHeight="1" x14ac:dyDescent="0.3">
      <c r="A8" s="19"/>
      <c r="B8" s="20" t="s">
        <v>8</v>
      </c>
      <c r="C8" s="21"/>
      <c r="D8" s="21"/>
      <c r="E8" s="321">
        <f t="shared" si="4"/>
        <v>155.75518362409778</v>
      </c>
      <c r="F8" s="321">
        <f t="shared" si="5"/>
        <v>231.38476483029993</v>
      </c>
      <c r="G8" s="321">
        <f t="shared" si="6"/>
        <v>147.60432613174629</v>
      </c>
      <c r="H8" s="321">
        <f t="shared" si="7"/>
        <v>125.78571062047426</v>
      </c>
      <c r="I8" s="363">
        <f t="shared" si="8"/>
        <v>-29.96947300362352</v>
      </c>
      <c r="J8" s="343">
        <f t="shared" si="9"/>
        <v>-105.59905420982567</v>
      </c>
      <c r="K8" s="343">
        <f t="shared" si="10"/>
        <v>-21.818615511272029</v>
      </c>
      <c r="L8" s="322">
        <v>0</v>
      </c>
      <c r="M8" s="302"/>
      <c r="N8" s="22">
        <f>+'Тушум солиштирма'!G8</f>
        <v>27387561.750069998</v>
      </c>
      <c r="O8" s="22">
        <v>21773189.98714</v>
      </c>
      <c r="P8" s="281">
        <f t="shared" si="0"/>
        <v>1.2578571062047426</v>
      </c>
      <c r="R8" s="239">
        <f>+'Тушум солиштирма'!F8</f>
        <v>44123478.98866</v>
      </c>
      <c r="S8" s="22">
        <v>29893079.793120001</v>
      </c>
      <c r="T8" s="285">
        <f t="shared" si="1"/>
        <v>1.476043261317463</v>
      </c>
      <c r="V8" s="239">
        <f>+'Тушум солиштирма'!E8</f>
        <v>44321280.852369994</v>
      </c>
      <c r="W8" s="22">
        <v>19154796.507399999</v>
      </c>
      <c r="X8" s="285">
        <f t="shared" si="2"/>
        <v>2.3138476483029993</v>
      </c>
      <c r="Y8" s="270"/>
      <c r="Z8" s="239">
        <f>+'Тушум солиштирма'!D8</f>
        <v>51736731.992717497</v>
      </c>
      <c r="AA8" s="22">
        <v>33216699.944689997</v>
      </c>
      <c r="AB8" s="285">
        <f t="shared" si="3"/>
        <v>1.5575518362409779</v>
      </c>
    </row>
    <row r="9" spans="1:28" s="12" customFormat="1" ht="42" customHeight="1" x14ac:dyDescent="0.3">
      <c r="A9" s="45"/>
      <c r="B9" s="25" t="s">
        <v>59</v>
      </c>
      <c r="C9" s="26">
        <v>832</v>
      </c>
      <c r="D9" s="26"/>
      <c r="E9" s="323"/>
      <c r="F9" s="323"/>
      <c r="G9" s="323"/>
      <c r="H9" s="323"/>
      <c r="I9" s="324"/>
      <c r="J9" s="325"/>
      <c r="K9" s="325"/>
      <c r="L9" s="326"/>
      <c r="M9" s="303"/>
      <c r="N9" s="27">
        <f>+'Тушум солиштирма'!G9</f>
        <v>0</v>
      </c>
      <c r="O9" s="27"/>
      <c r="P9" s="277"/>
      <c r="R9" s="240">
        <f>+'Тушум солиштирма'!F9</f>
        <v>0</v>
      </c>
      <c r="S9" s="27"/>
      <c r="T9" s="273"/>
      <c r="V9" s="240">
        <f>+'Тушум солиштирма'!E9</f>
        <v>0</v>
      </c>
      <c r="W9" s="27"/>
      <c r="X9" s="273"/>
      <c r="Y9" s="271"/>
      <c r="Z9" s="240">
        <f>+'Тушум солиштирма'!D9</f>
        <v>0</v>
      </c>
      <c r="AA9" s="27"/>
      <c r="AB9" s="273"/>
    </row>
    <row r="10" spans="1:28" ht="42" customHeight="1" x14ac:dyDescent="0.3">
      <c r="A10" s="24">
        <v>1</v>
      </c>
      <c r="B10" s="25" t="s">
        <v>99</v>
      </c>
      <c r="C10" s="26">
        <v>890</v>
      </c>
      <c r="D10" s="26"/>
      <c r="E10" s="323">
        <f t="shared" ref="E10:E15" si="11">+AB10*100</f>
        <v>117.20845176733073</v>
      </c>
      <c r="F10" s="323">
        <f t="shared" ref="F10:F15" si="12">+X10*100</f>
        <v>239.71219714630058</v>
      </c>
      <c r="G10" s="323">
        <f t="shared" ref="G10:G15" si="13">+T10*100</f>
        <v>124.2635903976649</v>
      </c>
      <c r="H10" s="323">
        <f t="shared" ref="H10:H15" si="14">+P10*100</f>
        <v>163.79776471233137</v>
      </c>
      <c r="I10" s="324">
        <f t="shared" si="8"/>
        <v>46.589312945000643</v>
      </c>
      <c r="J10" s="325">
        <f t="shared" si="9"/>
        <v>-75.91443243396921</v>
      </c>
      <c r="K10" s="325">
        <f t="shared" si="10"/>
        <v>39.534174314666473</v>
      </c>
      <c r="L10" s="327">
        <v>0.66</v>
      </c>
      <c r="M10" s="303"/>
      <c r="N10" s="27">
        <f>+'Тушум солиштирма'!G10</f>
        <v>3991039.63283</v>
      </c>
      <c r="O10" s="27">
        <v>2436565.38283</v>
      </c>
      <c r="P10" s="277">
        <f t="shared" si="0"/>
        <v>1.6379776471233138</v>
      </c>
      <c r="R10" s="240">
        <f>+'Тушум солиштирма'!F10</f>
        <v>6832290.1659599999</v>
      </c>
      <c r="S10" s="27">
        <v>5498223.6905399999</v>
      </c>
      <c r="T10" s="273">
        <f t="shared" ref="T10:T15" si="15">+R10/S10</f>
        <v>1.242635903976649</v>
      </c>
      <c r="V10" s="240">
        <f>+'Тушум солиштирма'!E10</f>
        <v>4786779.9205200002</v>
      </c>
      <c r="W10" s="27">
        <v>1996886.25673</v>
      </c>
      <c r="X10" s="273">
        <f t="shared" ref="X10:X15" si="16">+V10/W10</f>
        <v>2.3971219714630059</v>
      </c>
      <c r="Y10" s="271"/>
      <c r="Z10" s="240">
        <f>+'Тушум солиштирма'!D10</f>
        <v>11593255.505012501</v>
      </c>
      <c r="AA10" s="27">
        <v>9891142.942512501</v>
      </c>
      <c r="AB10" s="273">
        <f t="shared" ref="AB10:AB15" si="17">+Z10/AA10</f>
        <v>1.1720845176733072</v>
      </c>
    </row>
    <row r="11" spans="1:28" ht="42" customHeight="1" x14ac:dyDescent="0.3">
      <c r="A11" s="29">
        <v>2</v>
      </c>
      <c r="B11" s="30" t="s">
        <v>105</v>
      </c>
      <c r="C11" s="31">
        <v>911</v>
      </c>
      <c r="D11" s="31"/>
      <c r="E11" s="328">
        <f t="shared" si="11"/>
        <v>408.39333442739178</v>
      </c>
      <c r="F11" s="328">
        <f t="shared" si="12"/>
        <v>324.72023706989859</v>
      </c>
      <c r="G11" s="328">
        <f t="shared" si="13"/>
        <v>320.63257122792447</v>
      </c>
      <c r="H11" s="328">
        <f t="shared" si="14"/>
        <v>172.75380580105798</v>
      </c>
      <c r="I11" s="329">
        <f t="shared" si="8"/>
        <v>-235.6395286263338</v>
      </c>
      <c r="J11" s="330">
        <f t="shared" si="9"/>
        <v>-151.96643126884061</v>
      </c>
      <c r="K11" s="330">
        <f t="shared" si="10"/>
        <v>-147.87876542686649</v>
      </c>
      <c r="L11" s="327">
        <v>0</v>
      </c>
      <c r="M11" s="304"/>
      <c r="N11" s="32">
        <f>+'Тушум солиштирма'!G11</f>
        <v>4554986.1310000001</v>
      </c>
      <c r="O11" s="32">
        <v>2636692.2047700002</v>
      </c>
      <c r="P11" s="278">
        <f t="shared" si="0"/>
        <v>1.7275380580105797</v>
      </c>
      <c r="R11" s="241">
        <f>+'Тушум солиштирма'!F11</f>
        <v>9036607.9012400005</v>
      </c>
      <c r="S11" s="32">
        <v>2818368.66</v>
      </c>
      <c r="T11" s="274">
        <f t="shared" si="15"/>
        <v>3.2063257122792446</v>
      </c>
      <c r="V11" s="241">
        <f>+'Тушум солиштирма'!E11</f>
        <v>15268853.957800001</v>
      </c>
      <c r="W11" s="32">
        <v>4702156.56886</v>
      </c>
      <c r="X11" s="274">
        <f t="shared" si="16"/>
        <v>3.2472023706989859</v>
      </c>
      <c r="Y11" s="271"/>
      <c r="Z11" s="241">
        <f>+'Тушум солиштирма'!D11</f>
        <v>10826679.278944999</v>
      </c>
      <c r="AA11" s="32">
        <v>2651042.1121649998</v>
      </c>
      <c r="AB11" s="274">
        <f t="shared" si="17"/>
        <v>4.0839333442739179</v>
      </c>
    </row>
    <row r="12" spans="1:28" ht="42" customHeight="1" x14ac:dyDescent="0.3">
      <c r="A12" s="29">
        <v>3</v>
      </c>
      <c r="B12" s="30" t="s">
        <v>106</v>
      </c>
      <c r="C12" s="31">
        <v>912</v>
      </c>
      <c r="D12" s="31"/>
      <c r="E12" s="328">
        <f t="shared" si="11"/>
        <v>112.60696983036355</v>
      </c>
      <c r="F12" s="328">
        <f t="shared" si="12"/>
        <v>132.93705472504266</v>
      </c>
      <c r="G12" s="328">
        <f t="shared" si="13"/>
        <v>115.4946682701367</v>
      </c>
      <c r="H12" s="328">
        <f t="shared" si="14"/>
        <v>93.771939459491946</v>
      </c>
      <c r="I12" s="329">
        <f t="shared" si="8"/>
        <v>-18.835030370871607</v>
      </c>
      <c r="J12" s="330">
        <f t="shared" si="9"/>
        <v>-39.16511526555071</v>
      </c>
      <c r="K12" s="330">
        <f t="shared" si="10"/>
        <v>-21.722728810644753</v>
      </c>
      <c r="L12" s="327">
        <v>0</v>
      </c>
      <c r="M12" s="304"/>
      <c r="N12" s="32">
        <f>+'Тушум солиштирма'!G12</f>
        <v>6795769.625</v>
      </c>
      <c r="O12" s="32">
        <v>7247124.95462</v>
      </c>
      <c r="P12" s="278">
        <f t="shared" si="0"/>
        <v>0.93771939459491949</v>
      </c>
      <c r="R12" s="241">
        <f>+'Тушум солиштирма'!F12</f>
        <v>8853077.6489899997</v>
      </c>
      <c r="S12" s="32">
        <v>7665356.1429200005</v>
      </c>
      <c r="T12" s="274">
        <f t="shared" si="15"/>
        <v>1.154946682701367</v>
      </c>
      <c r="V12" s="241">
        <f>+'Тушум солиштирма'!E12</f>
        <v>4948782.6727999998</v>
      </c>
      <c r="W12" s="32">
        <v>3722651.0569499996</v>
      </c>
      <c r="X12" s="274">
        <f t="shared" si="16"/>
        <v>1.3293705472504265</v>
      </c>
      <c r="Y12" s="271"/>
      <c r="Z12" s="241">
        <f>+'Тушум солиштирма'!D12</f>
        <v>7814702.02599</v>
      </c>
      <c r="AA12" s="32">
        <v>6939803.1380850002</v>
      </c>
      <c r="AB12" s="274">
        <f t="shared" si="17"/>
        <v>1.1260696983036356</v>
      </c>
    </row>
    <row r="13" spans="1:28" ht="42" customHeight="1" x14ac:dyDescent="0.3">
      <c r="A13" s="29">
        <v>4</v>
      </c>
      <c r="B13" s="30" t="s">
        <v>107</v>
      </c>
      <c r="C13" s="31">
        <v>920</v>
      </c>
      <c r="D13" s="31"/>
      <c r="E13" s="328">
        <f t="shared" si="11"/>
        <v>162.15626728913003</v>
      </c>
      <c r="F13" s="328">
        <f t="shared" si="12"/>
        <v>229.68864700319833</v>
      </c>
      <c r="G13" s="328">
        <f t="shared" si="13"/>
        <v>141.36027706322113</v>
      </c>
      <c r="H13" s="328">
        <f t="shared" si="14"/>
        <v>133.70776720470542</v>
      </c>
      <c r="I13" s="329">
        <f t="shared" si="8"/>
        <v>-28.448500084424609</v>
      </c>
      <c r="J13" s="330">
        <f t="shared" si="9"/>
        <v>-95.980879798492907</v>
      </c>
      <c r="K13" s="330">
        <f t="shared" si="10"/>
        <v>-7.6525098585157139</v>
      </c>
      <c r="L13" s="327">
        <v>0</v>
      </c>
      <c r="M13" s="304"/>
      <c r="N13" s="32">
        <f>+'Тушум солиштирма'!G13</f>
        <v>7212904.5662399996</v>
      </c>
      <c r="O13" s="32">
        <v>5394529.21624</v>
      </c>
      <c r="P13" s="278">
        <f t="shared" si="0"/>
        <v>1.3370776720470543</v>
      </c>
      <c r="R13" s="241">
        <f>+'Тушум солиштирма'!F13</f>
        <v>12835291.923220001</v>
      </c>
      <c r="S13" s="32">
        <v>9079843.4962600004</v>
      </c>
      <c r="T13" s="274">
        <f t="shared" si="15"/>
        <v>1.4136027706322114</v>
      </c>
      <c r="V13" s="241">
        <f>+'Тушум солиштирма'!E13</f>
        <v>14996171.12218</v>
      </c>
      <c r="W13" s="32">
        <v>6528912.6466800002</v>
      </c>
      <c r="X13" s="274">
        <f t="shared" si="16"/>
        <v>2.2968864700319833</v>
      </c>
      <c r="Y13" s="271"/>
      <c r="Z13" s="241">
        <f>+'Тушум солиштирма'!D13</f>
        <v>15170838.58945</v>
      </c>
      <c r="AA13" s="32">
        <v>9355690.5589099992</v>
      </c>
      <c r="AB13" s="274">
        <f t="shared" si="17"/>
        <v>1.6215626728913002</v>
      </c>
    </row>
    <row r="14" spans="1:28" ht="42" customHeight="1" x14ac:dyDescent="0.3">
      <c r="A14" s="34">
        <v>5</v>
      </c>
      <c r="B14" s="35" t="s">
        <v>108</v>
      </c>
      <c r="C14" s="36">
        <v>931</v>
      </c>
      <c r="D14" s="36"/>
      <c r="E14" s="331">
        <f t="shared" si="11"/>
        <v>144.58154720546699</v>
      </c>
      <c r="F14" s="331">
        <f t="shared" si="12"/>
        <v>196.02181399253055</v>
      </c>
      <c r="G14" s="331">
        <f t="shared" si="13"/>
        <v>135.91016756710403</v>
      </c>
      <c r="H14" s="331">
        <f t="shared" si="14"/>
        <v>119.08650720017148</v>
      </c>
      <c r="I14" s="364">
        <f t="shared" si="8"/>
        <v>-25.495040005295508</v>
      </c>
      <c r="J14" s="365">
        <f t="shared" si="9"/>
        <v>-76.935306792359071</v>
      </c>
      <c r="K14" s="365">
        <f t="shared" si="10"/>
        <v>-16.823660366932543</v>
      </c>
      <c r="L14" s="327">
        <v>0</v>
      </c>
      <c r="M14" s="305"/>
      <c r="N14" s="37">
        <f>+'Тушум солиштирма'!G14</f>
        <v>4832861.7949999999</v>
      </c>
      <c r="O14" s="37">
        <v>4058278.2286800002</v>
      </c>
      <c r="P14" s="282">
        <f t="shared" si="0"/>
        <v>1.1908650720017149</v>
      </c>
      <c r="R14" s="242">
        <f>+'Тушум солиштирма'!F14</f>
        <v>6566211.349249999</v>
      </c>
      <c r="S14" s="37">
        <v>4831287.8033999996</v>
      </c>
      <c r="T14" s="286">
        <f t="shared" si="15"/>
        <v>1.3591016756710403</v>
      </c>
      <c r="V14" s="242">
        <f>+'Тушум солиштирма'!E14</f>
        <v>4320693.1790699996</v>
      </c>
      <c r="W14" s="37">
        <v>2204189.9781800001</v>
      </c>
      <c r="X14" s="286">
        <f t="shared" si="16"/>
        <v>1.9602181399253056</v>
      </c>
      <c r="Y14" s="271"/>
      <c r="Z14" s="242">
        <f>+'Тушум солиштирма'!D14</f>
        <v>6331256.59332</v>
      </c>
      <c r="AA14" s="37">
        <v>4379021.1930174995</v>
      </c>
      <c r="AB14" s="286">
        <f t="shared" si="17"/>
        <v>1.4458154720546699</v>
      </c>
    </row>
    <row r="15" spans="1:28" s="44" customFormat="1" ht="42" customHeight="1" x14ac:dyDescent="0.3">
      <c r="A15" s="39"/>
      <c r="B15" s="40" t="s">
        <v>16</v>
      </c>
      <c r="C15" s="41"/>
      <c r="D15" s="41"/>
      <c r="E15" s="332">
        <f t="shared" si="11"/>
        <v>144.98316644075695</v>
      </c>
      <c r="F15" s="332">
        <f t="shared" si="12"/>
        <v>168.55334590792751</v>
      </c>
      <c r="G15" s="332">
        <f t="shared" si="13"/>
        <v>134.4373080714609</v>
      </c>
      <c r="H15" s="332">
        <f t="shared" si="14"/>
        <v>117.74300603094041</v>
      </c>
      <c r="I15" s="334">
        <f t="shared" si="8"/>
        <v>-27.240160409816539</v>
      </c>
      <c r="J15" s="335">
        <f t="shared" si="9"/>
        <v>-50.810339876987101</v>
      </c>
      <c r="K15" s="335">
        <f t="shared" si="10"/>
        <v>-16.694302040520498</v>
      </c>
      <c r="L15" s="333">
        <v>0</v>
      </c>
      <c r="M15" s="306"/>
      <c r="N15" s="42">
        <f>+'Тушум солиштирма'!G15</f>
        <v>60178773.192219995</v>
      </c>
      <c r="O15" s="42">
        <v>51110274.164739996</v>
      </c>
      <c r="P15" s="279">
        <f t="shared" si="0"/>
        <v>1.1774300603094041</v>
      </c>
      <c r="R15" s="243">
        <f>+'Тушум солиштирма'!F15</f>
        <v>90915803.800220013</v>
      </c>
      <c r="S15" s="42">
        <v>67626914.808420002</v>
      </c>
      <c r="T15" s="275">
        <f t="shared" si="15"/>
        <v>1.344373080714609</v>
      </c>
      <c r="V15" s="243">
        <f>+'Тушум солиштирма'!E15</f>
        <v>50230772.185110003</v>
      </c>
      <c r="W15" s="42">
        <v>29801112.469490003</v>
      </c>
      <c r="X15" s="275">
        <f t="shared" si="16"/>
        <v>1.6855334590792752</v>
      </c>
      <c r="Y15" s="270"/>
      <c r="Z15" s="243">
        <f>+'Тушум солиштирма'!D15</f>
        <v>89035379.738545001</v>
      </c>
      <c r="AA15" s="42">
        <v>61410839.564555004</v>
      </c>
      <c r="AB15" s="275">
        <f t="shared" si="17"/>
        <v>1.4498316644075695</v>
      </c>
    </row>
    <row r="16" spans="1:28" s="44" customFormat="1" ht="42" customHeight="1" x14ac:dyDescent="0.3">
      <c r="A16" s="45"/>
      <c r="B16" s="25" t="s">
        <v>60</v>
      </c>
      <c r="C16" s="26">
        <v>490</v>
      </c>
      <c r="D16" s="26"/>
      <c r="E16" s="323"/>
      <c r="F16" s="323"/>
      <c r="G16" s="323"/>
      <c r="H16" s="323"/>
      <c r="I16" s="324"/>
      <c r="J16" s="325"/>
      <c r="K16" s="325"/>
      <c r="L16" s="326"/>
      <c r="M16" s="303"/>
      <c r="N16" s="27">
        <f>+'Тушум солиштирма'!G16</f>
        <v>0</v>
      </c>
      <c r="O16" s="27"/>
      <c r="P16" s="277"/>
      <c r="R16" s="240">
        <f>+'Тушум солиштирма'!F16</f>
        <v>0</v>
      </c>
      <c r="S16" s="27"/>
      <c r="T16" s="273"/>
      <c r="V16" s="240">
        <f>+'Тушум солиштирма'!E16</f>
        <v>0</v>
      </c>
      <c r="W16" s="27"/>
      <c r="X16" s="273"/>
      <c r="Y16" s="271"/>
      <c r="Z16" s="240">
        <f>+'Тушум солиштирма'!D16</f>
        <v>0</v>
      </c>
      <c r="AA16" s="27"/>
      <c r="AB16" s="273"/>
    </row>
    <row r="17" spans="1:28" ht="42" customHeight="1" x14ac:dyDescent="0.3">
      <c r="A17" s="45">
        <v>1</v>
      </c>
      <c r="B17" s="25" t="s">
        <v>100</v>
      </c>
      <c r="C17" s="26">
        <v>863</v>
      </c>
      <c r="D17" s="26"/>
      <c r="E17" s="323">
        <f t="shared" ref="E17:E22" si="18">+AB17*100</f>
        <v>185.89311917711285</v>
      </c>
      <c r="F17" s="323">
        <f t="shared" ref="F17:F22" si="19">+X17*100</f>
        <v>155.30219867279692</v>
      </c>
      <c r="G17" s="323">
        <f t="shared" ref="G17:G22" si="20">+T17*100</f>
        <v>155.36209872574562</v>
      </c>
      <c r="H17" s="323">
        <f t="shared" ref="H17:H22" si="21">+P17*100</f>
        <v>126.45948144700337</v>
      </c>
      <c r="I17" s="324">
        <f t="shared" si="8"/>
        <v>-59.433637730109481</v>
      </c>
      <c r="J17" s="325">
        <f t="shared" si="9"/>
        <v>-28.84271722579355</v>
      </c>
      <c r="K17" s="325">
        <f t="shared" si="10"/>
        <v>-28.902617278742255</v>
      </c>
      <c r="L17" s="326">
        <v>0</v>
      </c>
      <c r="M17" s="303"/>
      <c r="N17" s="27">
        <f>+'Тушум солиштирма'!G17</f>
        <v>15425577.214360001</v>
      </c>
      <c r="O17" s="27">
        <v>12198039.275389999</v>
      </c>
      <c r="P17" s="277">
        <f t="shared" si="0"/>
        <v>1.2645948144700336</v>
      </c>
      <c r="R17" s="240">
        <f>+'Тушум солиштирма'!F17</f>
        <v>27723661.637669999</v>
      </c>
      <c r="S17" s="27">
        <v>17844546.29865</v>
      </c>
      <c r="T17" s="273">
        <f t="shared" ref="T17:T22" si="22">+R17/S17</f>
        <v>1.5536209872574562</v>
      </c>
      <c r="V17" s="240">
        <f>+'Тушум солиштирма'!E17</f>
        <v>14676644.404330002</v>
      </c>
      <c r="W17" s="27">
        <v>9450377.7343499996</v>
      </c>
      <c r="X17" s="273">
        <f t="shared" ref="X17:X22" si="23">+V17/W17</f>
        <v>1.5530219867279693</v>
      </c>
      <c r="Y17" s="271"/>
      <c r="Z17" s="240">
        <f>+'Тушум солиштирма'!D17</f>
        <v>29775711.772529997</v>
      </c>
      <c r="AA17" s="27">
        <v>16017651.381792499</v>
      </c>
      <c r="AB17" s="273">
        <f t="shared" ref="AB17:AB22" si="24">+Z17/AA17</f>
        <v>1.8589311917711286</v>
      </c>
    </row>
    <row r="18" spans="1:28" ht="42" customHeight="1" x14ac:dyDescent="0.3">
      <c r="A18" s="29">
        <v>2</v>
      </c>
      <c r="B18" s="30" t="s">
        <v>101</v>
      </c>
      <c r="C18" s="31">
        <v>884</v>
      </c>
      <c r="D18" s="31"/>
      <c r="E18" s="328">
        <f t="shared" si="18"/>
        <v>179.53287027934385</v>
      </c>
      <c r="F18" s="328">
        <f t="shared" si="19"/>
        <v>418.05930567285066</v>
      </c>
      <c r="G18" s="328">
        <f t="shared" si="20"/>
        <v>171.61415371896348</v>
      </c>
      <c r="H18" s="328">
        <f t="shared" si="21"/>
        <v>163.66784416433583</v>
      </c>
      <c r="I18" s="329">
        <f t="shared" si="8"/>
        <v>-15.865026115008021</v>
      </c>
      <c r="J18" s="330">
        <f t="shared" si="9"/>
        <v>-254.39146150851482</v>
      </c>
      <c r="K18" s="330">
        <f t="shared" si="10"/>
        <v>-7.9463095546276463</v>
      </c>
      <c r="L18" s="327">
        <v>0</v>
      </c>
      <c r="M18" s="304"/>
      <c r="N18" s="32">
        <f>+'Тушум солиштирма'!G18</f>
        <v>22701775.249559999</v>
      </c>
      <c r="O18" s="32">
        <v>13870638.649560001</v>
      </c>
      <c r="P18" s="278">
        <f t="shared" si="0"/>
        <v>1.6366784416433584</v>
      </c>
      <c r="R18" s="241">
        <f>+'Тушум солиштирма'!F18</f>
        <v>26961497.584320005</v>
      </c>
      <c r="S18" s="32">
        <v>15710532.610540003</v>
      </c>
      <c r="T18" s="274">
        <f t="shared" si="22"/>
        <v>1.7161415371896347</v>
      </c>
      <c r="V18" s="241">
        <f>+'Тушум солиштирма'!E18</f>
        <v>18880075.913269997</v>
      </c>
      <c r="W18" s="32">
        <v>4516123.8267099997</v>
      </c>
      <c r="X18" s="274">
        <f t="shared" si="23"/>
        <v>4.1805930567285063</v>
      </c>
      <c r="Y18" s="271"/>
      <c r="Z18" s="241">
        <f>+'Тушум солиштирма'!D18</f>
        <v>23544454.278312501</v>
      </c>
      <c r="AA18" s="32">
        <v>13114286.114670003</v>
      </c>
      <c r="AB18" s="274">
        <f t="shared" si="24"/>
        <v>1.7953287027934386</v>
      </c>
    </row>
    <row r="19" spans="1:28" ht="42" customHeight="1" x14ac:dyDescent="0.3">
      <c r="A19" s="29">
        <v>3</v>
      </c>
      <c r="B19" s="30" t="s">
        <v>102</v>
      </c>
      <c r="C19" s="31">
        <v>1022</v>
      </c>
      <c r="D19" s="31"/>
      <c r="E19" s="328">
        <f t="shared" si="18"/>
        <v>125.51370110192369</v>
      </c>
      <c r="F19" s="328">
        <f t="shared" si="19"/>
        <v>117.92177294131312</v>
      </c>
      <c r="G19" s="328">
        <f t="shared" si="20"/>
        <v>108.32313342215998</v>
      </c>
      <c r="H19" s="328">
        <f t="shared" si="21"/>
        <v>127.27998846007347</v>
      </c>
      <c r="I19" s="329">
        <f t="shared" si="8"/>
        <v>1.766287358149782</v>
      </c>
      <c r="J19" s="330">
        <f t="shared" si="9"/>
        <v>9.3582155187603462</v>
      </c>
      <c r="K19" s="330">
        <f t="shared" si="10"/>
        <v>18.956855037913485</v>
      </c>
      <c r="L19" s="327">
        <v>1</v>
      </c>
      <c r="M19" s="304"/>
      <c r="N19" s="32">
        <f>+'Тушум солиштирма'!G19</f>
        <v>7634674.9295399999</v>
      </c>
      <c r="O19" s="32">
        <v>5998330.9410299994</v>
      </c>
      <c r="P19" s="278">
        <f t="shared" si="0"/>
        <v>1.2727998846007347</v>
      </c>
      <c r="R19" s="241">
        <f>+'Тушум солиштирма'!F19</f>
        <v>16315508.419629999</v>
      </c>
      <c r="S19" s="32">
        <v>15061887.432709999</v>
      </c>
      <c r="T19" s="274">
        <f t="shared" si="22"/>
        <v>1.0832313342215998</v>
      </c>
      <c r="V19" s="241">
        <f>+'Тушум солиштирма'!E19</f>
        <v>9041194.4094800018</v>
      </c>
      <c r="W19" s="32">
        <v>7667112.0048200004</v>
      </c>
      <c r="X19" s="274">
        <f t="shared" si="23"/>
        <v>1.1792177294131312</v>
      </c>
      <c r="Y19" s="271"/>
      <c r="Z19" s="241">
        <f>+'Тушум солиштирма'!D19</f>
        <v>16539366.370105</v>
      </c>
      <c r="AA19" s="32">
        <v>13177339.385979999</v>
      </c>
      <c r="AB19" s="274">
        <f t="shared" si="24"/>
        <v>1.2551370110192368</v>
      </c>
    </row>
    <row r="20" spans="1:28" ht="42" customHeight="1" x14ac:dyDescent="0.3">
      <c r="A20" s="29">
        <v>4</v>
      </c>
      <c r="B20" s="30" t="s">
        <v>103</v>
      </c>
      <c r="C20" s="31">
        <v>1034</v>
      </c>
      <c r="D20" s="31"/>
      <c r="E20" s="328">
        <f t="shared" si="18"/>
        <v>99.905157863797413</v>
      </c>
      <c r="F20" s="328">
        <f t="shared" si="19"/>
        <v>78.556812804058552</v>
      </c>
      <c r="G20" s="328">
        <f t="shared" si="20"/>
        <v>113.69177399154931</v>
      </c>
      <c r="H20" s="328">
        <f t="shared" si="21"/>
        <v>52.817334180984389</v>
      </c>
      <c r="I20" s="329">
        <f t="shared" si="8"/>
        <v>-47.087823682813024</v>
      </c>
      <c r="J20" s="330">
        <f t="shared" si="9"/>
        <v>-25.739478623074163</v>
      </c>
      <c r="K20" s="330">
        <f t="shared" si="10"/>
        <v>-60.874439810564922</v>
      </c>
      <c r="L20" s="327">
        <v>0</v>
      </c>
      <c r="M20" s="304"/>
      <c r="N20" s="32">
        <f>+'Тушум солиштирма'!G20</f>
        <v>7134904.7434399985</v>
      </c>
      <c r="O20" s="32">
        <v>13508642.293440001</v>
      </c>
      <c r="P20" s="278">
        <f t="shared" si="0"/>
        <v>0.52817334180984388</v>
      </c>
      <c r="R20" s="241">
        <f>+'Тушум солиштирма'!F20</f>
        <v>13366831.284220001</v>
      </c>
      <c r="S20" s="32">
        <v>11757078.64776</v>
      </c>
      <c r="T20" s="274">
        <f t="shared" si="22"/>
        <v>1.1369177399154931</v>
      </c>
      <c r="V20" s="241">
        <f>+'Тушум солиштирма'!E20</f>
        <v>3868648.2280199998</v>
      </c>
      <c r="W20" s="32">
        <v>4924650.1861900007</v>
      </c>
      <c r="X20" s="274">
        <f t="shared" si="23"/>
        <v>0.78556812804058551</v>
      </c>
      <c r="Y20" s="271"/>
      <c r="Z20" s="241">
        <f>+'Тушум солиштирма'!D20</f>
        <v>12467411.587477501</v>
      </c>
      <c r="AA20" s="32">
        <v>12479247.172077501</v>
      </c>
      <c r="AB20" s="274">
        <f t="shared" si="24"/>
        <v>0.99905157863797411</v>
      </c>
    </row>
    <row r="21" spans="1:28" ht="42" customHeight="1" x14ac:dyDescent="0.3">
      <c r="A21" s="29">
        <v>5</v>
      </c>
      <c r="B21" s="30" t="s">
        <v>104</v>
      </c>
      <c r="C21" s="31">
        <v>1100</v>
      </c>
      <c r="D21" s="31"/>
      <c r="E21" s="328">
        <f t="shared" si="18"/>
        <v>101.30045480247051</v>
      </c>
      <c r="F21" s="328">
        <f t="shared" si="19"/>
        <v>116.07723819459554</v>
      </c>
      <c r="G21" s="328">
        <f t="shared" si="20"/>
        <v>90.285708112978952</v>
      </c>
      <c r="H21" s="328">
        <f t="shared" si="21"/>
        <v>131.56887195967161</v>
      </c>
      <c r="I21" s="329">
        <f t="shared" si="8"/>
        <v>30.2684171572011</v>
      </c>
      <c r="J21" s="330">
        <f t="shared" si="9"/>
        <v>15.491633765076074</v>
      </c>
      <c r="K21" s="330">
        <f t="shared" si="10"/>
        <v>41.283163846692659</v>
      </c>
      <c r="L21" s="327">
        <v>1</v>
      </c>
      <c r="M21" s="304"/>
      <c r="N21" s="32">
        <f>+'Тушум солиштирма'!G21</f>
        <v>7281841.0553199993</v>
      </c>
      <c r="O21" s="32">
        <v>5534623.0053199995</v>
      </c>
      <c r="P21" s="278">
        <f t="shared" si="0"/>
        <v>1.3156887195967162</v>
      </c>
      <c r="R21" s="241">
        <f>+'Тушум солиштирма'!F21</f>
        <v>6548304.8743799999</v>
      </c>
      <c r="S21" s="32">
        <v>7252869.8187600002</v>
      </c>
      <c r="T21" s="274">
        <f t="shared" si="22"/>
        <v>0.90285708112978957</v>
      </c>
      <c r="V21" s="241">
        <f>+'Тушум солиштирма'!E21</f>
        <v>3764209.2300100001</v>
      </c>
      <c r="W21" s="32">
        <v>3242848.7174200001</v>
      </c>
      <c r="X21" s="274">
        <f t="shared" si="23"/>
        <v>1.1607723819459554</v>
      </c>
      <c r="Y21" s="271"/>
      <c r="Z21" s="241">
        <f>+'Тушум солиштирма'!D21</f>
        <v>6708435.7301199995</v>
      </c>
      <c r="AA21" s="32">
        <v>6622315.5100349998</v>
      </c>
      <c r="AB21" s="274">
        <f t="shared" si="24"/>
        <v>1.0130045480247052</v>
      </c>
    </row>
    <row r="22" spans="1:28" s="44" customFormat="1" ht="42" customHeight="1" x14ac:dyDescent="0.3">
      <c r="A22" s="39"/>
      <c r="B22" s="40" t="s">
        <v>18</v>
      </c>
      <c r="C22" s="41"/>
      <c r="D22" s="41"/>
      <c r="E22" s="332">
        <f t="shared" si="18"/>
        <v>99.288395441733869</v>
      </c>
      <c r="F22" s="332">
        <f t="shared" si="19"/>
        <v>82.096653440204435</v>
      </c>
      <c r="G22" s="332">
        <f t="shared" si="20"/>
        <v>84.981527215802828</v>
      </c>
      <c r="H22" s="332">
        <f t="shared" si="21"/>
        <v>74.255845877826985</v>
      </c>
      <c r="I22" s="334">
        <f t="shared" si="8"/>
        <v>-25.032549563906883</v>
      </c>
      <c r="J22" s="335">
        <f t="shared" si="9"/>
        <v>-7.8408075623774494</v>
      </c>
      <c r="K22" s="335">
        <f t="shared" si="10"/>
        <v>-10.725681337975843</v>
      </c>
      <c r="L22" s="333">
        <v>0</v>
      </c>
      <c r="M22" s="306"/>
      <c r="N22" s="42">
        <f>+'Тушум солиштирма'!G22</f>
        <v>65788453.068929993</v>
      </c>
      <c r="O22" s="42">
        <v>88597001.746059999</v>
      </c>
      <c r="P22" s="279">
        <f t="shared" si="0"/>
        <v>0.74255845877826987</v>
      </c>
      <c r="R22" s="243">
        <f>+'Тушум солиштирма'!F22</f>
        <v>93532846.861929998</v>
      </c>
      <c r="S22" s="42">
        <v>110062562.91960001</v>
      </c>
      <c r="T22" s="275">
        <f t="shared" si="22"/>
        <v>0.84981527215802832</v>
      </c>
      <c r="V22" s="243">
        <f>+'Тушум солиштирма'!E22</f>
        <v>62898900.636500008</v>
      </c>
      <c r="W22" s="42">
        <v>76615669.45882</v>
      </c>
      <c r="X22" s="275">
        <f t="shared" si="23"/>
        <v>0.82096653440204437</v>
      </c>
      <c r="Y22" s="270"/>
      <c r="Z22" s="243">
        <f>+'Тушум солиштирма'!D22</f>
        <v>95129472.056634992</v>
      </c>
      <c r="AA22" s="42">
        <v>95811269.417140007</v>
      </c>
      <c r="AB22" s="275">
        <f t="shared" si="24"/>
        <v>0.99288395441733868</v>
      </c>
    </row>
    <row r="23" spans="1:28" s="44" customFormat="1" ht="42" customHeight="1" x14ac:dyDescent="0.3">
      <c r="A23" s="45"/>
      <c r="B23" s="25" t="s">
        <v>61</v>
      </c>
      <c r="C23" s="26">
        <v>454</v>
      </c>
      <c r="D23" s="26"/>
      <c r="E23" s="323"/>
      <c r="F23" s="323"/>
      <c r="G23" s="323"/>
      <c r="H23" s="323"/>
      <c r="I23" s="324"/>
      <c r="J23" s="325"/>
      <c r="K23" s="325"/>
      <c r="L23" s="326"/>
      <c r="M23" s="303"/>
      <c r="N23" s="27">
        <f>+'Тушум солиштирма'!G23</f>
        <v>0</v>
      </c>
      <c r="O23" s="27"/>
      <c r="P23" s="277"/>
      <c r="R23" s="240">
        <f>+'Тушум солиштирма'!F23</f>
        <v>0</v>
      </c>
      <c r="S23" s="27"/>
      <c r="T23" s="273"/>
      <c r="V23" s="240">
        <f>+'Тушум солиштирма'!E23</f>
        <v>0</v>
      </c>
      <c r="W23" s="27"/>
      <c r="X23" s="273"/>
      <c r="Y23" s="271"/>
      <c r="Z23" s="240">
        <f>+'Тушум солиштирма'!D23</f>
        <v>0</v>
      </c>
      <c r="AA23" s="27"/>
      <c r="AB23" s="273"/>
    </row>
    <row r="24" spans="1:28" ht="42" customHeight="1" x14ac:dyDescent="0.3">
      <c r="A24" s="29">
        <v>1</v>
      </c>
      <c r="B24" s="30" t="s">
        <v>109</v>
      </c>
      <c r="C24" s="31">
        <v>413</v>
      </c>
      <c r="D24" s="31"/>
      <c r="E24" s="328">
        <f t="shared" ref="E24:E35" si="25">+AB24*100</f>
        <v>103.66904677730673</v>
      </c>
      <c r="F24" s="328">
        <f t="shared" ref="F24:F35" si="26">+X24*100</f>
        <v>117.69067116924268</v>
      </c>
      <c r="G24" s="328">
        <f t="shared" ref="G24:G35" si="27">+T24*100</f>
        <v>85.223092616532156</v>
      </c>
      <c r="H24" s="328">
        <f t="shared" ref="H24:H35" si="28">+P24*100</f>
        <v>86.434362861376428</v>
      </c>
      <c r="I24" s="329">
        <f t="shared" si="8"/>
        <v>-17.234683915930304</v>
      </c>
      <c r="J24" s="330">
        <f t="shared" si="9"/>
        <v>-31.256308307866249</v>
      </c>
      <c r="K24" s="330">
        <f t="shared" si="10"/>
        <v>1.2112702448442718</v>
      </c>
      <c r="L24" s="327">
        <v>0.33</v>
      </c>
      <c r="M24" s="304"/>
      <c r="N24" s="32">
        <f>+'Тушум солиштирма'!G24</f>
        <v>4740001.5209099995</v>
      </c>
      <c r="O24" s="32">
        <v>5483931.8113700002</v>
      </c>
      <c r="P24" s="278">
        <f t="shared" si="0"/>
        <v>0.86434362861376435</v>
      </c>
      <c r="R24" s="241">
        <f>+'Тушум солиштирма'!F24</f>
        <v>8001248.1295699999</v>
      </c>
      <c r="S24" s="32">
        <v>9388591.6174999997</v>
      </c>
      <c r="T24" s="274">
        <f t="shared" ref="T24:T35" si="29">+R24/S24</f>
        <v>0.85223092616532159</v>
      </c>
      <c r="V24" s="241">
        <f>+'Тушум солиштирма'!E24</f>
        <v>4168383.0783300004</v>
      </c>
      <c r="W24" s="32">
        <v>3541812.6491399999</v>
      </c>
      <c r="X24" s="274">
        <f t="shared" ref="X24:X35" si="30">+V24/W24</f>
        <v>1.1769067116924268</v>
      </c>
      <c r="Y24" s="271"/>
      <c r="Z24" s="241">
        <f>+'Тушум солиштирма'!D24</f>
        <v>7279975.3845649995</v>
      </c>
      <c r="AA24" s="32">
        <v>7022323.0664050002</v>
      </c>
      <c r="AB24" s="274">
        <f t="shared" ref="AB24:AB35" si="31">+Z24/AA24</f>
        <v>1.0366904677730673</v>
      </c>
    </row>
    <row r="25" spans="1:28" ht="42" customHeight="1" x14ac:dyDescent="0.3">
      <c r="A25" s="29">
        <v>2</v>
      </c>
      <c r="B25" s="30" t="s">
        <v>110</v>
      </c>
      <c r="C25" s="31">
        <v>457</v>
      </c>
      <c r="D25" s="31"/>
      <c r="E25" s="328">
        <f t="shared" si="25"/>
        <v>81.710778918141827</v>
      </c>
      <c r="F25" s="328">
        <f t="shared" si="26"/>
        <v>41.131028035140176</v>
      </c>
      <c r="G25" s="328">
        <f t="shared" si="27"/>
        <v>72.597443935550558</v>
      </c>
      <c r="H25" s="328">
        <f t="shared" si="28"/>
        <v>57.435251810020716</v>
      </c>
      <c r="I25" s="329">
        <f t="shared" si="8"/>
        <v>-24.275527108121111</v>
      </c>
      <c r="J25" s="330">
        <f t="shared" si="9"/>
        <v>16.304223774880541</v>
      </c>
      <c r="K25" s="330">
        <f t="shared" si="10"/>
        <v>-15.162192125529842</v>
      </c>
      <c r="L25" s="327">
        <v>0.33</v>
      </c>
      <c r="M25" s="304"/>
      <c r="N25" s="32">
        <f>+'Тушум солиштирма'!G25</f>
        <v>3910609.62047</v>
      </c>
      <c r="O25" s="32">
        <v>6808727.2140899999</v>
      </c>
      <c r="P25" s="278">
        <f t="shared" si="0"/>
        <v>0.57435251810020715</v>
      </c>
      <c r="R25" s="241">
        <f>+'Тушум солиштирма'!F25</f>
        <v>6247692.1417100001</v>
      </c>
      <c r="S25" s="32">
        <v>8605939.5524400007</v>
      </c>
      <c r="T25" s="274">
        <f t="shared" si="29"/>
        <v>0.72597443935550554</v>
      </c>
      <c r="V25" s="241">
        <f>+'Тушум солиштирма'!E25</f>
        <v>2667585.3342900001</v>
      </c>
      <c r="W25" s="32">
        <v>6485579.0426900005</v>
      </c>
      <c r="X25" s="274">
        <f t="shared" si="30"/>
        <v>0.41131028035140177</v>
      </c>
      <c r="Y25" s="271"/>
      <c r="Z25" s="241">
        <f>+'Тушум солиштирма'!D25</f>
        <v>5702018.5287049999</v>
      </c>
      <c r="AA25" s="32">
        <v>6978294.1788100004</v>
      </c>
      <c r="AB25" s="274">
        <f t="shared" si="31"/>
        <v>0.81710778918141824</v>
      </c>
    </row>
    <row r="26" spans="1:28" ht="42" customHeight="1" x14ac:dyDescent="0.3">
      <c r="A26" s="29">
        <v>3</v>
      </c>
      <c r="B26" s="30" t="s">
        <v>111</v>
      </c>
      <c r="C26" s="31">
        <v>463</v>
      </c>
      <c r="D26" s="31"/>
      <c r="E26" s="328">
        <f t="shared" si="25"/>
        <v>71.672377828974732</v>
      </c>
      <c r="F26" s="328">
        <f t="shared" si="26"/>
        <v>52.331036930125649</v>
      </c>
      <c r="G26" s="328">
        <f t="shared" si="27"/>
        <v>58.286774677507083</v>
      </c>
      <c r="H26" s="328">
        <f t="shared" si="28"/>
        <v>65.138598758694073</v>
      </c>
      <c r="I26" s="329">
        <f t="shared" si="8"/>
        <v>-6.5337790702806586</v>
      </c>
      <c r="J26" s="330">
        <f t="shared" si="9"/>
        <v>12.807561828568424</v>
      </c>
      <c r="K26" s="330">
        <f t="shared" si="10"/>
        <v>6.8518240811869902</v>
      </c>
      <c r="L26" s="327">
        <v>0.66</v>
      </c>
      <c r="M26" s="304"/>
      <c r="N26" s="32">
        <f>+'Тушум солиштирма'!G26</f>
        <v>7063935.0977400001</v>
      </c>
      <c r="O26" s="32">
        <v>10844468.92066</v>
      </c>
      <c r="P26" s="278">
        <f t="shared" si="0"/>
        <v>0.65138598758694077</v>
      </c>
      <c r="R26" s="241">
        <f>+'Тушум солиштирма'!F26</f>
        <v>6472795.5115299989</v>
      </c>
      <c r="S26" s="32">
        <v>11105084.38208</v>
      </c>
      <c r="T26" s="274">
        <f t="shared" si="29"/>
        <v>0.58286774677507081</v>
      </c>
      <c r="V26" s="241">
        <f>+'Тушум солиштирма'!E26</f>
        <v>5707996.2635400007</v>
      </c>
      <c r="W26" s="32">
        <v>10907477.85327</v>
      </c>
      <c r="X26" s="274">
        <f t="shared" si="30"/>
        <v>0.52331036930125652</v>
      </c>
      <c r="Y26" s="271"/>
      <c r="Z26" s="241">
        <f>+'Тушум солиштирма'!D26</f>
        <v>7414309.6340074996</v>
      </c>
      <c r="AA26" s="32">
        <v>10344723.9488825</v>
      </c>
      <c r="AB26" s="274">
        <f t="shared" si="31"/>
        <v>0.71672377828974732</v>
      </c>
    </row>
    <row r="27" spans="1:28" ht="42" customHeight="1" x14ac:dyDescent="0.3">
      <c r="A27" s="29">
        <v>4</v>
      </c>
      <c r="B27" s="30" t="s">
        <v>112</v>
      </c>
      <c r="C27" s="31">
        <v>468</v>
      </c>
      <c r="D27" s="31"/>
      <c r="E27" s="328">
        <f t="shared" si="25"/>
        <v>78.078898380551934</v>
      </c>
      <c r="F27" s="328">
        <f t="shared" si="26"/>
        <v>64.865162699951043</v>
      </c>
      <c r="G27" s="328">
        <f t="shared" si="27"/>
        <v>71.027456029561392</v>
      </c>
      <c r="H27" s="328">
        <f t="shared" si="28"/>
        <v>65.474234791202704</v>
      </c>
      <c r="I27" s="329">
        <f t="shared" si="8"/>
        <v>-12.604663589349229</v>
      </c>
      <c r="J27" s="330">
        <f t="shared" si="9"/>
        <v>0.60907209125166162</v>
      </c>
      <c r="K27" s="330">
        <f t="shared" si="10"/>
        <v>-5.5532212383586881</v>
      </c>
      <c r="L27" s="327">
        <v>0.33</v>
      </c>
      <c r="M27" s="304"/>
      <c r="N27" s="32">
        <f>+'Тушум солиштирма'!G27</f>
        <v>4974041.3698899997</v>
      </c>
      <c r="O27" s="32">
        <v>7596944.6389900008</v>
      </c>
      <c r="P27" s="278">
        <f t="shared" si="0"/>
        <v>0.65474234791202701</v>
      </c>
      <c r="R27" s="241">
        <f>+'Тушум солиштирма'!F27</f>
        <v>6739287.1459799996</v>
      </c>
      <c r="S27" s="32">
        <v>9488284.56305</v>
      </c>
      <c r="T27" s="274">
        <f t="shared" si="29"/>
        <v>0.71027456029561387</v>
      </c>
      <c r="V27" s="241">
        <f>+'Тушум солиштирма'!E27</f>
        <v>4585315.0964099998</v>
      </c>
      <c r="W27" s="32">
        <v>7068994.9821300004</v>
      </c>
      <c r="X27" s="274">
        <f t="shared" si="30"/>
        <v>0.6486516269995104</v>
      </c>
      <c r="Y27" s="271"/>
      <c r="Z27" s="241">
        <f>+'Тушум солиштирма'!D27</f>
        <v>6885222.9940625001</v>
      </c>
      <c r="AA27" s="32">
        <v>8818289.1112325005</v>
      </c>
      <c r="AB27" s="274">
        <f t="shared" si="31"/>
        <v>0.78078898380551931</v>
      </c>
    </row>
    <row r="28" spans="1:28" ht="42" customHeight="1" x14ac:dyDescent="0.3">
      <c r="A28" s="29">
        <v>5</v>
      </c>
      <c r="B28" s="30" t="s">
        <v>113</v>
      </c>
      <c r="C28" s="31">
        <v>472</v>
      </c>
      <c r="D28" s="31"/>
      <c r="E28" s="328">
        <f t="shared" si="25"/>
        <v>59.056033789486762</v>
      </c>
      <c r="F28" s="328">
        <f t="shared" si="26"/>
        <v>47.257135879107196</v>
      </c>
      <c r="G28" s="328">
        <f t="shared" si="27"/>
        <v>59.149397667881296</v>
      </c>
      <c r="H28" s="328">
        <f t="shared" si="28"/>
        <v>45.275978642994282</v>
      </c>
      <c r="I28" s="329">
        <f t="shared" si="8"/>
        <v>-13.780055146492479</v>
      </c>
      <c r="J28" s="330">
        <f t="shared" si="9"/>
        <v>-1.9811572361129137</v>
      </c>
      <c r="K28" s="330">
        <f t="shared" si="10"/>
        <v>-13.873419024887014</v>
      </c>
      <c r="L28" s="327">
        <v>0</v>
      </c>
      <c r="M28" s="304"/>
      <c r="N28" s="32">
        <f>+'Тушум солиштирма'!G28</f>
        <v>4501666.5022699991</v>
      </c>
      <c r="O28" s="32">
        <v>9942726.0043699984</v>
      </c>
      <c r="P28" s="278">
        <f t="shared" si="0"/>
        <v>0.4527597864299428</v>
      </c>
      <c r="R28" s="241">
        <f>+'Тушум солиштирма'!F28</f>
        <v>8021543.9097000007</v>
      </c>
      <c r="S28" s="32">
        <v>13561497.201949999</v>
      </c>
      <c r="T28" s="274">
        <f t="shared" si="29"/>
        <v>0.59149397667881298</v>
      </c>
      <c r="V28" s="241">
        <f>+'Тушум солиштирма'!E28</f>
        <v>4270795.0738599999</v>
      </c>
      <c r="W28" s="32">
        <v>9037354.8764900006</v>
      </c>
      <c r="X28" s="274">
        <f t="shared" si="30"/>
        <v>0.47257135879107198</v>
      </c>
      <c r="Y28" s="271"/>
      <c r="Z28" s="241">
        <f>+'Тушум солиштирма'!D28</f>
        <v>6929334.6908224998</v>
      </c>
      <c r="AA28" s="32">
        <v>11733491.476117501</v>
      </c>
      <c r="AB28" s="274">
        <f t="shared" si="31"/>
        <v>0.59056033789486762</v>
      </c>
    </row>
    <row r="29" spans="1:28" ht="42" customHeight="1" x14ac:dyDescent="0.3">
      <c r="A29" s="29">
        <v>6</v>
      </c>
      <c r="B29" s="30" t="s">
        <v>114</v>
      </c>
      <c r="C29" s="31">
        <v>474</v>
      </c>
      <c r="D29" s="31"/>
      <c r="E29" s="328">
        <f t="shared" si="25"/>
        <v>120.5010559355741</v>
      </c>
      <c r="F29" s="328">
        <f t="shared" si="26"/>
        <v>105.84895814904239</v>
      </c>
      <c r="G29" s="328">
        <f t="shared" si="27"/>
        <v>86.265681130121607</v>
      </c>
      <c r="H29" s="328">
        <f t="shared" si="28"/>
        <v>82.491866848642857</v>
      </c>
      <c r="I29" s="329">
        <f t="shared" si="8"/>
        <v>-38.009189086931244</v>
      </c>
      <c r="J29" s="330">
        <f t="shared" si="9"/>
        <v>-23.357091300399532</v>
      </c>
      <c r="K29" s="330">
        <f t="shared" si="10"/>
        <v>-3.7738142814787494</v>
      </c>
      <c r="L29" s="327">
        <v>0</v>
      </c>
      <c r="M29" s="304"/>
      <c r="N29" s="32">
        <f>+'Тушум солиштирма'!G29</f>
        <v>6021374.2784599997</v>
      </c>
      <c r="O29" s="32">
        <v>7299355.0861299997</v>
      </c>
      <c r="P29" s="278">
        <f t="shared" si="0"/>
        <v>0.82491866848642859</v>
      </c>
      <c r="R29" s="241">
        <f>+'Тушум солиштирма'!F29</f>
        <v>6244227.7439099997</v>
      </c>
      <c r="S29" s="32">
        <v>7238368.3315399997</v>
      </c>
      <c r="T29" s="274">
        <f t="shared" si="29"/>
        <v>0.86265681130121608</v>
      </c>
      <c r="V29" s="241">
        <f>+'Тушум солиштирма'!E29</f>
        <v>6022882.7030299995</v>
      </c>
      <c r="W29" s="32">
        <v>5690072.7303799996</v>
      </c>
      <c r="X29" s="274">
        <f t="shared" si="30"/>
        <v>1.0584895814904238</v>
      </c>
      <c r="Y29" s="271"/>
      <c r="Z29" s="241">
        <f>+'Тушум солиштирма'!D29</f>
        <v>8517167.7379474994</v>
      </c>
      <c r="AA29" s="32">
        <v>7068127.0564975003</v>
      </c>
      <c r="AB29" s="274">
        <f t="shared" si="31"/>
        <v>1.205010559355741</v>
      </c>
    </row>
    <row r="30" spans="1:28" ht="42" customHeight="1" x14ac:dyDescent="0.3">
      <c r="A30" s="29">
        <v>7</v>
      </c>
      <c r="B30" s="30" t="s">
        <v>115</v>
      </c>
      <c r="C30" s="31">
        <v>475</v>
      </c>
      <c r="D30" s="31"/>
      <c r="E30" s="328">
        <f t="shared" si="25"/>
        <v>161.48976641299561</v>
      </c>
      <c r="F30" s="328">
        <f t="shared" si="26"/>
        <v>113.63537009806237</v>
      </c>
      <c r="G30" s="328">
        <f t="shared" si="27"/>
        <v>141.9918667188316</v>
      </c>
      <c r="H30" s="328">
        <f t="shared" si="28"/>
        <v>117.05023290269764</v>
      </c>
      <c r="I30" s="329">
        <f t="shared" si="8"/>
        <v>-44.439533510297963</v>
      </c>
      <c r="J30" s="330">
        <f t="shared" si="9"/>
        <v>3.4148628046352769</v>
      </c>
      <c r="K30" s="330">
        <f t="shared" si="10"/>
        <v>-24.941633816133958</v>
      </c>
      <c r="L30" s="327">
        <v>0.33</v>
      </c>
      <c r="M30" s="304"/>
      <c r="N30" s="32">
        <f>+'Тушум солиштирма'!G30</f>
        <v>8368165.4971399996</v>
      </c>
      <c r="O30" s="32">
        <v>7149208.7539000008</v>
      </c>
      <c r="P30" s="278">
        <f t="shared" si="0"/>
        <v>1.1705023290269765</v>
      </c>
      <c r="R30" s="241">
        <f>+'Тушум солиштирма'!F30</f>
        <v>16683598.23741</v>
      </c>
      <c r="S30" s="32">
        <v>11749685.825630002</v>
      </c>
      <c r="T30" s="274">
        <f t="shared" si="29"/>
        <v>1.4199186671883159</v>
      </c>
      <c r="V30" s="241">
        <f>+'Тушум солиштирма'!E30</f>
        <v>7996770.5601300001</v>
      </c>
      <c r="W30" s="32">
        <v>7037219.6202899991</v>
      </c>
      <c r="X30" s="274">
        <f t="shared" si="30"/>
        <v>1.1363537009806237</v>
      </c>
      <c r="Y30" s="271"/>
      <c r="Z30" s="241">
        <f>+'Тушум солиштирма'!D30</f>
        <v>15108240.131272499</v>
      </c>
      <c r="AA30" s="32">
        <v>9355540.2715949994</v>
      </c>
      <c r="AB30" s="274">
        <f t="shared" si="31"/>
        <v>1.6148976641299559</v>
      </c>
    </row>
    <row r="31" spans="1:28" ht="42" customHeight="1" x14ac:dyDescent="0.3">
      <c r="A31" s="29">
        <v>8</v>
      </c>
      <c r="B31" s="30" t="s">
        <v>116</v>
      </c>
      <c r="C31" s="31">
        <v>476</v>
      </c>
      <c r="D31" s="31"/>
      <c r="E31" s="328">
        <f t="shared" si="25"/>
        <v>111.30028845644617</v>
      </c>
      <c r="F31" s="328">
        <f t="shared" si="26"/>
        <v>109.16787817920701</v>
      </c>
      <c r="G31" s="328">
        <f t="shared" si="27"/>
        <v>88.893556243963332</v>
      </c>
      <c r="H31" s="328">
        <f t="shared" si="28"/>
        <v>76.67821180268561</v>
      </c>
      <c r="I31" s="329">
        <f t="shared" si="8"/>
        <v>-34.622076653760558</v>
      </c>
      <c r="J31" s="330">
        <f t="shared" si="9"/>
        <v>-32.489666376521399</v>
      </c>
      <c r="K31" s="330">
        <f t="shared" si="10"/>
        <v>-12.215344441277722</v>
      </c>
      <c r="L31" s="327">
        <v>0</v>
      </c>
      <c r="M31" s="304"/>
      <c r="N31" s="32">
        <f>+'Тушум солиштирма'!G31</f>
        <v>4457866.1361400001</v>
      </c>
      <c r="O31" s="32">
        <v>5813732.5210600002</v>
      </c>
      <c r="P31" s="278">
        <f t="shared" si="0"/>
        <v>0.76678211802685603</v>
      </c>
      <c r="R31" s="241">
        <f>+'Тушум солиштирма'!F31</f>
        <v>5802310.9840000002</v>
      </c>
      <c r="S31" s="32">
        <v>6527257.1254500002</v>
      </c>
      <c r="T31" s="274">
        <f t="shared" si="29"/>
        <v>0.88893556243963334</v>
      </c>
      <c r="V31" s="241">
        <f>+'Тушум солиштирма'!E31</f>
        <v>5524155.2642099997</v>
      </c>
      <c r="W31" s="32">
        <v>5060238.7408699999</v>
      </c>
      <c r="X31" s="274">
        <f t="shared" si="30"/>
        <v>1.0916787817920701</v>
      </c>
      <c r="Y31" s="271"/>
      <c r="Z31" s="241">
        <f>+'Тушум солиштирма'!D31</f>
        <v>6632477.423807499</v>
      </c>
      <c r="AA31" s="32">
        <v>5959083.7685950007</v>
      </c>
      <c r="AB31" s="274">
        <f t="shared" si="31"/>
        <v>1.1130028845644617</v>
      </c>
    </row>
    <row r="32" spans="1:28" ht="42" customHeight="1" x14ac:dyDescent="0.3">
      <c r="A32" s="29">
        <v>9</v>
      </c>
      <c r="B32" s="30" t="s">
        <v>117</v>
      </c>
      <c r="C32" s="31">
        <v>480</v>
      </c>
      <c r="D32" s="31"/>
      <c r="E32" s="328">
        <f t="shared" si="25"/>
        <v>163.23152151566998</v>
      </c>
      <c r="F32" s="328">
        <f t="shared" si="26"/>
        <v>110.03769656067679</v>
      </c>
      <c r="G32" s="328">
        <f t="shared" si="27"/>
        <v>135.50112438129733</v>
      </c>
      <c r="H32" s="328">
        <f t="shared" si="28"/>
        <v>98.526825364083678</v>
      </c>
      <c r="I32" s="329">
        <f t="shared" si="8"/>
        <v>-64.704696151586305</v>
      </c>
      <c r="J32" s="330">
        <f t="shared" si="9"/>
        <v>-11.510871196593115</v>
      </c>
      <c r="K32" s="330">
        <f t="shared" si="10"/>
        <v>-36.974299017213653</v>
      </c>
      <c r="L32" s="327">
        <v>0</v>
      </c>
      <c r="M32" s="304"/>
      <c r="N32" s="32">
        <f>+'Тушум солиштирма'!G32</f>
        <v>10140914.20269</v>
      </c>
      <c r="O32" s="32">
        <v>10292541.31067</v>
      </c>
      <c r="P32" s="278">
        <f t="shared" si="0"/>
        <v>0.98526825364083681</v>
      </c>
      <c r="R32" s="241">
        <f>+'Тушум солиштирма'!F32</f>
        <v>15530925.245620001</v>
      </c>
      <c r="S32" s="32">
        <v>11461842.34008</v>
      </c>
      <c r="T32" s="274">
        <f t="shared" si="29"/>
        <v>1.3550112438129733</v>
      </c>
      <c r="V32" s="241">
        <f>+'Тушум солиштирма'!E32</f>
        <v>9743487.0513500012</v>
      </c>
      <c r="W32" s="32">
        <v>8854681.0374000017</v>
      </c>
      <c r="X32" s="274">
        <f t="shared" si="30"/>
        <v>1.1003769656067679</v>
      </c>
      <c r="Y32" s="271"/>
      <c r="Z32" s="241">
        <f>+'Тушум солиштирма'!D32</f>
        <v>16186478.2306775</v>
      </c>
      <c r="AA32" s="32">
        <v>9916269.8971250001</v>
      </c>
      <c r="AB32" s="274">
        <f t="shared" si="31"/>
        <v>1.6323152151566998</v>
      </c>
    </row>
    <row r="33" spans="1:28" ht="42" customHeight="1" x14ac:dyDescent="0.3">
      <c r="A33" s="29">
        <v>10</v>
      </c>
      <c r="B33" s="30" t="s">
        <v>118</v>
      </c>
      <c r="C33" s="31">
        <v>482</v>
      </c>
      <c r="D33" s="31"/>
      <c r="E33" s="328">
        <f t="shared" si="25"/>
        <v>85.515841027217945</v>
      </c>
      <c r="F33" s="328">
        <f t="shared" si="26"/>
        <v>111.79462967356119</v>
      </c>
      <c r="G33" s="328">
        <f t="shared" si="27"/>
        <v>66.935734099184998</v>
      </c>
      <c r="H33" s="328">
        <f t="shared" si="28"/>
        <v>70.075714032250687</v>
      </c>
      <c r="I33" s="329">
        <f t="shared" si="8"/>
        <v>-15.440126994967258</v>
      </c>
      <c r="J33" s="330">
        <f t="shared" si="9"/>
        <v>-41.718915641310502</v>
      </c>
      <c r="K33" s="330">
        <f t="shared" si="10"/>
        <v>3.139979933065689</v>
      </c>
      <c r="L33" s="327">
        <v>0.33</v>
      </c>
      <c r="M33" s="304"/>
      <c r="N33" s="32">
        <f>+'Тушум солиштирма'!G33</f>
        <v>5226642.6696300004</v>
      </c>
      <c r="O33" s="32">
        <v>7458564.9847600004</v>
      </c>
      <c r="P33" s="278">
        <f t="shared" si="0"/>
        <v>0.70075714032250691</v>
      </c>
      <c r="R33" s="241">
        <f>+'Тушум солиштирма'!F33</f>
        <v>5856992.9076400008</v>
      </c>
      <c r="S33" s="32">
        <v>8750173.5604500007</v>
      </c>
      <c r="T33" s="274">
        <f t="shared" si="29"/>
        <v>0.66935734099184996</v>
      </c>
      <c r="V33" s="241">
        <f>+'Тушум солиштирма'!E33</f>
        <v>4340646.7368899994</v>
      </c>
      <c r="W33" s="32">
        <v>3882697.0039299997</v>
      </c>
      <c r="X33" s="274">
        <f t="shared" si="30"/>
        <v>1.117946296735612</v>
      </c>
      <c r="Y33" s="271"/>
      <c r="Z33" s="241">
        <f>+'Тушум солиштирма'!D33</f>
        <v>6465293.5102324998</v>
      </c>
      <c r="AA33" s="32">
        <v>7560346.0511774998</v>
      </c>
      <c r="AB33" s="274">
        <f t="shared" si="31"/>
        <v>0.85515841027217943</v>
      </c>
    </row>
    <row r="34" spans="1:28" ht="42" customHeight="1" x14ac:dyDescent="0.3">
      <c r="A34" s="29">
        <v>11</v>
      </c>
      <c r="B34" s="30" t="s">
        <v>119</v>
      </c>
      <c r="C34" s="31">
        <v>485</v>
      </c>
      <c r="D34" s="31"/>
      <c r="E34" s="328">
        <f t="shared" si="25"/>
        <v>72.447876507570328</v>
      </c>
      <c r="F34" s="328">
        <f t="shared" si="26"/>
        <v>86.975500106589351</v>
      </c>
      <c r="G34" s="328">
        <f t="shared" si="27"/>
        <v>65.093796847103079</v>
      </c>
      <c r="H34" s="328">
        <f t="shared" si="28"/>
        <v>64.432872889197057</v>
      </c>
      <c r="I34" s="329">
        <f t="shared" si="8"/>
        <v>-8.0150036183732709</v>
      </c>
      <c r="J34" s="330">
        <f t="shared" si="9"/>
        <v>-22.542627217392294</v>
      </c>
      <c r="K34" s="330">
        <f t="shared" si="10"/>
        <v>-0.66092395790602154</v>
      </c>
      <c r="L34" s="327">
        <v>0</v>
      </c>
      <c r="M34" s="304"/>
      <c r="N34" s="32">
        <f>+'Тушум солиштирма'!G34</f>
        <v>6383236.1735899989</v>
      </c>
      <c r="O34" s="32">
        <v>9906800.5000600014</v>
      </c>
      <c r="P34" s="278">
        <f t="shared" si="0"/>
        <v>0.64432872889197057</v>
      </c>
      <c r="R34" s="241">
        <f>+'Тушум солиштирма'!F34</f>
        <v>7932224.9048600011</v>
      </c>
      <c r="S34" s="32">
        <v>12185838.419429999</v>
      </c>
      <c r="T34" s="274">
        <f t="shared" si="29"/>
        <v>0.6509379684710308</v>
      </c>
      <c r="V34" s="241">
        <f>+'Тушум солиштирма'!E34</f>
        <v>7870883.4744600002</v>
      </c>
      <c r="W34" s="32">
        <v>9049540.9222299997</v>
      </c>
      <c r="X34" s="274">
        <f t="shared" si="30"/>
        <v>0.86975500106589354</v>
      </c>
      <c r="Y34" s="271"/>
      <c r="Z34" s="241">
        <f>+'Тушум солиштирма'!D34</f>
        <v>8008953.7905350011</v>
      </c>
      <c r="AA34" s="32">
        <v>11054780.5907025</v>
      </c>
      <c r="AB34" s="274">
        <f t="shared" si="31"/>
        <v>0.7244787650757033</v>
      </c>
    </row>
    <row r="35" spans="1:28" s="44" customFormat="1" ht="42" customHeight="1" x14ac:dyDescent="0.3">
      <c r="A35" s="39"/>
      <c r="B35" s="40" t="s">
        <v>27</v>
      </c>
      <c r="C35" s="41"/>
      <c r="D35" s="41"/>
      <c r="E35" s="332">
        <f t="shared" si="25"/>
        <v>120.58685176384267</v>
      </c>
      <c r="F35" s="332">
        <f t="shared" si="26"/>
        <v>187.39305212532159</v>
      </c>
      <c r="G35" s="332">
        <f t="shared" si="27"/>
        <v>122.1881434136745</v>
      </c>
      <c r="H35" s="332">
        <f t="shared" si="28"/>
        <v>96.404347769753315</v>
      </c>
      <c r="I35" s="334">
        <f t="shared" si="8"/>
        <v>-24.182503994089359</v>
      </c>
      <c r="J35" s="335">
        <f t="shared" si="9"/>
        <v>-90.988704355568274</v>
      </c>
      <c r="K35" s="335">
        <f t="shared" si="10"/>
        <v>-25.783795643921181</v>
      </c>
      <c r="L35" s="333">
        <v>0</v>
      </c>
      <c r="M35" s="306"/>
      <c r="N35" s="42">
        <f>+'Тушум солиштирма'!G35</f>
        <v>19838781.538139999</v>
      </c>
      <c r="O35" s="42">
        <v>20578720.770479999</v>
      </c>
      <c r="P35" s="279">
        <f t="shared" si="0"/>
        <v>0.96404347769753318</v>
      </c>
      <c r="R35" s="243">
        <f>+'Тушум солиштирма'!F35</f>
        <v>35282880.808930002</v>
      </c>
      <c r="S35" s="42">
        <v>28875862.930069998</v>
      </c>
      <c r="T35" s="275">
        <f t="shared" si="29"/>
        <v>1.221881434136745</v>
      </c>
      <c r="V35" s="243">
        <f>+'Тушум солиштирма'!E35</f>
        <v>31486320.385250006</v>
      </c>
      <c r="W35" s="42">
        <v>16802288.040109999</v>
      </c>
      <c r="X35" s="275">
        <f t="shared" si="30"/>
        <v>1.8739305212532158</v>
      </c>
      <c r="Y35" s="270"/>
      <c r="Z35" s="243">
        <f>+'Тушум солиштирма'!D35</f>
        <v>29149511.371112503</v>
      </c>
      <c r="AA35" s="42">
        <v>24173042.868885003</v>
      </c>
      <c r="AB35" s="275">
        <f t="shared" si="31"/>
        <v>1.2058685176384267</v>
      </c>
    </row>
    <row r="36" spans="1:28" s="44" customFormat="1" ht="42" customHeight="1" x14ac:dyDescent="0.3">
      <c r="A36" s="130"/>
      <c r="B36" s="131" t="s">
        <v>62</v>
      </c>
      <c r="C36" s="132">
        <v>455</v>
      </c>
      <c r="D36" s="132"/>
      <c r="E36" s="336"/>
      <c r="F36" s="336"/>
      <c r="G36" s="336"/>
      <c r="H36" s="336"/>
      <c r="I36" s="337"/>
      <c r="J36" s="338"/>
      <c r="K36" s="338"/>
      <c r="L36" s="339"/>
      <c r="M36" s="307"/>
      <c r="N36" s="133">
        <f>+'Тушум солиштирма'!G36</f>
        <v>0</v>
      </c>
      <c r="O36" s="133"/>
      <c r="P36" s="283"/>
      <c r="R36" s="244">
        <f>+'Тушум солиштирма'!F36</f>
        <v>0</v>
      </c>
      <c r="S36" s="133"/>
      <c r="T36" s="287"/>
      <c r="V36" s="244">
        <f>+'Тушум солиштирма'!E36</f>
        <v>0</v>
      </c>
      <c r="W36" s="133"/>
      <c r="X36" s="287"/>
      <c r="Y36" s="270"/>
      <c r="Z36" s="244">
        <f>+'Тушум солиштирма'!D36</f>
        <v>0</v>
      </c>
      <c r="AA36" s="133"/>
      <c r="AB36" s="287"/>
    </row>
    <row r="37" spans="1:28" ht="42" customHeight="1" x14ac:dyDescent="0.3">
      <c r="A37" s="29">
        <v>1</v>
      </c>
      <c r="B37" s="30" t="s">
        <v>120</v>
      </c>
      <c r="C37" s="31">
        <v>458</v>
      </c>
      <c r="D37" s="31"/>
      <c r="E37" s="328">
        <f t="shared" ref="E37:E42" si="32">+AB37*100</f>
        <v>97.115979643794134</v>
      </c>
      <c r="F37" s="328">
        <f t="shared" ref="F37:F42" si="33">+X37*100</f>
        <v>94.636592871051732</v>
      </c>
      <c r="G37" s="328">
        <f t="shared" ref="G37:G42" si="34">+T37*100</f>
        <v>85.149835176443815</v>
      </c>
      <c r="H37" s="328">
        <f t="shared" ref="H37:H42" si="35">+P37*100</f>
        <v>97.150573475503307</v>
      </c>
      <c r="I37" s="329">
        <f t="shared" si="8"/>
        <v>3.4593831709173628E-2</v>
      </c>
      <c r="J37" s="330">
        <f t="shared" si="9"/>
        <v>2.5139806044515751</v>
      </c>
      <c r="K37" s="330">
        <f t="shared" si="10"/>
        <v>12.000738299059492</v>
      </c>
      <c r="L37" s="327">
        <v>1</v>
      </c>
      <c r="M37" s="304"/>
      <c r="N37" s="32">
        <f>+'Тушум солиштирма'!G37</f>
        <v>2316344.8730000001</v>
      </c>
      <c r="O37" s="32">
        <v>2384283.273</v>
      </c>
      <c r="P37" s="278">
        <f t="shared" si="0"/>
        <v>0.9715057347550331</v>
      </c>
      <c r="R37" s="241">
        <f>+'Тушум солиштирма'!F37</f>
        <v>3198636.4047900005</v>
      </c>
      <c r="S37" s="32">
        <v>3756479.8547899998</v>
      </c>
      <c r="T37" s="274">
        <f t="shared" ref="T37:T42" si="36">+R37/S37</f>
        <v>0.85149835176443811</v>
      </c>
      <c r="V37" s="241">
        <f>+'Тушум солиштирма'!E37</f>
        <v>1622721.4279499999</v>
      </c>
      <c r="W37" s="32">
        <v>1714687.07687</v>
      </c>
      <c r="X37" s="274">
        <f t="shared" ref="X37:X42" si="37">+V37/W37</f>
        <v>0.94636592871051739</v>
      </c>
      <c r="Y37" s="271"/>
      <c r="Z37" s="241">
        <f>+'Тушум солиштирма'!D37</f>
        <v>2996652.0997825004</v>
      </c>
      <c r="AA37" s="32">
        <v>3085642.6622825004</v>
      </c>
      <c r="AB37" s="274">
        <f t="shared" ref="AB37:AB42" si="38">+Z37/AA37</f>
        <v>0.97115979643794137</v>
      </c>
    </row>
    <row r="38" spans="1:28" ht="42" customHeight="1" x14ac:dyDescent="0.3">
      <c r="A38" s="29">
        <v>2</v>
      </c>
      <c r="B38" s="30" t="s">
        <v>121</v>
      </c>
      <c r="C38" s="31">
        <v>467</v>
      </c>
      <c r="D38" s="31"/>
      <c r="E38" s="328">
        <f t="shared" si="32"/>
        <v>114.42934963266111</v>
      </c>
      <c r="F38" s="328">
        <f t="shared" si="33"/>
        <v>114.7694128816696</v>
      </c>
      <c r="G38" s="328">
        <f t="shared" si="34"/>
        <v>105.19840005514564</v>
      </c>
      <c r="H38" s="328">
        <f t="shared" si="35"/>
        <v>78.401227085446735</v>
      </c>
      <c r="I38" s="329">
        <f t="shared" si="8"/>
        <v>-36.02812254721438</v>
      </c>
      <c r="J38" s="330">
        <f t="shared" si="9"/>
        <v>-36.368185796222861</v>
      </c>
      <c r="K38" s="330">
        <f t="shared" si="10"/>
        <v>-26.797172969698906</v>
      </c>
      <c r="L38" s="327">
        <v>0</v>
      </c>
      <c r="M38" s="304"/>
      <c r="N38" s="32">
        <f>+'Тушум солиштирма'!G38</f>
        <v>1433102.19416</v>
      </c>
      <c r="O38" s="32">
        <v>1827907.86246</v>
      </c>
      <c r="P38" s="278">
        <f t="shared" si="0"/>
        <v>0.78401227085446734</v>
      </c>
      <c r="R38" s="241">
        <f>+'Тушум солиштирма'!F38</f>
        <v>3485264.1577399997</v>
      </c>
      <c r="S38" s="32">
        <v>3313039.1297899997</v>
      </c>
      <c r="T38" s="274">
        <f t="shared" si="36"/>
        <v>1.0519840005514565</v>
      </c>
      <c r="V38" s="241">
        <f>+'Тушум солиштирма'!E38</f>
        <v>2060875.6312500001</v>
      </c>
      <c r="W38" s="32">
        <v>1795666.26639</v>
      </c>
      <c r="X38" s="274">
        <f t="shared" si="37"/>
        <v>1.147694128816696</v>
      </c>
      <c r="Y38" s="271"/>
      <c r="Z38" s="241">
        <f>+'Тушум солиштирма'!D38</f>
        <v>3146160.8580274996</v>
      </c>
      <c r="AA38" s="32">
        <v>2749435.2350400002</v>
      </c>
      <c r="AB38" s="274">
        <f t="shared" si="38"/>
        <v>1.1442934963266111</v>
      </c>
    </row>
    <row r="39" spans="1:28" ht="42" customHeight="1" x14ac:dyDescent="0.3">
      <c r="A39" s="29">
        <v>3</v>
      </c>
      <c r="B39" s="30" t="s">
        <v>122</v>
      </c>
      <c r="C39" s="31">
        <v>470</v>
      </c>
      <c r="D39" s="31"/>
      <c r="E39" s="328">
        <f t="shared" si="32"/>
        <v>139.75864890694788</v>
      </c>
      <c r="F39" s="328">
        <f t="shared" si="33"/>
        <v>319.96844808314535</v>
      </c>
      <c r="G39" s="328">
        <f t="shared" si="34"/>
        <v>164.67702798994642</v>
      </c>
      <c r="H39" s="328">
        <f t="shared" si="35"/>
        <v>106.35853437466012</v>
      </c>
      <c r="I39" s="329">
        <f t="shared" si="8"/>
        <v>-33.400114532287759</v>
      </c>
      <c r="J39" s="330">
        <f t="shared" si="9"/>
        <v>-213.60991370848524</v>
      </c>
      <c r="K39" s="330">
        <f t="shared" si="10"/>
        <v>-58.3184936152863</v>
      </c>
      <c r="L39" s="327">
        <v>0</v>
      </c>
      <c r="M39" s="304"/>
      <c r="N39" s="32">
        <f>+'Тушум солиштирма'!G39</f>
        <v>8538440.3977499995</v>
      </c>
      <c r="O39" s="32">
        <v>8027978.6177500011</v>
      </c>
      <c r="P39" s="278">
        <f t="shared" si="0"/>
        <v>1.0635853437466012</v>
      </c>
      <c r="R39" s="241">
        <f>+'Тушум солиштирма'!F39</f>
        <v>16929098.977290001</v>
      </c>
      <c r="S39" s="32">
        <v>10280182.478350002</v>
      </c>
      <c r="T39" s="274">
        <f t="shared" si="36"/>
        <v>1.6467702798994641</v>
      </c>
      <c r="V39" s="241">
        <f>+'Тушум солиштирма'!E39</f>
        <v>21960535.259730004</v>
      </c>
      <c r="W39" s="32">
        <v>6863343.9925999995</v>
      </c>
      <c r="X39" s="274">
        <f t="shared" si="37"/>
        <v>3.1996844808314533</v>
      </c>
      <c r="Y39" s="271"/>
      <c r="Z39" s="241">
        <f>+'Тушум солиштирма'!D39</f>
        <v>11997463.2175775</v>
      </c>
      <c r="AA39" s="32">
        <v>8584415.5702775009</v>
      </c>
      <c r="AB39" s="274">
        <f t="shared" si="38"/>
        <v>1.3975864890694789</v>
      </c>
    </row>
    <row r="40" spans="1:28" ht="42" customHeight="1" x14ac:dyDescent="0.3">
      <c r="A40" s="29">
        <v>4</v>
      </c>
      <c r="B40" s="30" t="s">
        <v>123</v>
      </c>
      <c r="C40" s="31">
        <v>473</v>
      </c>
      <c r="D40" s="31"/>
      <c r="E40" s="328">
        <f t="shared" si="32"/>
        <v>137.10209597013599</v>
      </c>
      <c r="F40" s="328">
        <f t="shared" si="33"/>
        <v>100.05612800344225</v>
      </c>
      <c r="G40" s="328">
        <f t="shared" si="34"/>
        <v>111.66788725080788</v>
      </c>
      <c r="H40" s="328">
        <f t="shared" si="35"/>
        <v>139.41079133271333</v>
      </c>
      <c r="I40" s="329">
        <f t="shared" si="8"/>
        <v>2.308695362577339</v>
      </c>
      <c r="J40" s="330">
        <f t="shared" si="9"/>
        <v>39.354663329271077</v>
      </c>
      <c r="K40" s="330">
        <f t="shared" si="10"/>
        <v>27.742904081905451</v>
      </c>
      <c r="L40" s="327">
        <v>1</v>
      </c>
      <c r="M40" s="304"/>
      <c r="N40" s="32">
        <f>+'Тушум солиштирма'!G40</f>
        <v>3459833.8299600002</v>
      </c>
      <c r="O40" s="32">
        <v>2481754.6740000001</v>
      </c>
      <c r="P40" s="278">
        <f t="shared" si="0"/>
        <v>1.3941079133271332</v>
      </c>
      <c r="R40" s="241">
        <f>+'Тушум солиштирма'!F40</f>
        <v>4662064.4974999996</v>
      </c>
      <c r="S40" s="32">
        <v>4174937.4975000001</v>
      </c>
      <c r="T40" s="274">
        <f t="shared" si="36"/>
        <v>1.1166788725080787</v>
      </c>
      <c r="V40" s="241">
        <f>+'Тушум солиштирма'!E40</f>
        <v>2154076.79831</v>
      </c>
      <c r="W40" s="32">
        <v>2152868.4362399997</v>
      </c>
      <c r="X40" s="274">
        <f t="shared" si="37"/>
        <v>1.0005612800344226</v>
      </c>
      <c r="Y40" s="271"/>
      <c r="Z40" s="241">
        <f>+'Тушум солиштирма'!D40</f>
        <v>4631919.230455</v>
      </c>
      <c r="AA40" s="32">
        <v>3378445.2365074996</v>
      </c>
      <c r="AB40" s="274">
        <f t="shared" si="38"/>
        <v>1.3710209597013598</v>
      </c>
    </row>
    <row r="41" spans="1:28" ht="42" customHeight="1" thickBot="1" x14ac:dyDescent="0.35">
      <c r="A41" s="46">
        <v>5</v>
      </c>
      <c r="B41" s="47" t="s">
        <v>124</v>
      </c>
      <c r="C41" s="48">
        <v>483</v>
      </c>
      <c r="D41" s="48"/>
      <c r="E41" s="340">
        <f t="shared" si="32"/>
        <v>100.03469434279553</v>
      </c>
      <c r="F41" s="340">
        <f t="shared" si="33"/>
        <v>86.257035345902281</v>
      </c>
      <c r="G41" s="340">
        <f t="shared" si="34"/>
        <v>95.328571140693768</v>
      </c>
      <c r="H41" s="340">
        <f t="shared" si="35"/>
        <v>69.851502485159941</v>
      </c>
      <c r="I41" s="344">
        <f t="shared" si="8"/>
        <v>-30.183191857635592</v>
      </c>
      <c r="J41" s="341">
        <f t="shared" si="9"/>
        <v>-16.405532860742341</v>
      </c>
      <c r="K41" s="341">
        <f t="shared" si="10"/>
        <v>-25.477068655533827</v>
      </c>
      <c r="L41" s="342">
        <v>0</v>
      </c>
      <c r="M41" s="308"/>
      <c r="N41" s="49">
        <f>+'Тушум солиштирма'!G41</f>
        <v>4091060.2432700004</v>
      </c>
      <c r="O41" s="49">
        <v>5856796.3432699991</v>
      </c>
      <c r="P41" s="284">
        <f t="shared" si="0"/>
        <v>0.69851502485159944</v>
      </c>
      <c r="R41" s="245">
        <f>+'Тушум солиштирма'!F41</f>
        <v>7007816.7716100002</v>
      </c>
      <c r="S41" s="49">
        <v>7351223.9696399998</v>
      </c>
      <c r="T41" s="288">
        <f t="shared" si="36"/>
        <v>0.95328571140693774</v>
      </c>
      <c r="V41" s="245">
        <f>+'Тушум солиштирма'!E41</f>
        <v>3688111.2680100002</v>
      </c>
      <c r="W41" s="49">
        <v>4275722.2680099998</v>
      </c>
      <c r="X41" s="288">
        <f t="shared" si="37"/>
        <v>0.86257035345902278</v>
      </c>
      <c r="Y41" s="271"/>
      <c r="Z41" s="245">
        <f>+'Тушум солиштирма'!D41</f>
        <v>6377315.9652700005</v>
      </c>
      <c r="AA41" s="49">
        <v>6375104.1647775006</v>
      </c>
      <c r="AB41" s="288">
        <f t="shared" si="38"/>
        <v>1.0003469434279553</v>
      </c>
    </row>
    <row r="42" spans="1:28" s="44" customFormat="1" ht="42" customHeight="1" x14ac:dyDescent="0.3">
      <c r="A42" s="19"/>
      <c r="B42" s="20" t="s">
        <v>29</v>
      </c>
      <c r="C42" s="21"/>
      <c r="D42" s="21"/>
      <c r="E42" s="321">
        <f t="shared" si="32"/>
        <v>42.910957316266746</v>
      </c>
      <c r="F42" s="321">
        <f t="shared" si="33"/>
        <v>47.642329961632683</v>
      </c>
      <c r="G42" s="321">
        <f t="shared" si="34"/>
        <v>43.534881301966891</v>
      </c>
      <c r="H42" s="321">
        <f t="shared" si="35"/>
        <v>22.344334950199045</v>
      </c>
      <c r="I42" s="363">
        <f t="shared" si="8"/>
        <v>-20.566622366067701</v>
      </c>
      <c r="J42" s="343">
        <f t="shared" si="9"/>
        <v>-25.297995011433638</v>
      </c>
      <c r="K42" s="343">
        <f t="shared" si="10"/>
        <v>-21.190546351767846</v>
      </c>
      <c r="L42" s="322">
        <v>0</v>
      </c>
      <c r="M42" s="302"/>
      <c r="N42" s="22">
        <f>+'Тушум солиштирма'!G42</f>
        <v>62147235.254829995</v>
      </c>
      <c r="O42" s="22">
        <v>278134191.03026998</v>
      </c>
      <c r="P42" s="281">
        <f t="shared" si="0"/>
        <v>0.22344334950199046</v>
      </c>
      <c r="R42" s="239">
        <f>+'Тушум солиштирма'!F42</f>
        <v>135538386.05114999</v>
      </c>
      <c r="S42" s="22">
        <v>311332848.50607002</v>
      </c>
      <c r="T42" s="285">
        <f t="shared" si="36"/>
        <v>0.43534881301966893</v>
      </c>
      <c r="V42" s="239">
        <f>+'Тушум солиштирма'!E42</f>
        <v>118108783.95148</v>
      </c>
      <c r="W42" s="22">
        <v>247907237.21235999</v>
      </c>
      <c r="X42" s="285">
        <f t="shared" si="37"/>
        <v>0.47642329961632685</v>
      </c>
      <c r="Y42" s="270"/>
      <c r="Z42" s="239">
        <f>+'Тушум солиштирма'!D42</f>
        <v>128319520.37175</v>
      </c>
      <c r="AA42" s="22">
        <v>299036722.54616994</v>
      </c>
      <c r="AB42" s="285">
        <f t="shared" si="38"/>
        <v>0.42910957316266746</v>
      </c>
    </row>
    <row r="43" spans="1:28" s="44" customFormat="1" ht="42" customHeight="1" x14ac:dyDescent="0.3">
      <c r="A43" s="45"/>
      <c r="B43" s="25" t="s">
        <v>63</v>
      </c>
      <c r="C43" s="26">
        <v>1025</v>
      </c>
      <c r="D43" s="26"/>
      <c r="E43" s="323"/>
      <c r="F43" s="323"/>
      <c r="G43" s="323"/>
      <c r="H43" s="323"/>
      <c r="I43" s="324"/>
      <c r="J43" s="325"/>
      <c r="K43" s="325"/>
      <c r="L43" s="326"/>
      <c r="M43" s="303"/>
      <c r="N43" s="27">
        <f>+'Тушум солиштирма'!G43</f>
        <v>0</v>
      </c>
      <c r="O43" s="27"/>
      <c r="P43" s="277"/>
      <c r="R43" s="240">
        <f>+'Тушум солиштирма'!F43</f>
        <v>0</v>
      </c>
      <c r="S43" s="27"/>
      <c r="T43" s="273"/>
      <c r="V43" s="240">
        <f>+'Тушум солиштирма'!E43</f>
        <v>0</v>
      </c>
      <c r="W43" s="27"/>
      <c r="X43" s="273"/>
      <c r="Y43" s="271"/>
      <c r="Z43" s="240">
        <f>+'Тушум солиштирма'!D43</f>
        <v>0</v>
      </c>
      <c r="AA43" s="27"/>
      <c r="AB43" s="273"/>
    </row>
    <row r="44" spans="1:28" ht="42" customHeight="1" x14ac:dyDescent="0.3">
      <c r="A44" s="29">
        <v>1</v>
      </c>
      <c r="B44" s="30" t="s">
        <v>125</v>
      </c>
      <c r="C44" s="31">
        <v>770</v>
      </c>
      <c r="D44" s="31"/>
      <c r="E44" s="328">
        <f t="shared" ref="E44:E67" si="39">+AB44*100</f>
        <v>25.206659493241119</v>
      </c>
      <c r="F44" s="328">
        <f t="shared" ref="F44:F67" si="40">+X44*100</f>
        <v>20.373478314939714</v>
      </c>
      <c r="G44" s="328">
        <f t="shared" ref="G44:G67" si="41">+T44*100</f>
        <v>24.319447194238062</v>
      </c>
      <c r="H44" s="328">
        <f t="shared" ref="H44:H67" si="42">+P44*100</f>
        <v>6.5430963585626767</v>
      </c>
      <c r="I44" s="329">
        <f t="shared" si="8"/>
        <v>-18.663563134678441</v>
      </c>
      <c r="J44" s="330">
        <f t="shared" si="9"/>
        <v>-13.830381956377037</v>
      </c>
      <c r="K44" s="330">
        <f t="shared" si="10"/>
        <v>-17.776350835675387</v>
      </c>
      <c r="L44" s="327">
        <v>0</v>
      </c>
      <c r="M44" s="304"/>
      <c r="N44" s="32">
        <f>+'Тушум солиштирма'!G44</f>
        <v>1137699.45906</v>
      </c>
      <c r="O44" s="32">
        <v>17387783.959059998</v>
      </c>
      <c r="P44" s="278">
        <f t="shared" si="0"/>
        <v>6.5430963585626764E-2</v>
      </c>
      <c r="R44" s="241">
        <f>+'Тушум солиштирма'!F44</f>
        <v>4477822.8339600004</v>
      </c>
      <c r="S44" s="32">
        <v>18412518.994349997</v>
      </c>
      <c r="T44" s="274">
        <f t="shared" ref="T44:T67" si="43">+R44/S44</f>
        <v>0.24319447194238061</v>
      </c>
      <c r="V44" s="241">
        <f>+'Тушум солиштирма'!E44</f>
        <v>3015159.8474599998</v>
      </c>
      <c r="W44" s="32">
        <v>14799435.819699999</v>
      </c>
      <c r="X44" s="274">
        <f t="shared" ref="X44:X67" si="44">+V44/W44</f>
        <v>0.20373478314939714</v>
      </c>
      <c r="Y44" s="271"/>
      <c r="Z44" s="241">
        <f>+'Тушум солиштирма'!D44</f>
        <v>4508267.4216900002</v>
      </c>
      <c r="AA44" s="32">
        <v>17885223.636629999</v>
      </c>
      <c r="AB44" s="274">
        <f t="shared" ref="AB44:AB67" si="45">+Z44/AA44</f>
        <v>0.25206659493241118</v>
      </c>
    </row>
    <row r="45" spans="1:28" ht="42" customHeight="1" x14ac:dyDescent="0.3">
      <c r="A45" s="29">
        <v>2</v>
      </c>
      <c r="B45" s="30" t="s">
        <v>126</v>
      </c>
      <c r="C45" s="31">
        <v>771</v>
      </c>
      <c r="D45" s="31"/>
      <c r="E45" s="328">
        <f t="shared" si="39"/>
        <v>66.308817943290705</v>
      </c>
      <c r="F45" s="328">
        <f t="shared" si="40"/>
        <v>122.2619792391821</v>
      </c>
      <c r="G45" s="328">
        <f t="shared" si="41"/>
        <v>57.761523062169736</v>
      </c>
      <c r="H45" s="328">
        <f t="shared" si="42"/>
        <v>23.232608627760641</v>
      </c>
      <c r="I45" s="329">
        <f t="shared" si="8"/>
        <v>-43.076209315530065</v>
      </c>
      <c r="J45" s="330">
        <f t="shared" si="9"/>
        <v>-99.029370611421456</v>
      </c>
      <c r="K45" s="330">
        <f t="shared" si="10"/>
        <v>-34.528914434409096</v>
      </c>
      <c r="L45" s="327">
        <v>0</v>
      </c>
      <c r="M45" s="304"/>
      <c r="N45" s="32">
        <f>+'Тушум солиштирма'!G45</f>
        <v>2585069.1067900006</v>
      </c>
      <c r="O45" s="32">
        <v>11126899.90267</v>
      </c>
      <c r="P45" s="278">
        <f t="shared" si="0"/>
        <v>0.2323260862776064</v>
      </c>
      <c r="R45" s="241">
        <f>+'Тушум солиштирма'!F45</f>
        <v>8683364.057359999</v>
      </c>
      <c r="S45" s="32">
        <v>15033128.62442</v>
      </c>
      <c r="T45" s="274">
        <f t="shared" si="43"/>
        <v>0.5776152306216974</v>
      </c>
      <c r="V45" s="241">
        <f>+'Тушум солиштирма'!E45</f>
        <v>14529706.566880001</v>
      </c>
      <c r="W45" s="32">
        <v>11884076.028620001</v>
      </c>
      <c r="X45" s="274">
        <f t="shared" si="44"/>
        <v>1.2226197923918209</v>
      </c>
      <c r="Y45" s="271"/>
      <c r="Z45" s="241">
        <f>+'Тушум солиштирма'!D45</f>
        <v>9394272.3877349999</v>
      </c>
      <c r="AA45" s="32">
        <v>14167455.67048</v>
      </c>
      <c r="AB45" s="274">
        <f t="shared" si="45"/>
        <v>0.6630881794329071</v>
      </c>
    </row>
    <row r="46" spans="1:28" ht="42" customHeight="1" x14ac:dyDescent="0.3">
      <c r="A46" s="29">
        <v>3</v>
      </c>
      <c r="B46" s="30" t="s">
        <v>127</v>
      </c>
      <c r="C46" s="31">
        <v>772</v>
      </c>
      <c r="D46" s="31"/>
      <c r="E46" s="328">
        <f t="shared" si="39"/>
        <v>25.370894797750708</v>
      </c>
      <c r="F46" s="328">
        <f t="shared" si="40"/>
        <v>15.766501880945377</v>
      </c>
      <c r="G46" s="328">
        <f t="shared" si="41"/>
        <v>22.608414424011944</v>
      </c>
      <c r="H46" s="328">
        <f t="shared" si="42"/>
        <v>17.435348399524106</v>
      </c>
      <c r="I46" s="329">
        <f t="shared" si="8"/>
        <v>-7.9355463982266023</v>
      </c>
      <c r="J46" s="330">
        <f t="shared" si="9"/>
        <v>1.6688465185787287</v>
      </c>
      <c r="K46" s="330">
        <f t="shared" si="10"/>
        <v>-5.1730660244878379</v>
      </c>
      <c r="L46" s="327">
        <v>0.33</v>
      </c>
      <c r="M46" s="304"/>
      <c r="N46" s="32">
        <f>+'Тушум солиштирма'!G46</f>
        <v>2316908.31801</v>
      </c>
      <c r="O46" s="32">
        <v>13288569.08918</v>
      </c>
      <c r="P46" s="278">
        <f t="shared" si="0"/>
        <v>0.17435348399524106</v>
      </c>
      <c r="R46" s="241">
        <f>+'Тушум солиштирма'!F46</f>
        <v>3119754.0382599998</v>
      </c>
      <c r="S46" s="32">
        <v>13799083.73825</v>
      </c>
      <c r="T46" s="274">
        <f t="shared" si="43"/>
        <v>0.22608414424011944</v>
      </c>
      <c r="V46" s="241">
        <f>+'Тушум солиштирма'!E46</f>
        <v>1760442.2668400002</v>
      </c>
      <c r="W46" s="32">
        <v>11165712.4715</v>
      </c>
      <c r="X46" s="274">
        <f t="shared" si="44"/>
        <v>0.15766501880945377</v>
      </c>
      <c r="Y46" s="271"/>
      <c r="Z46" s="241">
        <f>+'Тушум солиштирма'!D46</f>
        <v>3447325.4443249996</v>
      </c>
      <c r="AA46" s="32">
        <v>13587717.231915001</v>
      </c>
      <c r="AB46" s="274">
        <f t="shared" si="45"/>
        <v>0.25370894797750709</v>
      </c>
    </row>
    <row r="47" spans="1:28" ht="42" customHeight="1" x14ac:dyDescent="0.3">
      <c r="A47" s="29">
        <v>4</v>
      </c>
      <c r="B47" s="30" t="s">
        <v>128</v>
      </c>
      <c r="C47" s="31">
        <v>773</v>
      </c>
      <c r="D47" s="31"/>
      <c r="E47" s="328">
        <f t="shared" si="39"/>
        <v>43.513108337145944</v>
      </c>
      <c r="F47" s="328">
        <f t="shared" si="40"/>
        <v>28.60490862176659</v>
      </c>
      <c r="G47" s="328">
        <f t="shared" si="41"/>
        <v>41.849986736000275</v>
      </c>
      <c r="H47" s="328">
        <f t="shared" si="42"/>
        <v>35.630745958563814</v>
      </c>
      <c r="I47" s="329">
        <f t="shared" si="8"/>
        <v>-7.8823623785821297</v>
      </c>
      <c r="J47" s="330">
        <f t="shared" si="9"/>
        <v>7.025837336797224</v>
      </c>
      <c r="K47" s="330">
        <f t="shared" si="10"/>
        <v>-6.2192407774364611</v>
      </c>
      <c r="L47" s="327">
        <v>0.33</v>
      </c>
      <c r="M47" s="304"/>
      <c r="N47" s="32">
        <f>+'Тушум солиштирма'!G47</f>
        <v>4964669.3760600006</v>
      </c>
      <c r="O47" s="32">
        <v>13933666.676059999</v>
      </c>
      <c r="P47" s="278">
        <f t="shared" si="0"/>
        <v>0.35630745958563814</v>
      </c>
      <c r="R47" s="241">
        <f>+'Тушум солиштирма'!F47</f>
        <v>6003503.80626</v>
      </c>
      <c r="S47" s="32">
        <v>14345294.406260001</v>
      </c>
      <c r="T47" s="274">
        <f t="shared" si="43"/>
        <v>0.41849986736000278</v>
      </c>
      <c r="V47" s="241">
        <f>+'Тушум солиштирма'!E47</f>
        <v>3795037.7259699996</v>
      </c>
      <c r="W47" s="32">
        <v>13267085.646560002</v>
      </c>
      <c r="X47" s="274">
        <f t="shared" si="44"/>
        <v>0.28604908621766589</v>
      </c>
      <c r="Y47" s="271"/>
      <c r="Z47" s="241">
        <f>+'Тушум солиштирма'!D47</f>
        <v>6177090.5921875006</v>
      </c>
      <c r="AA47" s="32">
        <v>14195930.440837499</v>
      </c>
      <c r="AB47" s="274">
        <f t="shared" si="45"/>
        <v>0.43513108337145945</v>
      </c>
    </row>
    <row r="48" spans="1:28" ht="42" customHeight="1" x14ac:dyDescent="0.3">
      <c r="A48" s="29">
        <v>5</v>
      </c>
      <c r="B48" s="30" t="s">
        <v>129</v>
      </c>
      <c r="C48" s="31">
        <v>774</v>
      </c>
      <c r="D48" s="31"/>
      <c r="E48" s="328">
        <f t="shared" si="39"/>
        <v>32.452995360010114</v>
      </c>
      <c r="F48" s="328">
        <f t="shared" si="40"/>
        <v>30.254963899600462</v>
      </c>
      <c r="G48" s="328">
        <f t="shared" si="41"/>
        <v>30.271155266103243</v>
      </c>
      <c r="H48" s="328">
        <f t="shared" si="42"/>
        <v>10.376127441054473</v>
      </c>
      <c r="I48" s="329">
        <f t="shared" si="8"/>
        <v>-22.076867918955642</v>
      </c>
      <c r="J48" s="330">
        <f t="shared" si="9"/>
        <v>-19.87883645854599</v>
      </c>
      <c r="K48" s="330">
        <f t="shared" si="10"/>
        <v>-19.895027825048771</v>
      </c>
      <c r="L48" s="327">
        <v>0</v>
      </c>
      <c r="M48" s="304"/>
      <c r="N48" s="32">
        <f>+'Тушум солиштирма'!G48</f>
        <v>824179.63240000012</v>
      </c>
      <c r="O48" s="32">
        <v>7943036.90931</v>
      </c>
      <c r="P48" s="278">
        <f t="shared" si="0"/>
        <v>0.10376127441054474</v>
      </c>
      <c r="R48" s="241">
        <f>+'Тушум солиштирма'!F48</f>
        <v>2498392.0065199998</v>
      </c>
      <c r="S48" s="32">
        <v>8253375.150559999</v>
      </c>
      <c r="T48" s="274">
        <f t="shared" si="43"/>
        <v>0.30271155266103245</v>
      </c>
      <c r="V48" s="241">
        <f>+'Тушум солиштирма'!E48</f>
        <v>2136242.9043300003</v>
      </c>
      <c r="W48" s="32">
        <v>7060801.3660800001</v>
      </c>
      <c r="X48" s="274">
        <f t="shared" si="44"/>
        <v>0.30254963899600462</v>
      </c>
      <c r="Y48" s="271"/>
      <c r="Z48" s="241">
        <f>+'Тушум солиштирма'!D48</f>
        <v>2606136.1019674996</v>
      </c>
      <c r="AA48" s="32">
        <v>8030494.7911800016</v>
      </c>
      <c r="AB48" s="274">
        <f t="shared" si="45"/>
        <v>0.32452995360010112</v>
      </c>
    </row>
    <row r="49" spans="1:28" ht="42" customHeight="1" x14ac:dyDescent="0.3">
      <c r="A49" s="29">
        <v>6</v>
      </c>
      <c r="B49" s="30" t="s">
        <v>130</v>
      </c>
      <c r="C49" s="31">
        <v>775</v>
      </c>
      <c r="D49" s="31"/>
      <c r="E49" s="328">
        <f t="shared" si="39"/>
        <v>42.699789206176305</v>
      </c>
      <c r="F49" s="328">
        <f t="shared" si="40"/>
        <v>51.060165250594068</v>
      </c>
      <c r="G49" s="328">
        <f t="shared" si="41"/>
        <v>44.550107539163513</v>
      </c>
      <c r="H49" s="328">
        <f t="shared" si="42"/>
        <v>21.689733315427741</v>
      </c>
      <c r="I49" s="329">
        <f t="shared" si="8"/>
        <v>-21.010055890748564</v>
      </c>
      <c r="J49" s="330">
        <f t="shared" si="9"/>
        <v>-29.370431935166327</v>
      </c>
      <c r="K49" s="330">
        <f t="shared" si="10"/>
        <v>-22.860374223735771</v>
      </c>
      <c r="L49" s="327">
        <v>0</v>
      </c>
      <c r="M49" s="304"/>
      <c r="N49" s="32">
        <f>+'Тушум солиштирма'!G49</f>
        <v>3942624.52226</v>
      </c>
      <c r="O49" s="32">
        <v>18177376.664450001</v>
      </c>
      <c r="P49" s="278">
        <f t="shared" si="0"/>
        <v>0.21689733315427742</v>
      </c>
      <c r="R49" s="241">
        <f>+'Тушум солиштирма'!F49</f>
        <v>8793435.7749099992</v>
      </c>
      <c r="S49" s="32">
        <v>19738304.26151</v>
      </c>
      <c r="T49" s="274">
        <f t="shared" si="43"/>
        <v>0.44550107539163514</v>
      </c>
      <c r="V49" s="241">
        <f>+'Тушум солиштирма'!E49</f>
        <v>8489662.4194300007</v>
      </c>
      <c r="W49" s="32">
        <v>16626782.106490001</v>
      </c>
      <c r="X49" s="274">
        <f t="shared" si="44"/>
        <v>0.5106016525059407</v>
      </c>
      <c r="Y49" s="271"/>
      <c r="Z49" s="241">
        <f>+'Тушум солиштирма'!D49</f>
        <v>8283904.9937500004</v>
      </c>
      <c r="AA49" s="32">
        <v>19400341.659184996</v>
      </c>
      <c r="AB49" s="274">
        <f t="shared" si="45"/>
        <v>0.42699789206176308</v>
      </c>
    </row>
    <row r="50" spans="1:28" ht="42" customHeight="1" x14ac:dyDescent="0.3">
      <c r="A50" s="29">
        <v>7</v>
      </c>
      <c r="B50" s="30" t="s">
        <v>131</v>
      </c>
      <c r="C50" s="31">
        <v>776</v>
      </c>
      <c r="D50" s="31"/>
      <c r="E50" s="328">
        <f t="shared" si="39"/>
        <v>39.892609031609474</v>
      </c>
      <c r="F50" s="328">
        <f t="shared" si="40"/>
        <v>76.907303647943735</v>
      </c>
      <c r="G50" s="328">
        <f t="shared" si="41"/>
        <v>38.341085129344258</v>
      </c>
      <c r="H50" s="328">
        <f t="shared" si="42"/>
        <v>18.607710167599667</v>
      </c>
      <c r="I50" s="329">
        <f t="shared" si="8"/>
        <v>-21.284898864009808</v>
      </c>
      <c r="J50" s="330">
        <f t="shared" si="9"/>
        <v>-58.299593480344072</v>
      </c>
      <c r="K50" s="330">
        <f t="shared" si="10"/>
        <v>-19.733374961744591</v>
      </c>
      <c r="L50" s="327">
        <v>0</v>
      </c>
      <c r="M50" s="304"/>
      <c r="N50" s="32">
        <f>+'Тушум солиштирма'!G50</f>
        <v>4067248.0259999996</v>
      </c>
      <c r="O50" s="32">
        <v>21857864.236739997</v>
      </c>
      <c r="P50" s="278">
        <f t="shared" si="0"/>
        <v>0.18607710167599667</v>
      </c>
      <c r="R50" s="241">
        <f>+'Тушум солиштирма'!F50</f>
        <v>9833164.3498099986</v>
      </c>
      <c r="S50" s="32">
        <v>25646546.822130002</v>
      </c>
      <c r="T50" s="274">
        <f t="shared" si="43"/>
        <v>0.3834108512934426</v>
      </c>
      <c r="V50" s="241">
        <f>+'Тушум солиштирма'!E50</f>
        <v>15108625.179880003</v>
      </c>
      <c r="W50" s="32">
        <v>19645241.041139998</v>
      </c>
      <c r="X50" s="274">
        <f t="shared" si="44"/>
        <v>0.76907303647943737</v>
      </c>
      <c r="Y50" s="271"/>
      <c r="Z50" s="241">
        <f>+'Тушум солиштирма'!D50</f>
        <v>9704125.2288850006</v>
      </c>
      <c r="AA50" s="32">
        <v>24325621.874457497</v>
      </c>
      <c r="AB50" s="274">
        <f t="shared" si="45"/>
        <v>0.39892609031609472</v>
      </c>
    </row>
    <row r="51" spans="1:28" ht="42" customHeight="1" x14ac:dyDescent="0.3">
      <c r="A51" s="29">
        <v>8</v>
      </c>
      <c r="B51" s="30" t="s">
        <v>132</v>
      </c>
      <c r="C51" s="31">
        <v>777</v>
      </c>
      <c r="D51" s="31"/>
      <c r="E51" s="328">
        <f t="shared" si="39"/>
        <v>34.325750732030819</v>
      </c>
      <c r="F51" s="328">
        <f t="shared" si="40"/>
        <v>29.414696678677505</v>
      </c>
      <c r="G51" s="328">
        <f t="shared" si="41"/>
        <v>33.44001161551143</v>
      </c>
      <c r="H51" s="328">
        <f t="shared" si="42"/>
        <v>11.270765804590914</v>
      </c>
      <c r="I51" s="329">
        <f t="shared" si="8"/>
        <v>-23.054984927439904</v>
      </c>
      <c r="J51" s="330">
        <f t="shared" si="9"/>
        <v>-18.143930874086593</v>
      </c>
      <c r="K51" s="330">
        <f t="shared" si="10"/>
        <v>-22.169245810920515</v>
      </c>
      <c r="L51" s="327">
        <v>0</v>
      </c>
      <c r="M51" s="304"/>
      <c r="N51" s="32">
        <f>+'Тушум солиштирма'!G51</f>
        <v>2182961.7631700002</v>
      </c>
      <c r="O51" s="32">
        <v>19368353.499820001</v>
      </c>
      <c r="P51" s="278">
        <f t="shared" si="0"/>
        <v>0.11270765804590914</v>
      </c>
      <c r="R51" s="241">
        <f>+'Тушум солиштирма'!F51</f>
        <v>6646291.5284500001</v>
      </c>
      <c r="S51" s="32">
        <v>19875266.80573</v>
      </c>
      <c r="T51" s="274">
        <f t="shared" si="43"/>
        <v>0.33440011615511434</v>
      </c>
      <c r="V51" s="241">
        <f>+'Тушум солиштирма'!E51</f>
        <v>5061176.6962400004</v>
      </c>
      <c r="W51" s="32">
        <v>17206285.522939999</v>
      </c>
      <c r="X51" s="274">
        <f t="shared" si="44"/>
        <v>0.29414696678677504</v>
      </c>
      <c r="Y51" s="271"/>
      <c r="Z51" s="241">
        <f>+'Тушум солиштирма'!D51</f>
        <v>6723462.311365</v>
      </c>
      <c r="AA51" s="32">
        <v>19587225.823122498</v>
      </c>
      <c r="AB51" s="274">
        <f t="shared" si="45"/>
        <v>0.34325750732030819</v>
      </c>
    </row>
    <row r="52" spans="1:28" ht="42" customHeight="1" thickBot="1" x14ac:dyDescent="0.35">
      <c r="A52" s="46">
        <v>9</v>
      </c>
      <c r="B52" s="47" t="s">
        <v>133</v>
      </c>
      <c r="C52" s="48">
        <v>778</v>
      </c>
      <c r="D52" s="48"/>
      <c r="E52" s="340">
        <f t="shared" si="39"/>
        <v>85.037437281401651</v>
      </c>
      <c r="F52" s="340">
        <f t="shared" si="40"/>
        <v>99.661920425491459</v>
      </c>
      <c r="G52" s="340">
        <f t="shared" si="41"/>
        <v>89.688787557121202</v>
      </c>
      <c r="H52" s="340">
        <f t="shared" si="42"/>
        <v>30.715990854174606</v>
      </c>
      <c r="I52" s="344">
        <f t="shared" si="8"/>
        <v>-54.321446427227045</v>
      </c>
      <c r="J52" s="341">
        <f t="shared" si="9"/>
        <v>-68.945929571316853</v>
      </c>
      <c r="K52" s="341">
        <f t="shared" si="10"/>
        <v>-58.972796702946596</v>
      </c>
      <c r="L52" s="342">
        <v>0</v>
      </c>
      <c r="M52" s="304"/>
      <c r="N52" s="32">
        <f>+'Тушум солиштирма'!G52</f>
        <v>4320665.3763899989</v>
      </c>
      <c r="O52" s="32">
        <v>14066501.702330003</v>
      </c>
      <c r="P52" s="278">
        <f t="shared" si="0"/>
        <v>0.30715990854174607</v>
      </c>
      <c r="R52" s="241">
        <f>+'Тушум солиштирма'!F52</f>
        <v>16514251.461640002</v>
      </c>
      <c r="S52" s="32">
        <v>18412838.339599997</v>
      </c>
      <c r="T52" s="274">
        <f t="shared" si="43"/>
        <v>0.89688787557121197</v>
      </c>
      <c r="V52" s="241">
        <f>+'Тушум солиштирма'!E52</f>
        <v>15210739.064059997</v>
      </c>
      <c r="W52" s="32">
        <v>15262337.911130002</v>
      </c>
      <c r="X52" s="274">
        <f t="shared" si="44"/>
        <v>0.99661920425491457</v>
      </c>
      <c r="Y52" s="271"/>
      <c r="Z52" s="241">
        <f>+'Тушум солиштирма'!D52</f>
        <v>14602960.865887498</v>
      </c>
      <c r="AA52" s="32">
        <v>17172390.5761225</v>
      </c>
      <c r="AB52" s="274">
        <f t="shared" si="45"/>
        <v>0.85037437281401651</v>
      </c>
    </row>
    <row r="53" spans="1:28" ht="42" customHeight="1" x14ac:dyDescent="0.3">
      <c r="A53" s="45">
        <v>10</v>
      </c>
      <c r="B53" s="25" t="s">
        <v>134</v>
      </c>
      <c r="C53" s="26">
        <v>779</v>
      </c>
      <c r="D53" s="26"/>
      <c r="E53" s="323">
        <f t="shared" si="39"/>
        <v>39.843059835906118</v>
      </c>
      <c r="F53" s="323">
        <f t="shared" si="40"/>
        <v>45.448359752495968</v>
      </c>
      <c r="G53" s="323">
        <f t="shared" si="41"/>
        <v>40.286587036079979</v>
      </c>
      <c r="H53" s="323">
        <f t="shared" si="42"/>
        <v>23.781910398529636</v>
      </c>
      <c r="I53" s="324">
        <f t="shared" si="8"/>
        <v>-16.061149437376482</v>
      </c>
      <c r="J53" s="325">
        <f t="shared" si="9"/>
        <v>-21.666449353966332</v>
      </c>
      <c r="K53" s="325">
        <f t="shared" si="10"/>
        <v>-16.504676637550343</v>
      </c>
      <c r="L53" s="326">
        <v>0</v>
      </c>
      <c r="M53" s="304"/>
      <c r="N53" s="32">
        <f>+'Тушум солиштирма'!G53</f>
        <v>2526964.9608200002</v>
      </c>
      <c r="O53" s="32">
        <v>10625575.98811</v>
      </c>
      <c r="P53" s="278">
        <f t="shared" si="0"/>
        <v>0.23781910398529635</v>
      </c>
      <c r="R53" s="241">
        <f>+'Тушум солиштирма'!F53</f>
        <v>4838836.9501799997</v>
      </c>
      <c r="S53" s="32">
        <v>12011037.186760001</v>
      </c>
      <c r="T53" s="274">
        <f t="shared" si="43"/>
        <v>0.40286587036079979</v>
      </c>
      <c r="V53" s="241">
        <f>+'Тушум солиштирма'!E53</f>
        <v>4205176.2643200001</v>
      </c>
      <c r="W53" s="32">
        <v>9252646.9320800006</v>
      </c>
      <c r="X53" s="274">
        <f t="shared" si="44"/>
        <v>0.4544835975249597</v>
      </c>
      <c r="Y53" s="271"/>
      <c r="Z53" s="241">
        <f>+'Тушум солиштирма'!D53</f>
        <v>4652232.137339999</v>
      </c>
      <c r="AA53" s="32">
        <v>11676392.718079999</v>
      </c>
      <c r="AB53" s="274">
        <f t="shared" si="45"/>
        <v>0.39843059835906119</v>
      </c>
    </row>
    <row r="54" spans="1:28" ht="42" customHeight="1" x14ac:dyDescent="0.3">
      <c r="A54" s="29">
        <v>11</v>
      </c>
      <c r="B54" s="30" t="s">
        <v>135</v>
      </c>
      <c r="C54" s="31">
        <v>780</v>
      </c>
      <c r="D54" s="31"/>
      <c r="E54" s="328">
        <f t="shared" si="39"/>
        <v>27.645667816028389</v>
      </c>
      <c r="F54" s="328">
        <f t="shared" si="40"/>
        <v>32.082605682887824</v>
      </c>
      <c r="G54" s="328">
        <f t="shared" si="41"/>
        <v>29.184394427408193</v>
      </c>
      <c r="H54" s="328">
        <f t="shared" si="42"/>
        <v>16.373222013237299</v>
      </c>
      <c r="I54" s="329">
        <f t="shared" si="8"/>
        <v>-11.27244580279109</v>
      </c>
      <c r="J54" s="330">
        <f t="shared" si="9"/>
        <v>-15.709383669650524</v>
      </c>
      <c r="K54" s="330">
        <f t="shared" si="10"/>
        <v>-12.811172414170894</v>
      </c>
      <c r="L54" s="327">
        <v>0</v>
      </c>
      <c r="M54" s="304"/>
      <c r="N54" s="32">
        <f>+'Тушум солиштирма'!G54</f>
        <v>1624278.2926799997</v>
      </c>
      <c r="O54" s="32">
        <v>9920333.8925399985</v>
      </c>
      <c r="P54" s="278">
        <f t="shared" si="0"/>
        <v>0.16373222013237299</v>
      </c>
      <c r="R54" s="241">
        <f>+'Тушум солиштирма'!F54</f>
        <v>3476016.3399899993</v>
      </c>
      <c r="S54" s="32">
        <v>11910530.98133</v>
      </c>
      <c r="T54" s="274">
        <f t="shared" si="43"/>
        <v>0.29184394427408195</v>
      </c>
      <c r="V54" s="241">
        <f>+'Тушум солиштирма'!E54</f>
        <v>2528583.8380900002</v>
      </c>
      <c r="W54" s="32">
        <v>7881479.0266199997</v>
      </c>
      <c r="X54" s="274">
        <f t="shared" si="44"/>
        <v>0.32082605682887827</v>
      </c>
      <c r="Y54" s="271"/>
      <c r="Z54" s="241">
        <f>+'Тушум солиштирма'!D54</f>
        <v>2967225.0838874998</v>
      </c>
      <c r="AA54" s="32">
        <v>10733056.273530001</v>
      </c>
      <c r="AB54" s="274">
        <f t="shared" si="45"/>
        <v>0.27645667816028391</v>
      </c>
    </row>
    <row r="55" spans="1:28" ht="42" customHeight="1" x14ac:dyDescent="0.3">
      <c r="A55" s="29">
        <v>12</v>
      </c>
      <c r="B55" s="30" t="s">
        <v>136</v>
      </c>
      <c r="C55" s="31">
        <v>781</v>
      </c>
      <c r="D55" s="31"/>
      <c r="E55" s="328">
        <f t="shared" si="39"/>
        <v>57.399387099443821</v>
      </c>
      <c r="F55" s="328">
        <f t="shared" si="40"/>
        <v>47.514134437120262</v>
      </c>
      <c r="G55" s="328">
        <f t="shared" si="41"/>
        <v>62.309409887456056</v>
      </c>
      <c r="H55" s="328">
        <f t="shared" si="42"/>
        <v>28.01738244057384</v>
      </c>
      <c r="I55" s="329">
        <f t="shared" si="8"/>
        <v>-29.382004658869981</v>
      </c>
      <c r="J55" s="330">
        <f t="shared" si="9"/>
        <v>-19.496751996546422</v>
      </c>
      <c r="K55" s="330">
        <f t="shared" si="10"/>
        <v>-34.292027446882216</v>
      </c>
      <c r="L55" s="327">
        <v>0</v>
      </c>
      <c r="M55" s="304"/>
      <c r="N55" s="32">
        <f>+'Тушум солиштирма'!G55</f>
        <v>5561411.78957</v>
      </c>
      <c r="O55" s="32">
        <v>19849862.139570002</v>
      </c>
      <c r="P55" s="278">
        <f t="shared" si="0"/>
        <v>0.2801738244057384</v>
      </c>
      <c r="R55" s="241">
        <f>+'Тушум солиштирма'!F55</f>
        <v>14347057.592470003</v>
      </c>
      <c r="S55" s="32">
        <v>23025507.091760002</v>
      </c>
      <c r="T55" s="274">
        <f t="shared" si="43"/>
        <v>0.62309409887456058</v>
      </c>
      <c r="V55" s="241">
        <f>+'Тушум солиштирма'!E55</f>
        <v>8477693.7360399999</v>
      </c>
      <c r="W55" s="32">
        <v>17842466.9553</v>
      </c>
      <c r="X55" s="274">
        <f t="shared" si="44"/>
        <v>0.47514134437120259</v>
      </c>
      <c r="Y55" s="271"/>
      <c r="Z55" s="241">
        <f>+'Тушум солиштирма'!D55</f>
        <v>12318113.999937501</v>
      </c>
      <c r="AA55" s="32">
        <v>21460358.067232497</v>
      </c>
      <c r="AB55" s="274">
        <f t="shared" si="45"/>
        <v>0.57399387099443822</v>
      </c>
    </row>
    <row r="56" spans="1:28" ht="42" customHeight="1" x14ac:dyDescent="0.3">
      <c r="A56" s="29">
        <v>13</v>
      </c>
      <c r="B56" s="30" t="s">
        <v>137</v>
      </c>
      <c r="C56" s="31">
        <v>782</v>
      </c>
      <c r="D56" s="31"/>
      <c r="E56" s="328">
        <f t="shared" si="39"/>
        <v>63.811463626851584</v>
      </c>
      <c r="F56" s="328">
        <f t="shared" si="40"/>
        <v>51.753223446117367</v>
      </c>
      <c r="G56" s="328">
        <f t="shared" si="41"/>
        <v>67.417147356154871</v>
      </c>
      <c r="H56" s="328">
        <f t="shared" si="42"/>
        <v>24.963575525106052</v>
      </c>
      <c r="I56" s="329">
        <f t="shared" si="8"/>
        <v>-38.847888101745532</v>
      </c>
      <c r="J56" s="330">
        <f t="shared" si="9"/>
        <v>-26.789647921011316</v>
      </c>
      <c r="K56" s="330">
        <f t="shared" si="10"/>
        <v>-42.453571831048819</v>
      </c>
      <c r="L56" s="327">
        <v>0</v>
      </c>
      <c r="M56" s="304"/>
      <c r="N56" s="32">
        <f>+'Тушум солиштирма'!G56</f>
        <v>2338403.0662300005</v>
      </c>
      <c r="O56" s="32">
        <v>9367260.1662299987</v>
      </c>
      <c r="P56" s="278">
        <f t="shared" si="0"/>
        <v>0.24963575525106052</v>
      </c>
      <c r="R56" s="241">
        <f>+'Тушум солиштирма'!F56</f>
        <v>7497290.78749</v>
      </c>
      <c r="S56" s="32">
        <v>11120747.58649</v>
      </c>
      <c r="T56" s="274">
        <f t="shared" si="43"/>
        <v>0.67417147356154872</v>
      </c>
      <c r="V56" s="241">
        <f>+'Тушум солиштирма'!E56</f>
        <v>4554056.58904</v>
      </c>
      <c r="W56" s="32">
        <v>8799561.2365699988</v>
      </c>
      <c r="X56" s="274">
        <f t="shared" si="44"/>
        <v>0.51753223446117369</v>
      </c>
      <c r="Y56" s="271"/>
      <c r="Z56" s="241">
        <f>+'Тушум солиштирма'!D56</f>
        <v>6818331.3387974994</v>
      </c>
      <c r="AA56" s="32">
        <v>10685119.80648</v>
      </c>
      <c r="AB56" s="274">
        <f t="shared" si="45"/>
        <v>0.63811463626851583</v>
      </c>
    </row>
    <row r="57" spans="1:28" ht="42" customHeight="1" x14ac:dyDescent="0.3">
      <c r="A57" s="29">
        <v>14</v>
      </c>
      <c r="B57" s="30" t="s">
        <v>138</v>
      </c>
      <c r="C57" s="31">
        <v>783</v>
      </c>
      <c r="D57" s="31"/>
      <c r="E57" s="328">
        <f t="shared" si="39"/>
        <v>25.950167820930929</v>
      </c>
      <c r="F57" s="328">
        <f t="shared" si="40"/>
        <v>10.436163878818022</v>
      </c>
      <c r="G57" s="328">
        <f t="shared" si="41"/>
        <v>23.777491238472688</v>
      </c>
      <c r="H57" s="328">
        <f t="shared" si="42"/>
        <v>19.065780994415878</v>
      </c>
      <c r="I57" s="329">
        <f t="shared" si="8"/>
        <v>-6.8843868265150512</v>
      </c>
      <c r="J57" s="330">
        <f t="shared" si="9"/>
        <v>8.6296171155978563</v>
      </c>
      <c r="K57" s="330">
        <f t="shared" si="10"/>
        <v>-4.7117102440568104</v>
      </c>
      <c r="L57" s="327">
        <v>0.33</v>
      </c>
      <c r="M57" s="304"/>
      <c r="N57" s="32">
        <f>+'Тушум солиштирма'!G57</f>
        <v>2107370.9896299997</v>
      </c>
      <c r="O57" s="32">
        <v>11053158.484549999</v>
      </c>
      <c r="P57" s="278">
        <f t="shared" si="0"/>
        <v>0.19065780994415876</v>
      </c>
      <c r="R57" s="241">
        <f>+'Тушум солиштирма'!F57</f>
        <v>2828673.8264900004</v>
      </c>
      <c r="S57" s="32">
        <v>11896435.154239999</v>
      </c>
      <c r="T57" s="274">
        <f t="shared" si="43"/>
        <v>0.23777491238472687</v>
      </c>
      <c r="V57" s="241">
        <f>+'Тушум солиштирма'!E57</f>
        <v>977093.60829999996</v>
      </c>
      <c r="W57" s="32">
        <v>9362574.4061299991</v>
      </c>
      <c r="X57" s="274">
        <f t="shared" si="44"/>
        <v>0.10436163878818022</v>
      </c>
      <c r="Y57" s="271"/>
      <c r="Z57" s="241">
        <f>+'Тушум солиштирма'!D57</f>
        <v>2970095.5432100003</v>
      </c>
      <c r="AA57" s="32">
        <v>11445380.868845001</v>
      </c>
      <c r="AB57" s="274">
        <f t="shared" si="45"/>
        <v>0.25950167820930931</v>
      </c>
    </row>
    <row r="58" spans="1:28" ht="42" customHeight="1" x14ac:dyDescent="0.3">
      <c r="A58" s="29">
        <v>15</v>
      </c>
      <c r="B58" s="30" t="s">
        <v>139</v>
      </c>
      <c r="C58" s="31">
        <v>784</v>
      </c>
      <c r="D58" s="31"/>
      <c r="E58" s="328">
        <f t="shared" si="39"/>
        <v>15.458600494279457</v>
      </c>
      <c r="F58" s="328">
        <f t="shared" si="40"/>
        <v>10.018041837261379</v>
      </c>
      <c r="G58" s="328">
        <f t="shared" si="41"/>
        <v>15.969125700342692</v>
      </c>
      <c r="H58" s="328">
        <f t="shared" si="42"/>
        <v>11.372499487164372</v>
      </c>
      <c r="I58" s="329">
        <f t="shared" si="8"/>
        <v>-4.0861010071150847</v>
      </c>
      <c r="J58" s="330">
        <f t="shared" si="9"/>
        <v>1.3544576499029937</v>
      </c>
      <c r="K58" s="330">
        <f t="shared" si="10"/>
        <v>-4.59662621317832</v>
      </c>
      <c r="L58" s="327">
        <v>0.33</v>
      </c>
      <c r="M58" s="304"/>
      <c r="N58" s="32">
        <f>+'Тушум солиштирма'!G58</f>
        <v>2455980.7911700001</v>
      </c>
      <c r="O58" s="32">
        <v>21595787.222870003</v>
      </c>
      <c r="P58" s="278">
        <f t="shared" si="0"/>
        <v>0.11372499487164373</v>
      </c>
      <c r="R58" s="241">
        <f>+'Тушум солиштирма'!F58</f>
        <v>3648897.0337799997</v>
      </c>
      <c r="S58" s="32">
        <v>22849698.238029998</v>
      </c>
      <c r="T58" s="274">
        <f t="shared" si="43"/>
        <v>0.15969125700342693</v>
      </c>
      <c r="V58" s="241">
        <f>+'Тушум солиштирма'!E58</f>
        <v>1817860.8671799998</v>
      </c>
      <c r="W58" s="32">
        <v>18145870.188110001</v>
      </c>
      <c r="X58" s="274">
        <f t="shared" si="44"/>
        <v>0.10018041837261378</v>
      </c>
      <c r="Y58" s="271"/>
      <c r="Z58" s="241">
        <f>+'Тушум солиштирма'!D58</f>
        <v>3440948.8102475</v>
      </c>
      <c r="AA58" s="32">
        <v>22259122.431690004</v>
      </c>
      <c r="AB58" s="274">
        <f t="shared" si="45"/>
        <v>0.15458600494279456</v>
      </c>
    </row>
    <row r="59" spans="1:28" ht="42" customHeight="1" x14ac:dyDescent="0.3">
      <c r="A59" s="29">
        <v>16</v>
      </c>
      <c r="B59" s="30" t="s">
        <v>140</v>
      </c>
      <c r="C59" s="31">
        <v>785</v>
      </c>
      <c r="D59" s="31"/>
      <c r="E59" s="328">
        <f t="shared" si="39"/>
        <v>14.281825487153144</v>
      </c>
      <c r="F59" s="328">
        <f t="shared" si="40"/>
        <v>11.0359726962221</v>
      </c>
      <c r="G59" s="328">
        <f t="shared" si="41"/>
        <v>15.868247568287478</v>
      </c>
      <c r="H59" s="328">
        <f t="shared" si="42"/>
        <v>10.789398339579652</v>
      </c>
      <c r="I59" s="329">
        <f t="shared" si="8"/>
        <v>-3.4924271475734923</v>
      </c>
      <c r="J59" s="330">
        <f t="shared" si="9"/>
        <v>-0.24657435664244787</v>
      </c>
      <c r="K59" s="330">
        <f t="shared" si="10"/>
        <v>-5.078849228707826</v>
      </c>
      <c r="L59" s="327">
        <v>0</v>
      </c>
      <c r="M59" s="304"/>
      <c r="N59" s="32">
        <f>+'Тушум солиштирма'!G59</f>
        <v>1832851.7130500001</v>
      </c>
      <c r="O59" s="32">
        <v>16987524.747570001</v>
      </c>
      <c r="P59" s="278">
        <f t="shared" si="0"/>
        <v>0.10789398339579652</v>
      </c>
      <c r="R59" s="241">
        <f>+'Тушум солиштирма'!F59</f>
        <v>3030923.8585399999</v>
      </c>
      <c r="S59" s="32">
        <v>19100558.177560002</v>
      </c>
      <c r="T59" s="274">
        <f t="shared" si="43"/>
        <v>0.15868247568287477</v>
      </c>
      <c r="V59" s="241">
        <f>+'Тушум солиштирма'!E59</f>
        <v>1493599.9014299999</v>
      </c>
      <c r="W59" s="32">
        <v>13533921.680880001</v>
      </c>
      <c r="X59" s="274">
        <f t="shared" si="44"/>
        <v>0.11035972696222099</v>
      </c>
      <c r="Y59" s="271"/>
      <c r="Z59" s="241">
        <f>+'Тушум солиштирма'!D59</f>
        <v>2590773.5869875001</v>
      </c>
      <c r="AA59" s="32">
        <v>18140353.201472495</v>
      </c>
      <c r="AB59" s="274">
        <f t="shared" si="45"/>
        <v>0.14281825487153144</v>
      </c>
    </row>
    <row r="60" spans="1:28" ht="42" customHeight="1" x14ac:dyDescent="0.3">
      <c r="A60" s="29">
        <v>17</v>
      </c>
      <c r="B60" s="30" t="s">
        <v>141</v>
      </c>
      <c r="C60" s="31">
        <v>786</v>
      </c>
      <c r="D60" s="31"/>
      <c r="E60" s="328">
        <f t="shared" si="39"/>
        <v>80.337359408006478</v>
      </c>
      <c r="F60" s="328">
        <f t="shared" si="40"/>
        <v>101.7302093893497</v>
      </c>
      <c r="G60" s="328">
        <f t="shared" si="41"/>
        <v>87.973672071109661</v>
      </c>
      <c r="H60" s="328">
        <f t="shared" si="42"/>
        <v>50.70582013218651</v>
      </c>
      <c r="I60" s="329">
        <f t="shared" si="8"/>
        <v>-29.631539275819968</v>
      </c>
      <c r="J60" s="330">
        <f t="shared" si="9"/>
        <v>-51.024389257163186</v>
      </c>
      <c r="K60" s="330">
        <f t="shared" si="10"/>
        <v>-37.267851938923151</v>
      </c>
      <c r="L60" s="327">
        <v>0</v>
      </c>
      <c r="M60" s="304"/>
      <c r="N60" s="32">
        <f>+'Тушум солиштирма'!G60</f>
        <v>8090990.600589999</v>
      </c>
      <c r="O60" s="32">
        <v>15956729.581529999</v>
      </c>
      <c r="P60" s="278">
        <f t="shared" si="0"/>
        <v>0.50705820132186508</v>
      </c>
      <c r="R60" s="241">
        <f>+'Тушум солиштирма'!F60</f>
        <v>16014064.7115</v>
      </c>
      <c r="S60" s="32">
        <v>18203246.874310002</v>
      </c>
      <c r="T60" s="274">
        <f t="shared" si="43"/>
        <v>0.87973672071109665</v>
      </c>
      <c r="V60" s="241">
        <f>+'Тушум солиштирма'!E60</f>
        <v>16462382.524910001</v>
      </c>
      <c r="W60" s="32">
        <v>16182393.23769</v>
      </c>
      <c r="X60" s="274">
        <f t="shared" si="44"/>
        <v>1.0173020938934969</v>
      </c>
      <c r="Y60" s="271"/>
      <c r="Z60" s="241">
        <f>+'Тушум солиштирма'!D60</f>
        <v>14144024.19589</v>
      </c>
      <c r="AA60" s="32">
        <v>17605786.772325002</v>
      </c>
      <c r="AB60" s="274">
        <f t="shared" si="45"/>
        <v>0.80337359408006481</v>
      </c>
    </row>
    <row r="61" spans="1:28" ht="42" customHeight="1" x14ac:dyDescent="0.3">
      <c r="A61" s="29">
        <v>18</v>
      </c>
      <c r="B61" s="30" t="s">
        <v>175</v>
      </c>
      <c r="C61" s="31">
        <v>787</v>
      </c>
      <c r="D61" s="31"/>
      <c r="E61" s="328">
        <f t="shared" si="39"/>
        <v>28.366456902187227</v>
      </c>
      <c r="F61" s="328">
        <f t="shared" si="40"/>
        <v>19.94005929449343</v>
      </c>
      <c r="G61" s="328">
        <f t="shared" si="41"/>
        <v>27.806676569815863</v>
      </c>
      <c r="H61" s="328">
        <f t="shared" si="42"/>
        <v>18.752192994224057</v>
      </c>
      <c r="I61" s="329">
        <f t="shared" si="8"/>
        <v>-9.6142639079631707</v>
      </c>
      <c r="J61" s="330">
        <f t="shared" si="9"/>
        <v>-1.1878663002693735</v>
      </c>
      <c r="K61" s="330">
        <f t="shared" si="10"/>
        <v>-9.0544835755918065</v>
      </c>
      <c r="L61" s="327">
        <v>0</v>
      </c>
      <c r="M61" s="304"/>
      <c r="N61" s="32">
        <f>+'Тушум солиштирма'!G61</f>
        <v>2358868.9397100001</v>
      </c>
      <c r="O61" s="32">
        <v>12579163.09008</v>
      </c>
      <c r="P61" s="278">
        <f t="shared" si="0"/>
        <v>0.18752192994224057</v>
      </c>
      <c r="R61" s="241">
        <f>+'Тушум солиштирма'!F61</f>
        <v>4034866.8378600008</v>
      </c>
      <c r="S61" s="32">
        <v>14510424.601550002</v>
      </c>
      <c r="T61" s="274">
        <f t="shared" si="43"/>
        <v>0.27806676569815864</v>
      </c>
      <c r="V61" s="241">
        <f>+'Тушум солиштирма'!E61</f>
        <v>2180537.6131799999</v>
      </c>
      <c r="W61" s="32">
        <v>10935462.03136</v>
      </c>
      <c r="X61" s="274">
        <f t="shared" si="44"/>
        <v>0.19940059294493431</v>
      </c>
      <c r="Y61" s="271"/>
      <c r="Z61" s="241">
        <f>+'Тушум солиштирма'!D61</f>
        <v>3903418.1260225</v>
      </c>
      <c r="AA61" s="32">
        <v>13760682.694642499</v>
      </c>
      <c r="AB61" s="274">
        <f t="shared" si="45"/>
        <v>0.28366456902187226</v>
      </c>
    </row>
    <row r="62" spans="1:28" ht="42" customHeight="1" x14ac:dyDescent="0.3">
      <c r="A62" s="29">
        <v>19</v>
      </c>
      <c r="B62" s="30" t="s">
        <v>142</v>
      </c>
      <c r="C62" s="31">
        <v>788</v>
      </c>
      <c r="D62" s="31"/>
      <c r="E62" s="328">
        <f t="shared" si="39"/>
        <v>70.187060449464212</v>
      </c>
      <c r="F62" s="328">
        <f t="shared" si="40"/>
        <v>69.644694395083377</v>
      </c>
      <c r="G62" s="328">
        <f t="shared" si="41"/>
        <v>70.151379764917891</v>
      </c>
      <c r="H62" s="328">
        <f t="shared" si="42"/>
        <v>52.940643326012783</v>
      </c>
      <c r="I62" s="329">
        <f t="shared" si="8"/>
        <v>-17.24641712345143</v>
      </c>
      <c r="J62" s="330">
        <f t="shared" si="9"/>
        <v>-16.704051069070594</v>
      </c>
      <c r="K62" s="330">
        <f t="shared" si="10"/>
        <v>-17.210736438905109</v>
      </c>
      <c r="L62" s="327">
        <v>0</v>
      </c>
      <c r="M62" s="304"/>
      <c r="N62" s="32">
        <f>+'Тушум солиштирма'!G62</f>
        <v>6908088.5312399995</v>
      </c>
      <c r="O62" s="32">
        <v>13048743.0776</v>
      </c>
      <c r="P62" s="278">
        <f t="shared" si="0"/>
        <v>0.52940643326012782</v>
      </c>
      <c r="R62" s="241">
        <f>+'Тушум солиштирма'!F62</f>
        <v>9251778.2556800004</v>
      </c>
      <c r="S62" s="32">
        <v>13188305.47123</v>
      </c>
      <c r="T62" s="274">
        <f t="shared" si="43"/>
        <v>0.70151379764917887</v>
      </c>
      <c r="V62" s="241">
        <f>+'Тушум солиштирма'!E62</f>
        <v>6305006.3378999988</v>
      </c>
      <c r="W62" s="32">
        <v>9053103.6034600008</v>
      </c>
      <c r="X62" s="274">
        <f t="shared" si="44"/>
        <v>0.69644694395083384</v>
      </c>
      <c r="Y62" s="271"/>
      <c r="Z62" s="241">
        <f>+'Тушум солиштирма'!D62</f>
        <v>9066812.201637499</v>
      </c>
      <c r="AA62" s="32">
        <v>12918068.0079425</v>
      </c>
      <c r="AB62" s="274">
        <f t="shared" si="45"/>
        <v>0.70187060449464211</v>
      </c>
    </row>
    <row r="63" spans="1:28" s="44" customFormat="1" ht="42" customHeight="1" x14ac:dyDescent="0.3">
      <c r="A63" s="39"/>
      <c r="B63" s="40" t="s">
        <v>31</v>
      </c>
      <c r="C63" s="41"/>
      <c r="D63" s="41"/>
      <c r="E63" s="332">
        <f t="shared" si="39"/>
        <v>130.27057281872618</v>
      </c>
      <c r="F63" s="332">
        <f t="shared" si="40"/>
        <v>165.23254404242877</v>
      </c>
      <c r="G63" s="332">
        <f t="shared" si="41"/>
        <v>113.52725662675549</v>
      </c>
      <c r="H63" s="332">
        <f t="shared" si="42"/>
        <v>70.646034893868134</v>
      </c>
      <c r="I63" s="334">
        <f t="shared" si="8"/>
        <v>-59.624537924858046</v>
      </c>
      <c r="J63" s="335">
        <f t="shared" si="9"/>
        <v>-94.586509148560637</v>
      </c>
      <c r="K63" s="335">
        <f t="shared" si="10"/>
        <v>-42.881221732887354</v>
      </c>
      <c r="L63" s="333">
        <v>0</v>
      </c>
      <c r="M63" s="306"/>
      <c r="N63" s="42">
        <f>+'Тушум солиштирма'!G63</f>
        <v>18318393.85069</v>
      </c>
      <c r="O63" s="42">
        <v>25929825.896400001</v>
      </c>
      <c r="P63" s="279">
        <f t="shared" si="0"/>
        <v>0.70646034893868137</v>
      </c>
      <c r="R63" s="243">
        <f>+'Тушум солиштирма'!F63</f>
        <v>40826563.632380001</v>
      </c>
      <c r="S63" s="42">
        <v>35961904.52008</v>
      </c>
      <c r="T63" s="275">
        <f t="shared" si="43"/>
        <v>1.1352725662675549</v>
      </c>
      <c r="V63" s="243">
        <f>+'Тушум солиштирма'!E63</f>
        <v>44169373.036640003</v>
      </c>
      <c r="W63" s="42">
        <v>26731642.542099997</v>
      </c>
      <c r="X63" s="275">
        <f t="shared" si="44"/>
        <v>1.6523254404242878</v>
      </c>
      <c r="Y63" s="270"/>
      <c r="Z63" s="243">
        <f>+'Тушум солиштирма'!D63</f>
        <v>40554155.637717508</v>
      </c>
      <c r="AA63" s="42">
        <v>31130711.073290002</v>
      </c>
      <c r="AB63" s="275">
        <f t="shared" si="45"/>
        <v>1.3027057281872618</v>
      </c>
    </row>
    <row r="64" spans="1:28" ht="42" customHeight="1" x14ac:dyDescent="0.3">
      <c r="A64" s="29">
        <v>1</v>
      </c>
      <c r="B64" s="30" t="s">
        <v>143</v>
      </c>
      <c r="C64" s="31">
        <v>410</v>
      </c>
      <c r="D64" s="31"/>
      <c r="E64" s="328">
        <f t="shared" si="39"/>
        <v>139.08567316842544</v>
      </c>
      <c r="F64" s="328">
        <f t="shared" si="40"/>
        <v>163.49612462006792</v>
      </c>
      <c r="G64" s="328">
        <f t="shared" si="41"/>
        <v>113.8710743634249</v>
      </c>
      <c r="H64" s="328">
        <f t="shared" si="42"/>
        <v>71.970447482866916</v>
      </c>
      <c r="I64" s="329">
        <f t="shared" si="8"/>
        <v>-67.115225685558528</v>
      </c>
      <c r="J64" s="330">
        <f t="shared" si="9"/>
        <v>-91.525677137201001</v>
      </c>
      <c r="K64" s="330">
        <f t="shared" si="10"/>
        <v>-41.900626880557979</v>
      </c>
      <c r="L64" s="327">
        <v>0</v>
      </c>
      <c r="M64" s="304"/>
      <c r="N64" s="32">
        <f>+'Тушум солиштирма'!G64</f>
        <v>7467509.1709699994</v>
      </c>
      <c r="O64" s="32">
        <v>10375799.278929999</v>
      </c>
      <c r="P64" s="278">
        <f t="shared" si="0"/>
        <v>0.71970447482866917</v>
      </c>
      <c r="R64" s="241">
        <f>+'Тушум солиштирма'!F64</f>
        <v>16487481.22174</v>
      </c>
      <c r="S64" s="32">
        <v>14479077.600620002</v>
      </c>
      <c r="T64" s="274">
        <f t="shared" si="43"/>
        <v>1.138710743634249</v>
      </c>
      <c r="V64" s="241">
        <f>+'Тушум солиштирма'!E64</f>
        <v>17009507.753740001</v>
      </c>
      <c r="W64" s="32">
        <v>10403615.24976</v>
      </c>
      <c r="X64" s="274">
        <f t="shared" si="44"/>
        <v>1.6349612462006793</v>
      </c>
      <c r="Y64" s="271"/>
      <c r="Z64" s="241">
        <f>+'Тушум солиштирма'!D64</f>
        <v>17649000.463382501</v>
      </c>
      <c r="AA64" s="32">
        <v>12689301.5371975</v>
      </c>
      <c r="AB64" s="274">
        <f t="shared" si="45"/>
        <v>1.3908567316842544</v>
      </c>
    </row>
    <row r="65" spans="1:28" ht="42" customHeight="1" x14ac:dyDescent="0.3">
      <c r="A65" s="29">
        <v>2</v>
      </c>
      <c r="B65" s="30" t="s">
        <v>144</v>
      </c>
      <c r="C65" s="31">
        <v>414</v>
      </c>
      <c r="D65" s="31"/>
      <c r="E65" s="328">
        <f t="shared" si="39"/>
        <v>146.68760827321103</v>
      </c>
      <c r="F65" s="328">
        <f t="shared" si="40"/>
        <v>213.51256077845289</v>
      </c>
      <c r="G65" s="328">
        <f t="shared" si="41"/>
        <v>127.45761946057354</v>
      </c>
      <c r="H65" s="328">
        <f t="shared" si="42"/>
        <v>101.64391805540444</v>
      </c>
      <c r="I65" s="329">
        <f t="shared" si="8"/>
        <v>-45.043690217806585</v>
      </c>
      <c r="J65" s="330">
        <f t="shared" si="9"/>
        <v>-111.86864272304845</v>
      </c>
      <c r="K65" s="330">
        <f t="shared" si="10"/>
        <v>-25.813701405169098</v>
      </c>
      <c r="L65" s="327">
        <v>0</v>
      </c>
      <c r="M65" s="304"/>
      <c r="N65" s="32">
        <f>+'Тушум солиштирма'!G65</f>
        <v>6835054.5574299991</v>
      </c>
      <c r="O65" s="32">
        <v>6724509.1375799999</v>
      </c>
      <c r="P65" s="278">
        <f t="shared" si="0"/>
        <v>1.0164391805540445</v>
      </c>
      <c r="R65" s="241">
        <f>+'Тушум солиштирма'!F65</f>
        <v>13365750.08034</v>
      </c>
      <c r="S65" s="32">
        <v>10486426.889900001</v>
      </c>
      <c r="T65" s="274">
        <f t="shared" si="43"/>
        <v>1.2745761946057355</v>
      </c>
      <c r="V65" s="241">
        <f>+'Тушум солиштирма'!E65</f>
        <v>17050547.07646</v>
      </c>
      <c r="W65" s="32">
        <v>7985734.8974200003</v>
      </c>
      <c r="X65" s="274">
        <f t="shared" si="44"/>
        <v>2.1351256077845289</v>
      </c>
      <c r="Y65" s="271"/>
      <c r="Z65" s="241">
        <f>+'Тушум солиштирма'!D65</f>
        <v>13120813.830320003</v>
      </c>
      <c r="AA65" s="32">
        <v>8944732.2679650001</v>
      </c>
      <c r="AB65" s="274">
        <f t="shared" si="45"/>
        <v>1.4668760827321101</v>
      </c>
    </row>
    <row r="66" spans="1:28" ht="42" customHeight="1" x14ac:dyDescent="0.3">
      <c r="A66" s="29">
        <v>3</v>
      </c>
      <c r="B66" s="30" t="s">
        <v>145</v>
      </c>
      <c r="C66" s="31">
        <v>418</v>
      </c>
      <c r="D66" s="31"/>
      <c r="E66" s="328">
        <f t="shared" si="39"/>
        <v>103.0291023667083</v>
      </c>
      <c r="F66" s="328">
        <f t="shared" si="40"/>
        <v>121.18153773411275</v>
      </c>
      <c r="G66" s="328">
        <f t="shared" si="41"/>
        <v>99.790224990014991</v>
      </c>
      <c r="H66" s="328">
        <f t="shared" si="42"/>
        <v>45.481875214997928</v>
      </c>
      <c r="I66" s="329">
        <f t="shared" si="8"/>
        <v>-57.547227151710374</v>
      </c>
      <c r="J66" s="330">
        <f t="shared" si="9"/>
        <v>-75.699662519114824</v>
      </c>
      <c r="K66" s="330">
        <f t="shared" si="10"/>
        <v>-54.308349775017064</v>
      </c>
      <c r="L66" s="327">
        <v>0</v>
      </c>
      <c r="M66" s="304"/>
      <c r="N66" s="32">
        <f>+'Тушум солиштирма'!G66</f>
        <v>4015830.1222899999</v>
      </c>
      <c r="O66" s="32">
        <v>8829517.4798900001</v>
      </c>
      <c r="P66" s="278">
        <f t="shared" si="0"/>
        <v>0.4548187521499793</v>
      </c>
      <c r="R66" s="241">
        <f>+'Тушум солиштирма'!F66</f>
        <v>10973332.330300001</v>
      </c>
      <c r="S66" s="32">
        <v>10996400.029560002</v>
      </c>
      <c r="T66" s="274">
        <f t="shared" si="43"/>
        <v>0.99790224990014997</v>
      </c>
      <c r="V66" s="241">
        <f>+'Тушум солиштирма'!E66</f>
        <v>10109318.206439998</v>
      </c>
      <c r="W66" s="32">
        <v>8342292.3949199999</v>
      </c>
      <c r="X66" s="274">
        <f t="shared" si="44"/>
        <v>1.2118153773411275</v>
      </c>
      <c r="Y66" s="271"/>
      <c r="Z66" s="241">
        <f>+'Тушум солиштирма'!D66</f>
        <v>9784341.3440150004</v>
      </c>
      <c r="AA66" s="32">
        <v>9496677.268127501</v>
      </c>
      <c r="AB66" s="274">
        <f t="shared" si="45"/>
        <v>1.030291023667083</v>
      </c>
    </row>
    <row r="67" spans="1:28" s="44" customFormat="1" ht="42" customHeight="1" x14ac:dyDescent="0.3">
      <c r="A67" s="39"/>
      <c r="B67" s="40" t="s">
        <v>32</v>
      </c>
      <c r="C67" s="41"/>
      <c r="D67" s="41"/>
      <c r="E67" s="332">
        <f t="shared" si="39"/>
        <v>104.09653648624828</v>
      </c>
      <c r="F67" s="332">
        <f t="shared" si="40"/>
        <v>105.60530614672246</v>
      </c>
      <c r="G67" s="332">
        <f t="shared" si="41"/>
        <v>83.999264628767506</v>
      </c>
      <c r="H67" s="332">
        <f t="shared" si="42"/>
        <v>96.27135522517402</v>
      </c>
      <c r="I67" s="334">
        <f t="shared" si="8"/>
        <v>-7.8251812610742633</v>
      </c>
      <c r="J67" s="335">
        <f t="shared" si="9"/>
        <v>-9.3339509215484355</v>
      </c>
      <c r="K67" s="335">
        <f t="shared" si="10"/>
        <v>12.272090596406514</v>
      </c>
      <c r="L67" s="333">
        <v>0.33</v>
      </c>
      <c r="M67" s="306"/>
      <c r="N67" s="42">
        <f>+'Тушум солиштирма'!G67</f>
        <v>20585131.371329997</v>
      </c>
      <c r="O67" s="42">
        <v>21382405.309640002</v>
      </c>
      <c r="P67" s="279">
        <f t="shared" si="0"/>
        <v>0.96271355225174016</v>
      </c>
      <c r="R67" s="243">
        <f>+'Тушум солиштирма'!F67</f>
        <v>32242364.287100002</v>
      </c>
      <c r="S67" s="42">
        <v>38384103.038990006</v>
      </c>
      <c r="T67" s="275">
        <f t="shared" si="43"/>
        <v>0.839992646287675</v>
      </c>
      <c r="V67" s="243">
        <f>+'Тушум солиштирма'!E67</f>
        <v>29293984.634910002</v>
      </c>
      <c r="W67" s="42">
        <v>27739121.928410001</v>
      </c>
      <c r="X67" s="275">
        <f t="shared" si="44"/>
        <v>1.0560530614672246</v>
      </c>
      <c r="Y67" s="270"/>
      <c r="Z67" s="243">
        <f>+'Тушум солиштирма'!D67</f>
        <v>30967168.282102499</v>
      </c>
      <c r="AA67" s="42">
        <v>29748509.727020003</v>
      </c>
      <c r="AB67" s="275">
        <f t="shared" si="45"/>
        <v>1.0409653648624828</v>
      </c>
    </row>
    <row r="68" spans="1:28" s="44" customFormat="1" ht="42" customHeight="1" x14ac:dyDescent="0.3">
      <c r="A68" s="45"/>
      <c r="B68" s="25" t="s">
        <v>64</v>
      </c>
      <c r="C68" s="26">
        <v>987</v>
      </c>
      <c r="D68" s="26"/>
      <c r="E68" s="323"/>
      <c r="F68" s="323"/>
      <c r="G68" s="323"/>
      <c r="H68" s="323"/>
      <c r="I68" s="324"/>
      <c r="J68" s="325"/>
      <c r="K68" s="325"/>
      <c r="L68" s="326"/>
      <c r="M68" s="303"/>
      <c r="N68" s="27">
        <f>+'Тушум солиштирма'!G68</f>
        <v>0</v>
      </c>
      <c r="O68" s="27"/>
      <c r="P68" s="277"/>
      <c r="R68" s="240">
        <f>+'Тушум солиштирма'!F68</f>
        <v>0</v>
      </c>
      <c r="S68" s="27"/>
      <c r="T68" s="273"/>
      <c r="V68" s="240">
        <f>+'Тушум солиштирма'!E68</f>
        <v>0</v>
      </c>
      <c r="W68" s="27"/>
      <c r="X68" s="273"/>
      <c r="Y68" s="271"/>
      <c r="Z68" s="240">
        <f>+'Тушум солиштирма'!D68</f>
        <v>0</v>
      </c>
      <c r="AA68" s="27"/>
      <c r="AB68" s="273"/>
    </row>
    <row r="69" spans="1:28" ht="42" customHeight="1" x14ac:dyDescent="0.3">
      <c r="A69" s="29">
        <v>1</v>
      </c>
      <c r="B69" s="30" t="s">
        <v>146</v>
      </c>
      <c r="C69" s="31">
        <v>466</v>
      </c>
      <c r="D69" s="31"/>
      <c r="E69" s="328">
        <f t="shared" ref="E69:E83" si="46">+AB69*100</f>
        <v>73.27843899463754</v>
      </c>
      <c r="F69" s="328">
        <f t="shared" ref="F69:F83" si="47">+X69*100</f>
        <v>92.923069337500095</v>
      </c>
      <c r="G69" s="328">
        <f t="shared" ref="G69:G83" si="48">+T69*100</f>
        <v>54.993106625534395</v>
      </c>
      <c r="H69" s="328">
        <f t="shared" ref="H69:H83" si="49">+P69*100</f>
        <v>79.883466625111268</v>
      </c>
      <c r="I69" s="329">
        <f t="shared" si="8"/>
        <v>6.6050276304737281</v>
      </c>
      <c r="J69" s="330">
        <f t="shared" si="9"/>
        <v>-13.039602712388827</v>
      </c>
      <c r="K69" s="330">
        <f t="shared" si="10"/>
        <v>24.890359999576873</v>
      </c>
      <c r="L69" s="327">
        <v>0.66</v>
      </c>
      <c r="M69" s="304"/>
      <c r="N69" s="32">
        <f>+'Тушум солиштирма'!G69</f>
        <v>5716568.9699999997</v>
      </c>
      <c r="O69" s="32">
        <v>7156135.3200000003</v>
      </c>
      <c r="P69" s="278">
        <f t="shared" si="0"/>
        <v>0.79883466625111266</v>
      </c>
      <c r="R69" s="241">
        <f>+'Тушум солиштирма'!F69</f>
        <v>6176673.3268599994</v>
      </c>
      <c r="S69" s="32">
        <v>11231722.857410001</v>
      </c>
      <c r="T69" s="274">
        <f t="shared" ref="T69:T83" si="50">+R69/S69</f>
        <v>0.54993106625534394</v>
      </c>
      <c r="V69" s="241">
        <f>+'Тушум солиштирма'!E69</f>
        <v>6886303.7584600002</v>
      </c>
      <c r="W69" s="32">
        <v>7410757.9609200004</v>
      </c>
      <c r="X69" s="274">
        <f t="shared" ref="X69:X83" si="51">+V69/W69</f>
        <v>0.92923069337500097</v>
      </c>
      <c r="Y69" s="271"/>
      <c r="Z69" s="241">
        <f>+'Тушум солиштирма'!D69</f>
        <v>6973252.8807000006</v>
      </c>
      <c r="AA69" s="32">
        <v>9516104.5682350006</v>
      </c>
      <c r="AB69" s="274">
        <f t="shared" ref="AB69:AB83" si="52">+Z69/AA69</f>
        <v>0.7327843899463754</v>
      </c>
    </row>
    <row r="70" spans="1:28" ht="42" customHeight="1" x14ac:dyDescent="0.3">
      <c r="A70" s="29">
        <v>2</v>
      </c>
      <c r="B70" s="30" t="s">
        <v>147</v>
      </c>
      <c r="C70" s="31">
        <v>484</v>
      </c>
      <c r="D70" s="31"/>
      <c r="E70" s="328">
        <f t="shared" si="46"/>
        <v>131.81201416159706</v>
      </c>
      <c r="F70" s="328">
        <f t="shared" si="47"/>
        <v>166.87582179761887</v>
      </c>
      <c r="G70" s="328">
        <f t="shared" si="48"/>
        <v>85.832389045904193</v>
      </c>
      <c r="H70" s="328">
        <f t="shared" si="49"/>
        <v>111.28907764890987</v>
      </c>
      <c r="I70" s="329">
        <f t="shared" si="8"/>
        <v>-20.522936512687195</v>
      </c>
      <c r="J70" s="330">
        <f t="shared" si="9"/>
        <v>-55.586744148709002</v>
      </c>
      <c r="K70" s="330">
        <f t="shared" si="10"/>
        <v>25.456688603005674</v>
      </c>
      <c r="L70" s="327">
        <v>0.33</v>
      </c>
      <c r="M70" s="304"/>
      <c r="N70" s="32">
        <f>+'Тушум солиштирма'!G70</f>
        <v>6911513.4732900001</v>
      </c>
      <c r="O70" s="32">
        <v>6210414.9115999993</v>
      </c>
      <c r="P70" s="278">
        <f t="shared" si="0"/>
        <v>1.1128907764890987</v>
      </c>
      <c r="R70" s="241">
        <f>+'Тушум солиштирма'!F70</f>
        <v>9310467.2820899989</v>
      </c>
      <c r="S70" s="32">
        <v>10847265.683250001</v>
      </c>
      <c r="T70" s="274">
        <f t="shared" si="50"/>
        <v>0.858323890459042</v>
      </c>
      <c r="V70" s="241">
        <f>+'Тушум солиштирма'!E70</f>
        <v>12551282.574040003</v>
      </c>
      <c r="W70" s="32">
        <v>7521330.7948599998</v>
      </c>
      <c r="X70" s="274">
        <f t="shared" si="51"/>
        <v>1.6687582179761886</v>
      </c>
      <c r="Y70" s="271"/>
      <c r="Z70" s="241">
        <f>+'Тушум солиштирма'!D70</f>
        <v>9353561.315497499</v>
      </c>
      <c r="AA70" s="32">
        <v>7096137.1579</v>
      </c>
      <c r="AB70" s="274">
        <f t="shared" si="52"/>
        <v>1.3181201416159707</v>
      </c>
    </row>
    <row r="71" spans="1:28" ht="42" customHeight="1" x14ac:dyDescent="0.3">
      <c r="A71" s="29">
        <v>3</v>
      </c>
      <c r="B71" s="30" t="s">
        <v>148</v>
      </c>
      <c r="C71" s="31">
        <v>866</v>
      </c>
      <c r="D71" s="31"/>
      <c r="E71" s="328">
        <f t="shared" si="46"/>
        <v>122.00156396798403</v>
      </c>
      <c r="F71" s="328">
        <f t="shared" si="47"/>
        <v>96.411559569566521</v>
      </c>
      <c r="G71" s="328">
        <f t="shared" si="48"/>
        <v>110.73331733680338</v>
      </c>
      <c r="H71" s="328">
        <f t="shared" si="49"/>
        <v>105.30831895955886</v>
      </c>
      <c r="I71" s="329">
        <f t="shared" ref="I71:I97" si="53">+H71-E71</f>
        <v>-16.693245008425166</v>
      </c>
      <c r="J71" s="330">
        <f t="shared" ref="J71:J97" si="54">+H71-F71</f>
        <v>8.8967593899923401</v>
      </c>
      <c r="K71" s="330">
        <f t="shared" ref="K71:K97" si="55">+H71-G71</f>
        <v>-5.4249983772445205</v>
      </c>
      <c r="L71" s="327">
        <v>0.33</v>
      </c>
      <c r="M71" s="304"/>
      <c r="N71" s="32">
        <f>+'Тушум солиштирма'!G71</f>
        <v>4788433.4780400004</v>
      </c>
      <c r="O71" s="32">
        <v>4547060.9780400004</v>
      </c>
      <c r="P71" s="278">
        <f t="shared" ref="P71:P97" si="56">+N71/O71</f>
        <v>1.0530831895955886</v>
      </c>
      <c r="R71" s="241">
        <f>+'Тушум солиштирма'!F71</f>
        <v>10278396.87435</v>
      </c>
      <c r="S71" s="32">
        <v>9282117.7235100009</v>
      </c>
      <c r="T71" s="274">
        <f t="shared" si="50"/>
        <v>1.1073331733680338</v>
      </c>
      <c r="V71" s="241">
        <f>+'Тушум солиштирма'!E71</f>
        <v>7589352.7318100007</v>
      </c>
      <c r="W71" s="32">
        <v>7871828.6123499991</v>
      </c>
      <c r="X71" s="274">
        <f t="shared" si="51"/>
        <v>0.96411559569566518</v>
      </c>
      <c r="Y71" s="271"/>
      <c r="Z71" s="241">
        <f>+'Тушум солиштирма'!D71</f>
        <v>9521090.7566475011</v>
      </c>
      <c r="AA71" s="32">
        <v>7804072.7077450007</v>
      </c>
      <c r="AB71" s="274">
        <f t="shared" si="52"/>
        <v>1.2200156396798403</v>
      </c>
    </row>
    <row r="72" spans="1:28" ht="42" customHeight="1" x14ac:dyDescent="0.3">
      <c r="A72" s="29">
        <v>4</v>
      </c>
      <c r="B72" s="30" t="s">
        <v>149</v>
      </c>
      <c r="C72" s="31">
        <v>924</v>
      </c>
      <c r="D72" s="31"/>
      <c r="E72" s="328">
        <f t="shared" si="46"/>
        <v>96.00667357108162</v>
      </c>
      <c r="F72" s="328">
        <f t="shared" si="47"/>
        <v>45.936202702636869</v>
      </c>
      <c r="G72" s="328">
        <f t="shared" si="48"/>
        <v>92.223120862333047</v>
      </c>
      <c r="H72" s="328">
        <f t="shared" si="49"/>
        <v>91.346311099871855</v>
      </c>
      <c r="I72" s="329">
        <f t="shared" si="53"/>
        <v>-4.6603624712097655</v>
      </c>
      <c r="J72" s="330">
        <f t="shared" si="54"/>
        <v>45.410108397234985</v>
      </c>
      <c r="K72" s="330">
        <f t="shared" si="55"/>
        <v>-0.87680976246119258</v>
      </c>
      <c r="L72" s="327">
        <v>0.33</v>
      </c>
      <c r="M72" s="304"/>
      <c r="N72" s="32">
        <f>+'Тушум солиштирма'!G72</f>
        <v>3168615.45</v>
      </c>
      <c r="O72" s="32">
        <v>3468794.1</v>
      </c>
      <c r="P72" s="278">
        <f t="shared" si="56"/>
        <v>0.91346311099871857</v>
      </c>
      <c r="R72" s="241">
        <f>+'Тушум солиштирма'!F72</f>
        <v>6476826.8037999999</v>
      </c>
      <c r="S72" s="32">
        <v>7022996.7748199999</v>
      </c>
      <c r="T72" s="274">
        <f t="shared" si="50"/>
        <v>0.92223120862333041</v>
      </c>
      <c r="V72" s="241">
        <f>+'Тушум солиштирма'!E72</f>
        <v>2267045.5705999997</v>
      </c>
      <c r="W72" s="32">
        <v>4935204.5602800008</v>
      </c>
      <c r="X72" s="274">
        <f t="shared" si="51"/>
        <v>0.45936202702636869</v>
      </c>
      <c r="Y72" s="271"/>
      <c r="Z72" s="241">
        <f>+'Тушум солиштирма'!D72</f>
        <v>5119263.3292574994</v>
      </c>
      <c r="AA72" s="32">
        <v>5332195.2931400007</v>
      </c>
      <c r="AB72" s="274">
        <f t="shared" si="52"/>
        <v>0.96006673571081624</v>
      </c>
    </row>
    <row r="73" spans="1:28" s="44" customFormat="1" ht="42" customHeight="1" x14ac:dyDescent="0.3">
      <c r="A73" s="39"/>
      <c r="B73" s="40" t="s">
        <v>33</v>
      </c>
      <c r="C73" s="41"/>
      <c r="D73" s="41"/>
      <c r="E73" s="332">
        <f t="shared" si="46"/>
        <v>236.47031584434416</v>
      </c>
      <c r="F73" s="332">
        <f t="shared" si="47"/>
        <v>180.08246592368658</v>
      </c>
      <c r="G73" s="332">
        <f t="shared" si="48"/>
        <v>170.76062351796372</v>
      </c>
      <c r="H73" s="332">
        <f t="shared" si="49"/>
        <v>192.6330462733284</v>
      </c>
      <c r="I73" s="334">
        <f t="shared" si="53"/>
        <v>-43.837269571015753</v>
      </c>
      <c r="J73" s="335">
        <f t="shared" si="54"/>
        <v>12.55058034964182</v>
      </c>
      <c r="K73" s="335">
        <f t="shared" si="55"/>
        <v>21.872422755364681</v>
      </c>
      <c r="L73" s="333">
        <v>0.66</v>
      </c>
      <c r="M73" s="306"/>
      <c r="N73" s="42">
        <f>+'Тушум солиштирма'!G73</f>
        <v>16818477.992600001</v>
      </c>
      <c r="O73" s="42">
        <v>8730837.3708299994</v>
      </c>
      <c r="P73" s="279">
        <f t="shared" si="56"/>
        <v>1.926330462733284</v>
      </c>
      <c r="R73" s="243">
        <f>+'Тушум солиштирма'!F73</f>
        <v>35160808.136330009</v>
      </c>
      <c r="S73" s="42">
        <v>20590700.251589999</v>
      </c>
      <c r="T73" s="275">
        <f t="shared" si="50"/>
        <v>1.7076062351796373</v>
      </c>
      <c r="V73" s="243">
        <f>+'Тушум солиштирма'!E73</f>
        <v>36181145.524060003</v>
      </c>
      <c r="W73" s="42">
        <v>20091431.632989999</v>
      </c>
      <c r="X73" s="275">
        <f t="shared" si="51"/>
        <v>1.800824659236866</v>
      </c>
      <c r="Y73" s="270"/>
      <c r="Z73" s="243">
        <f>+'Тушум солиштирма'!D73</f>
        <v>40260038.168507501</v>
      </c>
      <c r="AA73" s="42">
        <v>17025408.8868425</v>
      </c>
      <c r="AB73" s="275">
        <f t="shared" si="52"/>
        <v>2.3647031584434415</v>
      </c>
    </row>
    <row r="74" spans="1:28" ht="42" customHeight="1" x14ac:dyDescent="0.3">
      <c r="A74" s="29">
        <v>1</v>
      </c>
      <c r="B74" s="30" t="s">
        <v>150</v>
      </c>
      <c r="C74" s="31">
        <v>1019</v>
      </c>
      <c r="D74" s="31"/>
      <c r="E74" s="328">
        <f t="shared" si="46"/>
        <v>236.47031584434416</v>
      </c>
      <c r="F74" s="328">
        <f t="shared" si="47"/>
        <v>180.08246592368658</v>
      </c>
      <c r="G74" s="328">
        <f t="shared" si="48"/>
        <v>170.76062351796372</v>
      </c>
      <c r="H74" s="328">
        <f t="shared" si="49"/>
        <v>192.6330462733284</v>
      </c>
      <c r="I74" s="329">
        <f t="shared" si="53"/>
        <v>-43.837269571015753</v>
      </c>
      <c r="J74" s="330">
        <f t="shared" si="54"/>
        <v>12.55058034964182</v>
      </c>
      <c r="K74" s="330">
        <f t="shared" si="55"/>
        <v>21.872422755364681</v>
      </c>
      <c r="L74" s="327">
        <v>0.66</v>
      </c>
      <c r="M74" s="304"/>
      <c r="N74" s="32">
        <f>+'Тушум солиштирма'!G74</f>
        <v>16818477.992600001</v>
      </c>
      <c r="O74" s="32">
        <v>8730837.3708299994</v>
      </c>
      <c r="P74" s="278">
        <f t="shared" si="56"/>
        <v>1.926330462733284</v>
      </c>
      <c r="R74" s="241">
        <f>+'Тушум солиштирма'!F74</f>
        <v>35160808.136330009</v>
      </c>
      <c r="S74" s="32">
        <v>20590700.251589999</v>
      </c>
      <c r="T74" s="274">
        <f t="shared" si="50"/>
        <v>1.7076062351796373</v>
      </c>
      <c r="V74" s="241">
        <f>+'Тушум солиштирма'!E74</f>
        <v>36181145.524060003</v>
      </c>
      <c r="W74" s="32">
        <v>20091431.632989999</v>
      </c>
      <c r="X74" s="274">
        <f t="shared" si="51"/>
        <v>1.800824659236866</v>
      </c>
      <c r="Y74" s="271"/>
      <c r="Z74" s="241">
        <f>+'Тушум солиштирма'!D74</f>
        <v>40260038.168507501</v>
      </c>
      <c r="AA74" s="32">
        <v>17025408.8868425</v>
      </c>
      <c r="AB74" s="274">
        <f t="shared" si="52"/>
        <v>2.3647031584434415</v>
      </c>
    </row>
    <row r="75" spans="1:28" s="44" customFormat="1" ht="42" customHeight="1" x14ac:dyDescent="0.3">
      <c r="A75" s="39"/>
      <c r="B75" s="40" t="s">
        <v>34</v>
      </c>
      <c r="C75" s="41"/>
      <c r="D75" s="41"/>
      <c r="E75" s="332">
        <f t="shared" si="46"/>
        <v>93.359102364141009</v>
      </c>
      <c r="F75" s="332">
        <f t="shared" si="47"/>
        <v>72.044851166118107</v>
      </c>
      <c r="G75" s="332">
        <f t="shared" si="48"/>
        <v>88.374063819412569</v>
      </c>
      <c r="H75" s="332">
        <f t="shared" si="49"/>
        <v>84.032621691566263</v>
      </c>
      <c r="I75" s="334">
        <f t="shared" si="53"/>
        <v>-9.3264806725747462</v>
      </c>
      <c r="J75" s="335">
        <f t="shared" si="54"/>
        <v>11.987770525448155</v>
      </c>
      <c r="K75" s="335">
        <f t="shared" si="55"/>
        <v>-4.3414421278463067</v>
      </c>
      <c r="L75" s="333">
        <v>0.33</v>
      </c>
      <c r="M75" s="306"/>
      <c r="N75" s="42">
        <f>+'Тушум солиштирма'!G75</f>
        <v>33575796.833500005</v>
      </c>
      <c r="O75" s="42">
        <v>39955669.783500001</v>
      </c>
      <c r="P75" s="279">
        <f t="shared" si="56"/>
        <v>0.84032621691566256</v>
      </c>
      <c r="R75" s="243">
        <f>+'Тушум солиштирма'!F75</f>
        <v>55606640.563299999</v>
      </c>
      <c r="S75" s="42">
        <v>62921900.566810004</v>
      </c>
      <c r="T75" s="275">
        <f t="shared" si="50"/>
        <v>0.88374063819412574</v>
      </c>
      <c r="V75" s="243">
        <f>+'Тушум солиштирма'!E75</f>
        <v>28248980.607030004</v>
      </c>
      <c r="W75" s="42">
        <v>39210269.921849996</v>
      </c>
      <c r="X75" s="275">
        <f t="shared" si="51"/>
        <v>0.72044851166118107</v>
      </c>
      <c r="Y75" s="270"/>
      <c r="Z75" s="243">
        <f>+'Тушум солиштирма'!D75</f>
        <v>50859704.252824992</v>
      </c>
      <c r="AA75" s="42">
        <v>54477499.209932499</v>
      </c>
      <c r="AB75" s="275">
        <f t="shared" si="52"/>
        <v>0.93359102364141011</v>
      </c>
    </row>
    <row r="76" spans="1:28" ht="42" customHeight="1" x14ac:dyDescent="0.3">
      <c r="A76" s="29">
        <v>1</v>
      </c>
      <c r="B76" s="30" t="s">
        <v>151</v>
      </c>
      <c r="C76" s="31">
        <v>960</v>
      </c>
      <c r="D76" s="31"/>
      <c r="E76" s="328">
        <f t="shared" si="46"/>
        <v>96.210831581435102</v>
      </c>
      <c r="F76" s="328">
        <f t="shared" si="47"/>
        <v>85.555141105793581</v>
      </c>
      <c r="G76" s="328">
        <f t="shared" si="48"/>
        <v>82.135436995238024</v>
      </c>
      <c r="H76" s="328">
        <f t="shared" si="49"/>
        <v>79.606224344422031</v>
      </c>
      <c r="I76" s="329">
        <f t="shared" si="53"/>
        <v>-16.60460723701307</v>
      </c>
      <c r="J76" s="330">
        <f t="shared" si="54"/>
        <v>-5.9489167613715495</v>
      </c>
      <c r="K76" s="330">
        <f t="shared" si="55"/>
        <v>-2.5292126508159924</v>
      </c>
      <c r="L76" s="327">
        <v>0</v>
      </c>
      <c r="M76" s="304"/>
      <c r="N76" s="32">
        <f>+'Тушум солиштирма'!G76</f>
        <v>6986411.6525100004</v>
      </c>
      <c r="O76" s="32">
        <v>8776212.8025100026</v>
      </c>
      <c r="P76" s="278">
        <f t="shared" si="56"/>
        <v>0.79606224344422027</v>
      </c>
      <c r="R76" s="241">
        <f>+'Тушум солиштирма'!F76</f>
        <v>8557667.1831299998</v>
      </c>
      <c r="S76" s="32">
        <v>10418970.783130001</v>
      </c>
      <c r="T76" s="274">
        <f t="shared" si="50"/>
        <v>0.8213543699523802</v>
      </c>
      <c r="V76" s="241">
        <f>+'Тушум солиштирма'!E76</f>
        <v>5149927.9819600014</v>
      </c>
      <c r="W76" s="32">
        <v>6019425.50196</v>
      </c>
      <c r="X76" s="274">
        <f t="shared" si="51"/>
        <v>0.85555141105793575</v>
      </c>
      <c r="Y76" s="271"/>
      <c r="Z76" s="241">
        <f>+'Тушум солиштирма'!D76</f>
        <v>8889760.8497000001</v>
      </c>
      <c r="AA76" s="32">
        <v>9239875.2859500013</v>
      </c>
      <c r="AB76" s="274">
        <f t="shared" si="52"/>
        <v>0.96210831581435097</v>
      </c>
    </row>
    <row r="77" spans="1:28" ht="42" customHeight="1" x14ac:dyDescent="0.3">
      <c r="A77" s="29">
        <v>2</v>
      </c>
      <c r="B77" s="30" t="s">
        <v>152</v>
      </c>
      <c r="C77" s="31">
        <v>976</v>
      </c>
      <c r="D77" s="31"/>
      <c r="E77" s="328">
        <f t="shared" si="46"/>
        <v>93.66473499445263</v>
      </c>
      <c r="F77" s="328">
        <f t="shared" si="47"/>
        <v>96.838055967777535</v>
      </c>
      <c r="G77" s="328">
        <f t="shared" si="48"/>
        <v>88.378795842210138</v>
      </c>
      <c r="H77" s="328">
        <f t="shared" si="49"/>
        <v>84.148217176662641</v>
      </c>
      <c r="I77" s="329">
        <f t="shared" si="53"/>
        <v>-9.516517817789989</v>
      </c>
      <c r="J77" s="330">
        <f t="shared" si="54"/>
        <v>-12.689838791114894</v>
      </c>
      <c r="K77" s="330">
        <f t="shared" si="55"/>
        <v>-4.2305786655474975</v>
      </c>
      <c r="L77" s="327">
        <v>0</v>
      </c>
      <c r="M77" s="304"/>
      <c r="N77" s="32">
        <f>+'Тушум солиштирма'!G77</f>
        <v>8275883.2494600005</v>
      </c>
      <c r="O77" s="32">
        <v>9834888.3994599991</v>
      </c>
      <c r="P77" s="278">
        <f t="shared" si="56"/>
        <v>0.84148217176662643</v>
      </c>
      <c r="R77" s="241">
        <f>+'Тушум солиштирма'!F77</f>
        <v>14043329.510329999</v>
      </c>
      <c r="S77" s="32">
        <v>15889930.81033</v>
      </c>
      <c r="T77" s="274">
        <f t="shared" si="50"/>
        <v>0.88378795842210145</v>
      </c>
      <c r="V77" s="241">
        <f>+'Тушум солиштирма'!E77</f>
        <v>11195601.458290001</v>
      </c>
      <c r="W77" s="32">
        <v>11561158.829969998</v>
      </c>
      <c r="X77" s="274">
        <f t="shared" si="51"/>
        <v>0.96838055967777537</v>
      </c>
      <c r="Y77" s="271"/>
      <c r="Z77" s="241">
        <f>+'Тушум солиштирма'!D77</f>
        <v>13402258.166157499</v>
      </c>
      <c r="AA77" s="32">
        <v>14308755.7627225</v>
      </c>
      <c r="AB77" s="274">
        <f t="shared" si="52"/>
        <v>0.93664734994452636</v>
      </c>
    </row>
    <row r="78" spans="1:28" ht="42" customHeight="1" x14ac:dyDescent="0.3">
      <c r="A78" s="29">
        <v>3</v>
      </c>
      <c r="B78" s="30" t="s">
        <v>153</v>
      </c>
      <c r="C78" s="31">
        <v>988</v>
      </c>
      <c r="D78" s="31"/>
      <c r="E78" s="328">
        <f t="shared" si="46"/>
        <v>86.451541766513813</v>
      </c>
      <c r="F78" s="328">
        <f t="shared" si="47"/>
        <v>62.859853578709021</v>
      </c>
      <c r="G78" s="328">
        <f t="shared" si="48"/>
        <v>90.717452138752591</v>
      </c>
      <c r="H78" s="328">
        <f t="shared" si="49"/>
        <v>93.042066923646672</v>
      </c>
      <c r="I78" s="329">
        <f t="shared" si="53"/>
        <v>6.5905251571328591</v>
      </c>
      <c r="J78" s="330">
        <f t="shared" si="54"/>
        <v>30.182213344937651</v>
      </c>
      <c r="K78" s="330">
        <f t="shared" si="55"/>
        <v>2.3246147848940808</v>
      </c>
      <c r="L78" s="327">
        <v>1</v>
      </c>
      <c r="M78" s="304"/>
      <c r="N78" s="32">
        <f>+'Тушум солиштирма'!G78</f>
        <v>7003288.7778500002</v>
      </c>
      <c r="O78" s="32">
        <v>7527013.3278499991</v>
      </c>
      <c r="P78" s="278">
        <f t="shared" si="56"/>
        <v>0.93042066923646671</v>
      </c>
      <c r="R78" s="241">
        <f>+'Тушум солиштирма'!F78</f>
        <v>13164092.35266</v>
      </c>
      <c r="S78" s="32">
        <v>14511091.35266</v>
      </c>
      <c r="T78" s="274">
        <f t="shared" si="50"/>
        <v>0.90717452138752586</v>
      </c>
      <c r="V78" s="241">
        <f>+'Тушум солиштирма'!E78</f>
        <v>5476010.6406699996</v>
      </c>
      <c r="W78" s="32">
        <v>8711459.4274599999</v>
      </c>
      <c r="X78" s="274">
        <f t="shared" si="51"/>
        <v>0.62859853578709024</v>
      </c>
      <c r="Y78" s="271"/>
      <c r="Z78" s="241">
        <f>+'Тушум солиштирма'!D78</f>
        <v>10408122.356554998</v>
      </c>
      <c r="AA78" s="32">
        <v>12039255.915949998</v>
      </c>
      <c r="AB78" s="274">
        <f t="shared" si="52"/>
        <v>0.86451541766513817</v>
      </c>
    </row>
    <row r="79" spans="1:28" ht="42" customHeight="1" x14ac:dyDescent="0.3">
      <c r="A79" s="29">
        <v>4</v>
      </c>
      <c r="B79" s="30" t="s">
        <v>154</v>
      </c>
      <c r="C79" s="31">
        <v>1149</v>
      </c>
      <c r="D79" s="31"/>
      <c r="E79" s="328">
        <f t="shared" si="46"/>
        <v>106.41296286001527</v>
      </c>
      <c r="F79" s="328">
        <f t="shared" si="47"/>
        <v>54.148041032172586</v>
      </c>
      <c r="G79" s="328">
        <f t="shared" si="48"/>
        <v>100.19835210514172</v>
      </c>
      <c r="H79" s="328">
        <f t="shared" si="49"/>
        <v>90.93508160520588</v>
      </c>
      <c r="I79" s="329">
        <f t="shared" si="53"/>
        <v>-15.47788125480939</v>
      </c>
      <c r="J79" s="330">
        <f t="shared" si="54"/>
        <v>36.787040573033295</v>
      </c>
      <c r="K79" s="330">
        <f t="shared" si="55"/>
        <v>-9.2632704999358424</v>
      </c>
      <c r="L79" s="327">
        <v>0.33</v>
      </c>
      <c r="M79" s="304"/>
      <c r="N79" s="32">
        <f>+'Тушум солиштирма'!G79</f>
        <v>6400935.3832200002</v>
      </c>
      <c r="O79" s="32">
        <v>7039016.4832199998</v>
      </c>
      <c r="P79" s="278">
        <f t="shared" si="56"/>
        <v>0.90935081605205881</v>
      </c>
      <c r="R79" s="241">
        <f>+'Тушум солиштирма'!F79</f>
        <v>11274486.486719999</v>
      </c>
      <c r="S79" s="32">
        <v>11252167.57546</v>
      </c>
      <c r="T79" s="274">
        <f t="shared" si="50"/>
        <v>1.0019835210514172</v>
      </c>
      <c r="V79" s="241">
        <f>+'Тушум солиштирма'!E79</f>
        <v>3195375.29581</v>
      </c>
      <c r="W79" s="32">
        <v>5901183.56066</v>
      </c>
      <c r="X79" s="274">
        <f t="shared" si="51"/>
        <v>0.54148041032172589</v>
      </c>
      <c r="Y79" s="271"/>
      <c r="Z79" s="241">
        <f>+'Тушум солиштирма'!D79</f>
        <v>9930542.7668974996</v>
      </c>
      <c r="AA79" s="32">
        <v>9332079.9458999988</v>
      </c>
      <c r="AB79" s="274">
        <f t="shared" si="52"/>
        <v>1.0641296286001527</v>
      </c>
    </row>
    <row r="80" spans="1:28" ht="42" customHeight="1" x14ac:dyDescent="0.3">
      <c r="A80" s="13">
        <v>5</v>
      </c>
      <c r="B80" s="51" t="s">
        <v>155</v>
      </c>
      <c r="C80" s="52">
        <v>1159</v>
      </c>
      <c r="D80" s="52"/>
      <c r="E80" s="317">
        <f t="shared" si="46"/>
        <v>86.099841002085725</v>
      </c>
      <c r="F80" s="317">
        <f t="shared" si="47"/>
        <v>46.06021957841493</v>
      </c>
      <c r="G80" s="317">
        <f t="shared" si="48"/>
        <v>78.961016528930045</v>
      </c>
      <c r="H80" s="317">
        <f t="shared" si="49"/>
        <v>72.423835530070306</v>
      </c>
      <c r="I80" s="318">
        <f t="shared" si="53"/>
        <v>-13.676005472015419</v>
      </c>
      <c r="J80" s="319">
        <f t="shared" si="54"/>
        <v>26.363615951655376</v>
      </c>
      <c r="K80" s="319">
        <f t="shared" si="55"/>
        <v>-6.5371809988597391</v>
      </c>
      <c r="L80" s="320">
        <v>0.33</v>
      </c>
      <c r="M80" s="309"/>
      <c r="N80" s="17">
        <f>+'Тушум солиштирма'!G80</f>
        <v>4909277.7704600003</v>
      </c>
      <c r="O80" s="17">
        <v>6778538.7704599993</v>
      </c>
      <c r="P80" s="280">
        <f t="shared" si="56"/>
        <v>0.72423835530070313</v>
      </c>
      <c r="R80" s="238">
        <f>+'Тушум солиштирма'!F80</f>
        <v>8567065.0304600019</v>
      </c>
      <c r="S80" s="17">
        <v>10849740.045229999</v>
      </c>
      <c r="T80" s="276">
        <f t="shared" si="50"/>
        <v>0.7896101652893005</v>
      </c>
      <c r="V80" s="238">
        <f>+'Тушум солиштирма'!E80</f>
        <v>3232065.2302999999</v>
      </c>
      <c r="W80" s="17">
        <v>7017042.6018000003</v>
      </c>
      <c r="X80" s="276">
        <f t="shared" si="51"/>
        <v>0.46060219578414929</v>
      </c>
      <c r="Y80" s="271"/>
      <c r="Z80" s="238">
        <f>+'Тушум солиштирма'!D80</f>
        <v>8229020.1135149989</v>
      </c>
      <c r="AA80" s="17">
        <v>9557532.2994100004</v>
      </c>
      <c r="AB80" s="276">
        <f t="shared" si="52"/>
        <v>0.86099841002085731</v>
      </c>
    </row>
    <row r="81" spans="1:28" s="44" customFormat="1" ht="42" customHeight="1" x14ac:dyDescent="0.3">
      <c r="A81" s="39"/>
      <c r="B81" s="40" t="s">
        <v>35</v>
      </c>
      <c r="C81" s="41"/>
      <c r="D81" s="41"/>
      <c r="E81" s="332">
        <f t="shared" si="46"/>
        <v>111.11209240818971</v>
      </c>
      <c r="F81" s="332">
        <f t="shared" si="47"/>
        <v>99.732492336211848</v>
      </c>
      <c r="G81" s="332">
        <f t="shared" si="48"/>
        <v>108.78371990812946</v>
      </c>
      <c r="H81" s="332">
        <f t="shared" si="49"/>
        <v>76.306038467924296</v>
      </c>
      <c r="I81" s="334">
        <f t="shared" si="53"/>
        <v>-34.806053940265414</v>
      </c>
      <c r="J81" s="335">
        <f t="shared" si="54"/>
        <v>-23.426453868287552</v>
      </c>
      <c r="K81" s="335">
        <f t="shared" si="55"/>
        <v>-32.47768144020516</v>
      </c>
      <c r="L81" s="333">
        <v>0</v>
      </c>
      <c r="M81" s="306"/>
      <c r="N81" s="42">
        <f>+'Тушум солиштирма'!G81</f>
        <v>10436785.76</v>
      </c>
      <c r="O81" s="42">
        <v>13677535.840610001</v>
      </c>
      <c r="P81" s="279">
        <f t="shared" si="56"/>
        <v>0.76306038467924298</v>
      </c>
      <c r="R81" s="243">
        <f>+'Тушум солиштирма'!F81</f>
        <v>24399842.116900001</v>
      </c>
      <c r="S81" s="42">
        <v>22429681.700080004</v>
      </c>
      <c r="T81" s="275">
        <f t="shared" si="50"/>
        <v>1.0878371990812945</v>
      </c>
      <c r="V81" s="243">
        <f>+'Тушум солиштирма'!E81</f>
        <v>14765464.386279998</v>
      </c>
      <c r="W81" s="42">
        <v>14805069.080700001</v>
      </c>
      <c r="X81" s="275">
        <f t="shared" si="51"/>
        <v>0.99732492336211853</v>
      </c>
      <c r="Y81" s="270"/>
      <c r="Z81" s="243">
        <f>+'Тушум солиштирма'!D81</f>
        <v>21751933.963144999</v>
      </c>
      <c r="AA81" s="42">
        <v>19576567.6729725</v>
      </c>
      <c r="AB81" s="275">
        <f t="shared" si="52"/>
        <v>1.1111209240818971</v>
      </c>
    </row>
    <row r="82" spans="1:28" ht="42" customHeight="1" x14ac:dyDescent="0.3">
      <c r="A82" s="29">
        <v>1</v>
      </c>
      <c r="B82" s="30" t="s">
        <v>156</v>
      </c>
      <c r="C82" s="31">
        <v>1081</v>
      </c>
      <c r="D82" s="31"/>
      <c r="E82" s="328">
        <f t="shared" si="46"/>
        <v>111.11209240818971</v>
      </c>
      <c r="F82" s="328">
        <f t="shared" si="47"/>
        <v>99.732492336211848</v>
      </c>
      <c r="G82" s="328">
        <f t="shared" si="48"/>
        <v>108.78371990812946</v>
      </c>
      <c r="H82" s="328">
        <f t="shared" si="49"/>
        <v>76.306038467924296</v>
      </c>
      <c r="I82" s="329">
        <f t="shared" si="53"/>
        <v>-34.806053940265414</v>
      </c>
      <c r="J82" s="330">
        <f t="shared" si="54"/>
        <v>-23.426453868287552</v>
      </c>
      <c r="K82" s="330">
        <f t="shared" si="55"/>
        <v>-32.47768144020516</v>
      </c>
      <c r="L82" s="327">
        <v>0</v>
      </c>
      <c r="M82" s="304"/>
      <c r="N82" s="32">
        <f>+'Тушум солиштирма'!G82</f>
        <v>10436785.76</v>
      </c>
      <c r="O82" s="32">
        <v>13677535.840610001</v>
      </c>
      <c r="P82" s="278">
        <f t="shared" si="56"/>
        <v>0.76306038467924298</v>
      </c>
      <c r="R82" s="241">
        <f>+'Тушум солиштирма'!F82</f>
        <v>24399842.116900001</v>
      </c>
      <c r="S82" s="32">
        <v>22429681.700080004</v>
      </c>
      <c r="T82" s="274">
        <f t="shared" si="50"/>
        <v>1.0878371990812945</v>
      </c>
      <c r="V82" s="241">
        <f>+'Тушум солиштирма'!E82</f>
        <v>14765464.386279998</v>
      </c>
      <c r="W82" s="32">
        <v>14805069.080700001</v>
      </c>
      <c r="X82" s="274">
        <f t="shared" si="51"/>
        <v>0.99732492336211853</v>
      </c>
      <c r="Y82" s="271"/>
      <c r="Z82" s="241">
        <f>+'Тушум солиштирма'!D82</f>
        <v>21751933.963144999</v>
      </c>
      <c r="AA82" s="32">
        <v>19576567.6729725</v>
      </c>
      <c r="AB82" s="274">
        <f t="shared" si="52"/>
        <v>1.1111209240818971</v>
      </c>
    </row>
    <row r="83" spans="1:28" s="44" customFormat="1" ht="42" customHeight="1" x14ac:dyDescent="0.3">
      <c r="A83" s="39"/>
      <c r="B83" s="40" t="s">
        <v>36</v>
      </c>
      <c r="C83" s="41"/>
      <c r="D83" s="41"/>
      <c r="E83" s="332">
        <f t="shared" si="46"/>
        <v>118.38108806126823</v>
      </c>
      <c r="F83" s="332">
        <f t="shared" si="47"/>
        <v>124.40145319953979</v>
      </c>
      <c r="G83" s="332">
        <f t="shared" si="48"/>
        <v>100.85799685524934</v>
      </c>
      <c r="H83" s="332">
        <f t="shared" si="49"/>
        <v>95.469755246448756</v>
      </c>
      <c r="I83" s="334">
        <f t="shared" si="53"/>
        <v>-22.911332814819474</v>
      </c>
      <c r="J83" s="335">
        <f t="shared" si="54"/>
        <v>-28.931697953091032</v>
      </c>
      <c r="K83" s="335">
        <f t="shared" si="55"/>
        <v>-5.388241608800584</v>
      </c>
      <c r="L83" s="333">
        <v>0</v>
      </c>
      <c r="M83" s="306"/>
      <c r="N83" s="42">
        <f>+'Тушум солиштирма'!G83</f>
        <v>76600058.394319996</v>
      </c>
      <c r="O83" s="42">
        <v>80234895.540039986</v>
      </c>
      <c r="P83" s="279">
        <f t="shared" si="56"/>
        <v>0.95469755246448751</v>
      </c>
      <c r="R83" s="243">
        <f>+'Тушум солиштирма'!F83</f>
        <v>151946392.21156999</v>
      </c>
      <c r="S83" s="42">
        <v>150653787.45291001</v>
      </c>
      <c r="T83" s="275">
        <f t="shared" si="50"/>
        <v>1.0085799685524934</v>
      </c>
      <c r="V83" s="243">
        <f>+'Тушум солиштирма'!E83</f>
        <v>137988957.74327001</v>
      </c>
      <c r="W83" s="42">
        <v>110922303.71452002</v>
      </c>
      <c r="X83" s="275">
        <f t="shared" si="51"/>
        <v>1.2440145319953979</v>
      </c>
      <c r="Y83" s="270"/>
      <c r="Z83" s="243">
        <f>+'Тушум солиштирма'!D83</f>
        <v>155009401.36988497</v>
      </c>
      <c r="AA83" s="42">
        <v>130941017.61394499</v>
      </c>
      <c r="AB83" s="275">
        <f t="shared" si="52"/>
        <v>1.1838108806126824</v>
      </c>
    </row>
    <row r="84" spans="1:28" s="44" customFormat="1" ht="42" customHeight="1" x14ac:dyDescent="0.3">
      <c r="A84" s="130"/>
      <c r="B84" s="51" t="s">
        <v>65</v>
      </c>
      <c r="C84" s="52">
        <v>408</v>
      </c>
      <c r="D84" s="52"/>
      <c r="E84" s="336"/>
      <c r="F84" s="336"/>
      <c r="G84" s="336"/>
      <c r="H84" s="336"/>
      <c r="I84" s="337"/>
      <c r="J84" s="338"/>
      <c r="K84" s="338"/>
      <c r="L84" s="339"/>
      <c r="M84" s="307"/>
      <c r="N84" s="133">
        <f>+'Тушум солиштирма'!G84</f>
        <v>0</v>
      </c>
      <c r="O84" s="133"/>
      <c r="P84" s="283"/>
      <c r="R84" s="244">
        <f>+'Тушум солиштирма'!F84</f>
        <v>0</v>
      </c>
      <c r="S84" s="133"/>
      <c r="T84" s="287"/>
      <c r="V84" s="244">
        <f>+'Тушум солиштирма'!E84</f>
        <v>0</v>
      </c>
      <c r="W84" s="133"/>
      <c r="X84" s="287"/>
      <c r="Y84" s="270"/>
      <c r="Z84" s="244">
        <f>+'Тушум солиштирма'!D84</f>
        <v>0</v>
      </c>
      <c r="AA84" s="133"/>
      <c r="AB84" s="287"/>
    </row>
    <row r="85" spans="1:28" ht="42" customHeight="1" x14ac:dyDescent="0.3">
      <c r="A85" s="29">
        <v>1</v>
      </c>
      <c r="B85" s="30" t="s">
        <v>157</v>
      </c>
      <c r="C85" s="31">
        <v>459</v>
      </c>
      <c r="D85" s="31"/>
      <c r="E85" s="328">
        <f t="shared" ref="E85:E97" si="57">+AB85*100</f>
        <v>70.667928583323871</v>
      </c>
      <c r="F85" s="328">
        <f t="shared" ref="F85:F97" si="58">+X85*100</f>
        <v>63.008143849469967</v>
      </c>
      <c r="G85" s="328">
        <f t="shared" ref="G85:G97" si="59">+T85*100</f>
        <v>64.227543426568118</v>
      </c>
      <c r="H85" s="328">
        <f t="shared" ref="H85:H97" si="60">+P85*100</f>
        <v>52.249323058317607</v>
      </c>
      <c r="I85" s="329">
        <f t="shared" si="53"/>
        <v>-18.418605525006264</v>
      </c>
      <c r="J85" s="330">
        <f t="shared" si="54"/>
        <v>-10.75882079115236</v>
      </c>
      <c r="K85" s="330">
        <f t="shared" si="55"/>
        <v>-11.978220368250511</v>
      </c>
      <c r="L85" s="327">
        <v>0</v>
      </c>
      <c r="M85" s="304"/>
      <c r="N85" s="32">
        <f>+'Тушум солиштирма'!G85</f>
        <v>9900511.4814299997</v>
      </c>
      <c r="O85" s="32">
        <v>18948592.827470001</v>
      </c>
      <c r="P85" s="278">
        <f t="shared" si="56"/>
        <v>0.52249323058317609</v>
      </c>
      <c r="R85" s="241">
        <f>+'Тушум солиштирма'!F85</f>
        <v>20793870.48418</v>
      </c>
      <c r="S85" s="32">
        <v>32375316.5306</v>
      </c>
      <c r="T85" s="274">
        <f t="shared" ref="T85:T97" si="61">+R85/S85</f>
        <v>0.64227543426568112</v>
      </c>
      <c r="V85" s="241">
        <f>+'Тушум солиштирма'!E85</f>
        <v>19742624.68925</v>
      </c>
      <c r="W85" s="32">
        <v>31333449.111620001</v>
      </c>
      <c r="X85" s="274">
        <f t="shared" ref="X85:X97" si="62">+V85/W85</f>
        <v>0.63008143849469966</v>
      </c>
      <c r="Y85" s="271"/>
      <c r="Z85" s="241">
        <f>+'Тушум солиштирма'!D85</f>
        <v>21434826.017282501</v>
      </c>
      <c r="AA85" s="32">
        <v>30331759.324187499</v>
      </c>
      <c r="AB85" s="274">
        <f t="shared" ref="AB85:AB92" si="63">+Z85/AA85</f>
        <v>0.70667928583323869</v>
      </c>
    </row>
    <row r="86" spans="1:28" ht="42" customHeight="1" x14ac:dyDescent="0.3">
      <c r="A86" s="29">
        <v>2</v>
      </c>
      <c r="B86" s="30" t="s">
        <v>158</v>
      </c>
      <c r="C86" s="31">
        <v>461</v>
      </c>
      <c r="D86" s="31"/>
      <c r="E86" s="328">
        <f t="shared" si="57"/>
        <v>124.61476927853306</v>
      </c>
      <c r="F86" s="328">
        <f t="shared" si="58"/>
        <v>166.20877557237608</v>
      </c>
      <c r="G86" s="328">
        <f t="shared" si="59"/>
        <v>106.13534231294253</v>
      </c>
      <c r="H86" s="328">
        <f t="shared" si="60"/>
        <v>90.851970071828902</v>
      </c>
      <c r="I86" s="329">
        <f t="shared" si="53"/>
        <v>-33.762799206704159</v>
      </c>
      <c r="J86" s="330">
        <f t="shared" si="54"/>
        <v>-75.356805500547182</v>
      </c>
      <c r="K86" s="330">
        <f t="shared" si="55"/>
        <v>-15.283372241113625</v>
      </c>
      <c r="L86" s="327">
        <v>0</v>
      </c>
      <c r="M86" s="304"/>
      <c r="N86" s="32">
        <f>+'Тушум солиштирма'!G86</f>
        <v>12369791.53129</v>
      </c>
      <c r="O86" s="32">
        <v>13615325.591189999</v>
      </c>
      <c r="P86" s="278">
        <f t="shared" si="56"/>
        <v>0.90851970071828902</v>
      </c>
      <c r="R86" s="241">
        <f>+'Тушум солиштирма'!F86</f>
        <v>18825157.237280004</v>
      </c>
      <c r="S86" s="32">
        <v>17736935.52688</v>
      </c>
      <c r="T86" s="274">
        <f t="shared" si="61"/>
        <v>1.0613534231294253</v>
      </c>
      <c r="V86" s="241">
        <f>+'Тушум солиштирма'!E86</f>
        <v>24696780.838529997</v>
      </c>
      <c r="W86" s="32">
        <v>14858891.026349999</v>
      </c>
      <c r="X86" s="274">
        <f t="shared" si="62"/>
        <v>1.6620877557237608</v>
      </c>
      <c r="Y86" s="271"/>
      <c r="Z86" s="241">
        <f>+'Тушум солиштирма'!D86</f>
        <v>21879065.251037497</v>
      </c>
      <c r="AA86" s="32">
        <v>17557361.280455001</v>
      </c>
      <c r="AB86" s="274">
        <f t="shared" si="63"/>
        <v>1.2461476927853306</v>
      </c>
    </row>
    <row r="87" spans="1:28" ht="42" customHeight="1" x14ac:dyDescent="0.3">
      <c r="A87" s="29">
        <v>3</v>
      </c>
      <c r="B87" s="30" t="s">
        <v>159</v>
      </c>
      <c r="C87" s="31">
        <v>478</v>
      </c>
      <c r="D87" s="31"/>
      <c r="E87" s="328">
        <f t="shared" si="57"/>
        <v>144.76916745509826</v>
      </c>
      <c r="F87" s="328">
        <f t="shared" si="58"/>
        <v>130.51912229129272</v>
      </c>
      <c r="G87" s="328">
        <f t="shared" si="59"/>
        <v>136.90222070392409</v>
      </c>
      <c r="H87" s="328">
        <f t="shared" si="60"/>
        <v>156.46337963674125</v>
      </c>
      <c r="I87" s="329">
        <f t="shared" si="53"/>
        <v>11.694212181642996</v>
      </c>
      <c r="J87" s="330">
        <f t="shared" si="54"/>
        <v>25.944257345448534</v>
      </c>
      <c r="K87" s="330">
        <f t="shared" si="55"/>
        <v>19.561158932817165</v>
      </c>
      <c r="L87" s="327">
        <v>1</v>
      </c>
      <c r="M87" s="304"/>
      <c r="N87" s="32">
        <f>+'Тушум солиштирма'!G87</f>
        <v>15222227.102630001</v>
      </c>
      <c r="O87" s="32">
        <v>9728939.2175799999</v>
      </c>
      <c r="P87" s="278">
        <f t="shared" si="56"/>
        <v>1.5646337963674126</v>
      </c>
      <c r="R87" s="241">
        <f>+'Тушум солиштирма'!F87</f>
        <v>29595684.878510002</v>
      </c>
      <c r="S87" s="32">
        <v>21618118.921909999</v>
      </c>
      <c r="T87" s="274">
        <f t="shared" si="61"/>
        <v>1.3690222070392408</v>
      </c>
      <c r="V87" s="241">
        <f>+'Тушум солиштирма'!E87</f>
        <v>26320601.851150002</v>
      </c>
      <c r="W87" s="32">
        <v>20166088.607620005</v>
      </c>
      <c r="X87" s="274">
        <f t="shared" si="62"/>
        <v>1.3051912229129272</v>
      </c>
      <c r="Y87" s="271"/>
      <c r="Z87" s="241">
        <f>+'Тушум солиштирма'!D87</f>
        <v>29260559.9538275</v>
      </c>
      <c r="AA87" s="32">
        <v>20211872.782167502</v>
      </c>
      <c r="AB87" s="274">
        <f t="shared" si="63"/>
        <v>1.4476916745509827</v>
      </c>
    </row>
    <row r="88" spans="1:28" ht="42" customHeight="1" x14ac:dyDescent="0.3">
      <c r="A88" s="29">
        <v>4</v>
      </c>
      <c r="B88" s="30" t="s">
        <v>160</v>
      </c>
      <c r="C88" s="31">
        <v>487</v>
      </c>
      <c r="D88" s="31"/>
      <c r="E88" s="328">
        <f t="shared" si="57"/>
        <v>119.40059170846034</v>
      </c>
      <c r="F88" s="328">
        <f t="shared" si="58"/>
        <v>132.18460146764522</v>
      </c>
      <c r="G88" s="328">
        <f t="shared" si="59"/>
        <v>97.493937567075278</v>
      </c>
      <c r="H88" s="328">
        <f t="shared" si="60"/>
        <v>163.43539031291451</v>
      </c>
      <c r="I88" s="329">
        <f t="shared" si="53"/>
        <v>44.034798604454167</v>
      </c>
      <c r="J88" s="330">
        <f t="shared" si="54"/>
        <v>31.250788845269284</v>
      </c>
      <c r="K88" s="330">
        <f t="shared" si="55"/>
        <v>65.941452745839229</v>
      </c>
      <c r="L88" s="327">
        <v>1</v>
      </c>
      <c r="M88" s="304"/>
      <c r="N88" s="32">
        <f>+'Тушум солиштирма'!G88</f>
        <v>13335783.625570001</v>
      </c>
      <c r="O88" s="32">
        <v>8159667.0097200004</v>
      </c>
      <c r="P88" s="278">
        <f t="shared" si="56"/>
        <v>1.634353903129145</v>
      </c>
      <c r="R88" s="241">
        <f>+'Тушум солиштирма'!F88</f>
        <v>13063481.152319999</v>
      </c>
      <c r="S88" s="32">
        <v>13399275.358359998</v>
      </c>
      <c r="T88" s="274">
        <f t="shared" si="61"/>
        <v>0.97493937567075284</v>
      </c>
      <c r="V88" s="241">
        <f>+'Тушум солиштирма'!E88</f>
        <v>14296348.585649999</v>
      </c>
      <c r="W88" s="32">
        <v>10815441.75866</v>
      </c>
      <c r="X88" s="274">
        <f t="shared" si="62"/>
        <v>1.3218460146764521</v>
      </c>
      <c r="Y88" s="271"/>
      <c r="Z88" s="241">
        <f>+'Тушум солиштирма'!D88</f>
        <v>13173590.71298</v>
      </c>
      <c r="AA88" s="32">
        <v>11033103.3745175</v>
      </c>
      <c r="AB88" s="274">
        <f t="shared" si="63"/>
        <v>1.1940059170846034</v>
      </c>
    </row>
    <row r="89" spans="1:28" ht="42" customHeight="1" x14ac:dyDescent="0.3">
      <c r="A89" s="29">
        <v>5</v>
      </c>
      <c r="B89" s="30" t="s">
        <v>161</v>
      </c>
      <c r="C89" s="31">
        <v>489</v>
      </c>
      <c r="D89" s="31"/>
      <c r="E89" s="328">
        <f t="shared" si="57"/>
        <v>100.9457060346292</v>
      </c>
      <c r="F89" s="328">
        <f t="shared" si="58"/>
        <v>90.638689736455532</v>
      </c>
      <c r="G89" s="328">
        <f t="shared" si="59"/>
        <v>89.61786646865535</v>
      </c>
      <c r="H89" s="328">
        <f t="shared" si="60"/>
        <v>77.157477959871528</v>
      </c>
      <c r="I89" s="329">
        <f t="shared" si="53"/>
        <v>-23.788228074757669</v>
      </c>
      <c r="J89" s="330">
        <f t="shared" si="54"/>
        <v>-13.481211776584004</v>
      </c>
      <c r="K89" s="330">
        <f t="shared" si="55"/>
        <v>-12.460388508783822</v>
      </c>
      <c r="L89" s="327">
        <v>0</v>
      </c>
      <c r="M89" s="304"/>
      <c r="N89" s="32">
        <f>+'Тушум солиштирма'!G89</f>
        <v>10294445.11881</v>
      </c>
      <c r="O89" s="32">
        <v>13342122.359370001</v>
      </c>
      <c r="P89" s="278">
        <f t="shared" si="56"/>
        <v>0.77157477959871534</v>
      </c>
      <c r="R89" s="241">
        <f>+'Тушум солиштирма'!F89</f>
        <v>28294527.502360001</v>
      </c>
      <c r="S89" s="32">
        <v>31572418.10957</v>
      </c>
      <c r="T89" s="274">
        <f t="shared" si="61"/>
        <v>0.89617866468655349</v>
      </c>
      <c r="V89" s="241">
        <f>+'Тушум солиштирма'!E89</f>
        <v>14101428.084700001</v>
      </c>
      <c r="W89" s="32">
        <v>15557846.35204</v>
      </c>
      <c r="X89" s="274">
        <f t="shared" si="62"/>
        <v>0.90638689736455536</v>
      </c>
      <c r="Y89" s="271"/>
      <c r="Z89" s="241">
        <f>+'Тушум солиштирма'!D89</f>
        <v>24438651.261937503</v>
      </c>
      <c r="AA89" s="32">
        <v>24209698.680549998</v>
      </c>
      <c r="AB89" s="274">
        <f t="shared" si="63"/>
        <v>1.009457060346292</v>
      </c>
    </row>
    <row r="90" spans="1:28" ht="42" customHeight="1" x14ac:dyDescent="0.3">
      <c r="A90" s="29">
        <v>6</v>
      </c>
      <c r="B90" s="30" t="s">
        <v>162</v>
      </c>
      <c r="C90" s="31">
        <v>1039</v>
      </c>
      <c r="D90" s="31"/>
      <c r="E90" s="328">
        <f t="shared" si="57"/>
        <v>131.78581002470852</v>
      </c>
      <c r="F90" s="328">
        <f t="shared" si="58"/>
        <v>125.15342682820054</v>
      </c>
      <c r="G90" s="328">
        <f t="shared" si="59"/>
        <v>104.23136350639777</v>
      </c>
      <c r="H90" s="328">
        <f t="shared" si="60"/>
        <v>100.76496108571695</v>
      </c>
      <c r="I90" s="329">
        <f t="shared" si="53"/>
        <v>-31.020848938991577</v>
      </c>
      <c r="J90" s="330">
        <f t="shared" si="54"/>
        <v>-24.388465742483589</v>
      </c>
      <c r="K90" s="330">
        <f t="shared" si="55"/>
        <v>-3.4664024206808222</v>
      </c>
      <c r="L90" s="327">
        <v>0</v>
      </c>
      <c r="M90" s="304"/>
      <c r="N90" s="32">
        <f>+'Тушум солиштирма'!G90</f>
        <v>3252431.6875899998</v>
      </c>
      <c r="O90" s="32">
        <v>3227740.7270800001</v>
      </c>
      <c r="P90" s="278">
        <f t="shared" si="56"/>
        <v>1.0076496108571695</v>
      </c>
      <c r="R90" s="241">
        <f>+'Тушум солиштирма'!F90</f>
        <v>5331635.5097999992</v>
      </c>
      <c r="S90" s="32">
        <v>5115193.0958600007</v>
      </c>
      <c r="T90" s="274">
        <f t="shared" si="61"/>
        <v>1.0423136350639777</v>
      </c>
      <c r="V90" s="241">
        <f>+'Тушум солиштирма'!E90</f>
        <v>5313755.9703500001</v>
      </c>
      <c r="W90" s="32">
        <v>4245793.4273300003</v>
      </c>
      <c r="X90" s="274">
        <f t="shared" si="62"/>
        <v>1.2515342682820054</v>
      </c>
      <c r="Y90" s="271"/>
      <c r="Z90" s="241">
        <f>+'Тушум солиштирма'!D90</f>
        <v>5279146.7108074995</v>
      </c>
      <c r="AA90" s="32">
        <v>4005853.6725750002</v>
      </c>
      <c r="AB90" s="274">
        <f t="shared" si="63"/>
        <v>1.3178581002470853</v>
      </c>
    </row>
    <row r="91" spans="1:28" ht="42" customHeight="1" x14ac:dyDescent="0.3">
      <c r="A91" s="29">
        <v>7</v>
      </c>
      <c r="B91" s="30" t="s">
        <v>163</v>
      </c>
      <c r="C91" s="31">
        <v>1130</v>
      </c>
      <c r="D91" s="31"/>
      <c r="E91" s="328">
        <f t="shared" si="57"/>
        <v>178.78961135279297</v>
      </c>
      <c r="F91" s="328">
        <f t="shared" si="58"/>
        <v>275.31323889233988</v>
      </c>
      <c r="G91" s="328">
        <f t="shared" si="59"/>
        <v>131.60290766063619</v>
      </c>
      <c r="H91" s="328">
        <f t="shared" si="60"/>
        <v>106.78884584496411</v>
      </c>
      <c r="I91" s="329">
        <f t="shared" si="53"/>
        <v>-72.000765507828859</v>
      </c>
      <c r="J91" s="330">
        <f t="shared" si="54"/>
        <v>-168.52439304737578</v>
      </c>
      <c r="K91" s="330">
        <f t="shared" si="55"/>
        <v>-24.814061815672076</v>
      </c>
      <c r="L91" s="327">
        <v>0</v>
      </c>
      <c r="M91" s="304"/>
      <c r="N91" s="32">
        <f>+'Тушум солиштирма'!G91</f>
        <v>9430199.1232899986</v>
      </c>
      <c r="O91" s="32">
        <v>8830696.7349200007</v>
      </c>
      <c r="P91" s="278">
        <f t="shared" si="56"/>
        <v>1.0678884584496411</v>
      </c>
      <c r="R91" s="241">
        <f>+'Тушум солиштирма'!F91</f>
        <v>27153905.853810001</v>
      </c>
      <c r="S91" s="32">
        <v>20633211.177849997</v>
      </c>
      <c r="T91" s="274">
        <f t="shared" si="61"/>
        <v>1.316029076606362</v>
      </c>
      <c r="V91" s="241">
        <f>+'Тушум солиштирма'!E91</f>
        <v>30808538.685560007</v>
      </c>
      <c r="W91" s="32">
        <v>11190358.59282</v>
      </c>
      <c r="X91" s="274">
        <f t="shared" si="62"/>
        <v>2.7531323889233987</v>
      </c>
      <c r="Y91" s="271"/>
      <c r="Z91" s="241">
        <f>+'Тушум солиштирма'!D91</f>
        <v>31316560.867919993</v>
      </c>
      <c r="AA91" s="32">
        <v>17515872.779725004</v>
      </c>
      <c r="AB91" s="274">
        <f t="shared" si="63"/>
        <v>1.7878961135279299</v>
      </c>
    </row>
    <row r="92" spans="1:28" ht="42" customHeight="1" x14ac:dyDescent="0.3">
      <c r="A92" s="13">
        <v>8</v>
      </c>
      <c r="B92" s="51" t="s">
        <v>164</v>
      </c>
      <c r="C92" s="52">
        <v>1170</v>
      </c>
      <c r="D92" s="52"/>
      <c r="E92" s="317">
        <f t="shared" si="57"/>
        <v>135.41282841044179</v>
      </c>
      <c r="F92" s="317">
        <f t="shared" si="58"/>
        <v>98.346092658639336</v>
      </c>
      <c r="G92" s="317">
        <f t="shared" si="59"/>
        <v>108.34797334850185</v>
      </c>
      <c r="H92" s="317">
        <f t="shared" si="60"/>
        <v>63.778850282141285</v>
      </c>
      <c r="I92" s="318">
        <f t="shared" si="53"/>
        <v>-71.633978128300498</v>
      </c>
      <c r="J92" s="319">
        <f t="shared" si="54"/>
        <v>-34.567242376498051</v>
      </c>
      <c r="K92" s="319">
        <f t="shared" si="55"/>
        <v>-44.569123066360568</v>
      </c>
      <c r="L92" s="320">
        <v>0</v>
      </c>
      <c r="M92" s="309"/>
      <c r="N92" s="17">
        <f>+'Тушум солиштирма'!G92</f>
        <v>2794668.72371</v>
      </c>
      <c r="O92" s="17">
        <v>4381811.07271</v>
      </c>
      <c r="P92" s="280">
        <f t="shared" si="56"/>
        <v>0.63778850282141286</v>
      </c>
      <c r="R92" s="238">
        <f>+'Тушум солиштирма'!F92</f>
        <v>8888129.5933100022</v>
      </c>
      <c r="S92" s="17">
        <v>8203318.7318799999</v>
      </c>
      <c r="T92" s="276">
        <f t="shared" si="61"/>
        <v>1.0834797334850186</v>
      </c>
      <c r="V92" s="238">
        <f>+'Тушум солиштирма'!E92</f>
        <v>2708879.0380799994</v>
      </c>
      <c r="W92" s="17">
        <v>2754434.8380800001</v>
      </c>
      <c r="X92" s="276">
        <f t="shared" si="62"/>
        <v>0.98346092658639339</v>
      </c>
      <c r="Y92" s="271"/>
      <c r="Z92" s="238">
        <f>+'Тушум солиштирма'!D92</f>
        <v>8227000.5940924995</v>
      </c>
      <c r="AA92" s="17">
        <v>6075495.7197674997</v>
      </c>
      <c r="AB92" s="276">
        <f t="shared" si="63"/>
        <v>1.3541282841044178</v>
      </c>
    </row>
    <row r="93" spans="1:28" ht="42" customHeight="1" x14ac:dyDescent="0.3">
      <c r="A93" s="39"/>
      <c r="B93" s="40" t="s">
        <v>37</v>
      </c>
      <c r="C93" s="41"/>
      <c r="D93" s="41"/>
      <c r="E93" s="332">
        <f t="shared" si="57"/>
        <v>0</v>
      </c>
      <c r="F93" s="332">
        <f t="shared" si="58"/>
        <v>0</v>
      </c>
      <c r="G93" s="332">
        <f t="shared" si="59"/>
        <v>147.81470740811798</v>
      </c>
      <c r="H93" s="332">
        <f t="shared" si="60"/>
        <v>207.84263004841463</v>
      </c>
      <c r="I93" s="334">
        <f t="shared" si="53"/>
        <v>207.84263004841463</v>
      </c>
      <c r="J93" s="335">
        <f t="shared" si="54"/>
        <v>207.84263004841463</v>
      </c>
      <c r="K93" s="335">
        <f t="shared" si="55"/>
        <v>60.027922640296651</v>
      </c>
      <c r="L93" s="333">
        <v>1</v>
      </c>
      <c r="M93" s="306"/>
      <c r="N93" s="42">
        <f>+'Тушум солиштирма'!G93</f>
        <v>2383099.5012300001</v>
      </c>
      <c r="O93" s="42">
        <v>1146588.4071399998</v>
      </c>
      <c r="P93" s="279">
        <f t="shared" si="56"/>
        <v>2.0784263004841463</v>
      </c>
      <c r="R93" s="243">
        <f>+'Тушум солиштирма'!F93</f>
        <v>5169242.4515800001</v>
      </c>
      <c r="S93" s="42">
        <v>3497109.6869999999</v>
      </c>
      <c r="T93" s="275">
        <f t="shared" si="61"/>
        <v>1.4781470740811797</v>
      </c>
      <c r="V93" s="243">
        <f>+'Тушум солиштирма'!E93</f>
        <v>0</v>
      </c>
      <c r="W93" s="42">
        <v>0</v>
      </c>
      <c r="X93" s="275"/>
      <c r="Y93" s="270"/>
      <c r="Z93" s="243">
        <f>+'Тушум солиштирма'!D93</f>
        <v>3206832.0942574996</v>
      </c>
      <c r="AA93" s="42">
        <v>2321348.6662025</v>
      </c>
      <c r="AB93" s="275"/>
    </row>
    <row r="94" spans="1:28" ht="42" customHeight="1" x14ac:dyDescent="0.3">
      <c r="A94" s="29">
        <v>1</v>
      </c>
      <c r="B94" s="30" t="s">
        <v>167</v>
      </c>
      <c r="C94" s="31">
        <v>1174</v>
      </c>
      <c r="D94" s="31"/>
      <c r="E94" s="328">
        <f t="shared" si="57"/>
        <v>0</v>
      </c>
      <c r="F94" s="328">
        <f t="shared" si="58"/>
        <v>0</v>
      </c>
      <c r="G94" s="328">
        <f t="shared" si="59"/>
        <v>147.81470740811798</v>
      </c>
      <c r="H94" s="328">
        <f t="shared" si="60"/>
        <v>207.84263004841463</v>
      </c>
      <c r="I94" s="329">
        <f t="shared" si="53"/>
        <v>207.84263004841463</v>
      </c>
      <c r="J94" s="330">
        <f t="shared" si="54"/>
        <v>207.84263004841463</v>
      </c>
      <c r="K94" s="330">
        <f t="shared" si="55"/>
        <v>60.027922640296651</v>
      </c>
      <c r="L94" s="327">
        <v>1</v>
      </c>
      <c r="M94" s="304"/>
      <c r="N94" s="32">
        <f>+'Тушум солиштирма'!G94</f>
        <v>2383099.5012300001</v>
      </c>
      <c r="O94" s="32">
        <v>1146588.4071399998</v>
      </c>
      <c r="P94" s="278">
        <f t="shared" si="56"/>
        <v>2.0784263004841463</v>
      </c>
      <c r="R94" s="241">
        <f>+'Тушум солиштирма'!F94</f>
        <v>5169242.4515800001</v>
      </c>
      <c r="S94" s="32">
        <v>3497109.6869999999</v>
      </c>
      <c r="T94" s="274">
        <f t="shared" si="61"/>
        <v>1.4781470740811797</v>
      </c>
      <c r="V94" s="241">
        <f>+'Тушум солиштирма'!E94</f>
        <v>0</v>
      </c>
      <c r="W94" s="32">
        <v>0</v>
      </c>
      <c r="X94" s="274"/>
      <c r="Y94" s="271"/>
      <c r="Z94" s="241">
        <f>+'Тушум солиштирма'!D94</f>
        <v>3206832.0942574996</v>
      </c>
      <c r="AA94" s="32">
        <v>2321348.6662025</v>
      </c>
      <c r="AB94" s="274"/>
    </row>
    <row r="95" spans="1:28" s="44" customFormat="1" ht="42" customHeight="1" x14ac:dyDescent="0.3">
      <c r="A95" s="39"/>
      <c r="B95" s="40" t="s">
        <v>38</v>
      </c>
      <c r="C95" s="41"/>
      <c r="D95" s="41"/>
      <c r="E95" s="332">
        <f t="shared" si="57"/>
        <v>187.01832811442142</v>
      </c>
      <c r="F95" s="332">
        <f t="shared" si="58"/>
        <v>202.76571557537602</v>
      </c>
      <c r="G95" s="332">
        <f t="shared" si="59"/>
        <v>159.1352431821355</v>
      </c>
      <c r="H95" s="332">
        <f t="shared" si="60"/>
        <v>267.34794890295149</v>
      </c>
      <c r="I95" s="334">
        <f t="shared" si="53"/>
        <v>80.329620788530065</v>
      </c>
      <c r="J95" s="335">
        <f t="shared" si="54"/>
        <v>64.582233327575466</v>
      </c>
      <c r="K95" s="335">
        <f t="shared" si="55"/>
        <v>108.21270572081599</v>
      </c>
      <c r="L95" s="333">
        <v>1</v>
      </c>
      <c r="M95" s="306"/>
      <c r="N95" s="42">
        <f>+'Тушум солиштирма'!G95</f>
        <v>36433796.019560002</v>
      </c>
      <c r="O95" s="42">
        <v>13627856.94413</v>
      </c>
      <c r="P95" s="279">
        <f t="shared" si="56"/>
        <v>2.673479489029515</v>
      </c>
      <c r="R95" s="243">
        <f>+'Тушум солиштирма'!F95</f>
        <v>63148720.17998001</v>
      </c>
      <c r="S95" s="42">
        <v>39682422.898430005</v>
      </c>
      <c r="T95" s="275">
        <f t="shared" si="61"/>
        <v>1.591352431821355</v>
      </c>
      <c r="V95" s="243">
        <f>+'Тушум солиштирма'!E95</f>
        <v>58838432.331149995</v>
      </c>
      <c r="W95" s="42">
        <v>29017939.331700001</v>
      </c>
      <c r="X95" s="275">
        <f t="shared" si="62"/>
        <v>2.0276571557537602</v>
      </c>
      <c r="Y95" s="270"/>
      <c r="Z95" s="243">
        <f>+'Тушум солиштирма'!D95</f>
        <v>64903756.610757492</v>
      </c>
      <c r="AA95" s="42">
        <v>34704489.803292498</v>
      </c>
      <c r="AB95" s="275">
        <f t="shared" ref="AB95:AB97" si="64">+Z95/AA95</f>
        <v>1.8701832811442143</v>
      </c>
    </row>
    <row r="96" spans="1:28" ht="42" customHeight="1" x14ac:dyDescent="0.3">
      <c r="A96" s="29">
        <v>1</v>
      </c>
      <c r="B96" s="30" t="s">
        <v>165</v>
      </c>
      <c r="C96" s="31">
        <v>1056</v>
      </c>
      <c r="D96" s="31"/>
      <c r="E96" s="328">
        <f t="shared" si="57"/>
        <v>150.88918023763466</v>
      </c>
      <c r="F96" s="328">
        <f t="shared" si="58"/>
        <v>152.79454370246282</v>
      </c>
      <c r="G96" s="328">
        <f t="shared" si="59"/>
        <v>131.84606139687105</v>
      </c>
      <c r="H96" s="328">
        <f t="shared" si="60"/>
        <v>222.69844863613409</v>
      </c>
      <c r="I96" s="329">
        <f t="shared" si="53"/>
        <v>71.809268398499427</v>
      </c>
      <c r="J96" s="330">
        <f t="shared" si="54"/>
        <v>69.903904933671271</v>
      </c>
      <c r="K96" s="330">
        <f t="shared" si="55"/>
        <v>90.852387239263038</v>
      </c>
      <c r="L96" s="327">
        <v>1</v>
      </c>
      <c r="M96" s="304"/>
      <c r="N96" s="32">
        <f>+'Тушум солиштирма'!G96</f>
        <v>13757088.224160001</v>
      </c>
      <c r="O96" s="32">
        <v>6177451.3061999995</v>
      </c>
      <c r="P96" s="278">
        <f t="shared" si="56"/>
        <v>2.2269844863613408</v>
      </c>
      <c r="R96" s="241">
        <f>+'Тушум солиштирма'!F96</f>
        <v>24719358.634740002</v>
      </c>
      <c r="S96" s="32">
        <v>18748651.550790001</v>
      </c>
      <c r="T96" s="274">
        <f t="shared" si="61"/>
        <v>1.3184606139687105</v>
      </c>
      <c r="V96" s="241">
        <f>+'Тушум солиштирма'!E96</f>
        <v>20926823.912049998</v>
      </c>
      <c r="W96" s="32">
        <v>13696054.456499999</v>
      </c>
      <c r="X96" s="274">
        <f t="shared" si="62"/>
        <v>1.5279454370246282</v>
      </c>
      <c r="Y96" s="271"/>
      <c r="Z96" s="241">
        <f>+'Тушум солиштирма'!D96</f>
        <v>23994368.889632501</v>
      </c>
      <c r="AA96" s="32">
        <v>15901981.077664999</v>
      </c>
      <c r="AB96" s="274">
        <f t="shared" si="64"/>
        <v>1.5088918023763467</v>
      </c>
    </row>
    <row r="97" spans="1:28" ht="42" customHeight="1" thickBot="1" x14ac:dyDescent="0.35">
      <c r="A97" s="46">
        <v>2</v>
      </c>
      <c r="B97" s="47" t="s">
        <v>166</v>
      </c>
      <c r="C97" s="48">
        <v>1080</v>
      </c>
      <c r="D97" s="48"/>
      <c r="E97" s="340">
        <f t="shared" si="57"/>
        <v>217.57409246866192</v>
      </c>
      <c r="F97" s="340">
        <f t="shared" si="58"/>
        <v>247.43436416536272</v>
      </c>
      <c r="G97" s="340">
        <f t="shared" si="59"/>
        <v>183.57591141632679</v>
      </c>
      <c r="H97" s="340">
        <f t="shared" si="60"/>
        <v>304.36876725144913</v>
      </c>
      <c r="I97" s="344">
        <f t="shared" si="53"/>
        <v>86.794674782787212</v>
      </c>
      <c r="J97" s="341">
        <f t="shared" si="54"/>
        <v>56.934403086086405</v>
      </c>
      <c r="K97" s="341">
        <f t="shared" si="55"/>
        <v>120.79285583512234</v>
      </c>
      <c r="L97" s="342">
        <v>1</v>
      </c>
      <c r="M97" s="308"/>
      <c r="N97" s="49">
        <f>+'Тушум солиштирма'!G97</f>
        <v>22676707.795400001</v>
      </c>
      <c r="O97" s="49">
        <v>7450405.6379299993</v>
      </c>
      <c r="P97" s="284">
        <f t="shared" si="56"/>
        <v>3.043687672514491</v>
      </c>
      <c r="R97" s="245">
        <f>+'Тушум солиштирма'!F97</f>
        <v>38429361.545240007</v>
      </c>
      <c r="S97" s="49">
        <v>20933771.34764</v>
      </c>
      <c r="T97" s="288">
        <f t="shared" si="61"/>
        <v>1.8357591141632679</v>
      </c>
      <c r="V97" s="245">
        <f>+'Тушум солиштирма'!E97</f>
        <v>37911608.419100001</v>
      </c>
      <c r="W97" s="49">
        <v>15321884.875200002</v>
      </c>
      <c r="X97" s="288">
        <f t="shared" si="62"/>
        <v>2.4743436416536273</v>
      </c>
      <c r="Y97" s="271"/>
      <c r="Z97" s="245">
        <f>+'Тушум солиштирма'!D97</f>
        <v>40909387.721124992</v>
      </c>
      <c r="AA97" s="49">
        <v>18802508.725627497</v>
      </c>
      <c r="AB97" s="288">
        <f t="shared" si="64"/>
        <v>2.1757409246866191</v>
      </c>
    </row>
    <row r="98" spans="1:28" s="53" customFormat="1" x14ac:dyDescent="0.3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5"/>
      <c r="O98" s="55"/>
      <c r="P98" s="55"/>
    </row>
  </sheetData>
  <autoFilter ref="E5:L97" xr:uid="{00000000-0009-0000-0000-000003000000}"/>
  <mergeCells count="13">
    <mergeCell ref="A1:L2"/>
    <mergeCell ref="Z4:AB4"/>
    <mergeCell ref="R3:T3"/>
    <mergeCell ref="V3:X3"/>
    <mergeCell ref="Z3:AB3"/>
    <mergeCell ref="A4:A5"/>
    <mergeCell ref="B4:B5"/>
    <mergeCell ref="C4:C5"/>
    <mergeCell ref="N4:P4"/>
    <mergeCell ref="R4:T4"/>
    <mergeCell ref="V4:X4"/>
    <mergeCell ref="E4:H4"/>
    <mergeCell ref="I4:L4"/>
  </mergeCells>
  <printOptions horizontalCentered="1"/>
  <pageMargins left="0.39370078740157483" right="0.39370078740157483" top="0.78740157480314965" bottom="0.39370078740157483" header="0.39370078740157483" footer="0.39370078740157483"/>
  <pageSetup paperSize="9" scale="32" fitToHeight="2" orientation="portrait" r:id="rId1"/>
  <rowBreaks count="1" manualBreakCount="1">
    <brk id="52" max="1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AO98"/>
  <sheetViews>
    <sheetView view="pageBreakPreview" zoomScale="55" zoomScaleNormal="70" zoomScaleSheetLayoutView="55" workbookViewId="0">
      <pane xSplit="10" ySplit="8" topLeftCell="U63" activePane="bottomRight" state="frozen"/>
      <selection pane="topRight" activeCell="K1" sqref="K1"/>
      <selection pane="bottomLeft" activeCell="A9" sqref="A9"/>
      <selection pane="bottomRight" activeCell="AO10" sqref="AO10"/>
    </sheetView>
  </sheetViews>
  <sheetFormatPr defaultRowHeight="20.25" x14ac:dyDescent="0.3"/>
  <cols>
    <col min="1" max="1" width="4.625" style="4" bestFit="1" customWidth="1"/>
    <col min="2" max="2" width="35.125" style="57" customWidth="1"/>
    <col min="3" max="3" width="9.25" style="57" customWidth="1"/>
    <col min="4" max="4" width="21.125" style="57" bestFit="1" customWidth="1"/>
    <col min="5" max="35" width="12.875" style="57" customWidth="1"/>
    <col min="36" max="36" width="15.25" style="57" customWidth="1"/>
    <col min="37" max="37" width="4.625" style="4" customWidth="1"/>
    <col min="38" max="38" width="21.5" style="4" customWidth="1"/>
    <col min="39" max="39" width="23.5" style="4" customWidth="1"/>
    <col min="40" max="204" width="9" style="4"/>
    <col min="205" max="205" width="4" style="4" customWidth="1"/>
    <col min="206" max="206" width="17.75" style="4" customWidth="1"/>
    <col min="207" max="208" width="12.5" style="4" customWidth="1"/>
    <col min="209" max="209" width="12.25" style="4" bestFit="1" customWidth="1"/>
    <col min="210" max="211" width="11" style="4" customWidth="1"/>
    <col min="212" max="212" width="9.875" style="4" customWidth="1"/>
    <col min="213" max="214" width="11" style="4" customWidth="1"/>
    <col min="215" max="215" width="10.125" style="4" customWidth="1"/>
    <col min="216" max="217" width="11" style="4" customWidth="1"/>
    <col min="218" max="218" width="10.375" style="4" customWidth="1"/>
    <col min="219" max="220" width="11" style="4" customWidth="1"/>
    <col min="221" max="221" width="10.625" style="4" customWidth="1"/>
    <col min="222" max="224" width="11" style="4" customWidth="1"/>
    <col min="225" max="226" width="11.25" style="4" customWidth="1"/>
    <col min="227" max="227" width="10.375" style="4" bestFit="1" customWidth="1"/>
    <col min="228" max="229" width="11.25" style="4" customWidth="1"/>
    <col min="230" max="230" width="10.375" style="4" customWidth="1"/>
    <col min="231" max="232" width="11.25" style="4" customWidth="1"/>
    <col min="233" max="233" width="12.25" style="4" bestFit="1" customWidth="1"/>
    <col min="234" max="235" width="11.25" style="4" customWidth="1"/>
    <col min="236" max="236" width="9.625" style="4" customWidth="1"/>
    <col min="237" max="238" width="11.25" style="4" customWidth="1"/>
    <col min="239" max="239" width="9.25" style="4" customWidth="1"/>
    <col min="240" max="241" width="11.25" style="4" customWidth="1"/>
    <col min="242" max="242" width="10.125" style="4" customWidth="1"/>
    <col min="243" max="244" width="9.375" style="4" customWidth="1"/>
    <col min="245" max="245" width="10.375" style="4" bestFit="1" customWidth="1"/>
    <col min="246" max="247" width="9.375" style="4" customWidth="1"/>
    <col min="248" max="248" width="9.25" style="4" bestFit="1" customWidth="1"/>
    <col min="249" max="249" width="9.375" style="4" customWidth="1"/>
    <col min="250" max="250" width="9" style="4" customWidth="1"/>
    <col min="251" max="251" width="9.75" style="4" customWidth="1"/>
    <col min="252" max="252" width="10.5" style="4" customWidth="1"/>
    <col min="253" max="253" width="11.125" style="4" bestFit="1" customWidth="1"/>
    <col min="254" max="254" width="10.375" style="4" bestFit="1" customWidth="1"/>
    <col min="255" max="255" width="9.375" style="4" customWidth="1"/>
    <col min="256" max="256" width="10" style="4" customWidth="1"/>
    <col min="257" max="257" width="8.5" style="4" bestFit="1" customWidth="1"/>
    <col min="258" max="258" width="10.25" style="4" customWidth="1"/>
    <col min="259" max="259" width="10.125" style="4" customWidth="1"/>
    <col min="260" max="260" width="9.25" style="4" bestFit="1" customWidth="1"/>
    <col min="261" max="261" width="11" style="4" bestFit="1" customWidth="1"/>
    <col min="262" max="262" width="10.625" style="4" customWidth="1"/>
    <col min="263" max="263" width="10.375" style="4" bestFit="1" customWidth="1"/>
    <col min="264" max="264" width="9.5" style="4" bestFit="1" customWidth="1"/>
    <col min="265" max="460" width="9" style="4"/>
    <col min="461" max="461" width="4" style="4" customWidth="1"/>
    <col min="462" max="462" width="17.75" style="4" customWidth="1"/>
    <col min="463" max="464" width="12.5" style="4" customWidth="1"/>
    <col min="465" max="465" width="12.25" style="4" bestFit="1" customWidth="1"/>
    <col min="466" max="467" width="11" style="4" customWidth="1"/>
    <col min="468" max="468" width="9.875" style="4" customWidth="1"/>
    <col min="469" max="470" width="11" style="4" customWidth="1"/>
    <col min="471" max="471" width="10.125" style="4" customWidth="1"/>
    <col min="472" max="473" width="11" style="4" customWidth="1"/>
    <col min="474" max="474" width="10.375" style="4" customWidth="1"/>
    <col min="475" max="476" width="11" style="4" customWidth="1"/>
    <col min="477" max="477" width="10.625" style="4" customWidth="1"/>
    <col min="478" max="480" width="11" style="4" customWidth="1"/>
    <col min="481" max="482" width="11.25" style="4" customWidth="1"/>
    <col min="483" max="483" width="10.375" style="4" bestFit="1" customWidth="1"/>
    <col min="484" max="485" width="11.25" style="4" customWidth="1"/>
    <col min="486" max="486" width="10.375" style="4" customWidth="1"/>
    <col min="487" max="488" width="11.25" style="4" customWidth="1"/>
    <col min="489" max="489" width="12.25" style="4" bestFit="1" customWidth="1"/>
    <col min="490" max="491" width="11.25" style="4" customWidth="1"/>
    <col min="492" max="492" width="9.625" style="4" customWidth="1"/>
    <col min="493" max="494" width="11.25" style="4" customWidth="1"/>
    <col min="495" max="495" width="9.25" style="4" customWidth="1"/>
    <col min="496" max="497" width="11.25" style="4" customWidth="1"/>
    <col min="498" max="498" width="10.125" style="4" customWidth="1"/>
    <col min="499" max="500" width="9.375" style="4" customWidth="1"/>
    <col min="501" max="501" width="10.375" style="4" bestFit="1" customWidth="1"/>
    <col min="502" max="503" width="9.375" style="4" customWidth="1"/>
    <col min="504" max="504" width="9.25" style="4" bestFit="1" customWidth="1"/>
    <col min="505" max="505" width="9.375" style="4" customWidth="1"/>
    <col min="506" max="506" width="9" style="4" customWidth="1"/>
    <col min="507" max="507" width="9.75" style="4" customWidth="1"/>
    <col min="508" max="508" width="10.5" style="4" customWidth="1"/>
    <col min="509" max="509" width="11.125" style="4" bestFit="1" customWidth="1"/>
    <col min="510" max="510" width="10.375" style="4" bestFit="1" customWidth="1"/>
    <col min="511" max="511" width="9.375" style="4" customWidth="1"/>
    <col min="512" max="512" width="10" style="4" customWidth="1"/>
    <col min="513" max="513" width="8.5" style="4" bestFit="1" customWidth="1"/>
    <col min="514" max="514" width="10.25" style="4" customWidth="1"/>
    <col min="515" max="515" width="10.125" style="4" customWidth="1"/>
    <col min="516" max="516" width="9.25" style="4" bestFit="1" customWidth="1"/>
    <col min="517" max="517" width="11" style="4" bestFit="1" customWidth="1"/>
    <col min="518" max="518" width="10.625" style="4" customWidth="1"/>
    <col min="519" max="519" width="10.375" style="4" bestFit="1" customWidth="1"/>
    <col min="520" max="520" width="9.5" style="4" bestFit="1" customWidth="1"/>
    <col min="521" max="716" width="9" style="4"/>
    <col min="717" max="717" width="4" style="4" customWidth="1"/>
    <col min="718" max="718" width="17.75" style="4" customWidth="1"/>
    <col min="719" max="720" width="12.5" style="4" customWidth="1"/>
    <col min="721" max="721" width="12.25" style="4" bestFit="1" customWidth="1"/>
    <col min="722" max="723" width="11" style="4" customWidth="1"/>
    <col min="724" max="724" width="9.875" style="4" customWidth="1"/>
    <col min="725" max="726" width="11" style="4" customWidth="1"/>
    <col min="727" max="727" width="10.125" style="4" customWidth="1"/>
    <col min="728" max="729" width="11" style="4" customWidth="1"/>
    <col min="730" max="730" width="10.375" style="4" customWidth="1"/>
    <col min="731" max="732" width="11" style="4" customWidth="1"/>
    <col min="733" max="733" width="10.625" style="4" customWidth="1"/>
    <col min="734" max="736" width="11" style="4" customWidth="1"/>
    <col min="737" max="738" width="11.25" style="4" customWidth="1"/>
    <col min="739" max="739" width="10.375" style="4" bestFit="1" customWidth="1"/>
    <col min="740" max="741" width="11.25" style="4" customWidth="1"/>
    <col min="742" max="742" width="10.375" style="4" customWidth="1"/>
    <col min="743" max="744" width="11.25" style="4" customWidth="1"/>
    <col min="745" max="745" width="12.25" style="4" bestFit="1" customWidth="1"/>
    <col min="746" max="747" width="11.25" style="4" customWidth="1"/>
    <col min="748" max="748" width="9.625" style="4" customWidth="1"/>
    <col min="749" max="750" width="11.25" style="4" customWidth="1"/>
    <col min="751" max="751" width="9.25" style="4" customWidth="1"/>
    <col min="752" max="753" width="11.25" style="4" customWidth="1"/>
    <col min="754" max="754" width="10.125" style="4" customWidth="1"/>
    <col min="755" max="756" width="9.375" style="4" customWidth="1"/>
    <col min="757" max="757" width="10.375" style="4" bestFit="1" customWidth="1"/>
    <col min="758" max="759" width="9.375" style="4" customWidth="1"/>
    <col min="760" max="760" width="9.25" style="4" bestFit="1" customWidth="1"/>
    <col min="761" max="761" width="9.375" style="4" customWidth="1"/>
    <col min="762" max="762" width="9" style="4" customWidth="1"/>
    <col min="763" max="763" width="9.75" style="4" customWidth="1"/>
    <col min="764" max="764" width="10.5" style="4" customWidth="1"/>
    <col min="765" max="765" width="11.125" style="4" bestFit="1" customWidth="1"/>
    <col min="766" max="766" width="10.375" style="4" bestFit="1" customWidth="1"/>
    <col min="767" max="767" width="9.375" style="4" customWidth="1"/>
    <col min="768" max="768" width="10" style="4" customWidth="1"/>
    <col min="769" max="769" width="8.5" style="4" bestFit="1" customWidth="1"/>
    <col min="770" max="770" width="10.25" style="4" customWidth="1"/>
    <col min="771" max="771" width="10.125" style="4" customWidth="1"/>
    <col min="772" max="772" width="9.25" style="4" bestFit="1" customWidth="1"/>
    <col min="773" max="773" width="11" style="4" bestFit="1" customWidth="1"/>
    <col min="774" max="774" width="10.625" style="4" customWidth="1"/>
    <col min="775" max="775" width="10.375" style="4" bestFit="1" customWidth="1"/>
    <col min="776" max="776" width="9.5" style="4" bestFit="1" customWidth="1"/>
    <col min="777" max="972" width="9" style="4"/>
    <col min="973" max="973" width="4" style="4" customWidth="1"/>
    <col min="974" max="974" width="17.75" style="4" customWidth="1"/>
    <col min="975" max="976" width="12.5" style="4" customWidth="1"/>
    <col min="977" max="977" width="12.25" style="4" bestFit="1" customWidth="1"/>
    <col min="978" max="979" width="11" style="4" customWidth="1"/>
    <col min="980" max="980" width="9.875" style="4" customWidth="1"/>
    <col min="981" max="982" width="11" style="4" customWidth="1"/>
    <col min="983" max="983" width="10.125" style="4" customWidth="1"/>
    <col min="984" max="985" width="11" style="4" customWidth="1"/>
    <col min="986" max="986" width="10.375" style="4" customWidth="1"/>
    <col min="987" max="988" width="11" style="4" customWidth="1"/>
    <col min="989" max="989" width="10.625" style="4" customWidth="1"/>
    <col min="990" max="992" width="11" style="4" customWidth="1"/>
    <col min="993" max="994" width="11.25" style="4" customWidth="1"/>
    <col min="995" max="995" width="10.375" style="4" bestFit="1" customWidth="1"/>
    <col min="996" max="997" width="11.25" style="4" customWidth="1"/>
    <col min="998" max="998" width="10.375" style="4" customWidth="1"/>
    <col min="999" max="1000" width="11.25" style="4" customWidth="1"/>
    <col min="1001" max="1001" width="12.25" style="4" bestFit="1" customWidth="1"/>
    <col min="1002" max="1003" width="11.25" style="4" customWidth="1"/>
    <col min="1004" max="1004" width="9.625" style="4" customWidth="1"/>
    <col min="1005" max="1006" width="11.25" style="4" customWidth="1"/>
    <col min="1007" max="1007" width="9.25" style="4" customWidth="1"/>
    <col min="1008" max="1009" width="11.25" style="4" customWidth="1"/>
    <col min="1010" max="1010" width="10.125" style="4" customWidth="1"/>
    <col min="1011" max="1012" width="9.375" style="4" customWidth="1"/>
    <col min="1013" max="1013" width="10.375" style="4" bestFit="1" customWidth="1"/>
    <col min="1014" max="1015" width="9.375" style="4" customWidth="1"/>
    <col min="1016" max="1016" width="9.25" style="4" bestFit="1" customWidth="1"/>
    <col min="1017" max="1017" width="9.375" style="4" customWidth="1"/>
    <col min="1018" max="1018" width="9" style="4" customWidth="1"/>
    <col min="1019" max="1019" width="9.75" style="4" customWidth="1"/>
    <col min="1020" max="1020" width="10.5" style="4" customWidth="1"/>
    <col min="1021" max="1021" width="11.125" style="4" bestFit="1" customWidth="1"/>
    <col min="1022" max="1022" width="10.375" style="4" bestFit="1" customWidth="1"/>
    <col min="1023" max="1023" width="9.375" style="4" customWidth="1"/>
    <col min="1024" max="1024" width="10" style="4" customWidth="1"/>
    <col min="1025" max="1025" width="8.5" style="4" bestFit="1" customWidth="1"/>
    <col min="1026" max="1026" width="10.25" style="4" customWidth="1"/>
    <col min="1027" max="1027" width="10.125" style="4" customWidth="1"/>
    <col min="1028" max="1028" width="9.25" style="4" bestFit="1" customWidth="1"/>
    <col min="1029" max="1029" width="11" style="4" bestFit="1" customWidth="1"/>
    <col min="1030" max="1030" width="10.625" style="4" customWidth="1"/>
    <col min="1031" max="1031" width="10.375" style="4" bestFit="1" customWidth="1"/>
    <col min="1032" max="1032" width="9.5" style="4" bestFit="1" customWidth="1"/>
    <col min="1033" max="1228" width="9" style="4"/>
    <col min="1229" max="1229" width="4" style="4" customWidth="1"/>
    <col min="1230" max="1230" width="17.75" style="4" customWidth="1"/>
    <col min="1231" max="1232" width="12.5" style="4" customWidth="1"/>
    <col min="1233" max="1233" width="12.25" style="4" bestFit="1" customWidth="1"/>
    <col min="1234" max="1235" width="11" style="4" customWidth="1"/>
    <col min="1236" max="1236" width="9.875" style="4" customWidth="1"/>
    <col min="1237" max="1238" width="11" style="4" customWidth="1"/>
    <col min="1239" max="1239" width="10.125" style="4" customWidth="1"/>
    <col min="1240" max="1241" width="11" style="4" customWidth="1"/>
    <col min="1242" max="1242" width="10.375" style="4" customWidth="1"/>
    <col min="1243" max="1244" width="11" style="4" customWidth="1"/>
    <col min="1245" max="1245" width="10.625" style="4" customWidth="1"/>
    <col min="1246" max="1248" width="11" style="4" customWidth="1"/>
    <col min="1249" max="1250" width="11.25" style="4" customWidth="1"/>
    <col min="1251" max="1251" width="10.375" style="4" bestFit="1" customWidth="1"/>
    <col min="1252" max="1253" width="11.25" style="4" customWidth="1"/>
    <col min="1254" max="1254" width="10.375" style="4" customWidth="1"/>
    <col min="1255" max="1256" width="11.25" style="4" customWidth="1"/>
    <col min="1257" max="1257" width="12.25" style="4" bestFit="1" customWidth="1"/>
    <col min="1258" max="1259" width="11.25" style="4" customWidth="1"/>
    <col min="1260" max="1260" width="9.625" style="4" customWidth="1"/>
    <col min="1261" max="1262" width="11.25" style="4" customWidth="1"/>
    <col min="1263" max="1263" width="9.25" style="4" customWidth="1"/>
    <col min="1264" max="1265" width="11.25" style="4" customWidth="1"/>
    <col min="1266" max="1266" width="10.125" style="4" customWidth="1"/>
    <col min="1267" max="1268" width="9.375" style="4" customWidth="1"/>
    <col min="1269" max="1269" width="10.375" style="4" bestFit="1" customWidth="1"/>
    <col min="1270" max="1271" width="9.375" style="4" customWidth="1"/>
    <col min="1272" max="1272" width="9.25" style="4" bestFit="1" customWidth="1"/>
    <col min="1273" max="1273" width="9.375" style="4" customWidth="1"/>
    <col min="1274" max="1274" width="9" style="4" customWidth="1"/>
    <col min="1275" max="1275" width="9.75" style="4" customWidth="1"/>
    <col min="1276" max="1276" width="10.5" style="4" customWidth="1"/>
    <col min="1277" max="1277" width="11.125" style="4" bestFit="1" customWidth="1"/>
    <col min="1278" max="1278" width="10.375" style="4" bestFit="1" customWidth="1"/>
    <col min="1279" max="1279" width="9.375" style="4" customWidth="1"/>
    <col min="1280" max="1280" width="10" style="4" customWidth="1"/>
    <col min="1281" max="1281" width="8.5" style="4" bestFit="1" customWidth="1"/>
    <col min="1282" max="1282" width="10.25" style="4" customWidth="1"/>
    <col min="1283" max="1283" width="10.125" style="4" customWidth="1"/>
    <col min="1284" max="1284" width="9.25" style="4" bestFit="1" customWidth="1"/>
    <col min="1285" max="1285" width="11" style="4" bestFit="1" customWidth="1"/>
    <col min="1286" max="1286" width="10.625" style="4" customWidth="1"/>
    <col min="1287" max="1287" width="10.375" style="4" bestFit="1" customWidth="1"/>
    <col min="1288" max="1288" width="9.5" style="4" bestFit="1" customWidth="1"/>
    <col min="1289" max="1484" width="9" style="4"/>
    <col min="1485" max="1485" width="4" style="4" customWidth="1"/>
    <col min="1486" max="1486" width="17.75" style="4" customWidth="1"/>
    <col min="1487" max="1488" width="12.5" style="4" customWidth="1"/>
    <col min="1489" max="1489" width="12.25" style="4" bestFit="1" customWidth="1"/>
    <col min="1490" max="1491" width="11" style="4" customWidth="1"/>
    <col min="1492" max="1492" width="9.875" style="4" customWidth="1"/>
    <col min="1493" max="1494" width="11" style="4" customWidth="1"/>
    <col min="1495" max="1495" width="10.125" style="4" customWidth="1"/>
    <col min="1496" max="1497" width="11" style="4" customWidth="1"/>
    <col min="1498" max="1498" width="10.375" style="4" customWidth="1"/>
    <col min="1499" max="1500" width="11" style="4" customWidth="1"/>
    <col min="1501" max="1501" width="10.625" style="4" customWidth="1"/>
    <col min="1502" max="1504" width="11" style="4" customWidth="1"/>
    <col min="1505" max="1506" width="11.25" style="4" customWidth="1"/>
    <col min="1507" max="1507" width="10.375" style="4" bestFit="1" customWidth="1"/>
    <col min="1508" max="1509" width="11.25" style="4" customWidth="1"/>
    <col min="1510" max="1510" width="10.375" style="4" customWidth="1"/>
    <col min="1511" max="1512" width="11.25" style="4" customWidth="1"/>
    <col min="1513" max="1513" width="12.25" style="4" bestFit="1" customWidth="1"/>
    <col min="1514" max="1515" width="11.25" style="4" customWidth="1"/>
    <col min="1516" max="1516" width="9.625" style="4" customWidth="1"/>
    <col min="1517" max="1518" width="11.25" style="4" customWidth="1"/>
    <col min="1519" max="1519" width="9.25" style="4" customWidth="1"/>
    <col min="1520" max="1521" width="11.25" style="4" customWidth="1"/>
    <col min="1522" max="1522" width="10.125" style="4" customWidth="1"/>
    <col min="1523" max="1524" width="9.375" style="4" customWidth="1"/>
    <col min="1525" max="1525" width="10.375" style="4" bestFit="1" customWidth="1"/>
    <col min="1526" max="1527" width="9.375" style="4" customWidth="1"/>
    <col min="1528" max="1528" width="9.25" style="4" bestFit="1" customWidth="1"/>
    <col min="1529" max="1529" width="9.375" style="4" customWidth="1"/>
    <col min="1530" max="1530" width="9" style="4" customWidth="1"/>
    <col min="1531" max="1531" width="9.75" style="4" customWidth="1"/>
    <col min="1532" max="1532" width="10.5" style="4" customWidth="1"/>
    <col min="1533" max="1533" width="11.125" style="4" bestFit="1" customWidth="1"/>
    <col min="1534" max="1534" width="10.375" style="4" bestFit="1" customWidth="1"/>
    <col min="1535" max="1535" width="9.375" style="4" customWidth="1"/>
    <col min="1536" max="1536" width="10" style="4" customWidth="1"/>
    <col min="1537" max="1537" width="8.5" style="4" bestFit="1" customWidth="1"/>
    <col min="1538" max="1538" width="10.25" style="4" customWidth="1"/>
    <col min="1539" max="1539" width="10.125" style="4" customWidth="1"/>
    <col min="1540" max="1540" width="9.25" style="4" bestFit="1" customWidth="1"/>
    <col min="1541" max="1541" width="11" style="4" bestFit="1" customWidth="1"/>
    <col min="1542" max="1542" width="10.625" style="4" customWidth="1"/>
    <col min="1543" max="1543" width="10.375" style="4" bestFit="1" customWidth="1"/>
    <col min="1544" max="1544" width="9.5" style="4" bestFit="1" customWidth="1"/>
    <col min="1545" max="1740" width="9" style="4"/>
    <col min="1741" max="1741" width="4" style="4" customWidth="1"/>
    <col min="1742" max="1742" width="17.75" style="4" customWidth="1"/>
    <col min="1743" max="1744" width="12.5" style="4" customWidth="1"/>
    <col min="1745" max="1745" width="12.25" style="4" bestFit="1" customWidth="1"/>
    <col min="1746" max="1747" width="11" style="4" customWidth="1"/>
    <col min="1748" max="1748" width="9.875" style="4" customWidth="1"/>
    <col min="1749" max="1750" width="11" style="4" customWidth="1"/>
    <col min="1751" max="1751" width="10.125" style="4" customWidth="1"/>
    <col min="1752" max="1753" width="11" style="4" customWidth="1"/>
    <col min="1754" max="1754" width="10.375" style="4" customWidth="1"/>
    <col min="1755" max="1756" width="11" style="4" customWidth="1"/>
    <col min="1757" max="1757" width="10.625" style="4" customWidth="1"/>
    <col min="1758" max="1760" width="11" style="4" customWidth="1"/>
    <col min="1761" max="1762" width="11.25" style="4" customWidth="1"/>
    <col min="1763" max="1763" width="10.375" style="4" bestFit="1" customWidth="1"/>
    <col min="1764" max="1765" width="11.25" style="4" customWidth="1"/>
    <col min="1766" max="1766" width="10.375" style="4" customWidth="1"/>
    <col min="1767" max="1768" width="11.25" style="4" customWidth="1"/>
    <col min="1769" max="1769" width="12.25" style="4" bestFit="1" customWidth="1"/>
    <col min="1770" max="1771" width="11.25" style="4" customWidth="1"/>
    <col min="1772" max="1772" width="9.625" style="4" customWidth="1"/>
    <col min="1773" max="1774" width="11.25" style="4" customWidth="1"/>
    <col min="1775" max="1775" width="9.25" style="4" customWidth="1"/>
    <col min="1776" max="1777" width="11.25" style="4" customWidth="1"/>
    <col min="1778" max="1778" width="10.125" style="4" customWidth="1"/>
    <col min="1779" max="1780" width="9.375" style="4" customWidth="1"/>
    <col min="1781" max="1781" width="10.375" style="4" bestFit="1" customWidth="1"/>
    <col min="1782" max="1783" width="9.375" style="4" customWidth="1"/>
    <col min="1784" max="1784" width="9.25" style="4" bestFit="1" customWidth="1"/>
    <col min="1785" max="1785" width="9.375" style="4" customWidth="1"/>
    <col min="1786" max="1786" width="9" style="4" customWidth="1"/>
    <col min="1787" max="1787" width="9.75" style="4" customWidth="1"/>
    <col min="1788" max="1788" width="10.5" style="4" customWidth="1"/>
    <col min="1789" max="1789" width="11.125" style="4" bestFit="1" customWidth="1"/>
    <col min="1790" max="1790" width="10.375" style="4" bestFit="1" customWidth="1"/>
    <col min="1791" max="1791" width="9.375" style="4" customWidth="1"/>
    <col min="1792" max="1792" width="10" style="4" customWidth="1"/>
    <col min="1793" max="1793" width="8.5" style="4" bestFit="1" customWidth="1"/>
    <col min="1794" max="1794" width="10.25" style="4" customWidth="1"/>
    <col min="1795" max="1795" width="10.125" style="4" customWidth="1"/>
    <col min="1796" max="1796" width="9.25" style="4" bestFit="1" customWidth="1"/>
    <col min="1797" max="1797" width="11" style="4" bestFit="1" customWidth="1"/>
    <col min="1798" max="1798" width="10.625" style="4" customWidth="1"/>
    <col min="1799" max="1799" width="10.375" style="4" bestFit="1" customWidth="1"/>
    <col min="1800" max="1800" width="9.5" style="4" bestFit="1" customWidth="1"/>
    <col min="1801" max="1996" width="9" style="4"/>
    <col min="1997" max="1997" width="4" style="4" customWidth="1"/>
    <col min="1998" max="1998" width="17.75" style="4" customWidth="1"/>
    <col min="1999" max="2000" width="12.5" style="4" customWidth="1"/>
    <col min="2001" max="2001" width="12.25" style="4" bestFit="1" customWidth="1"/>
    <col min="2002" max="2003" width="11" style="4" customWidth="1"/>
    <col min="2004" max="2004" width="9.875" style="4" customWidth="1"/>
    <col min="2005" max="2006" width="11" style="4" customWidth="1"/>
    <col min="2007" max="2007" width="10.125" style="4" customWidth="1"/>
    <col min="2008" max="2009" width="11" style="4" customWidth="1"/>
    <col min="2010" max="2010" width="10.375" style="4" customWidth="1"/>
    <col min="2011" max="2012" width="11" style="4" customWidth="1"/>
    <col min="2013" max="2013" width="10.625" style="4" customWidth="1"/>
    <col min="2014" max="2016" width="11" style="4" customWidth="1"/>
    <col min="2017" max="2018" width="11.25" style="4" customWidth="1"/>
    <col min="2019" max="2019" width="10.375" style="4" bestFit="1" customWidth="1"/>
    <col min="2020" max="2021" width="11.25" style="4" customWidth="1"/>
    <col min="2022" max="2022" width="10.375" style="4" customWidth="1"/>
    <col min="2023" max="2024" width="11.25" style="4" customWidth="1"/>
    <col min="2025" max="2025" width="12.25" style="4" bestFit="1" customWidth="1"/>
    <col min="2026" max="2027" width="11.25" style="4" customWidth="1"/>
    <col min="2028" max="2028" width="9.625" style="4" customWidth="1"/>
    <col min="2029" max="2030" width="11.25" style="4" customWidth="1"/>
    <col min="2031" max="2031" width="9.25" style="4" customWidth="1"/>
    <col min="2032" max="2033" width="11.25" style="4" customWidth="1"/>
    <col min="2034" max="2034" width="10.125" style="4" customWidth="1"/>
    <col min="2035" max="2036" width="9.375" style="4" customWidth="1"/>
    <col min="2037" max="2037" width="10.375" style="4" bestFit="1" customWidth="1"/>
    <col min="2038" max="2039" width="9.375" style="4" customWidth="1"/>
    <col min="2040" max="2040" width="9.25" style="4" bestFit="1" customWidth="1"/>
    <col min="2041" max="2041" width="9.375" style="4" customWidth="1"/>
    <col min="2042" max="2042" width="9" style="4" customWidth="1"/>
    <col min="2043" max="2043" width="9.75" style="4" customWidth="1"/>
    <col min="2044" max="2044" width="10.5" style="4" customWidth="1"/>
    <col min="2045" max="2045" width="11.125" style="4" bestFit="1" customWidth="1"/>
    <col min="2046" max="2046" width="10.375" style="4" bestFit="1" customWidth="1"/>
    <col min="2047" max="2047" width="9.375" style="4" customWidth="1"/>
    <col min="2048" max="2048" width="10" style="4" customWidth="1"/>
    <col min="2049" max="2049" width="8.5" style="4" bestFit="1" customWidth="1"/>
    <col min="2050" max="2050" width="10.25" style="4" customWidth="1"/>
    <col min="2051" max="2051" width="10.125" style="4" customWidth="1"/>
    <col min="2052" max="2052" width="9.25" style="4" bestFit="1" customWidth="1"/>
    <col min="2053" max="2053" width="11" style="4" bestFit="1" customWidth="1"/>
    <col min="2054" max="2054" width="10.625" style="4" customWidth="1"/>
    <col min="2055" max="2055" width="10.375" style="4" bestFit="1" customWidth="1"/>
    <col min="2056" max="2056" width="9.5" style="4" bestFit="1" customWidth="1"/>
    <col min="2057" max="2252" width="9" style="4"/>
    <col min="2253" max="2253" width="4" style="4" customWidth="1"/>
    <col min="2254" max="2254" width="17.75" style="4" customWidth="1"/>
    <col min="2255" max="2256" width="12.5" style="4" customWidth="1"/>
    <col min="2257" max="2257" width="12.25" style="4" bestFit="1" customWidth="1"/>
    <col min="2258" max="2259" width="11" style="4" customWidth="1"/>
    <col min="2260" max="2260" width="9.875" style="4" customWidth="1"/>
    <col min="2261" max="2262" width="11" style="4" customWidth="1"/>
    <col min="2263" max="2263" width="10.125" style="4" customWidth="1"/>
    <col min="2264" max="2265" width="11" style="4" customWidth="1"/>
    <col min="2266" max="2266" width="10.375" style="4" customWidth="1"/>
    <col min="2267" max="2268" width="11" style="4" customWidth="1"/>
    <col min="2269" max="2269" width="10.625" style="4" customWidth="1"/>
    <col min="2270" max="2272" width="11" style="4" customWidth="1"/>
    <col min="2273" max="2274" width="11.25" style="4" customWidth="1"/>
    <col min="2275" max="2275" width="10.375" style="4" bestFit="1" customWidth="1"/>
    <col min="2276" max="2277" width="11.25" style="4" customWidth="1"/>
    <col min="2278" max="2278" width="10.375" style="4" customWidth="1"/>
    <col min="2279" max="2280" width="11.25" style="4" customWidth="1"/>
    <col min="2281" max="2281" width="12.25" style="4" bestFit="1" customWidth="1"/>
    <col min="2282" max="2283" width="11.25" style="4" customWidth="1"/>
    <col min="2284" max="2284" width="9.625" style="4" customWidth="1"/>
    <col min="2285" max="2286" width="11.25" style="4" customWidth="1"/>
    <col min="2287" max="2287" width="9.25" style="4" customWidth="1"/>
    <col min="2288" max="2289" width="11.25" style="4" customWidth="1"/>
    <col min="2290" max="2290" width="10.125" style="4" customWidth="1"/>
    <col min="2291" max="2292" width="9.375" style="4" customWidth="1"/>
    <col min="2293" max="2293" width="10.375" style="4" bestFit="1" customWidth="1"/>
    <col min="2294" max="2295" width="9.375" style="4" customWidth="1"/>
    <col min="2296" max="2296" width="9.25" style="4" bestFit="1" customWidth="1"/>
    <col min="2297" max="2297" width="9.375" style="4" customWidth="1"/>
    <col min="2298" max="2298" width="9" style="4" customWidth="1"/>
    <col min="2299" max="2299" width="9.75" style="4" customWidth="1"/>
    <col min="2300" max="2300" width="10.5" style="4" customWidth="1"/>
    <col min="2301" max="2301" width="11.125" style="4" bestFit="1" customWidth="1"/>
    <col min="2302" max="2302" width="10.375" style="4" bestFit="1" customWidth="1"/>
    <col min="2303" max="2303" width="9.375" style="4" customWidth="1"/>
    <col min="2304" max="2304" width="10" style="4" customWidth="1"/>
    <col min="2305" max="2305" width="8.5" style="4" bestFit="1" customWidth="1"/>
    <col min="2306" max="2306" width="10.25" style="4" customWidth="1"/>
    <col min="2307" max="2307" width="10.125" style="4" customWidth="1"/>
    <col min="2308" max="2308" width="9.25" style="4" bestFit="1" customWidth="1"/>
    <col min="2309" max="2309" width="11" style="4" bestFit="1" customWidth="1"/>
    <col min="2310" max="2310" width="10.625" style="4" customWidth="1"/>
    <col min="2311" max="2311" width="10.375" style="4" bestFit="1" customWidth="1"/>
    <col min="2312" max="2312" width="9.5" style="4" bestFit="1" customWidth="1"/>
    <col min="2313" max="2508" width="9" style="4"/>
    <col min="2509" max="2509" width="4" style="4" customWidth="1"/>
    <col min="2510" max="2510" width="17.75" style="4" customWidth="1"/>
    <col min="2511" max="2512" width="12.5" style="4" customWidth="1"/>
    <col min="2513" max="2513" width="12.25" style="4" bestFit="1" customWidth="1"/>
    <col min="2514" max="2515" width="11" style="4" customWidth="1"/>
    <col min="2516" max="2516" width="9.875" style="4" customWidth="1"/>
    <col min="2517" max="2518" width="11" style="4" customWidth="1"/>
    <col min="2519" max="2519" width="10.125" style="4" customWidth="1"/>
    <col min="2520" max="2521" width="11" style="4" customWidth="1"/>
    <col min="2522" max="2522" width="10.375" style="4" customWidth="1"/>
    <col min="2523" max="2524" width="11" style="4" customWidth="1"/>
    <col min="2525" max="2525" width="10.625" style="4" customWidth="1"/>
    <col min="2526" max="2528" width="11" style="4" customWidth="1"/>
    <col min="2529" max="2530" width="11.25" style="4" customWidth="1"/>
    <col min="2531" max="2531" width="10.375" style="4" bestFit="1" customWidth="1"/>
    <col min="2532" max="2533" width="11.25" style="4" customWidth="1"/>
    <col min="2534" max="2534" width="10.375" style="4" customWidth="1"/>
    <col min="2535" max="2536" width="11.25" style="4" customWidth="1"/>
    <col min="2537" max="2537" width="12.25" style="4" bestFit="1" customWidth="1"/>
    <col min="2538" max="2539" width="11.25" style="4" customWidth="1"/>
    <col min="2540" max="2540" width="9.625" style="4" customWidth="1"/>
    <col min="2541" max="2542" width="11.25" style="4" customWidth="1"/>
    <col min="2543" max="2543" width="9.25" style="4" customWidth="1"/>
    <col min="2544" max="2545" width="11.25" style="4" customWidth="1"/>
    <col min="2546" max="2546" width="10.125" style="4" customWidth="1"/>
    <col min="2547" max="2548" width="9.375" style="4" customWidth="1"/>
    <col min="2549" max="2549" width="10.375" style="4" bestFit="1" customWidth="1"/>
    <col min="2550" max="2551" width="9.375" style="4" customWidth="1"/>
    <col min="2552" max="2552" width="9.25" style="4" bestFit="1" customWidth="1"/>
    <col min="2553" max="2553" width="9.375" style="4" customWidth="1"/>
    <col min="2554" max="2554" width="9" style="4" customWidth="1"/>
    <col min="2555" max="2555" width="9.75" style="4" customWidth="1"/>
    <col min="2556" max="2556" width="10.5" style="4" customWidth="1"/>
    <col min="2557" max="2557" width="11.125" style="4" bestFit="1" customWidth="1"/>
    <col min="2558" max="2558" width="10.375" style="4" bestFit="1" customWidth="1"/>
    <col min="2559" max="2559" width="9.375" style="4" customWidth="1"/>
    <col min="2560" max="2560" width="10" style="4" customWidth="1"/>
    <col min="2561" max="2561" width="8.5" style="4" bestFit="1" customWidth="1"/>
    <col min="2562" max="2562" width="10.25" style="4" customWidth="1"/>
    <col min="2563" max="2563" width="10.125" style="4" customWidth="1"/>
    <col min="2564" max="2564" width="9.25" style="4" bestFit="1" customWidth="1"/>
    <col min="2565" max="2565" width="11" style="4" bestFit="1" customWidth="1"/>
    <col min="2566" max="2566" width="10.625" style="4" customWidth="1"/>
    <col min="2567" max="2567" width="10.375" style="4" bestFit="1" customWidth="1"/>
    <col min="2568" max="2568" width="9.5" style="4" bestFit="1" customWidth="1"/>
    <col min="2569" max="2764" width="9" style="4"/>
    <col min="2765" max="2765" width="4" style="4" customWidth="1"/>
    <col min="2766" max="2766" width="17.75" style="4" customWidth="1"/>
    <col min="2767" max="2768" width="12.5" style="4" customWidth="1"/>
    <col min="2769" max="2769" width="12.25" style="4" bestFit="1" customWidth="1"/>
    <col min="2770" max="2771" width="11" style="4" customWidth="1"/>
    <col min="2772" max="2772" width="9.875" style="4" customWidth="1"/>
    <col min="2773" max="2774" width="11" style="4" customWidth="1"/>
    <col min="2775" max="2775" width="10.125" style="4" customWidth="1"/>
    <col min="2776" max="2777" width="11" style="4" customWidth="1"/>
    <col min="2778" max="2778" width="10.375" style="4" customWidth="1"/>
    <col min="2779" max="2780" width="11" style="4" customWidth="1"/>
    <col min="2781" max="2781" width="10.625" style="4" customWidth="1"/>
    <col min="2782" max="2784" width="11" style="4" customWidth="1"/>
    <col min="2785" max="2786" width="11.25" style="4" customWidth="1"/>
    <col min="2787" max="2787" width="10.375" style="4" bestFit="1" customWidth="1"/>
    <col min="2788" max="2789" width="11.25" style="4" customWidth="1"/>
    <col min="2790" max="2790" width="10.375" style="4" customWidth="1"/>
    <col min="2791" max="2792" width="11.25" style="4" customWidth="1"/>
    <col min="2793" max="2793" width="12.25" style="4" bestFit="1" customWidth="1"/>
    <col min="2794" max="2795" width="11.25" style="4" customWidth="1"/>
    <col min="2796" max="2796" width="9.625" style="4" customWidth="1"/>
    <col min="2797" max="2798" width="11.25" style="4" customWidth="1"/>
    <col min="2799" max="2799" width="9.25" style="4" customWidth="1"/>
    <col min="2800" max="2801" width="11.25" style="4" customWidth="1"/>
    <col min="2802" max="2802" width="10.125" style="4" customWidth="1"/>
    <col min="2803" max="2804" width="9.375" style="4" customWidth="1"/>
    <col min="2805" max="2805" width="10.375" style="4" bestFit="1" customWidth="1"/>
    <col min="2806" max="2807" width="9.375" style="4" customWidth="1"/>
    <col min="2808" max="2808" width="9.25" style="4" bestFit="1" customWidth="1"/>
    <col min="2809" max="2809" width="9.375" style="4" customWidth="1"/>
    <col min="2810" max="2810" width="9" style="4" customWidth="1"/>
    <col min="2811" max="2811" width="9.75" style="4" customWidth="1"/>
    <col min="2812" max="2812" width="10.5" style="4" customWidth="1"/>
    <col min="2813" max="2813" width="11.125" style="4" bestFit="1" customWidth="1"/>
    <col min="2814" max="2814" width="10.375" style="4" bestFit="1" customWidth="1"/>
    <col min="2815" max="2815" width="9.375" style="4" customWidth="1"/>
    <col min="2816" max="2816" width="10" style="4" customWidth="1"/>
    <col min="2817" max="2817" width="8.5" style="4" bestFit="1" customWidth="1"/>
    <col min="2818" max="2818" width="10.25" style="4" customWidth="1"/>
    <col min="2819" max="2819" width="10.125" style="4" customWidth="1"/>
    <col min="2820" max="2820" width="9.25" style="4" bestFit="1" customWidth="1"/>
    <col min="2821" max="2821" width="11" style="4" bestFit="1" customWidth="1"/>
    <col min="2822" max="2822" width="10.625" style="4" customWidth="1"/>
    <col min="2823" max="2823" width="10.375" style="4" bestFit="1" customWidth="1"/>
    <col min="2824" max="2824" width="9.5" style="4" bestFit="1" customWidth="1"/>
    <col min="2825" max="3020" width="9" style="4"/>
    <col min="3021" max="3021" width="4" style="4" customWidth="1"/>
    <col min="3022" max="3022" width="17.75" style="4" customWidth="1"/>
    <col min="3023" max="3024" width="12.5" style="4" customWidth="1"/>
    <col min="3025" max="3025" width="12.25" style="4" bestFit="1" customWidth="1"/>
    <col min="3026" max="3027" width="11" style="4" customWidth="1"/>
    <col min="3028" max="3028" width="9.875" style="4" customWidth="1"/>
    <col min="3029" max="3030" width="11" style="4" customWidth="1"/>
    <col min="3031" max="3031" width="10.125" style="4" customWidth="1"/>
    <col min="3032" max="3033" width="11" style="4" customWidth="1"/>
    <col min="3034" max="3034" width="10.375" style="4" customWidth="1"/>
    <col min="3035" max="3036" width="11" style="4" customWidth="1"/>
    <col min="3037" max="3037" width="10.625" style="4" customWidth="1"/>
    <col min="3038" max="3040" width="11" style="4" customWidth="1"/>
    <col min="3041" max="3042" width="11.25" style="4" customWidth="1"/>
    <col min="3043" max="3043" width="10.375" style="4" bestFit="1" customWidth="1"/>
    <col min="3044" max="3045" width="11.25" style="4" customWidth="1"/>
    <col min="3046" max="3046" width="10.375" style="4" customWidth="1"/>
    <col min="3047" max="3048" width="11.25" style="4" customWidth="1"/>
    <col min="3049" max="3049" width="12.25" style="4" bestFit="1" customWidth="1"/>
    <col min="3050" max="3051" width="11.25" style="4" customWidth="1"/>
    <col min="3052" max="3052" width="9.625" style="4" customWidth="1"/>
    <col min="3053" max="3054" width="11.25" style="4" customWidth="1"/>
    <col min="3055" max="3055" width="9.25" style="4" customWidth="1"/>
    <col min="3056" max="3057" width="11.25" style="4" customWidth="1"/>
    <col min="3058" max="3058" width="10.125" style="4" customWidth="1"/>
    <col min="3059" max="3060" width="9.375" style="4" customWidth="1"/>
    <col min="3061" max="3061" width="10.375" style="4" bestFit="1" customWidth="1"/>
    <col min="3062" max="3063" width="9.375" style="4" customWidth="1"/>
    <col min="3064" max="3064" width="9.25" style="4" bestFit="1" customWidth="1"/>
    <col min="3065" max="3065" width="9.375" style="4" customWidth="1"/>
    <col min="3066" max="3066" width="9" style="4" customWidth="1"/>
    <col min="3067" max="3067" width="9.75" style="4" customWidth="1"/>
    <col min="3068" max="3068" width="10.5" style="4" customWidth="1"/>
    <col min="3069" max="3069" width="11.125" style="4" bestFit="1" customWidth="1"/>
    <col min="3070" max="3070" width="10.375" style="4" bestFit="1" customWidth="1"/>
    <col min="3071" max="3071" width="9.375" style="4" customWidth="1"/>
    <col min="3072" max="3072" width="10" style="4" customWidth="1"/>
    <col min="3073" max="3073" width="8.5" style="4" bestFit="1" customWidth="1"/>
    <col min="3074" max="3074" width="10.25" style="4" customWidth="1"/>
    <col min="3075" max="3075" width="10.125" style="4" customWidth="1"/>
    <col min="3076" max="3076" width="9.25" style="4" bestFit="1" customWidth="1"/>
    <col min="3077" max="3077" width="11" style="4" bestFit="1" customWidth="1"/>
    <col min="3078" max="3078" width="10.625" style="4" customWidth="1"/>
    <col min="3079" max="3079" width="10.375" style="4" bestFit="1" customWidth="1"/>
    <col min="3080" max="3080" width="9.5" style="4" bestFit="1" customWidth="1"/>
    <col min="3081" max="3276" width="9" style="4"/>
    <col min="3277" max="3277" width="4" style="4" customWidth="1"/>
    <col min="3278" max="3278" width="17.75" style="4" customWidth="1"/>
    <col min="3279" max="3280" width="12.5" style="4" customWidth="1"/>
    <col min="3281" max="3281" width="12.25" style="4" bestFit="1" customWidth="1"/>
    <col min="3282" max="3283" width="11" style="4" customWidth="1"/>
    <col min="3284" max="3284" width="9.875" style="4" customWidth="1"/>
    <col min="3285" max="3286" width="11" style="4" customWidth="1"/>
    <col min="3287" max="3287" width="10.125" style="4" customWidth="1"/>
    <col min="3288" max="3289" width="11" style="4" customWidth="1"/>
    <col min="3290" max="3290" width="10.375" style="4" customWidth="1"/>
    <col min="3291" max="3292" width="11" style="4" customWidth="1"/>
    <col min="3293" max="3293" width="10.625" style="4" customWidth="1"/>
    <col min="3294" max="3296" width="11" style="4" customWidth="1"/>
    <col min="3297" max="3298" width="11.25" style="4" customWidth="1"/>
    <col min="3299" max="3299" width="10.375" style="4" bestFit="1" customWidth="1"/>
    <col min="3300" max="3301" width="11.25" style="4" customWidth="1"/>
    <col min="3302" max="3302" width="10.375" style="4" customWidth="1"/>
    <col min="3303" max="3304" width="11.25" style="4" customWidth="1"/>
    <col min="3305" max="3305" width="12.25" style="4" bestFit="1" customWidth="1"/>
    <col min="3306" max="3307" width="11.25" style="4" customWidth="1"/>
    <col min="3308" max="3308" width="9.625" style="4" customWidth="1"/>
    <col min="3309" max="3310" width="11.25" style="4" customWidth="1"/>
    <col min="3311" max="3311" width="9.25" style="4" customWidth="1"/>
    <col min="3312" max="3313" width="11.25" style="4" customWidth="1"/>
    <col min="3314" max="3314" width="10.125" style="4" customWidth="1"/>
    <col min="3315" max="3316" width="9.375" style="4" customWidth="1"/>
    <col min="3317" max="3317" width="10.375" style="4" bestFit="1" customWidth="1"/>
    <col min="3318" max="3319" width="9.375" style="4" customWidth="1"/>
    <col min="3320" max="3320" width="9.25" style="4" bestFit="1" customWidth="1"/>
    <col min="3321" max="3321" width="9.375" style="4" customWidth="1"/>
    <col min="3322" max="3322" width="9" style="4" customWidth="1"/>
    <col min="3323" max="3323" width="9.75" style="4" customWidth="1"/>
    <col min="3324" max="3324" width="10.5" style="4" customWidth="1"/>
    <col min="3325" max="3325" width="11.125" style="4" bestFit="1" customWidth="1"/>
    <col min="3326" max="3326" width="10.375" style="4" bestFit="1" customWidth="1"/>
    <col min="3327" max="3327" width="9.375" style="4" customWidth="1"/>
    <col min="3328" max="3328" width="10" style="4" customWidth="1"/>
    <col min="3329" max="3329" width="8.5" style="4" bestFit="1" customWidth="1"/>
    <col min="3330" max="3330" width="10.25" style="4" customWidth="1"/>
    <col min="3331" max="3331" width="10.125" style="4" customWidth="1"/>
    <col min="3332" max="3332" width="9.25" style="4" bestFit="1" customWidth="1"/>
    <col min="3333" max="3333" width="11" style="4" bestFit="1" customWidth="1"/>
    <col min="3334" max="3334" width="10.625" style="4" customWidth="1"/>
    <col min="3335" max="3335" width="10.375" style="4" bestFit="1" customWidth="1"/>
    <col min="3336" max="3336" width="9.5" style="4" bestFit="1" customWidth="1"/>
    <col min="3337" max="3532" width="9" style="4"/>
    <col min="3533" max="3533" width="4" style="4" customWidth="1"/>
    <col min="3534" max="3534" width="17.75" style="4" customWidth="1"/>
    <col min="3535" max="3536" width="12.5" style="4" customWidth="1"/>
    <col min="3537" max="3537" width="12.25" style="4" bestFit="1" customWidth="1"/>
    <col min="3538" max="3539" width="11" style="4" customWidth="1"/>
    <col min="3540" max="3540" width="9.875" style="4" customWidth="1"/>
    <col min="3541" max="3542" width="11" style="4" customWidth="1"/>
    <col min="3543" max="3543" width="10.125" style="4" customWidth="1"/>
    <col min="3544" max="3545" width="11" style="4" customWidth="1"/>
    <col min="3546" max="3546" width="10.375" style="4" customWidth="1"/>
    <col min="3547" max="3548" width="11" style="4" customWidth="1"/>
    <col min="3549" max="3549" width="10.625" style="4" customWidth="1"/>
    <col min="3550" max="3552" width="11" style="4" customWidth="1"/>
    <col min="3553" max="3554" width="11.25" style="4" customWidth="1"/>
    <col min="3555" max="3555" width="10.375" style="4" bestFit="1" customWidth="1"/>
    <col min="3556" max="3557" width="11.25" style="4" customWidth="1"/>
    <col min="3558" max="3558" width="10.375" style="4" customWidth="1"/>
    <col min="3559" max="3560" width="11.25" style="4" customWidth="1"/>
    <col min="3561" max="3561" width="12.25" style="4" bestFit="1" customWidth="1"/>
    <col min="3562" max="3563" width="11.25" style="4" customWidth="1"/>
    <col min="3564" max="3564" width="9.625" style="4" customWidth="1"/>
    <col min="3565" max="3566" width="11.25" style="4" customWidth="1"/>
    <col min="3567" max="3567" width="9.25" style="4" customWidth="1"/>
    <col min="3568" max="3569" width="11.25" style="4" customWidth="1"/>
    <col min="3570" max="3570" width="10.125" style="4" customWidth="1"/>
    <col min="3571" max="3572" width="9.375" style="4" customWidth="1"/>
    <col min="3573" max="3573" width="10.375" style="4" bestFit="1" customWidth="1"/>
    <col min="3574" max="3575" width="9.375" style="4" customWidth="1"/>
    <col min="3576" max="3576" width="9.25" style="4" bestFit="1" customWidth="1"/>
    <col min="3577" max="3577" width="9.375" style="4" customWidth="1"/>
    <col min="3578" max="3578" width="9" style="4" customWidth="1"/>
    <col min="3579" max="3579" width="9.75" style="4" customWidth="1"/>
    <col min="3580" max="3580" width="10.5" style="4" customWidth="1"/>
    <col min="3581" max="3581" width="11.125" style="4" bestFit="1" customWidth="1"/>
    <col min="3582" max="3582" width="10.375" style="4" bestFit="1" customWidth="1"/>
    <col min="3583" max="3583" width="9.375" style="4" customWidth="1"/>
    <col min="3584" max="3584" width="10" style="4" customWidth="1"/>
    <col min="3585" max="3585" width="8.5" style="4" bestFit="1" customWidth="1"/>
    <col min="3586" max="3586" width="10.25" style="4" customWidth="1"/>
    <col min="3587" max="3587" width="10.125" style="4" customWidth="1"/>
    <col min="3588" max="3588" width="9.25" style="4" bestFit="1" customWidth="1"/>
    <col min="3589" max="3589" width="11" style="4" bestFit="1" customWidth="1"/>
    <col min="3590" max="3590" width="10.625" style="4" customWidth="1"/>
    <col min="3591" max="3591" width="10.375" style="4" bestFit="1" customWidth="1"/>
    <col min="3592" max="3592" width="9.5" style="4" bestFit="1" customWidth="1"/>
    <col min="3593" max="3788" width="9" style="4"/>
    <col min="3789" max="3789" width="4" style="4" customWidth="1"/>
    <col min="3790" max="3790" width="17.75" style="4" customWidth="1"/>
    <col min="3791" max="3792" width="12.5" style="4" customWidth="1"/>
    <col min="3793" max="3793" width="12.25" style="4" bestFit="1" customWidth="1"/>
    <col min="3794" max="3795" width="11" style="4" customWidth="1"/>
    <col min="3796" max="3796" width="9.875" style="4" customWidth="1"/>
    <col min="3797" max="3798" width="11" style="4" customWidth="1"/>
    <col min="3799" max="3799" width="10.125" style="4" customWidth="1"/>
    <col min="3800" max="3801" width="11" style="4" customWidth="1"/>
    <col min="3802" max="3802" width="10.375" style="4" customWidth="1"/>
    <col min="3803" max="3804" width="11" style="4" customWidth="1"/>
    <col min="3805" max="3805" width="10.625" style="4" customWidth="1"/>
    <col min="3806" max="3808" width="11" style="4" customWidth="1"/>
    <col min="3809" max="3810" width="11.25" style="4" customWidth="1"/>
    <col min="3811" max="3811" width="10.375" style="4" bestFit="1" customWidth="1"/>
    <col min="3812" max="3813" width="11.25" style="4" customWidth="1"/>
    <col min="3814" max="3814" width="10.375" style="4" customWidth="1"/>
    <col min="3815" max="3816" width="11.25" style="4" customWidth="1"/>
    <col min="3817" max="3817" width="12.25" style="4" bestFit="1" customWidth="1"/>
    <col min="3818" max="3819" width="11.25" style="4" customWidth="1"/>
    <col min="3820" max="3820" width="9.625" style="4" customWidth="1"/>
    <col min="3821" max="3822" width="11.25" style="4" customWidth="1"/>
    <col min="3823" max="3823" width="9.25" style="4" customWidth="1"/>
    <col min="3824" max="3825" width="11.25" style="4" customWidth="1"/>
    <col min="3826" max="3826" width="10.125" style="4" customWidth="1"/>
    <col min="3827" max="3828" width="9.375" style="4" customWidth="1"/>
    <col min="3829" max="3829" width="10.375" style="4" bestFit="1" customWidth="1"/>
    <col min="3830" max="3831" width="9.375" style="4" customWidth="1"/>
    <col min="3832" max="3832" width="9.25" style="4" bestFit="1" customWidth="1"/>
    <col min="3833" max="3833" width="9.375" style="4" customWidth="1"/>
    <col min="3834" max="3834" width="9" style="4" customWidth="1"/>
    <col min="3835" max="3835" width="9.75" style="4" customWidth="1"/>
    <col min="3836" max="3836" width="10.5" style="4" customWidth="1"/>
    <col min="3837" max="3837" width="11.125" style="4" bestFit="1" customWidth="1"/>
    <col min="3838" max="3838" width="10.375" style="4" bestFit="1" customWidth="1"/>
    <col min="3839" max="3839" width="9.375" style="4" customWidth="1"/>
    <col min="3840" max="3840" width="10" style="4" customWidth="1"/>
    <col min="3841" max="3841" width="8.5" style="4" bestFit="1" customWidth="1"/>
    <col min="3842" max="3842" width="10.25" style="4" customWidth="1"/>
    <col min="3843" max="3843" width="10.125" style="4" customWidth="1"/>
    <col min="3844" max="3844" width="9.25" style="4" bestFit="1" customWidth="1"/>
    <col min="3845" max="3845" width="11" style="4" bestFit="1" customWidth="1"/>
    <col min="3846" max="3846" width="10.625" style="4" customWidth="1"/>
    <col min="3847" max="3847" width="10.375" style="4" bestFit="1" customWidth="1"/>
    <col min="3848" max="3848" width="9.5" style="4" bestFit="1" customWidth="1"/>
    <col min="3849" max="4044" width="9" style="4"/>
    <col min="4045" max="4045" width="4" style="4" customWidth="1"/>
    <col min="4046" max="4046" width="17.75" style="4" customWidth="1"/>
    <col min="4047" max="4048" width="12.5" style="4" customWidth="1"/>
    <col min="4049" max="4049" width="12.25" style="4" bestFit="1" customWidth="1"/>
    <col min="4050" max="4051" width="11" style="4" customWidth="1"/>
    <col min="4052" max="4052" width="9.875" style="4" customWidth="1"/>
    <col min="4053" max="4054" width="11" style="4" customWidth="1"/>
    <col min="4055" max="4055" width="10.125" style="4" customWidth="1"/>
    <col min="4056" max="4057" width="11" style="4" customWidth="1"/>
    <col min="4058" max="4058" width="10.375" style="4" customWidth="1"/>
    <col min="4059" max="4060" width="11" style="4" customWidth="1"/>
    <col min="4061" max="4061" width="10.625" style="4" customWidth="1"/>
    <col min="4062" max="4064" width="11" style="4" customWidth="1"/>
    <col min="4065" max="4066" width="11.25" style="4" customWidth="1"/>
    <col min="4067" max="4067" width="10.375" style="4" bestFit="1" customWidth="1"/>
    <col min="4068" max="4069" width="11.25" style="4" customWidth="1"/>
    <col min="4070" max="4070" width="10.375" style="4" customWidth="1"/>
    <col min="4071" max="4072" width="11.25" style="4" customWidth="1"/>
    <col min="4073" max="4073" width="12.25" style="4" bestFit="1" customWidth="1"/>
    <col min="4074" max="4075" width="11.25" style="4" customWidth="1"/>
    <col min="4076" max="4076" width="9.625" style="4" customWidth="1"/>
    <col min="4077" max="4078" width="11.25" style="4" customWidth="1"/>
    <col min="4079" max="4079" width="9.25" style="4" customWidth="1"/>
    <col min="4080" max="4081" width="11.25" style="4" customWidth="1"/>
    <col min="4082" max="4082" width="10.125" style="4" customWidth="1"/>
    <col min="4083" max="4084" width="9.375" style="4" customWidth="1"/>
    <col min="4085" max="4085" width="10.375" style="4" bestFit="1" customWidth="1"/>
    <col min="4086" max="4087" width="9.375" style="4" customWidth="1"/>
    <col min="4088" max="4088" width="9.25" style="4" bestFit="1" customWidth="1"/>
    <col min="4089" max="4089" width="9.375" style="4" customWidth="1"/>
    <col min="4090" max="4090" width="9" style="4" customWidth="1"/>
    <col min="4091" max="4091" width="9.75" style="4" customWidth="1"/>
    <col min="4092" max="4092" width="10.5" style="4" customWidth="1"/>
    <col min="4093" max="4093" width="11.125" style="4" bestFit="1" customWidth="1"/>
    <col min="4094" max="4094" width="10.375" style="4" bestFit="1" customWidth="1"/>
    <col min="4095" max="4095" width="9.375" style="4" customWidth="1"/>
    <col min="4096" max="4096" width="10" style="4" customWidth="1"/>
    <col min="4097" max="4097" width="8.5" style="4" bestFit="1" customWidth="1"/>
    <col min="4098" max="4098" width="10.25" style="4" customWidth="1"/>
    <col min="4099" max="4099" width="10.125" style="4" customWidth="1"/>
    <col min="4100" max="4100" width="9.25" style="4" bestFit="1" customWidth="1"/>
    <col min="4101" max="4101" width="11" style="4" bestFit="1" customWidth="1"/>
    <col min="4102" max="4102" width="10.625" style="4" customWidth="1"/>
    <col min="4103" max="4103" width="10.375" style="4" bestFit="1" customWidth="1"/>
    <col min="4104" max="4104" width="9.5" style="4" bestFit="1" customWidth="1"/>
    <col min="4105" max="4300" width="9" style="4"/>
    <col min="4301" max="4301" width="4" style="4" customWidth="1"/>
    <col min="4302" max="4302" width="17.75" style="4" customWidth="1"/>
    <col min="4303" max="4304" width="12.5" style="4" customWidth="1"/>
    <col min="4305" max="4305" width="12.25" style="4" bestFit="1" customWidth="1"/>
    <col min="4306" max="4307" width="11" style="4" customWidth="1"/>
    <col min="4308" max="4308" width="9.875" style="4" customWidth="1"/>
    <col min="4309" max="4310" width="11" style="4" customWidth="1"/>
    <col min="4311" max="4311" width="10.125" style="4" customWidth="1"/>
    <col min="4312" max="4313" width="11" style="4" customWidth="1"/>
    <col min="4314" max="4314" width="10.375" style="4" customWidth="1"/>
    <col min="4315" max="4316" width="11" style="4" customWidth="1"/>
    <col min="4317" max="4317" width="10.625" style="4" customWidth="1"/>
    <col min="4318" max="4320" width="11" style="4" customWidth="1"/>
    <col min="4321" max="4322" width="11.25" style="4" customWidth="1"/>
    <col min="4323" max="4323" width="10.375" style="4" bestFit="1" customWidth="1"/>
    <col min="4324" max="4325" width="11.25" style="4" customWidth="1"/>
    <col min="4326" max="4326" width="10.375" style="4" customWidth="1"/>
    <col min="4327" max="4328" width="11.25" style="4" customWidth="1"/>
    <col min="4329" max="4329" width="12.25" style="4" bestFit="1" customWidth="1"/>
    <col min="4330" max="4331" width="11.25" style="4" customWidth="1"/>
    <col min="4332" max="4332" width="9.625" style="4" customWidth="1"/>
    <col min="4333" max="4334" width="11.25" style="4" customWidth="1"/>
    <col min="4335" max="4335" width="9.25" style="4" customWidth="1"/>
    <col min="4336" max="4337" width="11.25" style="4" customWidth="1"/>
    <col min="4338" max="4338" width="10.125" style="4" customWidth="1"/>
    <col min="4339" max="4340" width="9.375" style="4" customWidth="1"/>
    <col min="4341" max="4341" width="10.375" style="4" bestFit="1" customWidth="1"/>
    <col min="4342" max="4343" width="9.375" style="4" customWidth="1"/>
    <col min="4344" max="4344" width="9.25" style="4" bestFit="1" customWidth="1"/>
    <col min="4345" max="4345" width="9.375" style="4" customWidth="1"/>
    <col min="4346" max="4346" width="9" style="4" customWidth="1"/>
    <col min="4347" max="4347" width="9.75" style="4" customWidth="1"/>
    <col min="4348" max="4348" width="10.5" style="4" customWidth="1"/>
    <col min="4349" max="4349" width="11.125" style="4" bestFit="1" customWidth="1"/>
    <col min="4350" max="4350" width="10.375" style="4" bestFit="1" customWidth="1"/>
    <col min="4351" max="4351" width="9.375" style="4" customWidth="1"/>
    <col min="4352" max="4352" width="10" style="4" customWidth="1"/>
    <col min="4353" max="4353" width="8.5" style="4" bestFit="1" customWidth="1"/>
    <col min="4354" max="4354" width="10.25" style="4" customWidth="1"/>
    <col min="4355" max="4355" width="10.125" style="4" customWidth="1"/>
    <col min="4356" max="4356" width="9.25" style="4" bestFit="1" customWidth="1"/>
    <col min="4357" max="4357" width="11" style="4" bestFit="1" customWidth="1"/>
    <col min="4358" max="4358" width="10.625" style="4" customWidth="1"/>
    <col min="4359" max="4359" width="10.375" style="4" bestFit="1" customWidth="1"/>
    <col min="4360" max="4360" width="9.5" style="4" bestFit="1" customWidth="1"/>
    <col min="4361" max="4556" width="9" style="4"/>
    <col min="4557" max="4557" width="4" style="4" customWidth="1"/>
    <col min="4558" max="4558" width="17.75" style="4" customWidth="1"/>
    <col min="4559" max="4560" width="12.5" style="4" customWidth="1"/>
    <col min="4561" max="4561" width="12.25" style="4" bestFit="1" customWidth="1"/>
    <col min="4562" max="4563" width="11" style="4" customWidth="1"/>
    <col min="4564" max="4564" width="9.875" style="4" customWidth="1"/>
    <col min="4565" max="4566" width="11" style="4" customWidth="1"/>
    <col min="4567" max="4567" width="10.125" style="4" customWidth="1"/>
    <col min="4568" max="4569" width="11" style="4" customWidth="1"/>
    <col min="4570" max="4570" width="10.375" style="4" customWidth="1"/>
    <col min="4571" max="4572" width="11" style="4" customWidth="1"/>
    <col min="4573" max="4573" width="10.625" style="4" customWidth="1"/>
    <col min="4574" max="4576" width="11" style="4" customWidth="1"/>
    <col min="4577" max="4578" width="11.25" style="4" customWidth="1"/>
    <col min="4579" max="4579" width="10.375" style="4" bestFit="1" customWidth="1"/>
    <col min="4580" max="4581" width="11.25" style="4" customWidth="1"/>
    <col min="4582" max="4582" width="10.375" style="4" customWidth="1"/>
    <col min="4583" max="4584" width="11.25" style="4" customWidth="1"/>
    <col min="4585" max="4585" width="12.25" style="4" bestFit="1" customWidth="1"/>
    <col min="4586" max="4587" width="11.25" style="4" customWidth="1"/>
    <col min="4588" max="4588" width="9.625" style="4" customWidth="1"/>
    <col min="4589" max="4590" width="11.25" style="4" customWidth="1"/>
    <col min="4591" max="4591" width="9.25" style="4" customWidth="1"/>
    <col min="4592" max="4593" width="11.25" style="4" customWidth="1"/>
    <col min="4594" max="4594" width="10.125" style="4" customWidth="1"/>
    <col min="4595" max="4596" width="9.375" style="4" customWidth="1"/>
    <col min="4597" max="4597" width="10.375" style="4" bestFit="1" customWidth="1"/>
    <col min="4598" max="4599" width="9.375" style="4" customWidth="1"/>
    <col min="4600" max="4600" width="9.25" style="4" bestFit="1" customWidth="1"/>
    <col min="4601" max="4601" width="9.375" style="4" customWidth="1"/>
    <col min="4602" max="4602" width="9" style="4" customWidth="1"/>
    <col min="4603" max="4603" width="9.75" style="4" customWidth="1"/>
    <col min="4604" max="4604" width="10.5" style="4" customWidth="1"/>
    <col min="4605" max="4605" width="11.125" style="4" bestFit="1" customWidth="1"/>
    <col min="4606" max="4606" width="10.375" style="4" bestFit="1" customWidth="1"/>
    <col min="4607" max="4607" width="9.375" style="4" customWidth="1"/>
    <col min="4608" max="4608" width="10" style="4" customWidth="1"/>
    <col min="4609" max="4609" width="8.5" style="4" bestFit="1" customWidth="1"/>
    <col min="4610" max="4610" width="10.25" style="4" customWidth="1"/>
    <col min="4611" max="4611" width="10.125" style="4" customWidth="1"/>
    <col min="4612" max="4612" width="9.25" style="4" bestFit="1" customWidth="1"/>
    <col min="4613" max="4613" width="11" style="4" bestFit="1" customWidth="1"/>
    <col min="4614" max="4614" width="10.625" style="4" customWidth="1"/>
    <col min="4615" max="4615" width="10.375" style="4" bestFit="1" customWidth="1"/>
    <col min="4616" max="4616" width="9.5" style="4" bestFit="1" customWidth="1"/>
    <col min="4617" max="4812" width="9" style="4"/>
    <col min="4813" max="4813" width="4" style="4" customWidth="1"/>
    <col min="4814" max="4814" width="17.75" style="4" customWidth="1"/>
    <col min="4815" max="4816" width="12.5" style="4" customWidth="1"/>
    <col min="4817" max="4817" width="12.25" style="4" bestFit="1" customWidth="1"/>
    <col min="4818" max="4819" width="11" style="4" customWidth="1"/>
    <col min="4820" max="4820" width="9.875" style="4" customWidth="1"/>
    <col min="4821" max="4822" width="11" style="4" customWidth="1"/>
    <col min="4823" max="4823" width="10.125" style="4" customWidth="1"/>
    <col min="4824" max="4825" width="11" style="4" customWidth="1"/>
    <col min="4826" max="4826" width="10.375" style="4" customWidth="1"/>
    <col min="4827" max="4828" width="11" style="4" customWidth="1"/>
    <col min="4829" max="4829" width="10.625" style="4" customWidth="1"/>
    <col min="4830" max="4832" width="11" style="4" customWidth="1"/>
    <col min="4833" max="4834" width="11.25" style="4" customWidth="1"/>
    <col min="4835" max="4835" width="10.375" style="4" bestFit="1" customWidth="1"/>
    <col min="4836" max="4837" width="11.25" style="4" customWidth="1"/>
    <col min="4838" max="4838" width="10.375" style="4" customWidth="1"/>
    <col min="4839" max="4840" width="11.25" style="4" customWidth="1"/>
    <col min="4841" max="4841" width="12.25" style="4" bestFit="1" customWidth="1"/>
    <col min="4842" max="4843" width="11.25" style="4" customWidth="1"/>
    <col min="4844" max="4844" width="9.625" style="4" customWidth="1"/>
    <col min="4845" max="4846" width="11.25" style="4" customWidth="1"/>
    <col min="4847" max="4847" width="9.25" style="4" customWidth="1"/>
    <col min="4848" max="4849" width="11.25" style="4" customWidth="1"/>
    <col min="4850" max="4850" width="10.125" style="4" customWidth="1"/>
    <col min="4851" max="4852" width="9.375" style="4" customWidth="1"/>
    <col min="4853" max="4853" width="10.375" style="4" bestFit="1" customWidth="1"/>
    <col min="4854" max="4855" width="9.375" style="4" customWidth="1"/>
    <col min="4856" max="4856" width="9.25" style="4" bestFit="1" customWidth="1"/>
    <col min="4857" max="4857" width="9.375" style="4" customWidth="1"/>
    <col min="4858" max="4858" width="9" style="4" customWidth="1"/>
    <col min="4859" max="4859" width="9.75" style="4" customWidth="1"/>
    <col min="4860" max="4860" width="10.5" style="4" customWidth="1"/>
    <col min="4861" max="4861" width="11.125" style="4" bestFit="1" customWidth="1"/>
    <col min="4862" max="4862" width="10.375" style="4" bestFit="1" customWidth="1"/>
    <col min="4863" max="4863" width="9.375" style="4" customWidth="1"/>
    <col min="4864" max="4864" width="10" style="4" customWidth="1"/>
    <col min="4865" max="4865" width="8.5" style="4" bestFit="1" customWidth="1"/>
    <col min="4866" max="4866" width="10.25" style="4" customWidth="1"/>
    <col min="4867" max="4867" width="10.125" style="4" customWidth="1"/>
    <col min="4868" max="4868" width="9.25" style="4" bestFit="1" customWidth="1"/>
    <col min="4869" max="4869" width="11" style="4" bestFit="1" customWidth="1"/>
    <col min="4870" max="4870" width="10.625" style="4" customWidth="1"/>
    <col min="4871" max="4871" width="10.375" style="4" bestFit="1" customWidth="1"/>
    <col min="4872" max="4872" width="9.5" style="4" bestFit="1" customWidth="1"/>
    <col min="4873" max="5068" width="9" style="4"/>
    <col min="5069" max="5069" width="4" style="4" customWidth="1"/>
    <col min="5070" max="5070" width="17.75" style="4" customWidth="1"/>
    <col min="5071" max="5072" width="12.5" style="4" customWidth="1"/>
    <col min="5073" max="5073" width="12.25" style="4" bestFit="1" customWidth="1"/>
    <col min="5074" max="5075" width="11" style="4" customWidth="1"/>
    <col min="5076" max="5076" width="9.875" style="4" customWidth="1"/>
    <col min="5077" max="5078" width="11" style="4" customWidth="1"/>
    <col min="5079" max="5079" width="10.125" style="4" customWidth="1"/>
    <col min="5080" max="5081" width="11" style="4" customWidth="1"/>
    <col min="5082" max="5082" width="10.375" style="4" customWidth="1"/>
    <col min="5083" max="5084" width="11" style="4" customWidth="1"/>
    <col min="5085" max="5085" width="10.625" style="4" customWidth="1"/>
    <col min="5086" max="5088" width="11" style="4" customWidth="1"/>
    <col min="5089" max="5090" width="11.25" style="4" customWidth="1"/>
    <col min="5091" max="5091" width="10.375" style="4" bestFit="1" customWidth="1"/>
    <col min="5092" max="5093" width="11.25" style="4" customWidth="1"/>
    <col min="5094" max="5094" width="10.375" style="4" customWidth="1"/>
    <col min="5095" max="5096" width="11.25" style="4" customWidth="1"/>
    <col min="5097" max="5097" width="12.25" style="4" bestFit="1" customWidth="1"/>
    <col min="5098" max="5099" width="11.25" style="4" customWidth="1"/>
    <col min="5100" max="5100" width="9.625" style="4" customWidth="1"/>
    <col min="5101" max="5102" width="11.25" style="4" customWidth="1"/>
    <col min="5103" max="5103" width="9.25" style="4" customWidth="1"/>
    <col min="5104" max="5105" width="11.25" style="4" customWidth="1"/>
    <col min="5106" max="5106" width="10.125" style="4" customWidth="1"/>
    <col min="5107" max="5108" width="9.375" style="4" customWidth="1"/>
    <col min="5109" max="5109" width="10.375" style="4" bestFit="1" customWidth="1"/>
    <col min="5110" max="5111" width="9.375" style="4" customWidth="1"/>
    <col min="5112" max="5112" width="9.25" style="4" bestFit="1" customWidth="1"/>
    <col min="5113" max="5113" width="9.375" style="4" customWidth="1"/>
    <col min="5114" max="5114" width="9" style="4" customWidth="1"/>
    <col min="5115" max="5115" width="9.75" style="4" customWidth="1"/>
    <col min="5116" max="5116" width="10.5" style="4" customWidth="1"/>
    <col min="5117" max="5117" width="11.125" style="4" bestFit="1" customWidth="1"/>
    <col min="5118" max="5118" width="10.375" style="4" bestFit="1" customWidth="1"/>
    <col min="5119" max="5119" width="9.375" style="4" customWidth="1"/>
    <col min="5120" max="5120" width="10" style="4" customWidth="1"/>
    <col min="5121" max="5121" width="8.5" style="4" bestFit="1" customWidth="1"/>
    <col min="5122" max="5122" width="10.25" style="4" customWidth="1"/>
    <col min="5123" max="5123" width="10.125" style="4" customWidth="1"/>
    <col min="5124" max="5124" width="9.25" style="4" bestFit="1" customWidth="1"/>
    <col min="5125" max="5125" width="11" style="4" bestFit="1" customWidth="1"/>
    <col min="5126" max="5126" width="10.625" style="4" customWidth="1"/>
    <col min="5127" max="5127" width="10.375" style="4" bestFit="1" customWidth="1"/>
    <col min="5128" max="5128" width="9.5" style="4" bestFit="1" customWidth="1"/>
    <col min="5129" max="5324" width="9" style="4"/>
    <col min="5325" max="5325" width="4" style="4" customWidth="1"/>
    <col min="5326" max="5326" width="17.75" style="4" customWidth="1"/>
    <col min="5327" max="5328" width="12.5" style="4" customWidth="1"/>
    <col min="5329" max="5329" width="12.25" style="4" bestFit="1" customWidth="1"/>
    <col min="5330" max="5331" width="11" style="4" customWidth="1"/>
    <col min="5332" max="5332" width="9.875" style="4" customWidth="1"/>
    <col min="5333" max="5334" width="11" style="4" customWidth="1"/>
    <col min="5335" max="5335" width="10.125" style="4" customWidth="1"/>
    <col min="5336" max="5337" width="11" style="4" customWidth="1"/>
    <col min="5338" max="5338" width="10.375" style="4" customWidth="1"/>
    <col min="5339" max="5340" width="11" style="4" customWidth="1"/>
    <col min="5341" max="5341" width="10.625" style="4" customWidth="1"/>
    <col min="5342" max="5344" width="11" style="4" customWidth="1"/>
    <col min="5345" max="5346" width="11.25" style="4" customWidth="1"/>
    <col min="5347" max="5347" width="10.375" style="4" bestFit="1" customWidth="1"/>
    <col min="5348" max="5349" width="11.25" style="4" customWidth="1"/>
    <col min="5350" max="5350" width="10.375" style="4" customWidth="1"/>
    <col min="5351" max="5352" width="11.25" style="4" customWidth="1"/>
    <col min="5353" max="5353" width="12.25" style="4" bestFit="1" customWidth="1"/>
    <col min="5354" max="5355" width="11.25" style="4" customWidth="1"/>
    <col min="5356" max="5356" width="9.625" style="4" customWidth="1"/>
    <col min="5357" max="5358" width="11.25" style="4" customWidth="1"/>
    <col min="5359" max="5359" width="9.25" style="4" customWidth="1"/>
    <col min="5360" max="5361" width="11.25" style="4" customWidth="1"/>
    <col min="5362" max="5362" width="10.125" style="4" customWidth="1"/>
    <col min="5363" max="5364" width="9.375" style="4" customWidth="1"/>
    <col min="5365" max="5365" width="10.375" style="4" bestFit="1" customWidth="1"/>
    <col min="5366" max="5367" width="9.375" style="4" customWidth="1"/>
    <col min="5368" max="5368" width="9.25" style="4" bestFit="1" customWidth="1"/>
    <col min="5369" max="5369" width="9.375" style="4" customWidth="1"/>
    <col min="5370" max="5370" width="9" style="4" customWidth="1"/>
    <col min="5371" max="5371" width="9.75" style="4" customWidth="1"/>
    <col min="5372" max="5372" width="10.5" style="4" customWidth="1"/>
    <col min="5373" max="5373" width="11.125" style="4" bestFit="1" customWidth="1"/>
    <col min="5374" max="5374" width="10.375" style="4" bestFit="1" customWidth="1"/>
    <col min="5375" max="5375" width="9.375" style="4" customWidth="1"/>
    <col min="5376" max="5376" width="10" style="4" customWidth="1"/>
    <col min="5377" max="5377" width="8.5" style="4" bestFit="1" customWidth="1"/>
    <col min="5378" max="5378" width="10.25" style="4" customWidth="1"/>
    <col min="5379" max="5379" width="10.125" style="4" customWidth="1"/>
    <col min="5380" max="5380" width="9.25" style="4" bestFit="1" customWidth="1"/>
    <col min="5381" max="5381" width="11" style="4" bestFit="1" customWidth="1"/>
    <col min="5382" max="5382" width="10.625" style="4" customWidth="1"/>
    <col min="5383" max="5383" width="10.375" style="4" bestFit="1" customWidth="1"/>
    <col min="5384" max="5384" width="9.5" style="4" bestFit="1" customWidth="1"/>
    <col min="5385" max="5580" width="9" style="4"/>
    <col min="5581" max="5581" width="4" style="4" customWidth="1"/>
    <col min="5582" max="5582" width="17.75" style="4" customWidth="1"/>
    <col min="5583" max="5584" width="12.5" style="4" customWidth="1"/>
    <col min="5585" max="5585" width="12.25" style="4" bestFit="1" customWidth="1"/>
    <col min="5586" max="5587" width="11" style="4" customWidth="1"/>
    <col min="5588" max="5588" width="9.875" style="4" customWidth="1"/>
    <col min="5589" max="5590" width="11" style="4" customWidth="1"/>
    <col min="5591" max="5591" width="10.125" style="4" customWidth="1"/>
    <col min="5592" max="5593" width="11" style="4" customWidth="1"/>
    <col min="5594" max="5594" width="10.375" style="4" customWidth="1"/>
    <col min="5595" max="5596" width="11" style="4" customWidth="1"/>
    <col min="5597" max="5597" width="10.625" style="4" customWidth="1"/>
    <col min="5598" max="5600" width="11" style="4" customWidth="1"/>
    <col min="5601" max="5602" width="11.25" style="4" customWidth="1"/>
    <col min="5603" max="5603" width="10.375" style="4" bestFit="1" customWidth="1"/>
    <col min="5604" max="5605" width="11.25" style="4" customWidth="1"/>
    <col min="5606" max="5606" width="10.375" style="4" customWidth="1"/>
    <col min="5607" max="5608" width="11.25" style="4" customWidth="1"/>
    <col min="5609" max="5609" width="12.25" style="4" bestFit="1" customWidth="1"/>
    <col min="5610" max="5611" width="11.25" style="4" customWidth="1"/>
    <col min="5612" max="5612" width="9.625" style="4" customWidth="1"/>
    <col min="5613" max="5614" width="11.25" style="4" customWidth="1"/>
    <col min="5615" max="5615" width="9.25" style="4" customWidth="1"/>
    <col min="5616" max="5617" width="11.25" style="4" customWidth="1"/>
    <col min="5618" max="5618" width="10.125" style="4" customWidth="1"/>
    <col min="5619" max="5620" width="9.375" style="4" customWidth="1"/>
    <col min="5621" max="5621" width="10.375" style="4" bestFit="1" customWidth="1"/>
    <col min="5622" max="5623" width="9.375" style="4" customWidth="1"/>
    <col min="5624" max="5624" width="9.25" style="4" bestFit="1" customWidth="1"/>
    <col min="5625" max="5625" width="9.375" style="4" customWidth="1"/>
    <col min="5626" max="5626" width="9" style="4" customWidth="1"/>
    <col min="5627" max="5627" width="9.75" style="4" customWidth="1"/>
    <col min="5628" max="5628" width="10.5" style="4" customWidth="1"/>
    <col min="5629" max="5629" width="11.125" style="4" bestFit="1" customWidth="1"/>
    <col min="5630" max="5630" width="10.375" style="4" bestFit="1" customWidth="1"/>
    <col min="5631" max="5631" width="9.375" style="4" customWidth="1"/>
    <col min="5632" max="5632" width="10" style="4" customWidth="1"/>
    <col min="5633" max="5633" width="8.5" style="4" bestFit="1" customWidth="1"/>
    <col min="5634" max="5634" width="10.25" style="4" customWidth="1"/>
    <col min="5635" max="5635" width="10.125" style="4" customWidth="1"/>
    <col min="5636" max="5636" width="9.25" style="4" bestFit="1" customWidth="1"/>
    <col min="5637" max="5637" width="11" style="4" bestFit="1" customWidth="1"/>
    <col min="5638" max="5638" width="10.625" style="4" customWidth="1"/>
    <col min="5639" max="5639" width="10.375" style="4" bestFit="1" customWidth="1"/>
    <col min="5640" max="5640" width="9.5" style="4" bestFit="1" customWidth="1"/>
    <col min="5641" max="5836" width="9" style="4"/>
    <col min="5837" max="5837" width="4" style="4" customWidth="1"/>
    <col min="5838" max="5838" width="17.75" style="4" customWidth="1"/>
    <col min="5839" max="5840" width="12.5" style="4" customWidth="1"/>
    <col min="5841" max="5841" width="12.25" style="4" bestFit="1" customWidth="1"/>
    <col min="5842" max="5843" width="11" style="4" customWidth="1"/>
    <col min="5844" max="5844" width="9.875" style="4" customWidth="1"/>
    <col min="5845" max="5846" width="11" style="4" customWidth="1"/>
    <col min="5847" max="5847" width="10.125" style="4" customWidth="1"/>
    <col min="5848" max="5849" width="11" style="4" customWidth="1"/>
    <col min="5850" max="5850" width="10.375" style="4" customWidth="1"/>
    <col min="5851" max="5852" width="11" style="4" customWidth="1"/>
    <col min="5853" max="5853" width="10.625" style="4" customWidth="1"/>
    <col min="5854" max="5856" width="11" style="4" customWidth="1"/>
    <col min="5857" max="5858" width="11.25" style="4" customWidth="1"/>
    <col min="5859" max="5859" width="10.375" style="4" bestFit="1" customWidth="1"/>
    <col min="5860" max="5861" width="11.25" style="4" customWidth="1"/>
    <col min="5862" max="5862" width="10.375" style="4" customWidth="1"/>
    <col min="5863" max="5864" width="11.25" style="4" customWidth="1"/>
    <col min="5865" max="5865" width="12.25" style="4" bestFit="1" customWidth="1"/>
    <col min="5866" max="5867" width="11.25" style="4" customWidth="1"/>
    <col min="5868" max="5868" width="9.625" style="4" customWidth="1"/>
    <col min="5869" max="5870" width="11.25" style="4" customWidth="1"/>
    <col min="5871" max="5871" width="9.25" style="4" customWidth="1"/>
    <col min="5872" max="5873" width="11.25" style="4" customWidth="1"/>
    <col min="5874" max="5874" width="10.125" style="4" customWidth="1"/>
    <col min="5875" max="5876" width="9.375" style="4" customWidth="1"/>
    <col min="5877" max="5877" width="10.375" style="4" bestFit="1" customWidth="1"/>
    <col min="5878" max="5879" width="9.375" style="4" customWidth="1"/>
    <col min="5880" max="5880" width="9.25" style="4" bestFit="1" customWidth="1"/>
    <col min="5881" max="5881" width="9.375" style="4" customWidth="1"/>
    <col min="5882" max="5882" width="9" style="4" customWidth="1"/>
    <col min="5883" max="5883" width="9.75" style="4" customWidth="1"/>
    <col min="5884" max="5884" width="10.5" style="4" customWidth="1"/>
    <col min="5885" max="5885" width="11.125" style="4" bestFit="1" customWidth="1"/>
    <col min="5886" max="5886" width="10.375" style="4" bestFit="1" customWidth="1"/>
    <col min="5887" max="5887" width="9.375" style="4" customWidth="1"/>
    <col min="5888" max="5888" width="10" style="4" customWidth="1"/>
    <col min="5889" max="5889" width="8.5" style="4" bestFit="1" customWidth="1"/>
    <col min="5890" max="5890" width="10.25" style="4" customWidth="1"/>
    <col min="5891" max="5891" width="10.125" style="4" customWidth="1"/>
    <col min="5892" max="5892" width="9.25" style="4" bestFit="1" customWidth="1"/>
    <col min="5893" max="5893" width="11" style="4" bestFit="1" customWidth="1"/>
    <col min="5894" max="5894" width="10.625" style="4" customWidth="1"/>
    <col min="5895" max="5895" width="10.375" style="4" bestFit="1" customWidth="1"/>
    <col min="5896" max="5896" width="9.5" style="4" bestFit="1" customWidth="1"/>
    <col min="5897" max="6092" width="9" style="4"/>
    <col min="6093" max="6093" width="4" style="4" customWidth="1"/>
    <col min="6094" max="6094" width="17.75" style="4" customWidth="1"/>
    <col min="6095" max="6096" width="12.5" style="4" customWidth="1"/>
    <col min="6097" max="6097" width="12.25" style="4" bestFit="1" customWidth="1"/>
    <col min="6098" max="6099" width="11" style="4" customWidth="1"/>
    <col min="6100" max="6100" width="9.875" style="4" customWidth="1"/>
    <col min="6101" max="6102" width="11" style="4" customWidth="1"/>
    <col min="6103" max="6103" width="10.125" style="4" customWidth="1"/>
    <col min="6104" max="6105" width="11" style="4" customWidth="1"/>
    <col min="6106" max="6106" width="10.375" style="4" customWidth="1"/>
    <col min="6107" max="6108" width="11" style="4" customWidth="1"/>
    <col min="6109" max="6109" width="10.625" style="4" customWidth="1"/>
    <col min="6110" max="6112" width="11" style="4" customWidth="1"/>
    <col min="6113" max="6114" width="11.25" style="4" customWidth="1"/>
    <col min="6115" max="6115" width="10.375" style="4" bestFit="1" customWidth="1"/>
    <col min="6116" max="6117" width="11.25" style="4" customWidth="1"/>
    <col min="6118" max="6118" width="10.375" style="4" customWidth="1"/>
    <col min="6119" max="6120" width="11.25" style="4" customWidth="1"/>
    <col min="6121" max="6121" width="12.25" style="4" bestFit="1" customWidth="1"/>
    <col min="6122" max="6123" width="11.25" style="4" customWidth="1"/>
    <col min="6124" max="6124" width="9.625" style="4" customWidth="1"/>
    <col min="6125" max="6126" width="11.25" style="4" customWidth="1"/>
    <col min="6127" max="6127" width="9.25" style="4" customWidth="1"/>
    <col min="6128" max="6129" width="11.25" style="4" customWidth="1"/>
    <col min="6130" max="6130" width="10.125" style="4" customWidth="1"/>
    <col min="6131" max="6132" width="9.375" style="4" customWidth="1"/>
    <col min="6133" max="6133" width="10.375" style="4" bestFit="1" customWidth="1"/>
    <col min="6134" max="6135" width="9.375" style="4" customWidth="1"/>
    <col min="6136" max="6136" width="9.25" style="4" bestFit="1" customWidth="1"/>
    <col min="6137" max="6137" width="9.375" style="4" customWidth="1"/>
    <col min="6138" max="6138" width="9" style="4" customWidth="1"/>
    <col min="6139" max="6139" width="9.75" style="4" customWidth="1"/>
    <col min="6140" max="6140" width="10.5" style="4" customWidth="1"/>
    <col min="6141" max="6141" width="11.125" style="4" bestFit="1" customWidth="1"/>
    <col min="6142" max="6142" width="10.375" style="4" bestFit="1" customWidth="1"/>
    <col min="6143" max="6143" width="9.375" style="4" customWidth="1"/>
    <col min="6144" max="6144" width="10" style="4" customWidth="1"/>
    <col min="6145" max="6145" width="8.5" style="4" bestFit="1" customWidth="1"/>
    <col min="6146" max="6146" width="10.25" style="4" customWidth="1"/>
    <col min="6147" max="6147" width="10.125" style="4" customWidth="1"/>
    <col min="6148" max="6148" width="9.25" style="4" bestFit="1" customWidth="1"/>
    <col min="6149" max="6149" width="11" style="4" bestFit="1" customWidth="1"/>
    <col min="6150" max="6150" width="10.625" style="4" customWidth="1"/>
    <col min="6151" max="6151" width="10.375" style="4" bestFit="1" customWidth="1"/>
    <col min="6152" max="6152" width="9.5" style="4" bestFit="1" customWidth="1"/>
    <col min="6153" max="6348" width="9" style="4"/>
    <col min="6349" max="6349" width="4" style="4" customWidth="1"/>
    <col min="6350" max="6350" width="17.75" style="4" customWidth="1"/>
    <col min="6351" max="6352" width="12.5" style="4" customWidth="1"/>
    <col min="6353" max="6353" width="12.25" style="4" bestFit="1" customWidth="1"/>
    <col min="6354" max="6355" width="11" style="4" customWidth="1"/>
    <col min="6356" max="6356" width="9.875" style="4" customWidth="1"/>
    <col min="6357" max="6358" width="11" style="4" customWidth="1"/>
    <col min="6359" max="6359" width="10.125" style="4" customWidth="1"/>
    <col min="6360" max="6361" width="11" style="4" customWidth="1"/>
    <col min="6362" max="6362" width="10.375" style="4" customWidth="1"/>
    <col min="6363" max="6364" width="11" style="4" customWidth="1"/>
    <col min="6365" max="6365" width="10.625" style="4" customWidth="1"/>
    <col min="6366" max="6368" width="11" style="4" customWidth="1"/>
    <col min="6369" max="6370" width="11.25" style="4" customWidth="1"/>
    <col min="6371" max="6371" width="10.375" style="4" bestFit="1" customWidth="1"/>
    <col min="6372" max="6373" width="11.25" style="4" customWidth="1"/>
    <col min="6374" max="6374" width="10.375" style="4" customWidth="1"/>
    <col min="6375" max="6376" width="11.25" style="4" customWidth="1"/>
    <col min="6377" max="6377" width="12.25" style="4" bestFit="1" customWidth="1"/>
    <col min="6378" max="6379" width="11.25" style="4" customWidth="1"/>
    <col min="6380" max="6380" width="9.625" style="4" customWidth="1"/>
    <col min="6381" max="6382" width="11.25" style="4" customWidth="1"/>
    <col min="6383" max="6383" width="9.25" style="4" customWidth="1"/>
    <col min="6384" max="6385" width="11.25" style="4" customWidth="1"/>
    <col min="6386" max="6386" width="10.125" style="4" customWidth="1"/>
    <col min="6387" max="6388" width="9.375" style="4" customWidth="1"/>
    <col min="6389" max="6389" width="10.375" style="4" bestFit="1" customWidth="1"/>
    <col min="6390" max="6391" width="9.375" style="4" customWidth="1"/>
    <col min="6392" max="6392" width="9.25" style="4" bestFit="1" customWidth="1"/>
    <col min="6393" max="6393" width="9.375" style="4" customWidth="1"/>
    <col min="6394" max="6394" width="9" style="4" customWidth="1"/>
    <col min="6395" max="6395" width="9.75" style="4" customWidth="1"/>
    <col min="6396" max="6396" width="10.5" style="4" customWidth="1"/>
    <col min="6397" max="6397" width="11.125" style="4" bestFit="1" customWidth="1"/>
    <col min="6398" max="6398" width="10.375" style="4" bestFit="1" customWidth="1"/>
    <col min="6399" max="6399" width="9.375" style="4" customWidth="1"/>
    <col min="6400" max="6400" width="10" style="4" customWidth="1"/>
    <col min="6401" max="6401" width="8.5" style="4" bestFit="1" customWidth="1"/>
    <col min="6402" max="6402" width="10.25" style="4" customWidth="1"/>
    <col min="6403" max="6403" width="10.125" style="4" customWidth="1"/>
    <col min="6404" max="6404" width="9.25" style="4" bestFit="1" customWidth="1"/>
    <col min="6405" max="6405" width="11" style="4" bestFit="1" customWidth="1"/>
    <col min="6406" max="6406" width="10.625" style="4" customWidth="1"/>
    <col min="6407" max="6407" width="10.375" style="4" bestFit="1" customWidth="1"/>
    <col min="6408" max="6408" width="9.5" style="4" bestFit="1" customWidth="1"/>
    <col min="6409" max="6604" width="9" style="4"/>
    <col min="6605" max="6605" width="4" style="4" customWidth="1"/>
    <col min="6606" max="6606" width="17.75" style="4" customWidth="1"/>
    <col min="6607" max="6608" width="12.5" style="4" customWidth="1"/>
    <col min="6609" max="6609" width="12.25" style="4" bestFit="1" customWidth="1"/>
    <col min="6610" max="6611" width="11" style="4" customWidth="1"/>
    <col min="6612" max="6612" width="9.875" style="4" customWidth="1"/>
    <col min="6613" max="6614" width="11" style="4" customWidth="1"/>
    <col min="6615" max="6615" width="10.125" style="4" customWidth="1"/>
    <col min="6616" max="6617" width="11" style="4" customWidth="1"/>
    <col min="6618" max="6618" width="10.375" style="4" customWidth="1"/>
    <col min="6619" max="6620" width="11" style="4" customWidth="1"/>
    <col min="6621" max="6621" width="10.625" style="4" customWidth="1"/>
    <col min="6622" max="6624" width="11" style="4" customWidth="1"/>
    <col min="6625" max="6626" width="11.25" style="4" customWidth="1"/>
    <col min="6627" max="6627" width="10.375" style="4" bestFit="1" customWidth="1"/>
    <col min="6628" max="6629" width="11.25" style="4" customWidth="1"/>
    <col min="6630" max="6630" width="10.375" style="4" customWidth="1"/>
    <col min="6631" max="6632" width="11.25" style="4" customWidth="1"/>
    <col min="6633" max="6633" width="12.25" style="4" bestFit="1" customWidth="1"/>
    <col min="6634" max="6635" width="11.25" style="4" customWidth="1"/>
    <col min="6636" max="6636" width="9.625" style="4" customWidth="1"/>
    <col min="6637" max="6638" width="11.25" style="4" customWidth="1"/>
    <col min="6639" max="6639" width="9.25" style="4" customWidth="1"/>
    <col min="6640" max="6641" width="11.25" style="4" customWidth="1"/>
    <col min="6642" max="6642" width="10.125" style="4" customWidth="1"/>
    <col min="6643" max="6644" width="9.375" style="4" customWidth="1"/>
    <col min="6645" max="6645" width="10.375" style="4" bestFit="1" customWidth="1"/>
    <col min="6646" max="6647" width="9.375" style="4" customWidth="1"/>
    <col min="6648" max="6648" width="9.25" style="4" bestFit="1" customWidth="1"/>
    <col min="6649" max="6649" width="9.375" style="4" customWidth="1"/>
    <col min="6650" max="6650" width="9" style="4" customWidth="1"/>
    <col min="6651" max="6651" width="9.75" style="4" customWidth="1"/>
    <col min="6652" max="6652" width="10.5" style="4" customWidth="1"/>
    <col min="6653" max="6653" width="11.125" style="4" bestFit="1" customWidth="1"/>
    <col min="6654" max="6654" width="10.375" style="4" bestFit="1" customWidth="1"/>
    <col min="6655" max="6655" width="9.375" style="4" customWidth="1"/>
    <col min="6656" max="6656" width="10" style="4" customWidth="1"/>
    <col min="6657" max="6657" width="8.5" style="4" bestFit="1" customWidth="1"/>
    <col min="6658" max="6658" width="10.25" style="4" customWidth="1"/>
    <col min="6659" max="6659" width="10.125" style="4" customWidth="1"/>
    <col min="6660" max="6660" width="9.25" style="4" bestFit="1" customWidth="1"/>
    <col min="6661" max="6661" width="11" style="4" bestFit="1" customWidth="1"/>
    <col min="6662" max="6662" width="10.625" style="4" customWidth="1"/>
    <col min="6663" max="6663" width="10.375" style="4" bestFit="1" customWidth="1"/>
    <col min="6664" max="6664" width="9.5" style="4" bestFit="1" customWidth="1"/>
    <col min="6665" max="6860" width="9" style="4"/>
    <col min="6861" max="6861" width="4" style="4" customWidth="1"/>
    <col min="6862" max="6862" width="17.75" style="4" customWidth="1"/>
    <col min="6863" max="6864" width="12.5" style="4" customWidth="1"/>
    <col min="6865" max="6865" width="12.25" style="4" bestFit="1" customWidth="1"/>
    <col min="6866" max="6867" width="11" style="4" customWidth="1"/>
    <col min="6868" max="6868" width="9.875" style="4" customWidth="1"/>
    <col min="6869" max="6870" width="11" style="4" customWidth="1"/>
    <col min="6871" max="6871" width="10.125" style="4" customWidth="1"/>
    <col min="6872" max="6873" width="11" style="4" customWidth="1"/>
    <col min="6874" max="6874" width="10.375" style="4" customWidth="1"/>
    <col min="6875" max="6876" width="11" style="4" customWidth="1"/>
    <col min="6877" max="6877" width="10.625" style="4" customWidth="1"/>
    <col min="6878" max="6880" width="11" style="4" customWidth="1"/>
    <col min="6881" max="6882" width="11.25" style="4" customWidth="1"/>
    <col min="6883" max="6883" width="10.375" style="4" bestFit="1" customWidth="1"/>
    <col min="6884" max="6885" width="11.25" style="4" customWidth="1"/>
    <col min="6886" max="6886" width="10.375" style="4" customWidth="1"/>
    <col min="6887" max="6888" width="11.25" style="4" customWidth="1"/>
    <col min="6889" max="6889" width="12.25" style="4" bestFit="1" customWidth="1"/>
    <col min="6890" max="6891" width="11.25" style="4" customWidth="1"/>
    <col min="6892" max="6892" width="9.625" style="4" customWidth="1"/>
    <col min="6893" max="6894" width="11.25" style="4" customWidth="1"/>
    <col min="6895" max="6895" width="9.25" style="4" customWidth="1"/>
    <col min="6896" max="6897" width="11.25" style="4" customWidth="1"/>
    <col min="6898" max="6898" width="10.125" style="4" customWidth="1"/>
    <col min="6899" max="6900" width="9.375" style="4" customWidth="1"/>
    <col min="6901" max="6901" width="10.375" style="4" bestFit="1" customWidth="1"/>
    <col min="6902" max="6903" width="9.375" style="4" customWidth="1"/>
    <col min="6904" max="6904" width="9.25" style="4" bestFit="1" customWidth="1"/>
    <col min="6905" max="6905" width="9.375" style="4" customWidth="1"/>
    <col min="6906" max="6906" width="9" style="4" customWidth="1"/>
    <col min="6907" max="6907" width="9.75" style="4" customWidth="1"/>
    <col min="6908" max="6908" width="10.5" style="4" customWidth="1"/>
    <col min="6909" max="6909" width="11.125" style="4" bestFit="1" customWidth="1"/>
    <col min="6910" max="6910" width="10.375" style="4" bestFit="1" customWidth="1"/>
    <col min="6911" max="6911" width="9.375" style="4" customWidth="1"/>
    <col min="6912" max="6912" width="10" style="4" customWidth="1"/>
    <col min="6913" max="6913" width="8.5" style="4" bestFit="1" customWidth="1"/>
    <col min="6914" max="6914" width="10.25" style="4" customWidth="1"/>
    <col min="6915" max="6915" width="10.125" style="4" customWidth="1"/>
    <col min="6916" max="6916" width="9.25" style="4" bestFit="1" customWidth="1"/>
    <col min="6917" max="6917" width="11" style="4" bestFit="1" customWidth="1"/>
    <col min="6918" max="6918" width="10.625" style="4" customWidth="1"/>
    <col min="6919" max="6919" width="10.375" style="4" bestFit="1" customWidth="1"/>
    <col min="6920" max="6920" width="9.5" style="4" bestFit="1" customWidth="1"/>
    <col min="6921" max="7116" width="9" style="4"/>
    <col min="7117" max="7117" width="4" style="4" customWidth="1"/>
    <col min="7118" max="7118" width="17.75" style="4" customWidth="1"/>
    <col min="7119" max="7120" width="12.5" style="4" customWidth="1"/>
    <col min="7121" max="7121" width="12.25" style="4" bestFit="1" customWidth="1"/>
    <col min="7122" max="7123" width="11" style="4" customWidth="1"/>
    <col min="7124" max="7124" width="9.875" style="4" customWidth="1"/>
    <col min="7125" max="7126" width="11" style="4" customWidth="1"/>
    <col min="7127" max="7127" width="10.125" style="4" customWidth="1"/>
    <col min="7128" max="7129" width="11" style="4" customWidth="1"/>
    <col min="7130" max="7130" width="10.375" style="4" customWidth="1"/>
    <col min="7131" max="7132" width="11" style="4" customWidth="1"/>
    <col min="7133" max="7133" width="10.625" style="4" customWidth="1"/>
    <col min="7134" max="7136" width="11" style="4" customWidth="1"/>
    <col min="7137" max="7138" width="11.25" style="4" customWidth="1"/>
    <col min="7139" max="7139" width="10.375" style="4" bestFit="1" customWidth="1"/>
    <col min="7140" max="7141" width="11.25" style="4" customWidth="1"/>
    <col min="7142" max="7142" width="10.375" style="4" customWidth="1"/>
    <col min="7143" max="7144" width="11.25" style="4" customWidth="1"/>
    <col min="7145" max="7145" width="12.25" style="4" bestFit="1" customWidth="1"/>
    <col min="7146" max="7147" width="11.25" style="4" customWidth="1"/>
    <col min="7148" max="7148" width="9.625" style="4" customWidth="1"/>
    <col min="7149" max="7150" width="11.25" style="4" customWidth="1"/>
    <col min="7151" max="7151" width="9.25" style="4" customWidth="1"/>
    <col min="7152" max="7153" width="11.25" style="4" customWidth="1"/>
    <col min="7154" max="7154" width="10.125" style="4" customWidth="1"/>
    <col min="7155" max="7156" width="9.375" style="4" customWidth="1"/>
    <col min="7157" max="7157" width="10.375" style="4" bestFit="1" customWidth="1"/>
    <col min="7158" max="7159" width="9.375" style="4" customWidth="1"/>
    <col min="7160" max="7160" width="9.25" style="4" bestFit="1" customWidth="1"/>
    <col min="7161" max="7161" width="9.375" style="4" customWidth="1"/>
    <col min="7162" max="7162" width="9" style="4" customWidth="1"/>
    <col min="7163" max="7163" width="9.75" style="4" customWidth="1"/>
    <col min="7164" max="7164" width="10.5" style="4" customWidth="1"/>
    <col min="7165" max="7165" width="11.125" style="4" bestFit="1" customWidth="1"/>
    <col min="7166" max="7166" width="10.375" style="4" bestFit="1" customWidth="1"/>
    <col min="7167" max="7167" width="9.375" style="4" customWidth="1"/>
    <col min="7168" max="7168" width="10" style="4" customWidth="1"/>
    <col min="7169" max="7169" width="8.5" style="4" bestFit="1" customWidth="1"/>
    <col min="7170" max="7170" width="10.25" style="4" customWidth="1"/>
    <col min="7171" max="7171" width="10.125" style="4" customWidth="1"/>
    <col min="7172" max="7172" width="9.25" style="4" bestFit="1" customWidth="1"/>
    <col min="7173" max="7173" width="11" style="4" bestFit="1" customWidth="1"/>
    <col min="7174" max="7174" width="10.625" style="4" customWidth="1"/>
    <col min="7175" max="7175" width="10.375" style="4" bestFit="1" customWidth="1"/>
    <col min="7176" max="7176" width="9.5" style="4" bestFit="1" customWidth="1"/>
    <col min="7177" max="7372" width="9" style="4"/>
    <col min="7373" max="7373" width="4" style="4" customWidth="1"/>
    <col min="7374" max="7374" width="17.75" style="4" customWidth="1"/>
    <col min="7375" max="7376" width="12.5" style="4" customWidth="1"/>
    <col min="7377" max="7377" width="12.25" style="4" bestFit="1" customWidth="1"/>
    <col min="7378" max="7379" width="11" style="4" customWidth="1"/>
    <col min="7380" max="7380" width="9.875" style="4" customWidth="1"/>
    <col min="7381" max="7382" width="11" style="4" customWidth="1"/>
    <col min="7383" max="7383" width="10.125" style="4" customWidth="1"/>
    <col min="7384" max="7385" width="11" style="4" customWidth="1"/>
    <col min="7386" max="7386" width="10.375" style="4" customWidth="1"/>
    <col min="7387" max="7388" width="11" style="4" customWidth="1"/>
    <col min="7389" max="7389" width="10.625" style="4" customWidth="1"/>
    <col min="7390" max="7392" width="11" style="4" customWidth="1"/>
    <col min="7393" max="7394" width="11.25" style="4" customWidth="1"/>
    <col min="7395" max="7395" width="10.375" style="4" bestFit="1" customWidth="1"/>
    <col min="7396" max="7397" width="11.25" style="4" customWidth="1"/>
    <col min="7398" max="7398" width="10.375" style="4" customWidth="1"/>
    <col min="7399" max="7400" width="11.25" style="4" customWidth="1"/>
    <col min="7401" max="7401" width="12.25" style="4" bestFit="1" customWidth="1"/>
    <col min="7402" max="7403" width="11.25" style="4" customWidth="1"/>
    <col min="7404" max="7404" width="9.625" style="4" customWidth="1"/>
    <col min="7405" max="7406" width="11.25" style="4" customWidth="1"/>
    <col min="7407" max="7407" width="9.25" style="4" customWidth="1"/>
    <col min="7408" max="7409" width="11.25" style="4" customWidth="1"/>
    <col min="7410" max="7410" width="10.125" style="4" customWidth="1"/>
    <col min="7411" max="7412" width="9.375" style="4" customWidth="1"/>
    <col min="7413" max="7413" width="10.375" style="4" bestFit="1" customWidth="1"/>
    <col min="7414" max="7415" width="9.375" style="4" customWidth="1"/>
    <col min="7416" max="7416" width="9.25" style="4" bestFit="1" customWidth="1"/>
    <col min="7417" max="7417" width="9.375" style="4" customWidth="1"/>
    <col min="7418" max="7418" width="9" style="4" customWidth="1"/>
    <col min="7419" max="7419" width="9.75" style="4" customWidth="1"/>
    <col min="7420" max="7420" width="10.5" style="4" customWidth="1"/>
    <col min="7421" max="7421" width="11.125" style="4" bestFit="1" customWidth="1"/>
    <col min="7422" max="7422" width="10.375" style="4" bestFit="1" customWidth="1"/>
    <col min="7423" max="7423" width="9.375" style="4" customWidth="1"/>
    <col min="7424" max="7424" width="10" style="4" customWidth="1"/>
    <col min="7425" max="7425" width="8.5" style="4" bestFit="1" customWidth="1"/>
    <col min="7426" max="7426" width="10.25" style="4" customWidth="1"/>
    <col min="7427" max="7427" width="10.125" style="4" customWidth="1"/>
    <col min="7428" max="7428" width="9.25" style="4" bestFit="1" customWidth="1"/>
    <col min="7429" max="7429" width="11" style="4" bestFit="1" customWidth="1"/>
    <col min="7430" max="7430" width="10.625" style="4" customWidth="1"/>
    <col min="7431" max="7431" width="10.375" style="4" bestFit="1" customWidth="1"/>
    <col min="7432" max="7432" width="9.5" style="4" bestFit="1" customWidth="1"/>
    <col min="7433" max="7628" width="9" style="4"/>
    <col min="7629" max="7629" width="4" style="4" customWidth="1"/>
    <col min="7630" max="7630" width="17.75" style="4" customWidth="1"/>
    <col min="7631" max="7632" width="12.5" style="4" customWidth="1"/>
    <col min="7633" max="7633" width="12.25" style="4" bestFit="1" customWidth="1"/>
    <col min="7634" max="7635" width="11" style="4" customWidth="1"/>
    <col min="7636" max="7636" width="9.875" style="4" customWidth="1"/>
    <col min="7637" max="7638" width="11" style="4" customWidth="1"/>
    <col min="7639" max="7639" width="10.125" style="4" customWidth="1"/>
    <col min="7640" max="7641" width="11" style="4" customWidth="1"/>
    <col min="7642" max="7642" width="10.375" style="4" customWidth="1"/>
    <col min="7643" max="7644" width="11" style="4" customWidth="1"/>
    <col min="7645" max="7645" width="10.625" style="4" customWidth="1"/>
    <col min="7646" max="7648" width="11" style="4" customWidth="1"/>
    <col min="7649" max="7650" width="11.25" style="4" customWidth="1"/>
    <col min="7651" max="7651" width="10.375" style="4" bestFit="1" customWidth="1"/>
    <col min="7652" max="7653" width="11.25" style="4" customWidth="1"/>
    <col min="7654" max="7654" width="10.375" style="4" customWidth="1"/>
    <col min="7655" max="7656" width="11.25" style="4" customWidth="1"/>
    <col min="7657" max="7657" width="12.25" style="4" bestFit="1" customWidth="1"/>
    <col min="7658" max="7659" width="11.25" style="4" customWidth="1"/>
    <col min="7660" max="7660" width="9.625" style="4" customWidth="1"/>
    <col min="7661" max="7662" width="11.25" style="4" customWidth="1"/>
    <col min="7663" max="7663" width="9.25" style="4" customWidth="1"/>
    <col min="7664" max="7665" width="11.25" style="4" customWidth="1"/>
    <col min="7666" max="7666" width="10.125" style="4" customWidth="1"/>
    <col min="7667" max="7668" width="9.375" style="4" customWidth="1"/>
    <col min="7669" max="7669" width="10.375" style="4" bestFit="1" customWidth="1"/>
    <col min="7670" max="7671" width="9.375" style="4" customWidth="1"/>
    <col min="7672" max="7672" width="9.25" style="4" bestFit="1" customWidth="1"/>
    <col min="7673" max="7673" width="9.375" style="4" customWidth="1"/>
    <col min="7674" max="7674" width="9" style="4" customWidth="1"/>
    <col min="7675" max="7675" width="9.75" style="4" customWidth="1"/>
    <col min="7676" max="7676" width="10.5" style="4" customWidth="1"/>
    <col min="7677" max="7677" width="11.125" style="4" bestFit="1" customWidth="1"/>
    <col min="7678" max="7678" width="10.375" style="4" bestFit="1" customWidth="1"/>
    <col min="7679" max="7679" width="9.375" style="4" customWidth="1"/>
    <col min="7680" max="7680" width="10" style="4" customWidth="1"/>
    <col min="7681" max="7681" width="8.5" style="4" bestFit="1" customWidth="1"/>
    <col min="7682" max="7682" width="10.25" style="4" customWidth="1"/>
    <col min="7683" max="7683" width="10.125" style="4" customWidth="1"/>
    <col min="7684" max="7684" width="9.25" style="4" bestFit="1" customWidth="1"/>
    <col min="7685" max="7685" width="11" style="4" bestFit="1" customWidth="1"/>
    <col min="7686" max="7686" width="10.625" style="4" customWidth="1"/>
    <col min="7687" max="7687" width="10.375" style="4" bestFit="1" customWidth="1"/>
    <col min="7688" max="7688" width="9.5" style="4" bestFit="1" customWidth="1"/>
    <col min="7689" max="7884" width="9" style="4"/>
    <col min="7885" max="7885" width="4" style="4" customWidth="1"/>
    <col min="7886" max="7886" width="17.75" style="4" customWidth="1"/>
    <col min="7887" max="7888" width="12.5" style="4" customWidth="1"/>
    <col min="7889" max="7889" width="12.25" style="4" bestFit="1" customWidth="1"/>
    <col min="7890" max="7891" width="11" style="4" customWidth="1"/>
    <col min="7892" max="7892" width="9.875" style="4" customWidth="1"/>
    <col min="7893" max="7894" width="11" style="4" customWidth="1"/>
    <col min="7895" max="7895" width="10.125" style="4" customWidth="1"/>
    <col min="7896" max="7897" width="11" style="4" customWidth="1"/>
    <col min="7898" max="7898" width="10.375" style="4" customWidth="1"/>
    <col min="7899" max="7900" width="11" style="4" customWidth="1"/>
    <col min="7901" max="7901" width="10.625" style="4" customWidth="1"/>
    <col min="7902" max="7904" width="11" style="4" customWidth="1"/>
    <col min="7905" max="7906" width="11.25" style="4" customWidth="1"/>
    <col min="7907" max="7907" width="10.375" style="4" bestFit="1" customWidth="1"/>
    <col min="7908" max="7909" width="11.25" style="4" customWidth="1"/>
    <col min="7910" max="7910" width="10.375" style="4" customWidth="1"/>
    <col min="7911" max="7912" width="11.25" style="4" customWidth="1"/>
    <col min="7913" max="7913" width="12.25" style="4" bestFit="1" customWidth="1"/>
    <col min="7914" max="7915" width="11.25" style="4" customWidth="1"/>
    <col min="7916" max="7916" width="9.625" style="4" customWidth="1"/>
    <col min="7917" max="7918" width="11.25" style="4" customWidth="1"/>
    <col min="7919" max="7919" width="9.25" style="4" customWidth="1"/>
    <col min="7920" max="7921" width="11.25" style="4" customWidth="1"/>
    <col min="7922" max="7922" width="10.125" style="4" customWidth="1"/>
    <col min="7923" max="7924" width="9.375" style="4" customWidth="1"/>
    <col min="7925" max="7925" width="10.375" style="4" bestFit="1" customWidth="1"/>
    <col min="7926" max="7927" width="9.375" style="4" customWidth="1"/>
    <col min="7928" max="7928" width="9.25" style="4" bestFit="1" customWidth="1"/>
    <col min="7929" max="7929" width="9.375" style="4" customWidth="1"/>
    <col min="7930" max="7930" width="9" style="4" customWidth="1"/>
    <col min="7931" max="7931" width="9.75" style="4" customWidth="1"/>
    <col min="7932" max="7932" width="10.5" style="4" customWidth="1"/>
    <col min="7933" max="7933" width="11.125" style="4" bestFit="1" customWidth="1"/>
    <col min="7934" max="7934" width="10.375" style="4" bestFit="1" customWidth="1"/>
    <col min="7935" max="7935" width="9.375" style="4" customWidth="1"/>
    <col min="7936" max="7936" width="10" style="4" customWidth="1"/>
    <col min="7937" max="7937" width="8.5" style="4" bestFit="1" customWidth="1"/>
    <col min="7938" max="7938" width="10.25" style="4" customWidth="1"/>
    <col min="7939" max="7939" width="10.125" style="4" customWidth="1"/>
    <col min="7940" max="7940" width="9.25" style="4" bestFit="1" customWidth="1"/>
    <col min="7941" max="7941" width="11" style="4" bestFit="1" customWidth="1"/>
    <col min="7942" max="7942" width="10.625" style="4" customWidth="1"/>
    <col min="7943" max="7943" width="10.375" style="4" bestFit="1" customWidth="1"/>
    <col min="7944" max="7944" width="9.5" style="4" bestFit="1" customWidth="1"/>
    <col min="7945" max="8140" width="9" style="4"/>
    <col min="8141" max="8141" width="4" style="4" customWidth="1"/>
    <col min="8142" max="8142" width="17.75" style="4" customWidth="1"/>
    <col min="8143" max="8144" width="12.5" style="4" customWidth="1"/>
    <col min="8145" max="8145" width="12.25" style="4" bestFit="1" customWidth="1"/>
    <col min="8146" max="8147" width="11" style="4" customWidth="1"/>
    <col min="8148" max="8148" width="9.875" style="4" customWidth="1"/>
    <col min="8149" max="8150" width="11" style="4" customWidth="1"/>
    <col min="8151" max="8151" width="10.125" style="4" customWidth="1"/>
    <col min="8152" max="8153" width="11" style="4" customWidth="1"/>
    <col min="8154" max="8154" width="10.375" style="4" customWidth="1"/>
    <col min="8155" max="8156" width="11" style="4" customWidth="1"/>
    <col min="8157" max="8157" width="10.625" style="4" customWidth="1"/>
    <col min="8158" max="8160" width="11" style="4" customWidth="1"/>
    <col min="8161" max="8162" width="11.25" style="4" customWidth="1"/>
    <col min="8163" max="8163" width="10.375" style="4" bestFit="1" customWidth="1"/>
    <col min="8164" max="8165" width="11.25" style="4" customWidth="1"/>
    <col min="8166" max="8166" width="10.375" style="4" customWidth="1"/>
    <col min="8167" max="8168" width="11.25" style="4" customWidth="1"/>
    <col min="8169" max="8169" width="12.25" style="4" bestFit="1" customWidth="1"/>
    <col min="8170" max="8171" width="11.25" style="4" customWidth="1"/>
    <col min="8172" max="8172" width="9.625" style="4" customWidth="1"/>
    <col min="8173" max="8174" width="11.25" style="4" customWidth="1"/>
    <col min="8175" max="8175" width="9.25" style="4" customWidth="1"/>
    <col min="8176" max="8177" width="11.25" style="4" customWidth="1"/>
    <col min="8178" max="8178" width="10.125" style="4" customWidth="1"/>
    <col min="8179" max="8180" width="9.375" style="4" customWidth="1"/>
    <col min="8181" max="8181" width="10.375" style="4" bestFit="1" customWidth="1"/>
    <col min="8182" max="8183" width="9.375" style="4" customWidth="1"/>
    <col min="8184" max="8184" width="9.25" style="4" bestFit="1" customWidth="1"/>
    <col min="8185" max="8185" width="9.375" style="4" customWidth="1"/>
    <col min="8186" max="8186" width="9" style="4" customWidth="1"/>
    <col min="8187" max="8187" width="9.75" style="4" customWidth="1"/>
    <col min="8188" max="8188" width="10.5" style="4" customWidth="1"/>
    <col min="8189" max="8189" width="11.125" style="4" bestFit="1" customWidth="1"/>
    <col min="8190" max="8190" width="10.375" style="4" bestFit="1" customWidth="1"/>
    <col min="8191" max="8191" width="9.375" style="4" customWidth="1"/>
    <col min="8192" max="8192" width="10" style="4" customWidth="1"/>
    <col min="8193" max="8193" width="8.5" style="4" bestFit="1" customWidth="1"/>
    <col min="8194" max="8194" width="10.25" style="4" customWidth="1"/>
    <col min="8195" max="8195" width="10.125" style="4" customWidth="1"/>
    <col min="8196" max="8196" width="9.25" style="4" bestFit="1" customWidth="1"/>
    <col min="8197" max="8197" width="11" style="4" bestFit="1" customWidth="1"/>
    <col min="8198" max="8198" width="10.625" style="4" customWidth="1"/>
    <col min="8199" max="8199" width="10.375" style="4" bestFit="1" customWidth="1"/>
    <col min="8200" max="8200" width="9.5" style="4" bestFit="1" customWidth="1"/>
    <col min="8201" max="8396" width="9" style="4"/>
    <col min="8397" max="8397" width="4" style="4" customWidth="1"/>
    <col min="8398" max="8398" width="17.75" style="4" customWidth="1"/>
    <col min="8399" max="8400" width="12.5" style="4" customWidth="1"/>
    <col min="8401" max="8401" width="12.25" style="4" bestFit="1" customWidth="1"/>
    <col min="8402" max="8403" width="11" style="4" customWidth="1"/>
    <col min="8404" max="8404" width="9.875" style="4" customWidth="1"/>
    <col min="8405" max="8406" width="11" style="4" customWidth="1"/>
    <col min="8407" max="8407" width="10.125" style="4" customWidth="1"/>
    <col min="8408" max="8409" width="11" style="4" customWidth="1"/>
    <col min="8410" max="8410" width="10.375" style="4" customWidth="1"/>
    <col min="8411" max="8412" width="11" style="4" customWidth="1"/>
    <col min="8413" max="8413" width="10.625" style="4" customWidth="1"/>
    <col min="8414" max="8416" width="11" style="4" customWidth="1"/>
    <col min="8417" max="8418" width="11.25" style="4" customWidth="1"/>
    <col min="8419" max="8419" width="10.375" style="4" bestFit="1" customWidth="1"/>
    <col min="8420" max="8421" width="11.25" style="4" customWidth="1"/>
    <col min="8422" max="8422" width="10.375" style="4" customWidth="1"/>
    <col min="8423" max="8424" width="11.25" style="4" customWidth="1"/>
    <col min="8425" max="8425" width="12.25" style="4" bestFit="1" customWidth="1"/>
    <col min="8426" max="8427" width="11.25" style="4" customWidth="1"/>
    <col min="8428" max="8428" width="9.625" style="4" customWidth="1"/>
    <col min="8429" max="8430" width="11.25" style="4" customWidth="1"/>
    <col min="8431" max="8431" width="9.25" style="4" customWidth="1"/>
    <col min="8432" max="8433" width="11.25" style="4" customWidth="1"/>
    <col min="8434" max="8434" width="10.125" style="4" customWidth="1"/>
    <col min="8435" max="8436" width="9.375" style="4" customWidth="1"/>
    <col min="8437" max="8437" width="10.375" style="4" bestFit="1" customWidth="1"/>
    <col min="8438" max="8439" width="9.375" style="4" customWidth="1"/>
    <col min="8440" max="8440" width="9.25" style="4" bestFit="1" customWidth="1"/>
    <col min="8441" max="8441" width="9.375" style="4" customWidth="1"/>
    <col min="8442" max="8442" width="9" style="4" customWidth="1"/>
    <col min="8443" max="8443" width="9.75" style="4" customWidth="1"/>
    <col min="8444" max="8444" width="10.5" style="4" customWidth="1"/>
    <col min="8445" max="8445" width="11.125" style="4" bestFit="1" customWidth="1"/>
    <col min="8446" max="8446" width="10.375" style="4" bestFit="1" customWidth="1"/>
    <col min="8447" max="8447" width="9.375" style="4" customWidth="1"/>
    <col min="8448" max="8448" width="10" style="4" customWidth="1"/>
    <col min="8449" max="8449" width="8.5" style="4" bestFit="1" customWidth="1"/>
    <col min="8450" max="8450" width="10.25" style="4" customWidth="1"/>
    <col min="8451" max="8451" width="10.125" style="4" customWidth="1"/>
    <col min="8452" max="8452" width="9.25" style="4" bestFit="1" customWidth="1"/>
    <col min="8453" max="8453" width="11" style="4" bestFit="1" customWidth="1"/>
    <col min="8454" max="8454" width="10.625" style="4" customWidth="1"/>
    <col min="8455" max="8455" width="10.375" style="4" bestFit="1" customWidth="1"/>
    <col min="8456" max="8456" width="9.5" style="4" bestFit="1" customWidth="1"/>
    <col min="8457" max="8652" width="9" style="4"/>
    <col min="8653" max="8653" width="4" style="4" customWidth="1"/>
    <col min="8654" max="8654" width="17.75" style="4" customWidth="1"/>
    <col min="8655" max="8656" width="12.5" style="4" customWidth="1"/>
    <col min="8657" max="8657" width="12.25" style="4" bestFit="1" customWidth="1"/>
    <col min="8658" max="8659" width="11" style="4" customWidth="1"/>
    <col min="8660" max="8660" width="9.875" style="4" customWidth="1"/>
    <col min="8661" max="8662" width="11" style="4" customWidth="1"/>
    <col min="8663" max="8663" width="10.125" style="4" customWidth="1"/>
    <col min="8664" max="8665" width="11" style="4" customWidth="1"/>
    <col min="8666" max="8666" width="10.375" style="4" customWidth="1"/>
    <col min="8667" max="8668" width="11" style="4" customWidth="1"/>
    <col min="8669" max="8669" width="10.625" style="4" customWidth="1"/>
    <col min="8670" max="8672" width="11" style="4" customWidth="1"/>
    <col min="8673" max="8674" width="11.25" style="4" customWidth="1"/>
    <col min="8675" max="8675" width="10.375" style="4" bestFit="1" customWidth="1"/>
    <col min="8676" max="8677" width="11.25" style="4" customWidth="1"/>
    <col min="8678" max="8678" width="10.375" style="4" customWidth="1"/>
    <col min="8679" max="8680" width="11.25" style="4" customWidth="1"/>
    <col min="8681" max="8681" width="12.25" style="4" bestFit="1" customWidth="1"/>
    <col min="8682" max="8683" width="11.25" style="4" customWidth="1"/>
    <col min="8684" max="8684" width="9.625" style="4" customWidth="1"/>
    <col min="8685" max="8686" width="11.25" style="4" customWidth="1"/>
    <col min="8687" max="8687" width="9.25" style="4" customWidth="1"/>
    <col min="8688" max="8689" width="11.25" style="4" customWidth="1"/>
    <col min="8690" max="8690" width="10.125" style="4" customWidth="1"/>
    <col min="8691" max="8692" width="9.375" style="4" customWidth="1"/>
    <col min="8693" max="8693" width="10.375" style="4" bestFit="1" customWidth="1"/>
    <col min="8694" max="8695" width="9.375" style="4" customWidth="1"/>
    <col min="8696" max="8696" width="9.25" style="4" bestFit="1" customWidth="1"/>
    <col min="8697" max="8697" width="9.375" style="4" customWidth="1"/>
    <col min="8698" max="8698" width="9" style="4" customWidth="1"/>
    <col min="8699" max="8699" width="9.75" style="4" customWidth="1"/>
    <col min="8700" max="8700" width="10.5" style="4" customWidth="1"/>
    <col min="8701" max="8701" width="11.125" style="4" bestFit="1" customWidth="1"/>
    <col min="8702" max="8702" width="10.375" style="4" bestFit="1" customWidth="1"/>
    <col min="8703" max="8703" width="9.375" style="4" customWidth="1"/>
    <col min="8704" max="8704" width="10" style="4" customWidth="1"/>
    <col min="8705" max="8705" width="8.5" style="4" bestFit="1" customWidth="1"/>
    <col min="8706" max="8706" width="10.25" style="4" customWidth="1"/>
    <col min="8707" max="8707" width="10.125" style="4" customWidth="1"/>
    <col min="8708" max="8708" width="9.25" style="4" bestFit="1" customWidth="1"/>
    <col min="8709" max="8709" width="11" style="4" bestFit="1" customWidth="1"/>
    <col min="8710" max="8710" width="10.625" style="4" customWidth="1"/>
    <col min="8711" max="8711" width="10.375" style="4" bestFit="1" customWidth="1"/>
    <col min="8712" max="8712" width="9.5" style="4" bestFit="1" customWidth="1"/>
    <col min="8713" max="8908" width="9" style="4"/>
    <col min="8909" max="8909" width="4" style="4" customWidth="1"/>
    <col min="8910" max="8910" width="17.75" style="4" customWidth="1"/>
    <col min="8911" max="8912" width="12.5" style="4" customWidth="1"/>
    <col min="8913" max="8913" width="12.25" style="4" bestFit="1" customWidth="1"/>
    <col min="8914" max="8915" width="11" style="4" customWidth="1"/>
    <col min="8916" max="8916" width="9.875" style="4" customWidth="1"/>
    <col min="8917" max="8918" width="11" style="4" customWidth="1"/>
    <col min="8919" max="8919" width="10.125" style="4" customWidth="1"/>
    <col min="8920" max="8921" width="11" style="4" customWidth="1"/>
    <col min="8922" max="8922" width="10.375" style="4" customWidth="1"/>
    <col min="8923" max="8924" width="11" style="4" customWidth="1"/>
    <col min="8925" max="8925" width="10.625" style="4" customWidth="1"/>
    <col min="8926" max="8928" width="11" style="4" customWidth="1"/>
    <col min="8929" max="8930" width="11.25" style="4" customWidth="1"/>
    <col min="8931" max="8931" width="10.375" style="4" bestFit="1" customWidth="1"/>
    <col min="8932" max="8933" width="11.25" style="4" customWidth="1"/>
    <col min="8934" max="8934" width="10.375" style="4" customWidth="1"/>
    <col min="8935" max="8936" width="11.25" style="4" customWidth="1"/>
    <col min="8937" max="8937" width="12.25" style="4" bestFit="1" customWidth="1"/>
    <col min="8938" max="8939" width="11.25" style="4" customWidth="1"/>
    <col min="8940" max="8940" width="9.625" style="4" customWidth="1"/>
    <col min="8941" max="8942" width="11.25" style="4" customWidth="1"/>
    <col min="8943" max="8943" width="9.25" style="4" customWidth="1"/>
    <col min="8944" max="8945" width="11.25" style="4" customWidth="1"/>
    <col min="8946" max="8946" width="10.125" style="4" customWidth="1"/>
    <col min="8947" max="8948" width="9.375" style="4" customWidth="1"/>
    <col min="8949" max="8949" width="10.375" style="4" bestFit="1" customWidth="1"/>
    <col min="8950" max="8951" width="9.375" style="4" customWidth="1"/>
    <col min="8952" max="8952" width="9.25" style="4" bestFit="1" customWidth="1"/>
    <col min="8953" max="8953" width="9.375" style="4" customWidth="1"/>
    <col min="8954" max="8954" width="9" style="4" customWidth="1"/>
    <col min="8955" max="8955" width="9.75" style="4" customWidth="1"/>
    <col min="8956" max="8956" width="10.5" style="4" customWidth="1"/>
    <col min="8957" max="8957" width="11.125" style="4" bestFit="1" customWidth="1"/>
    <col min="8958" max="8958" width="10.375" style="4" bestFit="1" customWidth="1"/>
    <col min="8959" max="8959" width="9.375" style="4" customWidth="1"/>
    <col min="8960" max="8960" width="10" style="4" customWidth="1"/>
    <col min="8961" max="8961" width="8.5" style="4" bestFit="1" customWidth="1"/>
    <col min="8962" max="8962" width="10.25" style="4" customWidth="1"/>
    <col min="8963" max="8963" width="10.125" style="4" customWidth="1"/>
    <col min="8964" max="8964" width="9.25" style="4" bestFit="1" customWidth="1"/>
    <col min="8965" max="8965" width="11" style="4" bestFit="1" customWidth="1"/>
    <col min="8966" max="8966" width="10.625" style="4" customWidth="1"/>
    <col min="8967" max="8967" width="10.375" style="4" bestFit="1" customWidth="1"/>
    <col min="8968" max="8968" width="9.5" style="4" bestFit="1" customWidth="1"/>
    <col min="8969" max="9164" width="9" style="4"/>
    <col min="9165" max="9165" width="4" style="4" customWidth="1"/>
    <col min="9166" max="9166" width="17.75" style="4" customWidth="1"/>
    <col min="9167" max="9168" width="12.5" style="4" customWidth="1"/>
    <col min="9169" max="9169" width="12.25" style="4" bestFit="1" customWidth="1"/>
    <col min="9170" max="9171" width="11" style="4" customWidth="1"/>
    <col min="9172" max="9172" width="9.875" style="4" customWidth="1"/>
    <col min="9173" max="9174" width="11" style="4" customWidth="1"/>
    <col min="9175" max="9175" width="10.125" style="4" customWidth="1"/>
    <col min="9176" max="9177" width="11" style="4" customWidth="1"/>
    <col min="9178" max="9178" width="10.375" style="4" customWidth="1"/>
    <col min="9179" max="9180" width="11" style="4" customWidth="1"/>
    <col min="9181" max="9181" width="10.625" style="4" customWidth="1"/>
    <col min="9182" max="9184" width="11" style="4" customWidth="1"/>
    <col min="9185" max="9186" width="11.25" style="4" customWidth="1"/>
    <col min="9187" max="9187" width="10.375" style="4" bestFit="1" customWidth="1"/>
    <col min="9188" max="9189" width="11.25" style="4" customWidth="1"/>
    <col min="9190" max="9190" width="10.375" style="4" customWidth="1"/>
    <col min="9191" max="9192" width="11.25" style="4" customWidth="1"/>
    <col min="9193" max="9193" width="12.25" style="4" bestFit="1" customWidth="1"/>
    <col min="9194" max="9195" width="11.25" style="4" customWidth="1"/>
    <col min="9196" max="9196" width="9.625" style="4" customWidth="1"/>
    <col min="9197" max="9198" width="11.25" style="4" customWidth="1"/>
    <col min="9199" max="9199" width="9.25" style="4" customWidth="1"/>
    <col min="9200" max="9201" width="11.25" style="4" customWidth="1"/>
    <col min="9202" max="9202" width="10.125" style="4" customWidth="1"/>
    <col min="9203" max="9204" width="9.375" style="4" customWidth="1"/>
    <col min="9205" max="9205" width="10.375" style="4" bestFit="1" customWidth="1"/>
    <col min="9206" max="9207" width="9.375" style="4" customWidth="1"/>
    <col min="9208" max="9208" width="9.25" style="4" bestFit="1" customWidth="1"/>
    <col min="9209" max="9209" width="9.375" style="4" customWidth="1"/>
    <col min="9210" max="9210" width="9" style="4" customWidth="1"/>
    <col min="9211" max="9211" width="9.75" style="4" customWidth="1"/>
    <col min="9212" max="9212" width="10.5" style="4" customWidth="1"/>
    <col min="9213" max="9213" width="11.125" style="4" bestFit="1" customWidth="1"/>
    <col min="9214" max="9214" width="10.375" style="4" bestFit="1" customWidth="1"/>
    <col min="9215" max="9215" width="9.375" style="4" customWidth="1"/>
    <col min="9216" max="9216" width="10" style="4" customWidth="1"/>
    <col min="9217" max="9217" width="8.5" style="4" bestFit="1" customWidth="1"/>
    <col min="9218" max="9218" width="10.25" style="4" customWidth="1"/>
    <col min="9219" max="9219" width="10.125" style="4" customWidth="1"/>
    <col min="9220" max="9220" width="9.25" style="4" bestFit="1" customWidth="1"/>
    <col min="9221" max="9221" width="11" style="4" bestFit="1" customWidth="1"/>
    <col min="9222" max="9222" width="10.625" style="4" customWidth="1"/>
    <col min="9223" max="9223" width="10.375" style="4" bestFit="1" customWidth="1"/>
    <col min="9224" max="9224" width="9.5" style="4" bestFit="1" customWidth="1"/>
    <col min="9225" max="9420" width="9" style="4"/>
    <col min="9421" max="9421" width="4" style="4" customWidth="1"/>
    <col min="9422" max="9422" width="17.75" style="4" customWidth="1"/>
    <col min="9423" max="9424" width="12.5" style="4" customWidth="1"/>
    <col min="9425" max="9425" width="12.25" style="4" bestFit="1" customWidth="1"/>
    <col min="9426" max="9427" width="11" style="4" customWidth="1"/>
    <col min="9428" max="9428" width="9.875" style="4" customWidth="1"/>
    <col min="9429" max="9430" width="11" style="4" customWidth="1"/>
    <col min="9431" max="9431" width="10.125" style="4" customWidth="1"/>
    <col min="9432" max="9433" width="11" style="4" customWidth="1"/>
    <col min="9434" max="9434" width="10.375" style="4" customWidth="1"/>
    <col min="9435" max="9436" width="11" style="4" customWidth="1"/>
    <col min="9437" max="9437" width="10.625" style="4" customWidth="1"/>
    <col min="9438" max="9440" width="11" style="4" customWidth="1"/>
    <col min="9441" max="9442" width="11.25" style="4" customWidth="1"/>
    <col min="9443" max="9443" width="10.375" style="4" bestFit="1" customWidth="1"/>
    <col min="9444" max="9445" width="11.25" style="4" customWidth="1"/>
    <col min="9446" max="9446" width="10.375" style="4" customWidth="1"/>
    <col min="9447" max="9448" width="11.25" style="4" customWidth="1"/>
    <col min="9449" max="9449" width="12.25" style="4" bestFit="1" customWidth="1"/>
    <col min="9450" max="9451" width="11.25" style="4" customWidth="1"/>
    <col min="9452" max="9452" width="9.625" style="4" customWidth="1"/>
    <col min="9453" max="9454" width="11.25" style="4" customWidth="1"/>
    <col min="9455" max="9455" width="9.25" style="4" customWidth="1"/>
    <col min="9456" max="9457" width="11.25" style="4" customWidth="1"/>
    <col min="9458" max="9458" width="10.125" style="4" customWidth="1"/>
    <col min="9459" max="9460" width="9.375" style="4" customWidth="1"/>
    <col min="9461" max="9461" width="10.375" style="4" bestFit="1" customWidth="1"/>
    <col min="9462" max="9463" width="9.375" style="4" customWidth="1"/>
    <col min="9464" max="9464" width="9.25" style="4" bestFit="1" customWidth="1"/>
    <col min="9465" max="9465" width="9.375" style="4" customWidth="1"/>
    <col min="9466" max="9466" width="9" style="4" customWidth="1"/>
    <col min="9467" max="9467" width="9.75" style="4" customWidth="1"/>
    <col min="9468" max="9468" width="10.5" style="4" customWidth="1"/>
    <col min="9469" max="9469" width="11.125" style="4" bestFit="1" customWidth="1"/>
    <col min="9470" max="9470" width="10.375" style="4" bestFit="1" customWidth="1"/>
    <col min="9471" max="9471" width="9.375" style="4" customWidth="1"/>
    <col min="9472" max="9472" width="10" style="4" customWidth="1"/>
    <col min="9473" max="9473" width="8.5" style="4" bestFit="1" customWidth="1"/>
    <col min="9474" max="9474" width="10.25" style="4" customWidth="1"/>
    <col min="9475" max="9475" width="10.125" style="4" customWidth="1"/>
    <col min="9476" max="9476" width="9.25" style="4" bestFit="1" customWidth="1"/>
    <col min="9477" max="9477" width="11" style="4" bestFit="1" customWidth="1"/>
    <col min="9478" max="9478" width="10.625" style="4" customWidth="1"/>
    <col min="9479" max="9479" width="10.375" style="4" bestFit="1" customWidth="1"/>
    <col min="9480" max="9480" width="9.5" style="4" bestFit="1" customWidth="1"/>
    <col min="9481" max="9676" width="9" style="4"/>
    <col min="9677" max="9677" width="4" style="4" customWidth="1"/>
    <col min="9678" max="9678" width="17.75" style="4" customWidth="1"/>
    <col min="9679" max="9680" width="12.5" style="4" customWidth="1"/>
    <col min="9681" max="9681" width="12.25" style="4" bestFit="1" customWidth="1"/>
    <col min="9682" max="9683" width="11" style="4" customWidth="1"/>
    <col min="9684" max="9684" width="9.875" style="4" customWidth="1"/>
    <col min="9685" max="9686" width="11" style="4" customWidth="1"/>
    <col min="9687" max="9687" width="10.125" style="4" customWidth="1"/>
    <col min="9688" max="9689" width="11" style="4" customWidth="1"/>
    <col min="9690" max="9690" width="10.375" style="4" customWidth="1"/>
    <col min="9691" max="9692" width="11" style="4" customWidth="1"/>
    <col min="9693" max="9693" width="10.625" style="4" customWidth="1"/>
    <col min="9694" max="9696" width="11" style="4" customWidth="1"/>
    <col min="9697" max="9698" width="11.25" style="4" customWidth="1"/>
    <col min="9699" max="9699" width="10.375" style="4" bestFit="1" customWidth="1"/>
    <col min="9700" max="9701" width="11.25" style="4" customWidth="1"/>
    <col min="9702" max="9702" width="10.375" style="4" customWidth="1"/>
    <col min="9703" max="9704" width="11.25" style="4" customWidth="1"/>
    <col min="9705" max="9705" width="12.25" style="4" bestFit="1" customWidth="1"/>
    <col min="9706" max="9707" width="11.25" style="4" customWidth="1"/>
    <col min="9708" max="9708" width="9.625" style="4" customWidth="1"/>
    <col min="9709" max="9710" width="11.25" style="4" customWidth="1"/>
    <col min="9711" max="9711" width="9.25" style="4" customWidth="1"/>
    <col min="9712" max="9713" width="11.25" style="4" customWidth="1"/>
    <col min="9714" max="9714" width="10.125" style="4" customWidth="1"/>
    <col min="9715" max="9716" width="9.375" style="4" customWidth="1"/>
    <col min="9717" max="9717" width="10.375" style="4" bestFit="1" customWidth="1"/>
    <col min="9718" max="9719" width="9.375" style="4" customWidth="1"/>
    <col min="9720" max="9720" width="9.25" style="4" bestFit="1" customWidth="1"/>
    <col min="9721" max="9721" width="9.375" style="4" customWidth="1"/>
    <col min="9722" max="9722" width="9" style="4" customWidth="1"/>
    <col min="9723" max="9723" width="9.75" style="4" customWidth="1"/>
    <col min="9724" max="9724" width="10.5" style="4" customWidth="1"/>
    <col min="9725" max="9725" width="11.125" style="4" bestFit="1" customWidth="1"/>
    <col min="9726" max="9726" width="10.375" style="4" bestFit="1" customWidth="1"/>
    <col min="9727" max="9727" width="9.375" style="4" customWidth="1"/>
    <col min="9728" max="9728" width="10" style="4" customWidth="1"/>
    <col min="9729" max="9729" width="8.5" style="4" bestFit="1" customWidth="1"/>
    <col min="9730" max="9730" width="10.25" style="4" customWidth="1"/>
    <col min="9731" max="9731" width="10.125" style="4" customWidth="1"/>
    <col min="9732" max="9732" width="9.25" style="4" bestFit="1" customWidth="1"/>
    <col min="9733" max="9733" width="11" style="4" bestFit="1" customWidth="1"/>
    <col min="9734" max="9734" width="10.625" style="4" customWidth="1"/>
    <col min="9735" max="9735" width="10.375" style="4" bestFit="1" customWidth="1"/>
    <col min="9736" max="9736" width="9.5" style="4" bestFit="1" customWidth="1"/>
    <col min="9737" max="9932" width="9" style="4"/>
    <col min="9933" max="9933" width="4" style="4" customWidth="1"/>
    <col min="9934" max="9934" width="17.75" style="4" customWidth="1"/>
    <col min="9935" max="9936" width="12.5" style="4" customWidth="1"/>
    <col min="9937" max="9937" width="12.25" style="4" bestFit="1" customWidth="1"/>
    <col min="9938" max="9939" width="11" style="4" customWidth="1"/>
    <col min="9940" max="9940" width="9.875" style="4" customWidth="1"/>
    <col min="9941" max="9942" width="11" style="4" customWidth="1"/>
    <col min="9943" max="9943" width="10.125" style="4" customWidth="1"/>
    <col min="9944" max="9945" width="11" style="4" customWidth="1"/>
    <col min="9946" max="9946" width="10.375" style="4" customWidth="1"/>
    <col min="9947" max="9948" width="11" style="4" customWidth="1"/>
    <col min="9949" max="9949" width="10.625" style="4" customWidth="1"/>
    <col min="9950" max="9952" width="11" style="4" customWidth="1"/>
    <col min="9953" max="9954" width="11.25" style="4" customWidth="1"/>
    <col min="9955" max="9955" width="10.375" style="4" bestFit="1" customWidth="1"/>
    <col min="9956" max="9957" width="11.25" style="4" customWidth="1"/>
    <col min="9958" max="9958" width="10.375" style="4" customWidth="1"/>
    <col min="9959" max="9960" width="11.25" style="4" customWidth="1"/>
    <col min="9961" max="9961" width="12.25" style="4" bestFit="1" customWidth="1"/>
    <col min="9962" max="9963" width="11.25" style="4" customWidth="1"/>
    <col min="9964" max="9964" width="9.625" style="4" customWidth="1"/>
    <col min="9965" max="9966" width="11.25" style="4" customWidth="1"/>
    <col min="9967" max="9967" width="9.25" style="4" customWidth="1"/>
    <col min="9968" max="9969" width="11.25" style="4" customWidth="1"/>
    <col min="9970" max="9970" width="10.125" style="4" customWidth="1"/>
    <col min="9971" max="9972" width="9.375" style="4" customWidth="1"/>
    <col min="9973" max="9973" width="10.375" style="4" bestFit="1" customWidth="1"/>
    <col min="9974" max="9975" width="9.375" style="4" customWidth="1"/>
    <col min="9976" max="9976" width="9.25" style="4" bestFit="1" customWidth="1"/>
    <col min="9977" max="9977" width="9.375" style="4" customWidth="1"/>
    <col min="9978" max="9978" width="9" style="4" customWidth="1"/>
    <col min="9979" max="9979" width="9.75" style="4" customWidth="1"/>
    <col min="9980" max="9980" width="10.5" style="4" customWidth="1"/>
    <col min="9981" max="9981" width="11.125" style="4" bestFit="1" customWidth="1"/>
    <col min="9982" max="9982" width="10.375" style="4" bestFit="1" customWidth="1"/>
    <col min="9983" max="9983" width="9.375" style="4" customWidth="1"/>
    <col min="9984" max="9984" width="10" style="4" customWidth="1"/>
    <col min="9985" max="9985" width="8.5" style="4" bestFit="1" customWidth="1"/>
    <col min="9986" max="9986" width="10.25" style="4" customWidth="1"/>
    <col min="9987" max="9987" width="10.125" style="4" customWidth="1"/>
    <col min="9988" max="9988" width="9.25" style="4" bestFit="1" customWidth="1"/>
    <col min="9989" max="9989" width="11" style="4" bestFit="1" customWidth="1"/>
    <col min="9990" max="9990" width="10.625" style="4" customWidth="1"/>
    <col min="9991" max="9991" width="10.375" style="4" bestFit="1" customWidth="1"/>
    <col min="9992" max="9992" width="9.5" style="4" bestFit="1" customWidth="1"/>
    <col min="9993" max="10188" width="9" style="4"/>
    <col min="10189" max="10189" width="4" style="4" customWidth="1"/>
    <col min="10190" max="10190" width="17.75" style="4" customWidth="1"/>
    <col min="10191" max="10192" width="12.5" style="4" customWidth="1"/>
    <col min="10193" max="10193" width="12.25" style="4" bestFit="1" customWidth="1"/>
    <col min="10194" max="10195" width="11" style="4" customWidth="1"/>
    <col min="10196" max="10196" width="9.875" style="4" customWidth="1"/>
    <col min="10197" max="10198" width="11" style="4" customWidth="1"/>
    <col min="10199" max="10199" width="10.125" style="4" customWidth="1"/>
    <col min="10200" max="10201" width="11" style="4" customWidth="1"/>
    <col min="10202" max="10202" width="10.375" style="4" customWidth="1"/>
    <col min="10203" max="10204" width="11" style="4" customWidth="1"/>
    <col min="10205" max="10205" width="10.625" style="4" customWidth="1"/>
    <col min="10206" max="10208" width="11" style="4" customWidth="1"/>
    <col min="10209" max="10210" width="11.25" style="4" customWidth="1"/>
    <col min="10211" max="10211" width="10.375" style="4" bestFit="1" customWidth="1"/>
    <col min="10212" max="10213" width="11.25" style="4" customWidth="1"/>
    <col min="10214" max="10214" width="10.375" style="4" customWidth="1"/>
    <col min="10215" max="10216" width="11.25" style="4" customWidth="1"/>
    <col min="10217" max="10217" width="12.25" style="4" bestFit="1" customWidth="1"/>
    <col min="10218" max="10219" width="11.25" style="4" customWidth="1"/>
    <col min="10220" max="10220" width="9.625" style="4" customWidth="1"/>
    <col min="10221" max="10222" width="11.25" style="4" customWidth="1"/>
    <col min="10223" max="10223" width="9.25" style="4" customWidth="1"/>
    <col min="10224" max="10225" width="11.25" style="4" customWidth="1"/>
    <col min="10226" max="10226" width="10.125" style="4" customWidth="1"/>
    <col min="10227" max="10228" width="9.375" style="4" customWidth="1"/>
    <col min="10229" max="10229" width="10.375" style="4" bestFit="1" customWidth="1"/>
    <col min="10230" max="10231" width="9.375" style="4" customWidth="1"/>
    <col min="10232" max="10232" width="9.25" style="4" bestFit="1" customWidth="1"/>
    <col min="10233" max="10233" width="9.375" style="4" customWidth="1"/>
    <col min="10234" max="10234" width="9" style="4" customWidth="1"/>
    <col min="10235" max="10235" width="9.75" style="4" customWidth="1"/>
    <col min="10236" max="10236" width="10.5" style="4" customWidth="1"/>
    <col min="10237" max="10237" width="11.125" style="4" bestFit="1" customWidth="1"/>
    <col min="10238" max="10238" width="10.375" style="4" bestFit="1" customWidth="1"/>
    <col min="10239" max="10239" width="9.375" style="4" customWidth="1"/>
    <col min="10240" max="10240" width="10" style="4" customWidth="1"/>
    <col min="10241" max="10241" width="8.5" style="4" bestFit="1" customWidth="1"/>
    <col min="10242" max="10242" width="10.25" style="4" customWidth="1"/>
    <col min="10243" max="10243" width="10.125" style="4" customWidth="1"/>
    <col min="10244" max="10244" width="9.25" style="4" bestFit="1" customWidth="1"/>
    <col min="10245" max="10245" width="11" style="4" bestFit="1" customWidth="1"/>
    <col min="10246" max="10246" width="10.625" style="4" customWidth="1"/>
    <col min="10247" max="10247" width="10.375" style="4" bestFit="1" customWidth="1"/>
    <col min="10248" max="10248" width="9.5" style="4" bestFit="1" customWidth="1"/>
    <col min="10249" max="10444" width="9" style="4"/>
    <col min="10445" max="10445" width="4" style="4" customWidth="1"/>
    <col min="10446" max="10446" width="17.75" style="4" customWidth="1"/>
    <col min="10447" max="10448" width="12.5" style="4" customWidth="1"/>
    <col min="10449" max="10449" width="12.25" style="4" bestFit="1" customWidth="1"/>
    <col min="10450" max="10451" width="11" style="4" customWidth="1"/>
    <col min="10452" max="10452" width="9.875" style="4" customWidth="1"/>
    <col min="10453" max="10454" width="11" style="4" customWidth="1"/>
    <col min="10455" max="10455" width="10.125" style="4" customWidth="1"/>
    <col min="10456" max="10457" width="11" style="4" customWidth="1"/>
    <col min="10458" max="10458" width="10.375" style="4" customWidth="1"/>
    <col min="10459" max="10460" width="11" style="4" customWidth="1"/>
    <col min="10461" max="10461" width="10.625" style="4" customWidth="1"/>
    <col min="10462" max="10464" width="11" style="4" customWidth="1"/>
    <col min="10465" max="10466" width="11.25" style="4" customWidth="1"/>
    <col min="10467" max="10467" width="10.375" style="4" bestFit="1" customWidth="1"/>
    <col min="10468" max="10469" width="11.25" style="4" customWidth="1"/>
    <col min="10470" max="10470" width="10.375" style="4" customWidth="1"/>
    <col min="10471" max="10472" width="11.25" style="4" customWidth="1"/>
    <col min="10473" max="10473" width="12.25" style="4" bestFit="1" customWidth="1"/>
    <col min="10474" max="10475" width="11.25" style="4" customWidth="1"/>
    <col min="10476" max="10476" width="9.625" style="4" customWidth="1"/>
    <col min="10477" max="10478" width="11.25" style="4" customWidth="1"/>
    <col min="10479" max="10479" width="9.25" style="4" customWidth="1"/>
    <col min="10480" max="10481" width="11.25" style="4" customWidth="1"/>
    <col min="10482" max="10482" width="10.125" style="4" customWidth="1"/>
    <col min="10483" max="10484" width="9.375" style="4" customWidth="1"/>
    <col min="10485" max="10485" width="10.375" style="4" bestFit="1" customWidth="1"/>
    <col min="10486" max="10487" width="9.375" style="4" customWidth="1"/>
    <col min="10488" max="10488" width="9.25" style="4" bestFit="1" customWidth="1"/>
    <col min="10489" max="10489" width="9.375" style="4" customWidth="1"/>
    <col min="10490" max="10490" width="9" style="4" customWidth="1"/>
    <col min="10491" max="10491" width="9.75" style="4" customWidth="1"/>
    <col min="10492" max="10492" width="10.5" style="4" customWidth="1"/>
    <col min="10493" max="10493" width="11.125" style="4" bestFit="1" customWidth="1"/>
    <col min="10494" max="10494" width="10.375" style="4" bestFit="1" customWidth="1"/>
    <col min="10495" max="10495" width="9.375" style="4" customWidth="1"/>
    <col min="10496" max="10496" width="10" style="4" customWidth="1"/>
    <col min="10497" max="10497" width="8.5" style="4" bestFit="1" customWidth="1"/>
    <col min="10498" max="10498" width="10.25" style="4" customWidth="1"/>
    <col min="10499" max="10499" width="10.125" style="4" customWidth="1"/>
    <col min="10500" max="10500" width="9.25" style="4" bestFit="1" customWidth="1"/>
    <col min="10501" max="10501" width="11" style="4" bestFit="1" customWidth="1"/>
    <col min="10502" max="10502" width="10.625" style="4" customWidth="1"/>
    <col min="10503" max="10503" width="10.375" style="4" bestFit="1" customWidth="1"/>
    <col min="10504" max="10504" width="9.5" style="4" bestFit="1" customWidth="1"/>
    <col min="10505" max="10700" width="9" style="4"/>
    <col min="10701" max="10701" width="4" style="4" customWidth="1"/>
    <col min="10702" max="10702" width="17.75" style="4" customWidth="1"/>
    <col min="10703" max="10704" width="12.5" style="4" customWidth="1"/>
    <col min="10705" max="10705" width="12.25" style="4" bestFit="1" customWidth="1"/>
    <col min="10706" max="10707" width="11" style="4" customWidth="1"/>
    <col min="10708" max="10708" width="9.875" style="4" customWidth="1"/>
    <col min="10709" max="10710" width="11" style="4" customWidth="1"/>
    <col min="10711" max="10711" width="10.125" style="4" customWidth="1"/>
    <col min="10712" max="10713" width="11" style="4" customWidth="1"/>
    <col min="10714" max="10714" width="10.375" style="4" customWidth="1"/>
    <col min="10715" max="10716" width="11" style="4" customWidth="1"/>
    <col min="10717" max="10717" width="10.625" style="4" customWidth="1"/>
    <col min="10718" max="10720" width="11" style="4" customWidth="1"/>
    <col min="10721" max="10722" width="11.25" style="4" customWidth="1"/>
    <col min="10723" max="10723" width="10.375" style="4" bestFit="1" customWidth="1"/>
    <col min="10724" max="10725" width="11.25" style="4" customWidth="1"/>
    <col min="10726" max="10726" width="10.375" style="4" customWidth="1"/>
    <col min="10727" max="10728" width="11.25" style="4" customWidth="1"/>
    <col min="10729" max="10729" width="12.25" style="4" bestFit="1" customWidth="1"/>
    <col min="10730" max="10731" width="11.25" style="4" customWidth="1"/>
    <col min="10732" max="10732" width="9.625" style="4" customWidth="1"/>
    <col min="10733" max="10734" width="11.25" style="4" customWidth="1"/>
    <col min="10735" max="10735" width="9.25" style="4" customWidth="1"/>
    <col min="10736" max="10737" width="11.25" style="4" customWidth="1"/>
    <col min="10738" max="10738" width="10.125" style="4" customWidth="1"/>
    <col min="10739" max="10740" width="9.375" style="4" customWidth="1"/>
    <col min="10741" max="10741" width="10.375" style="4" bestFit="1" customWidth="1"/>
    <col min="10742" max="10743" width="9.375" style="4" customWidth="1"/>
    <col min="10744" max="10744" width="9.25" style="4" bestFit="1" customWidth="1"/>
    <col min="10745" max="10745" width="9.375" style="4" customWidth="1"/>
    <col min="10746" max="10746" width="9" style="4" customWidth="1"/>
    <col min="10747" max="10747" width="9.75" style="4" customWidth="1"/>
    <col min="10748" max="10748" width="10.5" style="4" customWidth="1"/>
    <col min="10749" max="10749" width="11.125" style="4" bestFit="1" customWidth="1"/>
    <col min="10750" max="10750" width="10.375" style="4" bestFit="1" customWidth="1"/>
    <col min="10751" max="10751" width="9.375" style="4" customWidth="1"/>
    <col min="10752" max="10752" width="10" style="4" customWidth="1"/>
    <col min="10753" max="10753" width="8.5" style="4" bestFit="1" customWidth="1"/>
    <col min="10754" max="10754" width="10.25" style="4" customWidth="1"/>
    <col min="10755" max="10755" width="10.125" style="4" customWidth="1"/>
    <col min="10756" max="10756" width="9.25" style="4" bestFit="1" customWidth="1"/>
    <col min="10757" max="10757" width="11" style="4" bestFit="1" customWidth="1"/>
    <col min="10758" max="10758" width="10.625" style="4" customWidth="1"/>
    <col min="10759" max="10759" width="10.375" style="4" bestFit="1" customWidth="1"/>
    <col min="10760" max="10760" width="9.5" style="4" bestFit="1" customWidth="1"/>
    <col min="10761" max="10956" width="9" style="4"/>
    <col min="10957" max="10957" width="4" style="4" customWidth="1"/>
    <col min="10958" max="10958" width="17.75" style="4" customWidth="1"/>
    <col min="10959" max="10960" width="12.5" style="4" customWidth="1"/>
    <col min="10961" max="10961" width="12.25" style="4" bestFit="1" customWidth="1"/>
    <col min="10962" max="10963" width="11" style="4" customWidth="1"/>
    <col min="10964" max="10964" width="9.875" style="4" customWidth="1"/>
    <col min="10965" max="10966" width="11" style="4" customWidth="1"/>
    <col min="10967" max="10967" width="10.125" style="4" customWidth="1"/>
    <col min="10968" max="10969" width="11" style="4" customWidth="1"/>
    <col min="10970" max="10970" width="10.375" style="4" customWidth="1"/>
    <col min="10971" max="10972" width="11" style="4" customWidth="1"/>
    <col min="10973" max="10973" width="10.625" style="4" customWidth="1"/>
    <col min="10974" max="10976" width="11" style="4" customWidth="1"/>
    <col min="10977" max="10978" width="11.25" style="4" customWidth="1"/>
    <col min="10979" max="10979" width="10.375" style="4" bestFit="1" customWidth="1"/>
    <col min="10980" max="10981" width="11.25" style="4" customWidth="1"/>
    <col min="10982" max="10982" width="10.375" style="4" customWidth="1"/>
    <col min="10983" max="10984" width="11.25" style="4" customWidth="1"/>
    <col min="10985" max="10985" width="12.25" style="4" bestFit="1" customWidth="1"/>
    <col min="10986" max="10987" width="11.25" style="4" customWidth="1"/>
    <col min="10988" max="10988" width="9.625" style="4" customWidth="1"/>
    <col min="10989" max="10990" width="11.25" style="4" customWidth="1"/>
    <col min="10991" max="10991" width="9.25" style="4" customWidth="1"/>
    <col min="10992" max="10993" width="11.25" style="4" customWidth="1"/>
    <col min="10994" max="10994" width="10.125" style="4" customWidth="1"/>
    <col min="10995" max="10996" width="9.375" style="4" customWidth="1"/>
    <col min="10997" max="10997" width="10.375" style="4" bestFit="1" customWidth="1"/>
    <col min="10998" max="10999" width="9.375" style="4" customWidth="1"/>
    <col min="11000" max="11000" width="9.25" style="4" bestFit="1" customWidth="1"/>
    <col min="11001" max="11001" width="9.375" style="4" customWidth="1"/>
    <col min="11002" max="11002" width="9" style="4" customWidth="1"/>
    <col min="11003" max="11003" width="9.75" style="4" customWidth="1"/>
    <col min="11004" max="11004" width="10.5" style="4" customWidth="1"/>
    <col min="11005" max="11005" width="11.125" style="4" bestFit="1" customWidth="1"/>
    <col min="11006" max="11006" width="10.375" style="4" bestFit="1" customWidth="1"/>
    <col min="11007" max="11007" width="9.375" style="4" customWidth="1"/>
    <col min="11008" max="11008" width="10" style="4" customWidth="1"/>
    <col min="11009" max="11009" width="8.5" style="4" bestFit="1" customWidth="1"/>
    <col min="11010" max="11010" width="10.25" style="4" customWidth="1"/>
    <col min="11011" max="11011" width="10.125" style="4" customWidth="1"/>
    <col min="11012" max="11012" width="9.25" style="4" bestFit="1" customWidth="1"/>
    <col min="11013" max="11013" width="11" style="4" bestFit="1" customWidth="1"/>
    <col min="11014" max="11014" width="10.625" style="4" customWidth="1"/>
    <col min="11015" max="11015" width="10.375" style="4" bestFit="1" customWidth="1"/>
    <col min="11016" max="11016" width="9.5" style="4" bestFit="1" customWidth="1"/>
    <col min="11017" max="11212" width="9" style="4"/>
    <col min="11213" max="11213" width="4" style="4" customWidth="1"/>
    <col min="11214" max="11214" width="17.75" style="4" customWidth="1"/>
    <col min="11215" max="11216" width="12.5" style="4" customWidth="1"/>
    <col min="11217" max="11217" width="12.25" style="4" bestFit="1" customWidth="1"/>
    <col min="11218" max="11219" width="11" style="4" customWidth="1"/>
    <col min="11220" max="11220" width="9.875" style="4" customWidth="1"/>
    <col min="11221" max="11222" width="11" style="4" customWidth="1"/>
    <col min="11223" max="11223" width="10.125" style="4" customWidth="1"/>
    <col min="11224" max="11225" width="11" style="4" customWidth="1"/>
    <col min="11226" max="11226" width="10.375" style="4" customWidth="1"/>
    <col min="11227" max="11228" width="11" style="4" customWidth="1"/>
    <col min="11229" max="11229" width="10.625" style="4" customWidth="1"/>
    <col min="11230" max="11232" width="11" style="4" customWidth="1"/>
    <col min="11233" max="11234" width="11.25" style="4" customWidth="1"/>
    <col min="11235" max="11235" width="10.375" style="4" bestFit="1" customWidth="1"/>
    <col min="11236" max="11237" width="11.25" style="4" customWidth="1"/>
    <col min="11238" max="11238" width="10.375" style="4" customWidth="1"/>
    <col min="11239" max="11240" width="11.25" style="4" customWidth="1"/>
    <col min="11241" max="11241" width="12.25" style="4" bestFit="1" customWidth="1"/>
    <col min="11242" max="11243" width="11.25" style="4" customWidth="1"/>
    <col min="11244" max="11244" width="9.625" style="4" customWidth="1"/>
    <col min="11245" max="11246" width="11.25" style="4" customWidth="1"/>
    <col min="11247" max="11247" width="9.25" style="4" customWidth="1"/>
    <col min="11248" max="11249" width="11.25" style="4" customWidth="1"/>
    <col min="11250" max="11250" width="10.125" style="4" customWidth="1"/>
    <col min="11251" max="11252" width="9.375" style="4" customWidth="1"/>
    <col min="11253" max="11253" width="10.375" style="4" bestFit="1" customWidth="1"/>
    <col min="11254" max="11255" width="9.375" style="4" customWidth="1"/>
    <col min="11256" max="11256" width="9.25" style="4" bestFit="1" customWidth="1"/>
    <col min="11257" max="11257" width="9.375" style="4" customWidth="1"/>
    <col min="11258" max="11258" width="9" style="4" customWidth="1"/>
    <col min="11259" max="11259" width="9.75" style="4" customWidth="1"/>
    <col min="11260" max="11260" width="10.5" style="4" customWidth="1"/>
    <col min="11261" max="11261" width="11.125" style="4" bestFit="1" customWidth="1"/>
    <col min="11262" max="11262" width="10.375" style="4" bestFit="1" customWidth="1"/>
    <col min="11263" max="11263" width="9.375" style="4" customWidth="1"/>
    <col min="11264" max="11264" width="10" style="4" customWidth="1"/>
    <col min="11265" max="11265" width="8.5" style="4" bestFit="1" customWidth="1"/>
    <col min="11266" max="11266" width="10.25" style="4" customWidth="1"/>
    <col min="11267" max="11267" width="10.125" style="4" customWidth="1"/>
    <col min="11268" max="11268" width="9.25" style="4" bestFit="1" customWidth="1"/>
    <col min="11269" max="11269" width="11" style="4" bestFit="1" customWidth="1"/>
    <col min="11270" max="11270" width="10.625" style="4" customWidth="1"/>
    <col min="11271" max="11271" width="10.375" style="4" bestFit="1" customWidth="1"/>
    <col min="11272" max="11272" width="9.5" style="4" bestFit="1" customWidth="1"/>
    <col min="11273" max="11468" width="9" style="4"/>
    <col min="11469" max="11469" width="4" style="4" customWidth="1"/>
    <col min="11470" max="11470" width="17.75" style="4" customWidth="1"/>
    <col min="11471" max="11472" width="12.5" style="4" customWidth="1"/>
    <col min="11473" max="11473" width="12.25" style="4" bestFit="1" customWidth="1"/>
    <col min="11474" max="11475" width="11" style="4" customWidth="1"/>
    <col min="11476" max="11476" width="9.875" style="4" customWidth="1"/>
    <col min="11477" max="11478" width="11" style="4" customWidth="1"/>
    <col min="11479" max="11479" width="10.125" style="4" customWidth="1"/>
    <col min="11480" max="11481" width="11" style="4" customWidth="1"/>
    <col min="11482" max="11482" width="10.375" style="4" customWidth="1"/>
    <col min="11483" max="11484" width="11" style="4" customWidth="1"/>
    <col min="11485" max="11485" width="10.625" style="4" customWidth="1"/>
    <col min="11486" max="11488" width="11" style="4" customWidth="1"/>
    <col min="11489" max="11490" width="11.25" style="4" customWidth="1"/>
    <col min="11491" max="11491" width="10.375" style="4" bestFit="1" customWidth="1"/>
    <col min="11492" max="11493" width="11.25" style="4" customWidth="1"/>
    <col min="11494" max="11494" width="10.375" style="4" customWidth="1"/>
    <col min="11495" max="11496" width="11.25" style="4" customWidth="1"/>
    <col min="11497" max="11497" width="12.25" style="4" bestFit="1" customWidth="1"/>
    <col min="11498" max="11499" width="11.25" style="4" customWidth="1"/>
    <col min="11500" max="11500" width="9.625" style="4" customWidth="1"/>
    <col min="11501" max="11502" width="11.25" style="4" customWidth="1"/>
    <col min="11503" max="11503" width="9.25" style="4" customWidth="1"/>
    <col min="11504" max="11505" width="11.25" style="4" customWidth="1"/>
    <col min="11506" max="11506" width="10.125" style="4" customWidth="1"/>
    <col min="11507" max="11508" width="9.375" style="4" customWidth="1"/>
    <col min="11509" max="11509" width="10.375" style="4" bestFit="1" customWidth="1"/>
    <col min="11510" max="11511" width="9.375" style="4" customWidth="1"/>
    <col min="11512" max="11512" width="9.25" style="4" bestFit="1" customWidth="1"/>
    <col min="11513" max="11513" width="9.375" style="4" customWidth="1"/>
    <col min="11514" max="11514" width="9" style="4" customWidth="1"/>
    <col min="11515" max="11515" width="9.75" style="4" customWidth="1"/>
    <col min="11516" max="11516" width="10.5" style="4" customWidth="1"/>
    <col min="11517" max="11517" width="11.125" style="4" bestFit="1" customWidth="1"/>
    <col min="11518" max="11518" width="10.375" style="4" bestFit="1" customWidth="1"/>
    <col min="11519" max="11519" width="9.375" style="4" customWidth="1"/>
    <col min="11520" max="11520" width="10" style="4" customWidth="1"/>
    <col min="11521" max="11521" width="8.5" style="4" bestFit="1" customWidth="1"/>
    <col min="11522" max="11522" width="10.25" style="4" customWidth="1"/>
    <col min="11523" max="11523" width="10.125" style="4" customWidth="1"/>
    <col min="11524" max="11524" width="9.25" style="4" bestFit="1" customWidth="1"/>
    <col min="11525" max="11525" width="11" style="4" bestFit="1" customWidth="1"/>
    <col min="11526" max="11526" width="10.625" style="4" customWidth="1"/>
    <col min="11527" max="11527" width="10.375" style="4" bestFit="1" customWidth="1"/>
    <col min="11528" max="11528" width="9.5" style="4" bestFit="1" customWidth="1"/>
    <col min="11529" max="11724" width="9" style="4"/>
    <col min="11725" max="11725" width="4" style="4" customWidth="1"/>
    <col min="11726" max="11726" width="17.75" style="4" customWidth="1"/>
    <col min="11727" max="11728" width="12.5" style="4" customWidth="1"/>
    <col min="11729" max="11729" width="12.25" style="4" bestFit="1" customWidth="1"/>
    <col min="11730" max="11731" width="11" style="4" customWidth="1"/>
    <col min="11732" max="11732" width="9.875" style="4" customWidth="1"/>
    <col min="11733" max="11734" width="11" style="4" customWidth="1"/>
    <col min="11735" max="11735" width="10.125" style="4" customWidth="1"/>
    <col min="11736" max="11737" width="11" style="4" customWidth="1"/>
    <col min="11738" max="11738" width="10.375" style="4" customWidth="1"/>
    <col min="11739" max="11740" width="11" style="4" customWidth="1"/>
    <col min="11741" max="11741" width="10.625" style="4" customWidth="1"/>
    <col min="11742" max="11744" width="11" style="4" customWidth="1"/>
    <col min="11745" max="11746" width="11.25" style="4" customWidth="1"/>
    <col min="11747" max="11747" width="10.375" style="4" bestFit="1" customWidth="1"/>
    <col min="11748" max="11749" width="11.25" style="4" customWidth="1"/>
    <col min="11750" max="11750" width="10.375" style="4" customWidth="1"/>
    <col min="11751" max="11752" width="11.25" style="4" customWidth="1"/>
    <col min="11753" max="11753" width="12.25" style="4" bestFit="1" customWidth="1"/>
    <col min="11754" max="11755" width="11.25" style="4" customWidth="1"/>
    <col min="11756" max="11756" width="9.625" style="4" customWidth="1"/>
    <col min="11757" max="11758" width="11.25" style="4" customWidth="1"/>
    <col min="11759" max="11759" width="9.25" style="4" customWidth="1"/>
    <col min="11760" max="11761" width="11.25" style="4" customWidth="1"/>
    <col min="11762" max="11762" width="10.125" style="4" customWidth="1"/>
    <col min="11763" max="11764" width="9.375" style="4" customWidth="1"/>
    <col min="11765" max="11765" width="10.375" style="4" bestFit="1" customWidth="1"/>
    <col min="11766" max="11767" width="9.375" style="4" customWidth="1"/>
    <col min="11768" max="11768" width="9.25" style="4" bestFit="1" customWidth="1"/>
    <col min="11769" max="11769" width="9.375" style="4" customWidth="1"/>
    <col min="11770" max="11770" width="9" style="4" customWidth="1"/>
    <col min="11771" max="11771" width="9.75" style="4" customWidth="1"/>
    <col min="11772" max="11772" width="10.5" style="4" customWidth="1"/>
    <col min="11773" max="11773" width="11.125" style="4" bestFit="1" customWidth="1"/>
    <col min="11774" max="11774" width="10.375" style="4" bestFit="1" customWidth="1"/>
    <col min="11775" max="11775" width="9.375" style="4" customWidth="1"/>
    <col min="11776" max="11776" width="10" style="4" customWidth="1"/>
    <col min="11777" max="11777" width="8.5" style="4" bestFit="1" customWidth="1"/>
    <col min="11778" max="11778" width="10.25" style="4" customWidth="1"/>
    <col min="11779" max="11779" width="10.125" style="4" customWidth="1"/>
    <col min="11780" max="11780" width="9.25" style="4" bestFit="1" customWidth="1"/>
    <col min="11781" max="11781" width="11" style="4" bestFit="1" customWidth="1"/>
    <col min="11782" max="11782" width="10.625" style="4" customWidth="1"/>
    <col min="11783" max="11783" width="10.375" style="4" bestFit="1" customWidth="1"/>
    <col min="11784" max="11784" width="9.5" style="4" bestFit="1" customWidth="1"/>
    <col min="11785" max="11980" width="9" style="4"/>
    <col min="11981" max="11981" width="4" style="4" customWidth="1"/>
    <col min="11982" max="11982" width="17.75" style="4" customWidth="1"/>
    <col min="11983" max="11984" width="12.5" style="4" customWidth="1"/>
    <col min="11985" max="11985" width="12.25" style="4" bestFit="1" customWidth="1"/>
    <col min="11986" max="11987" width="11" style="4" customWidth="1"/>
    <col min="11988" max="11988" width="9.875" style="4" customWidth="1"/>
    <col min="11989" max="11990" width="11" style="4" customWidth="1"/>
    <col min="11991" max="11991" width="10.125" style="4" customWidth="1"/>
    <col min="11992" max="11993" width="11" style="4" customWidth="1"/>
    <col min="11994" max="11994" width="10.375" style="4" customWidth="1"/>
    <col min="11995" max="11996" width="11" style="4" customWidth="1"/>
    <col min="11997" max="11997" width="10.625" style="4" customWidth="1"/>
    <col min="11998" max="12000" width="11" style="4" customWidth="1"/>
    <col min="12001" max="12002" width="11.25" style="4" customWidth="1"/>
    <col min="12003" max="12003" width="10.375" style="4" bestFit="1" customWidth="1"/>
    <col min="12004" max="12005" width="11.25" style="4" customWidth="1"/>
    <col min="12006" max="12006" width="10.375" style="4" customWidth="1"/>
    <col min="12007" max="12008" width="11.25" style="4" customWidth="1"/>
    <col min="12009" max="12009" width="12.25" style="4" bestFit="1" customWidth="1"/>
    <col min="12010" max="12011" width="11.25" style="4" customWidth="1"/>
    <col min="12012" max="12012" width="9.625" style="4" customWidth="1"/>
    <col min="12013" max="12014" width="11.25" style="4" customWidth="1"/>
    <col min="12015" max="12015" width="9.25" style="4" customWidth="1"/>
    <col min="12016" max="12017" width="11.25" style="4" customWidth="1"/>
    <col min="12018" max="12018" width="10.125" style="4" customWidth="1"/>
    <col min="12019" max="12020" width="9.375" style="4" customWidth="1"/>
    <col min="12021" max="12021" width="10.375" style="4" bestFit="1" customWidth="1"/>
    <col min="12022" max="12023" width="9.375" style="4" customWidth="1"/>
    <col min="12024" max="12024" width="9.25" style="4" bestFit="1" customWidth="1"/>
    <col min="12025" max="12025" width="9.375" style="4" customWidth="1"/>
    <col min="12026" max="12026" width="9" style="4" customWidth="1"/>
    <col min="12027" max="12027" width="9.75" style="4" customWidth="1"/>
    <col min="12028" max="12028" width="10.5" style="4" customWidth="1"/>
    <col min="12029" max="12029" width="11.125" style="4" bestFit="1" customWidth="1"/>
    <col min="12030" max="12030" width="10.375" style="4" bestFit="1" customWidth="1"/>
    <col min="12031" max="12031" width="9.375" style="4" customWidth="1"/>
    <col min="12032" max="12032" width="10" style="4" customWidth="1"/>
    <col min="12033" max="12033" width="8.5" style="4" bestFit="1" customWidth="1"/>
    <col min="12034" max="12034" width="10.25" style="4" customWidth="1"/>
    <col min="12035" max="12035" width="10.125" style="4" customWidth="1"/>
    <col min="12036" max="12036" width="9.25" style="4" bestFit="1" customWidth="1"/>
    <col min="12037" max="12037" width="11" style="4" bestFit="1" customWidth="1"/>
    <col min="12038" max="12038" width="10.625" style="4" customWidth="1"/>
    <col min="12039" max="12039" width="10.375" style="4" bestFit="1" customWidth="1"/>
    <col min="12040" max="12040" width="9.5" style="4" bestFit="1" customWidth="1"/>
    <col min="12041" max="12236" width="9" style="4"/>
    <col min="12237" max="12237" width="4" style="4" customWidth="1"/>
    <col min="12238" max="12238" width="17.75" style="4" customWidth="1"/>
    <col min="12239" max="12240" width="12.5" style="4" customWidth="1"/>
    <col min="12241" max="12241" width="12.25" style="4" bestFit="1" customWidth="1"/>
    <col min="12242" max="12243" width="11" style="4" customWidth="1"/>
    <col min="12244" max="12244" width="9.875" style="4" customWidth="1"/>
    <col min="12245" max="12246" width="11" style="4" customWidth="1"/>
    <col min="12247" max="12247" width="10.125" style="4" customWidth="1"/>
    <col min="12248" max="12249" width="11" style="4" customWidth="1"/>
    <col min="12250" max="12250" width="10.375" style="4" customWidth="1"/>
    <col min="12251" max="12252" width="11" style="4" customWidth="1"/>
    <col min="12253" max="12253" width="10.625" style="4" customWidth="1"/>
    <col min="12254" max="12256" width="11" style="4" customWidth="1"/>
    <col min="12257" max="12258" width="11.25" style="4" customWidth="1"/>
    <col min="12259" max="12259" width="10.375" style="4" bestFit="1" customWidth="1"/>
    <col min="12260" max="12261" width="11.25" style="4" customWidth="1"/>
    <col min="12262" max="12262" width="10.375" style="4" customWidth="1"/>
    <col min="12263" max="12264" width="11.25" style="4" customWidth="1"/>
    <col min="12265" max="12265" width="12.25" style="4" bestFit="1" customWidth="1"/>
    <col min="12266" max="12267" width="11.25" style="4" customWidth="1"/>
    <col min="12268" max="12268" width="9.625" style="4" customWidth="1"/>
    <col min="12269" max="12270" width="11.25" style="4" customWidth="1"/>
    <col min="12271" max="12271" width="9.25" style="4" customWidth="1"/>
    <col min="12272" max="12273" width="11.25" style="4" customWidth="1"/>
    <col min="12274" max="12274" width="10.125" style="4" customWidth="1"/>
    <col min="12275" max="12276" width="9.375" style="4" customWidth="1"/>
    <col min="12277" max="12277" width="10.375" style="4" bestFit="1" customWidth="1"/>
    <col min="12278" max="12279" width="9.375" style="4" customWidth="1"/>
    <col min="12280" max="12280" width="9.25" style="4" bestFit="1" customWidth="1"/>
    <col min="12281" max="12281" width="9.375" style="4" customWidth="1"/>
    <col min="12282" max="12282" width="9" style="4" customWidth="1"/>
    <col min="12283" max="12283" width="9.75" style="4" customWidth="1"/>
    <col min="12284" max="12284" width="10.5" style="4" customWidth="1"/>
    <col min="12285" max="12285" width="11.125" style="4" bestFit="1" customWidth="1"/>
    <col min="12286" max="12286" width="10.375" style="4" bestFit="1" customWidth="1"/>
    <col min="12287" max="12287" width="9.375" style="4" customWidth="1"/>
    <col min="12288" max="12288" width="10" style="4" customWidth="1"/>
    <col min="12289" max="12289" width="8.5" style="4" bestFit="1" customWidth="1"/>
    <col min="12290" max="12290" width="10.25" style="4" customWidth="1"/>
    <col min="12291" max="12291" width="10.125" style="4" customWidth="1"/>
    <col min="12292" max="12292" width="9.25" style="4" bestFit="1" customWidth="1"/>
    <col min="12293" max="12293" width="11" style="4" bestFit="1" customWidth="1"/>
    <col min="12294" max="12294" width="10.625" style="4" customWidth="1"/>
    <col min="12295" max="12295" width="10.375" style="4" bestFit="1" customWidth="1"/>
    <col min="12296" max="12296" width="9.5" style="4" bestFit="1" customWidth="1"/>
    <col min="12297" max="12492" width="9" style="4"/>
    <col min="12493" max="12493" width="4" style="4" customWidth="1"/>
    <col min="12494" max="12494" width="17.75" style="4" customWidth="1"/>
    <col min="12495" max="12496" width="12.5" style="4" customWidth="1"/>
    <col min="12497" max="12497" width="12.25" style="4" bestFit="1" customWidth="1"/>
    <col min="12498" max="12499" width="11" style="4" customWidth="1"/>
    <col min="12500" max="12500" width="9.875" style="4" customWidth="1"/>
    <col min="12501" max="12502" width="11" style="4" customWidth="1"/>
    <col min="12503" max="12503" width="10.125" style="4" customWidth="1"/>
    <col min="12504" max="12505" width="11" style="4" customWidth="1"/>
    <col min="12506" max="12506" width="10.375" style="4" customWidth="1"/>
    <col min="12507" max="12508" width="11" style="4" customWidth="1"/>
    <col min="12509" max="12509" width="10.625" style="4" customWidth="1"/>
    <col min="12510" max="12512" width="11" style="4" customWidth="1"/>
    <col min="12513" max="12514" width="11.25" style="4" customWidth="1"/>
    <col min="12515" max="12515" width="10.375" style="4" bestFit="1" customWidth="1"/>
    <col min="12516" max="12517" width="11.25" style="4" customWidth="1"/>
    <col min="12518" max="12518" width="10.375" style="4" customWidth="1"/>
    <col min="12519" max="12520" width="11.25" style="4" customWidth="1"/>
    <col min="12521" max="12521" width="12.25" style="4" bestFit="1" customWidth="1"/>
    <col min="12522" max="12523" width="11.25" style="4" customWidth="1"/>
    <col min="12524" max="12524" width="9.625" style="4" customWidth="1"/>
    <col min="12525" max="12526" width="11.25" style="4" customWidth="1"/>
    <col min="12527" max="12527" width="9.25" style="4" customWidth="1"/>
    <col min="12528" max="12529" width="11.25" style="4" customWidth="1"/>
    <col min="12530" max="12530" width="10.125" style="4" customWidth="1"/>
    <col min="12531" max="12532" width="9.375" style="4" customWidth="1"/>
    <col min="12533" max="12533" width="10.375" style="4" bestFit="1" customWidth="1"/>
    <col min="12534" max="12535" width="9.375" style="4" customWidth="1"/>
    <col min="12536" max="12536" width="9.25" style="4" bestFit="1" customWidth="1"/>
    <col min="12537" max="12537" width="9.375" style="4" customWidth="1"/>
    <col min="12538" max="12538" width="9" style="4" customWidth="1"/>
    <col min="12539" max="12539" width="9.75" style="4" customWidth="1"/>
    <col min="12540" max="12540" width="10.5" style="4" customWidth="1"/>
    <col min="12541" max="12541" width="11.125" style="4" bestFit="1" customWidth="1"/>
    <col min="12542" max="12542" width="10.375" style="4" bestFit="1" customWidth="1"/>
    <col min="12543" max="12543" width="9.375" style="4" customWidth="1"/>
    <col min="12544" max="12544" width="10" style="4" customWidth="1"/>
    <col min="12545" max="12545" width="8.5" style="4" bestFit="1" customWidth="1"/>
    <col min="12546" max="12546" width="10.25" style="4" customWidth="1"/>
    <col min="12547" max="12547" width="10.125" style="4" customWidth="1"/>
    <col min="12548" max="12548" width="9.25" style="4" bestFit="1" customWidth="1"/>
    <col min="12549" max="12549" width="11" style="4" bestFit="1" customWidth="1"/>
    <col min="12550" max="12550" width="10.625" style="4" customWidth="1"/>
    <col min="12551" max="12551" width="10.375" style="4" bestFit="1" customWidth="1"/>
    <col min="12552" max="12552" width="9.5" style="4" bestFit="1" customWidth="1"/>
    <col min="12553" max="12748" width="9" style="4"/>
    <col min="12749" max="12749" width="4" style="4" customWidth="1"/>
    <col min="12750" max="12750" width="17.75" style="4" customWidth="1"/>
    <col min="12751" max="12752" width="12.5" style="4" customWidth="1"/>
    <col min="12753" max="12753" width="12.25" style="4" bestFit="1" customWidth="1"/>
    <col min="12754" max="12755" width="11" style="4" customWidth="1"/>
    <col min="12756" max="12756" width="9.875" style="4" customWidth="1"/>
    <col min="12757" max="12758" width="11" style="4" customWidth="1"/>
    <col min="12759" max="12759" width="10.125" style="4" customWidth="1"/>
    <col min="12760" max="12761" width="11" style="4" customWidth="1"/>
    <col min="12762" max="12762" width="10.375" style="4" customWidth="1"/>
    <col min="12763" max="12764" width="11" style="4" customWidth="1"/>
    <col min="12765" max="12765" width="10.625" style="4" customWidth="1"/>
    <col min="12766" max="12768" width="11" style="4" customWidth="1"/>
    <col min="12769" max="12770" width="11.25" style="4" customWidth="1"/>
    <col min="12771" max="12771" width="10.375" style="4" bestFit="1" customWidth="1"/>
    <col min="12772" max="12773" width="11.25" style="4" customWidth="1"/>
    <col min="12774" max="12774" width="10.375" style="4" customWidth="1"/>
    <col min="12775" max="12776" width="11.25" style="4" customWidth="1"/>
    <col min="12777" max="12777" width="12.25" style="4" bestFit="1" customWidth="1"/>
    <col min="12778" max="12779" width="11.25" style="4" customWidth="1"/>
    <col min="12780" max="12780" width="9.625" style="4" customWidth="1"/>
    <col min="12781" max="12782" width="11.25" style="4" customWidth="1"/>
    <col min="12783" max="12783" width="9.25" style="4" customWidth="1"/>
    <col min="12784" max="12785" width="11.25" style="4" customWidth="1"/>
    <col min="12786" max="12786" width="10.125" style="4" customWidth="1"/>
    <col min="12787" max="12788" width="9.375" style="4" customWidth="1"/>
    <col min="12789" max="12789" width="10.375" style="4" bestFit="1" customWidth="1"/>
    <col min="12790" max="12791" width="9.375" style="4" customWidth="1"/>
    <col min="12792" max="12792" width="9.25" style="4" bestFit="1" customWidth="1"/>
    <col min="12793" max="12793" width="9.375" style="4" customWidth="1"/>
    <col min="12794" max="12794" width="9" style="4" customWidth="1"/>
    <col min="12795" max="12795" width="9.75" style="4" customWidth="1"/>
    <col min="12796" max="12796" width="10.5" style="4" customWidth="1"/>
    <col min="12797" max="12797" width="11.125" style="4" bestFit="1" customWidth="1"/>
    <col min="12798" max="12798" width="10.375" style="4" bestFit="1" customWidth="1"/>
    <col min="12799" max="12799" width="9.375" style="4" customWidth="1"/>
    <col min="12800" max="12800" width="10" style="4" customWidth="1"/>
    <col min="12801" max="12801" width="8.5" style="4" bestFit="1" customWidth="1"/>
    <col min="12802" max="12802" width="10.25" style="4" customWidth="1"/>
    <col min="12803" max="12803" width="10.125" style="4" customWidth="1"/>
    <col min="12804" max="12804" width="9.25" style="4" bestFit="1" customWidth="1"/>
    <col min="12805" max="12805" width="11" style="4" bestFit="1" customWidth="1"/>
    <col min="12806" max="12806" width="10.625" style="4" customWidth="1"/>
    <col min="12807" max="12807" width="10.375" style="4" bestFit="1" customWidth="1"/>
    <col min="12808" max="12808" width="9.5" style="4" bestFit="1" customWidth="1"/>
    <col min="12809" max="13004" width="9" style="4"/>
    <col min="13005" max="13005" width="4" style="4" customWidth="1"/>
    <col min="13006" max="13006" width="17.75" style="4" customWidth="1"/>
    <col min="13007" max="13008" width="12.5" style="4" customWidth="1"/>
    <col min="13009" max="13009" width="12.25" style="4" bestFit="1" customWidth="1"/>
    <col min="13010" max="13011" width="11" style="4" customWidth="1"/>
    <col min="13012" max="13012" width="9.875" style="4" customWidth="1"/>
    <col min="13013" max="13014" width="11" style="4" customWidth="1"/>
    <col min="13015" max="13015" width="10.125" style="4" customWidth="1"/>
    <col min="13016" max="13017" width="11" style="4" customWidth="1"/>
    <col min="13018" max="13018" width="10.375" style="4" customWidth="1"/>
    <col min="13019" max="13020" width="11" style="4" customWidth="1"/>
    <col min="13021" max="13021" width="10.625" style="4" customWidth="1"/>
    <col min="13022" max="13024" width="11" style="4" customWidth="1"/>
    <col min="13025" max="13026" width="11.25" style="4" customWidth="1"/>
    <col min="13027" max="13027" width="10.375" style="4" bestFit="1" customWidth="1"/>
    <col min="13028" max="13029" width="11.25" style="4" customWidth="1"/>
    <col min="13030" max="13030" width="10.375" style="4" customWidth="1"/>
    <col min="13031" max="13032" width="11.25" style="4" customWidth="1"/>
    <col min="13033" max="13033" width="12.25" style="4" bestFit="1" customWidth="1"/>
    <col min="13034" max="13035" width="11.25" style="4" customWidth="1"/>
    <col min="13036" max="13036" width="9.625" style="4" customWidth="1"/>
    <col min="13037" max="13038" width="11.25" style="4" customWidth="1"/>
    <col min="13039" max="13039" width="9.25" style="4" customWidth="1"/>
    <col min="13040" max="13041" width="11.25" style="4" customWidth="1"/>
    <col min="13042" max="13042" width="10.125" style="4" customWidth="1"/>
    <col min="13043" max="13044" width="9.375" style="4" customWidth="1"/>
    <col min="13045" max="13045" width="10.375" style="4" bestFit="1" customWidth="1"/>
    <col min="13046" max="13047" width="9.375" style="4" customWidth="1"/>
    <col min="13048" max="13048" width="9.25" style="4" bestFit="1" customWidth="1"/>
    <col min="13049" max="13049" width="9.375" style="4" customWidth="1"/>
    <col min="13050" max="13050" width="9" style="4" customWidth="1"/>
    <col min="13051" max="13051" width="9.75" style="4" customWidth="1"/>
    <col min="13052" max="13052" width="10.5" style="4" customWidth="1"/>
    <col min="13053" max="13053" width="11.125" style="4" bestFit="1" customWidth="1"/>
    <col min="13054" max="13054" width="10.375" style="4" bestFit="1" customWidth="1"/>
    <col min="13055" max="13055" width="9.375" style="4" customWidth="1"/>
    <col min="13056" max="13056" width="10" style="4" customWidth="1"/>
    <col min="13057" max="13057" width="8.5" style="4" bestFit="1" customWidth="1"/>
    <col min="13058" max="13058" width="10.25" style="4" customWidth="1"/>
    <col min="13059" max="13059" width="10.125" style="4" customWidth="1"/>
    <col min="13060" max="13060" width="9.25" style="4" bestFit="1" customWidth="1"/>
    <col min="13061" max="13061" width="11" style="4" bestFit="1" customWidth="1"/>
    <col min="13062" max="13062" width="10.625" style="4" customWidth="1"/>
    <col min="13063" max="13063" width="10.375" style="4" bestFit="1" customWidth="1"/>
    <col min="13064" max="13064" width="9.5" style="4" bestFit="1" customWidth="1"/>
    <col min="13065" max="13260" width="9" style="4"/>
    <col min="13261" max="13261" width="4" style="4" customWidth="1"/>
    <col min="13262" max="13262" width="17.75" style="4" customWidth="1"/>
    <col min="13263" max="13264" width="12.5" style="4" customWidth="1"/>
    <col min="13265" max="13265" width="12.25" style="4" bestFit="1" customWidth="1"/>
    <col min="13266" max="13267" width="11" style="4" customWidth="1"/>
    <col min="13268" max="13268" width="9.875" style="4" customWidth="1"/>
    <col min="13269" max="13270" width="11" style="4" customWidth="1"/>
    <col min="13271" max="13271" width="10.125" style="4" customWidth="1"/>
    <col min="13272" max="13273" width="11" style="4" customWidth="1"/>
    <col min="13274" max="13274" width="10.375" style="4" customWidth="1"/>
    <col min="13275" max="13276" width="11" style="4" customWidth="1"/>
    <col min="13277" max="13277" width="10.625" style="4" customWidth="1"/>
    <col min="13278" max="13280" width="11" style="4" customWidth="1"/>
    <col min="13281" max="13282" width="11.25" style="4" customWidth="1"/>
    <col min="13283" max="13283" width="10.375" style="4" bestFit="1" customWidth="1"/>
    <col min="13284" max="13285" width="11.25" style="4" customWidth="1"/>
    <col min="13286" max="13286" width="10.375" style="4" customWidth="1"/>
    <col min="13287" max="13288" width="11.25" style="4" customWidth="1"/>
    <col min="13289" max="13289" width="12.25" style="4" bestFit="1" customWidth="1"/>
    <col min="13290" max="13291" width="11.25" style="4" customWidth="1"/>
    <col min="13292" max="13292" width="9.625" style="4" customWidth="1"/>
    <col min="13293" max="13294" width="11.25" style="4" customWidth="1"/>
    <col min="13295" max="13295" width="9.25" style="4" customWidth="1"/>
    <col min="13296" max="13297" width="11.25" style="4" customWidth="1"/>
    <col min="13298" max="13298" width="10.125" style="4" customWidth="1"/>
    <col min="13299" max="13300" width="9.375" style="4" customWidth="1"/>
    <col min="13301" max="13301" width="10.375" style="4" bestFit="1" customWidth="1"/>
    <col min="13302" max="13303" width="9.375" style="4" customWidth="1"/>
    <col min="13304" max="13304" width="9.25" style="4" bestFit="1" customWidth="1"/>
    <col min="13305" max="13305" width="9.375" style="4" customWidth="1"/>
    <col min="13306" max="13306" width="9" style="4" customWidth="1"/>
    <col min="13307" max="13307" width="9.75" style="4" customWidth="1"/>
    <col min="13308" max="13308" width="10.5" style="4" customWidth="1"/>
    <col min="13309" max="13309" width="11.125" style="4" bestFit="1" customWidth="1"/>
    <col min="13310" max="13310" width="10.375" style="4" bestFit="1" customWidth="1"/>
    <col min="13311" max="13311" width="9.375" style="4" customWidth="1"/>
    <col min="13312" max="13312" width="10" style="4" customWidth="1"/>
    <col min="13313" max="13313" width="8.5" style="4" bestFit="1" customWidth="1"/>
    <col min="13314" max="13314" width="10.25" style="4" customWidth="1"/>
    <col min="13315" max="13315" width="10.125" style="4" customWidth="1"/>
    <col min="13316" max="13316" width="9.25" style="4" bestFit="1" customWidth="1"/>
    <col min="13317" max="13317" width="11" style="4" bestFit="1" customWidth="1"/>
    <col min="13318" max="13318" width="10.625" style="4" customWidth="1"/>
    <col min="13319" max="13319" width="10.375" style="4" bestFit="1" customWidth="1"/>
    <col min="13320" max="13320" width="9.5" style="4" bestFit="1" customWidth="1"/>
    <col min="13321" max="13516" width="9" style="4"/>
    <col min="13517" max="13517" width="4" style="4" customWidth="1"/>
    <col min="13518" max="13518" width="17.75" style="4" customWidth="1"/>
    <col min="13519" max="13520" width="12.5" style="4" customWidth="1"/>
    <col min="13521" max="13521" width="12.25" style="4" bestFit="1" customWidth="1"/>
    <col min="13522" max="13523" width="11" style="4" customWidth="1"/>
    <col min="13524" max="13524" width="9.875" style="4" customWidth="1"/>
    <col min="13525" max="13526" width="11" style="4" customWidth="1"/>
    <col min="13527" max="13527" width="10.125" style="4" customWidth="1"/>
    <col min="13528" max="13529" width="11" style="4" customWidth="1"/>
    <col min="13530" max="13530" width="10.375" style="4" customWidth="1"/>
    <col min="13531" max="13532" width="11" style="4" customWidth="1"/>
    <col min="13533" max="13533" width="10.625" style="4" customWidth="1"/>
    <col min="13534" max="13536" width="11" style="4" customWidth="1"/>
    <col min="13537" max="13538" width="11.25" style="4" customWidth="1"/>
    <col min="13539" max="13539" width="10.375" style="4" bestFit="1" customWidth="1"/>
    <col min="13540" max="13541" width="11.25" style="4" customWidth="1"/>
    <col min="13542" max="13542" width="10.375" style="4" customWidth="1"/>
    <col min="13543" max="13544" width="11.25" style="4" customWidth="1"/>
    <col min="13545" max="13545" width="12.25" style="4" bestFit="1" customWidth="1"/>
    <col min="13546" max="13547" width="11.25" style="4" customWidth="1"/>
    <col min="13548" max="13548" width="9.625" style="4" customWidth="1"/>
    <col min="13549" max="13550" width="11.25" style="4" customWidth="1"/>
    <col min="13551" max="13551" width="9.25" style="4" customWidth="1"/>
    <col min="13552" max="13553" width="11.25" style="4" customWidth="1"/>
    <col min="13554" max="13554" width="10.125" style="4" customWidth="1"/>
    <col min="13555" max="13556" width="9.375" style="4" customWidth="1"/>
    <col min="13557" max="13557" width="10.375" style="4" bestFit="1" customWidth="1"/>
    <col min="13558" max="13559" width="9.375" style="4" customWidth="1"/>
    <col min="13560" max="13560" width="9.25" style="4" bestFit="1" customWidth="1"/>
    <col min="13561" max="13561" width="9.375" style="4" customWidth="1"/>
    <col min="13562" max="13562" width="9" style="4" customWidth="1"/>
    <col min="13563" max="13563" width="9.75" style="4" customWidth="1"/>
    <col min="13564" max="13564" width="10.5" style="4" customWidth="1"/>
    <col min="13565" max="13565" width="11.125" style="4" bestFit="1" customWidth="1"/>
    <col min="13566" max="13566" width="10.375" style="4" bestFit="1" customWidth="1"/>
    <col min="13567" max="13567" width="9.375" style="4" customWidth="1"/>
    <col min="13568" max="13568" width="10" style="4" customWidth="1"/>
    <col min="13569" max="13569" width="8.5" style="4" bestFit="1" customWidth="1"/>
    <col min="13570" max="13570" width="10.25" style="4" customWidth="1"/>
    <col min="13571" max="13571" width="10.125" style="4" customWidth="1"/>
    <col min="13572" max="13572" width="9.25" style="4" bestFit="1" customWidth="1"/>
    <col min="13573" max="13573" width="11" style="4" bestFit="1" customWidth="1"/>
    <col min="13574" max="13574" width="10.625" style="4" customWidth="1"/>
    <col min="13575" max="13575" width="10.375" style="4" bestFit="1" customWidth="1"/>
    <col min="13576" max="13576" width="9.5" style="4" bestFit="1" customWidth="1"/>
    <col min="13577" max="13772" width="9" style="4"/>
    <col min="13773" max="13773" width="4" style="4" customWidth="1"/>
    <col min="13774" max="13774" width="17.75" style="4" customWidth="1"/>
    <col min="13775" max="13776" width="12.5" style="4" customWidth="1"/>
    <col min="13777" max="13777" width="12.25" style="4" bestFit="1" customWidth="1"/>
    <col min="13778" max="13779" width="11" style="4" customWidth="1"/>
    <col min="13780" max="13780" width="9.875" style="4" customWidth="1"/>
    <col min="13781" max="13782" width="11" style="4" customWidth="1"/>
    <col min="13783" max="13783" width="10.125" style="4" customWidth="1"/>
    <col min="13784" max="13785" width="11" style="4" customWidth="1"/>
    <col min="13786" max="13786" width="10.375" style="4" customWidth="1"/>
    <col min="13787" max="13788" width="11" style="4" customWidth="1"/>
    <col min="13789" max="13789" width="10.625" style="4" customWidth="1"/>
    <col min="13790" max="13792" width="11" style="4" customWidth="1"/>
    <col min="13793" max="13794" width="11.25" style="4" customWidth="1"/>
    <col min="13795" max="13795" width="10.375" style="4" bestFit="1" customWidth="1"/>
    <col min="13796" max="13797" width="11.25" style="4" customWidth="1"/>
    <col min="13798" max="13798" width="10.375" style="4" customWidth="1"/>
    <col min="13799" max="13800" width="11.25" style="4" customWidth="1"/>
    <col min="13801" max="13801" width="12.25" style="4" bestFit="1" customWidth="1"/>
    <col min="13802" max="13803" width="11.25" style="4" customWidth="1"/>
    <col min="13804" max="13804" width="9.625" style="4" customWidth="1"/>
    <col min="13805" max="13806" width="11.25" style="4" customWidth="1"/>
    <col min="13807" max="13807" width="9.25" style="4" customWidth="1"/>
    <col min="13808" max="13809" width="11.25" style="4" customWidth="1"/>
    <col min="13810" max="13810" width="10.125" style="4" customWidth="1"/>
    <col min="13811" max="13812" width="9.375" style="4" customWidth="1"/>
    <col min="13813" max="13813" width="10.375" style="4" bestFit="1" customWidth="1"/>
    <col min="13814" max="13815" width="9.375" style="4" customWidth="1"/>
    <col min="13816" max="13816" width="9.25" style="4" bestFit="1" customWidth="1"/>
    <col min="13817" max="13817" width="9.375" style="4" customWidth="1"/>
    <col min="13818" max="13818" width="9" style="4" customWidth="1"/>
    <col min="13819" max="13819" width="9.75" style="4" customWidth="1"/>
    <col min="13820" max="13820" width="10.5" style="4" customWidth="1"/>
    <col min="13821" max="13821" width="11.125" style="4" bestFit="1" customWidth="1"/>
    <col min="13822" max="13822" width="10.375" style="4" bestFit="1" customWidth="1"/>
    <col min="13823" max="13823" width="9.375" style="4" customWidth="1"/>
    <col min="13824" max="13824" width="10" style="4" customWidth="1"/>
    <col min="13825" max="13825" width="8.5" style="4" bestFit="1" customWidth="1"/>
    <col min="13826" max="13826" width="10.25" style="4" customWidth="1"/>
    <col min="13827" max="13827" width="10.125" style="4" customWidth="1"/>
    <col min="13828" max="13828" width="9.25" style="4" bestFit="1" customWidth="1"/>
    <col min="13829" max="13829" width="11" style="4" bestFit="1" customWidth="1"/>
    <col min="13830" max="13830" width="10.625" style="4" customWidth="1"/>
    <col min="13831" max="13831" width="10.375" style="4" bestFit="1" customWidth="1"/>
    <col min="13832" max="13832" width="9.5" style="4" bestFit="1" customWidth="1"/>
    <col min="13833" max="14028" width="9" style="4"/>
    <col min="14029" max="14029" width="4" style="4" customWidth="1"/>
    <col min="14030" max="14030" width="17.75" style="4" customWidth="1"/>
    <col min="14031" max="14032" width="12.5" style="4" customWidth="1"/>
    <col min="14033" max="14033" width="12.25" style="4" bestFit="1" customWidth="1"/>
    <col min="14034" max="14035" width="11" style="4" customWidth="1"/>
    <col min="14036" max="14036" width="9.875" style="4" customWidth="1"/>
    <col min="14037" max="14038" width="11" style="4" customWidth="1"/>
    <col min="14039" max="14039" width="10.125" style="4" customWidth="1"/>
    <col min="14040" max="14041" width="11" style="4" customWidth="1"/>
    <col min="14042" max="14042" width="10.375" style="4" customWidth="1"/>
    <col min="14043" max="14044" width="11" style="4" customWidth="1"/>
    <col min="14045" max="14045" width="10.625" style="4" customWidth="1"/>
    <col min="14046" max="14048" width="11" style="4" customWidth="1"/>
    <col min="14049" max="14050" width="11.25" style="4" customWidth="1"/>
    <col min="14051" max="14051" width="10.375" style="4" bestFit="1" customWidth="1"/>
    <col min="14052" max="14053" width="11.25" style="4" customWidth="1"/>
    <col min="14054" max="14054" width="10.375" style="4" customWidth="1"/>
    <col min="14055" max="14056" width="11.25" style="4" customWidth="1"/>
    <col min="14057" max="14057" width="12.25" style="4" bestFit="1" customWidth="1"/>
    <col min="14058" max="14059" width="11.25" style="4" customWidth="1"/>
    <col min="14060" max="14060" width="9.625" style="4" customWidth="1"/>
    <col min="14061" max="14062" width="11.25" style="4" customWidth="1"/>
    <col min="14063" max="14063" width="9.25" style="4" customWidth="1"/>
    <col min="14064" max="14065" width="11.25" style="4" customWidth="1"/>
    <col min="14066" max="14066" width="10.125" style="4" customWidth="1"/>
    <col min="14067" max="14068" width="9.375" style="4" customWidth="1"/>
    <col min="14069" max="14069" width="10.375" style="4" bestFit="1" customWidth="1"/>
    <col min="14070" max="14071" width="9.375" style="4" customWidth="1"/>
    <col min="14072" max="14072" width="9.25" style="4" bestFit="1" customWidth="1"/>
    <col min="14073" max="14073" width="9.375" style="4" customWidth="1"/>
    <col min="14074" max="14074" width="9" style="4" customWidth="1"/>
    <col min="14075" max="14075" width="9.75" style="4" customWidth="1"/>
    <col min="14076" max="14076" width="10.5" style="4" customWidth="1"/>
    <col min="14077" max="14077" width="11.125" style="4" bestFit="1" customWidth="1"/>
    <col min="14078" max="14078" width="10.375" style="4" bestFit="1" customWidth="1"/>
    <col min="14079" max="14079" width="9.375" style="4" customWidth="1"/>
    <col min="14080" max="14080" width="10" style="4" customWidth="1"/>
    <col min="14081" max="14081" width="8.5" style="4" bestFit="1" customWidth="1"/>
    <col min="14082" max="14082" width="10.25" style="4" customWidth="1"/>
    <col min="14083" max="14083" width="10.125" style="4" customWidth="1"/>
    <col min="14084" max="14084" width="9.25" style="4" bestFit="1" customWidth="1"/>
    <col min="14085" max="14085" width="11" style="4" bestFit="1" customWidth="1"/>
    <col min="14086" max="14086" width="10.625" style="4" customWidth="1"/>
    <col min="14087" max="14087" width="10.375" style="4" bestFit="1" customWidth="1"/>
    <col min="14088" max="14088" width="9.5" style="4" bestFit="1" customWidth="1"/>
    <col min="14089" max="14284" width="9" style="4"/>
    <col min="14285" max="14285" width="4" style="4" customWidth="1"/>
    <col min="14286" max="14286" width="17.75" style="4" customWidth="1"/>
    <col min="14287" max="14288" width="12.5" style="4" customWidth="1"/>
    <col min="14289" max="14289" width="12.25" style="4" bestFit="1" customWidth="1"/>
    <col min="14290" max="14291" width="11" style="4" customWidth="1"/>
    <col min="14292" max="14292" width="9.875" style="4" customWidth="1"/>
    <col min="14293" max="14294" width="11" style="4" customWidth="1"/>
    <col min="14295" max="14295" width="10.125" style="4" customWidth="1"/>
    <col min="14296" max="14297" width="11" style="4" customWidth="1"/>
    <col min="14298" max="14298" width="10.375" style="4" customWidth="1"/>
    <col min="14299" max="14300" width="11" style="4" customWidth="1"/>
    <col min="14301" max="14301" width="10.625" style="4" customWidth="1"/>
    <col min="14302" max="14304" width="11" style="4" customWidth="1"/>
    <col min="14305" max="14306" width="11.25" style="4" customWidth="1"/>
    <col min="14307" max="14307" width="10.375" style="4" bestFit="1" customWidth="1"/>
    <col min="14308" max="14309" width="11.25" style="4" customWidth="1"/>
    <col min="14310" max="14310" width="10.375" style="4" customWidth="1"/>
    <col min="14311" max="14312" width="11.25" style="4" customWidth="1"/>
    <col min="14313" max="14313" width="12.25" style="4" bestFit="1" customWidth="1"/>
    <col min="14314" max="14315" width="11.25" style="4" customWidth="1"/>
    <col min="14316" max="14316" width="9.625" style="4" customWidth="1"/>
    <col min="14317" max="14318" width="11.25" style="4" customWidth="1"/>
    <col min="14319" max="14319" width="9.25" style="4" customWidth="1"/>
    <col min="14320" max="14321" width="11.25" style="4" customWidth="1"/>
    <col min="14322" max="14322" width="10.125" style="4" customWidth="1"/>
    <col min="14323" max="14324" width="9.375" style="4" customWidth="1"/>
    <col min="14325" max="14325" width="10.375" style="4" bestFit="1" customWidth="1"/>
    <col min="14326" max="14327" width="9.375" style="4" customWidth="1"/>
    <col min="14328" max="14328" width="9.25" style="4" bestFit="1" customWidth="1"/>
    <col min="14329" max="14329" width="9.375" style="4" customWidth="1"/>
    <col min="14330" max="14330" width="9" style="4" customWidth="1"/>
    <col min="14331" max="14331" width="9.75" style="4" customWidth="1"/>
    <col min="14332" max="14332" width="10.5" style="4" customWidth="1"/>
    <col min="14333" max="14333" width="11.125" style="4" bestFit="1" customWidth="1"/>
    <col min="14334" max="14334" width="10.375" style="4" bestFit="1" customWidth="1"/>
    <col min="14335" max="14335" width="9.375" style="4" customWidth="1"/>
    <col min="14336" max="14336" width="10" style="4" customWidth="1"/>
    <col min="14337" max="14337" width="8.5" style="4" bestFit="1" customWidth="1"/>
    <col min="14338" max="14338" width="10.25" style="4" customWidth="1"/>
    <col min="14339" max="14339" width="10.125" style="4" customWidth="1"/>
    <col min="14340" max="14340" width="9.25" style="4" bestFit="1" customWidth="1"/>
    <col min="14341" max="14341" width="11" style="4" bestFit="1" customWidth="1"/>
    <col min="14342" max="14342" width="10.625" style="4" customWidth="1"/>
    <col min="14343" max="14343" width="10.375" style="4" bestFit="1" customWidth="1"/>
    <col min="14344" max="14344" width="9.5" style="4" bestFit="1" customWidth="1"/>
    <col min="14345" max="14540" width="9" style="4"/>
    <col min="14541" max="14541" width="4" style="4" customWidth="1"/>
    <col min="14542" max="14542" width="17.75" style="4" customWidth="1"/>
    <col min="14543" max="14544" width="12.5" style="4" customWidth="1"/>
    <col min="14545" max="14545" width="12.25" style="4" bestFit="1" customWidth="1"/>
    <col min="14546" max="14547" width="11" style="4" customWidth="1"/>
    <col min="14548" max="14548" width="9.875" style="4" customWidth="1"/>
    <col min="14549" max="14550" width="11" style="4" customWidth="1"/>
    <col min="14551" max="14551" width="10.125" style="4" customWidth="1"/>
    <col min="14552" max="14553" width="11" style="4" customWidth="1"/>
    <col min="14554" max="14554" width="10.375" style="4" customWidth="1"/>
    <col min="14555" max="14556" width="11" style="4" customWidth="1"/>
    <col min="14557" max="14557" width="10.625" style="4" customWidth="1"/>
    <col min="14558" max="14560" width="11" style="4" customWidth="1"/>
    <col min="14561" max="14562" width="11.25" style="4" customWidth="1"/>
    <col min="14563" max="14563" width="10.375" style="4" bestFit="1" customWidth="1"/>
    <col min="14564" max="14565" width="11.25" style="4" customWidth="1"/>
    <col min="14566" max="14566" width="10.375" style="4" customWidth="1"/>
    <col min="14567" max="14568" width="11.25" style="4" customWidth="1"/>
    <col min="14569" max="14569" width="12.25" style="4" bestFit="1" customWidth="1"/>
    <col min="14570" max="14571" width="11.25" style="4" customWidth="1"/>
    <col min="14572" max="14572" width="9.625" style="4" customWidth="1"/>
    <col min="14573" max="14574" width="11.25" style="4" customWidth="1"/>
    <col min="14575" max="14575" width="9.25" style="4" customWidth="1"/>
    <col min="14576" max="14577" width="11.25" style="4" customWidth="1"/>
    <col min="14578" max="14578" width="10.125" style="4" customWidth="1"/>
    <col min="14579" max="14580" width="9.375" style="4" customWidth="1"/>
    <col min="14581" max="14581" width="10.375" style="4" bestFit="1" customWidth="1"/>
    <col min="14582" max="14583" width="9.375" style="4" customWidth="1"/>
    <col min="14584" max="14584" width="9.25" style="4" bestFit="1" customWidth="1"/>
    <col min="14585" max="14585" width="9.375" style="4" customWidth="1"/>
    <col min="14586" max="14586" width="9" style="4" customWidth="1"/>
    <col min="14587" max="14587" width="9.75" style="4" customWidth="1"/>
    <col min="14588" max="14588" width="10.5" style="4" customWidth="1"/>
    <col min="14589" max="14589" width="11.125" style="4" bestFit="1" customWidth="1"/>
    <col min="14590" max="14590" width="10.375" style="4" bestFit="1" customWidth="1"/>
    <col min="14591" max="14591" width="9.375" style="4" customWidth="1"/>
    <col min="14592" max="14592" width="10" style="4" customWidth="1"/>
    <col min="14593" max="14593" width="8.5" style="4" bestFit="1" customWidth="1"/>
    <col min="14594" max="14594" width="10.25" style="4" customWidth="1"/>
    <col min="14595" max="14595" width="10.125" style="4" customWidth="1"/>
    <col min="14596" max="14596" width="9.25" style="4" bestFit="1" customWidth="1"/>
    <col min="14597" max="14597" width="11" style="4" bestFit="1" customWidth="1"/>
    <col min="14598" max="14598" width="10.625" style="4" customWidth="1"/>
    <col min="14599" max="14599" width="10.375" style="4" bestFit="1" customWidth="1"/>
    <col min="14600" max="14600" width="9.5" style="4" bestFit="1" customWidth="1"/>
    <col min="14601" max="14796" width="9" style="4"/>
    <col min="14797" max="14797" width="4" style="4" customWidth="1"/>
    <col min="14798" max="14798" width="17.75" style="4" customWidth="1"/>
    <col min="14799" max="14800" width="12.5" style="4" customWidth="1"/>
    <col min="14801" max="14801" width="12.25" style="4" bestFit="1" customWidth="1"/>
    <col min="14802" max="14803" width="11" style="4" customWidth="1"/>
    <col min="14804" max="14804" width="9.875" style="4" customWidth="1"/>
    <col min="14805" max="14806" width="11" style="4" customWidth="1"/>
    <col min="14807" max="14807" width="10.125" style="4" customWidth="1"/>
    <col min="14808" max="14809" width="11" style="4" customWidth="1"/>
    <col min="14810" max="14810" width="10.375" style="4" customWidth="1"/>
    <col min="14811" max="14812" width="11" style="4" customWidth="1"/>
    <col min="14813" max="14813" width="10.625" style="4" customWidth="1"/>
    <col min="14814" max="14816" width="11" style="4" customWidth="1"/>
    <col min="14817" max="14818" width="11.25" style="4" customWidth="1"/>
    <col min="14819" max="14819" width="10.375" style="4" bestFit="1" customWidth="1"/>
    <col min="14820" max="14821" width="11.25" style="4" customWidth="1"/>
    <col min="14822" max="14822" width="10.375" style="4" customWidth="1"/>
    <col min="14823" max="14824" width="11.25" style="4" customWidth="1"/>
    <col min="14825" max="14825" width="12.25" style="4" bestFit="1" customWidth="1"/>
    <col min="14826" max="14827" width="11.25" style="4" customWidth="1"/>
    <col min="14828" max="14828" width="9.625" style="4" customWidth="1"/>
    <col min="14829" max="14830" width="11.25" style="4" customWidth="1"/>
    <col min="14831" max="14831" width="9.25" style="4" customWidth="1"/>
    <col min="14832" max="14833" width="11.25" style="4" customWidth="1"/>
    <col min="14834" max="14834" width="10.125" style="4" customWidth="1"/>
    <col min="14835" max="14836" width="9.375" style="4" customWidth="1"/>
    <col min="14837" max="14837" width="10.375" style="4" bestFit="1" customWidth="1"/>
    <col min="14838" max="14839" width="9.375" style="4" customWidth="1"/>
    <col min="14840" max="14840" width="9.25" style="4" bestFit="1" customWidth="1"/>
    <col min="14841" max="14841" width="9.375" style="4" customWidth="1"/>
    <col min="14842" max="14842" width="9" style="4" customWidth="1"/>
    <col min="14843" max="14843" width="9.75" style="4" customWidth="1"/>
    <col min="14844" max="14844" width="10.5" style="4" customWidth="1"/>
    <col min="14845" max="14845" width="11.125" style="4" bestFit="1" customWidth="1"/>
    <col min="14846" max="14846" width="10.375" style="4" bestFit="1" customWidth="1"/>
    <col min="14847" max="14847" width="9.375" style="4" customWidth="1"/>
    <col min="14848" max="14848" width="10" style="4" customWidth="1"/>
    <col min="14849" max="14849" width="8.5" style="4" bestFit="1" customWidth="1"/>
    <col min="14850" max="14850" width="10.25" style="4" customWidth="1"/>
    <col min="14851" max="14851" width="10.125" style="4" customWidth="1"/>
    <col min="14852" max="14852" width="9.25" style="4" bestFit="1" customWidth="1"/>
    <col min="14853" max="14853" width="11" style="4" bestFit="1" customWidth="1"/>
    <col min="14854" max="14854" width="10.625" style="4" customWidth="1"/>
    <col min="14855" max="14855" width="10.375" style="4" bestFit="1" customWidth="1"/>
    <col min="14856" max="14856" width="9.5" style="4" bestFit="1" customWidth="1"/>
    <col min="14857" max="15052" width="9" style="4"/>
    <col min="15053" max="15053" width="4" style="4" customWidth="1"/>
    <col min="15054" max="15054" width="17.75" style="4" customWidth="1"/>
    <col min="15055" max="15056" width="12.5" style="4" customWidth="1"/>
    <col min="15057" max="15057" width="12.25" style="4" bestFit="1" customWidth="1"/>
    <col min="15058" max="15059" width="11" style="4" customWidth="1"/>
    <col min="15060" max="15060" width="9.875" style="4" customWidth="1"/>
    <col min="15061" max="15062" width="11" style="4" customWidth="1"/>
    <col min="15063" max="15063" width="10.125" style="4" customWidth="1"/>
    <col min="15064" max="15065" width="11" style="4" customWidth="1"/>
    <col min="15066" max="15066" width="10.375" style="4" customWidth="1"/>
    <col min="15067" max="15068" width="11" style="4" customWidth="1"/>
    <col min="15069" max="15069" width="10.625" style="4" customWidth="1"/>
    <col min="15070" max="15072" width="11" style="4" customWidth="1"/>
    <col min="15073" max="15074" width="11.25" style="4" customWidth="1"/>
    <col min="15075" max="15075" width="10.375" style="4" bestFit="1" customWidth="1"/>
    <col min="15076" max="15077" width="11.25" style="4" customWidth="1"/>
    <col min="15078" max="15078" width="10.375" style="4" customWidth="1"/>
    <col min="15079" max="15080" width="11.25" style="4" customWidth="1"/>
    <col min="15081" max="15081" width="12.25" style="4" bestFit="1" customWidth="1"/>
    <col min="15082" max="15083" width="11.25" style="4" customWidth="1"/>
    <col min="15084" max="15084" width="9.625" style="4" customWidth="1"/>
    <col min="15085" max="15086" width="11.25" style="4" customWidth="1"/>
    <col min="15087" max="15087" width="9.25" style="4" customWidth="1"/>
    <col min="15088" max="15089" width="11.25" style="4" customWidth="1"/>
    <col min="15090" max="15090" width="10.125" style="4" customWidth="1"/>
    <col min="15091" max="15092" width="9.375" style="4" customWidth="1"/>
    <col min="15093" max="15093" width="10.375" style="4" bestFit="1" customWidth="1"/>
    <col min="15094" max="15095" width="9.375" style="4" customWidth="1"/>
    <col min="15096" max="15096" width="9.25" style="4" bestFit="1" customWidth="1"/>
    <col min="15097" max="15097" width="9.375" style="4" customWidth="1"/>
    <col min="15098" max="15098" width="9" style="4" customWidth="1"/>
    <col min="15099" max="15099" width="9.75" style="4" customWidth="1"/>
    <col min="15100" max="15100" width="10.5" style="4" customWidth="1"/>
    <col min="15101" max="15101" width="11.125" style="4" bestFit="1" customWidth="1"/>
    <col min="15102" max="15102" width="10.375" style="4" bestFit="1" customWidth="1"/>
    <col min="15103" max="15103" width="9.375" style="4" customWidth="1"/>
    <col min="15104" max="15104" width="10" style="4" customWidth="1"/>
    <col min="15105" max="15105" width="8.5" style="4" bestFit="1" customWidth="1"/>
    <col min="15106" max="15106" width="10.25" style="4" customWidth="1"/>
    <col min="15107" max="15107" width="10.125" style="4" customWidth="1"/>
    <col min="15108" max="15108" width="9.25" style="4" bestFit="1" customWidth="1"/>
    <col min="15109" max="15109" width="11" style="4" bestFit="1" customWidth="1"/>
    <col min="15110" max="15110" width="10.625" style="4" customWidth="1"/>
    <col min="15111" max="15111" width="10.375" style="4" bestFit="1" customWidth="1"/>
    <col min="15112" max="15112" width="9.5" style="4" bestFit="1" customWidth="1"/>
    <col min="15113" max="15308" width="9" style="4"/>
    <col min="15309" max="15309" width="4" style="4" customWidth="1"/>
    <col min="15310" max="15310" width="17.75" style="4" customWidth="1"/>
    <col min="15311" max="15312" width="12.5" style="4" customWidth="1"/>
    <col min="15313" max="15313" width="12.25" style="4" bestFit="1" customWidth="1"/>
    <col min="15314" max="15315" width="11" style="4" customWidth="1"/>
    <col min="15316" max="15316" width="9.875" style="4" customWidth="1"/>
    <col min="15317" max="15318" width="11" style="4" customWidth="1"/>
    <col min="15319" max="15319" width="10.125" style="4" customWidth="1"/>
    <col min="15320" max="15321" width="11" style="4" customWidth="1"/>
    <col min="15322" max="15322" width="10.375" style="4" customWidth="1"/>
    <col min="15323" max="15324" width="11" style="4" customWidth="1"/>
    <col min="15325" max="15325" width="10.625" style="4" customWidth="1"/>
    <col min="15326" max="15328" width="11" style="4" customWidth="1"/>
    <col min="15329" max="15330" width="11.25" style="4" customWidth="1"/>
    <col min="15331" max="15331" width="10.375" style="4" bestFit="1" customWidth="1"/>
    <col min="15332" max="15333" width="11.25" style="4" customWidth="1"/>
    <col min="15334" max="15334" width="10.375" style="4" customWidth="1"/>
    <col min="15335" max="15336" width="11.25" style="4" customWidth="1"/>
    <col min="15337" max="15337" width="12.25" style="4" bestFit="1" customWidth="1"/>
    <col min="15338" max="15339" width="11.25" style="4" customWidth="1"/>
    <col min="15340" max="15340" width="9.625" style="4" customWidth="1"/>
    <col min="15341" max="15342" width="11.25" style="4" customWidth="1"/>
    <col min="15343" max="15343" width="9.25" style="4" customWidth="1"/>
    <col min="15344" max="15345" width="11.25" style="4" customWidth="1"/>
    <col min="15346" max="15346" width="10.125" style="4" customWidth="1"/>
    <col min="15347" max="15348" width="9.375" style="4" customWidth="1"/>
    <col min="15349" max="15349" width="10.375" style="4" bestFit="1" customWidth="1"/>
    <col min="15350" max="15351" width="9.375" style="4" customWidth="1"/>
    <col min="15352" max="15352" width="9.25" style="4" bestFit="1" customWidth="1"/>
    <col min="15353" max="15353" width="9.375" style="4" customWidth="1"/>
    <col min="15354" max="15354" width="9" style="4" customWidth="1"/>
    <col min="15355" max="15355" width="9.75" style="4" customWidth="1"/>
    <col min="15356" max="15356" width="10.5" style="4" customWidth="1"/>
    <col min="15357" max="15357" width="11.125" style="4" bestFit="1" customWidth="1"/>
    <col min="15358" max="15358" width="10.375" style="4" bestFit="1" customWidth="1"/>
    <col min="15359" max="15359" width="9.375" style="4" customWidth="1"/>
    <col min="15360" max="15360" width="10" style="4" customWidth="1"/>
    <col min="15361" max="15361" width="8.5" style="4" bestFit="1" customWidth="1"/>
    <col min="15362" max="15362" width="10.25" style="4" customWidth="1"/>
    <col min="15363" max="15363" width="10.125" style="4" customWidth="1"/>
    <col min="15364" max="15364" width="9.25" style="4" bestFit="1" customWidth="1"/>
    <col min="15365" max="15365" width="11" style="4" bestFit="1" customWidth="1"/>
    <col min="15366" max="15366" width="10.625" style="4" customWidth="1"/>
    <col min="15367" max="15367" width="10.375" style="4" bestFit="1" customWidth="1"/>
    <col min="15368" max="15368" width="9.5" style="4" bestFit="1" customWidth="1"/>
    <col min="15369" max="15564" width="9" style="4"/>
    <col min="15565" max="15565" width="4" style="4" customWidth="1"/>
    <col min="15566" max="15566" width="17.75" style="4" customWidth="1"/>
    <col min="15567" max="15568" width="12.5" style="4" customWidth="1"/>
    <col min="15569" max="15569" width="12.25" style="4" bestFit="1" customWidth="1"/>
    <col min="15570" max="15571" width="11" style="4" customWidth="1"/>
    <col min="15572" max="15572" width="9.875" style="4" customWidth="1"/>
    <col min="15573" max="15574" width="11" style="4" customWidth="1"/>
    <col min="15575" max="15575" width="10.125" style="4" customWidth="1"/>
    <col min="15576" max="15577" width="11" style="4" customWidth="1"/>
    <col min="15578" max="15578" width="10.375" style="4" customWidth="1"/>
    <col min="15579" max="15580" width="11" style="4" customWidth="1"/>
    <col min="15581" max="15581" width="10.625" style="4" customWidth="1"/>
    <col min="15582" max="15584" width="11" style="4" customWidth="1"/>
    <col min="15585" max="15586" width="11.25" style="4" customWidth="1"/>
    <col min="15587" max="15587" width="10.375" style="4" bestFit="1" customWidth="1"/>
    <col min="15588" max="15589" width="11.25" style="4" customWidth="1"/>
    <col min="15590" max="15590" width="10.375" style="4" customWidth="1"/>
    <col min="15591" max="15592" width="11.25" style="4" customWidth="1"/>
    <col min="15593" max="15593" width="12.25" style="4" bestFit="1" customWidth="1"/>
    <col min="15594" max="15595" width="11.25" style="4" customWidth="1"/>
    <col min="15596" max="15596" width="9.625" style="4" customWidth="1"/>
    <col min="15597" max="15598" width="11.25" style="4" customWidth="1"/>
    <col min="15599" max="15599" width="9.25" style="4" customWidth="1"/>
    <col min="15600" max="15601" width="11.25" style="4" customWidth="1"/>
    <col min="15602" max="15602" width="10.125" style="4" customWidth="1"/>
    <col min="15603" max="15604" width="9.375" style="4" customWidth="1"/>
    <col min="15605" max="15605" width="10.375" style="4" bestFit="1" customWidth="1"/>
    <col min="15606" max="15607" width="9.375" style="4" customWidth="1"/>
    <col min="15608" max="15608" width="9.25" style="4" bestFit="1" customWidth="1"/>
    <col min="15609" max="15609" width="9.375" style="4" customWidth="1"/>
    <col min="15610" max="15610" width="9" style="4" customWidth="1"/>
    <col min="15611" max="15611" width="9.75" style="4" customWidth="1"/>
    <col min="15612" max="15612" width="10.5" style="4" customWidth="1"/>
    <col min="15613" max="15613" width="11.125" style="4" bestFit="1" customWidth="1"/>
    <col min="15614" max="15614" width="10.375" style="4" bestFit="1" customWidth="1"/>
    <col min="15615" max="15615" width="9.375" style="4" customWidth="1"/>
    <col min="15616" max="15616" width="10" style="4" customWidth="1"/>
    <col min="15617" max="15617" width="8.5" style="4" bestFit="1" customWidth="1"/>
    <col min="15618" max="15618" width="10.25" style="4" customWidth="1"/>
    <col min="15619" max="15619" width="10.125" style="4" customWidth="1"/>
    <col min="15620" max="15620" width="9.25" style="4" bestFit="1" customWidth="1"/>
    <col min="15621" max="15621" width="11" style="4" bestFit="1" customWidth="1"/>
    <col min="15622" max="15622" width="10.625" style="4" customWidth="1"/>
    <col min="15623" max="15623" width="10.375" style="4" bestFit="1" customWidth="1"/>
    <col min="15624" max="15624" width="9.5" style="4" bestFit="1" customWidth="1"/>
    <col min="15625" max="15820" width="9" style="4"/>
    <col min="15821" max="15821" width="4" style="4" customWidth="1"/>
    <col min="15822" max="15822" width="17.75" style="4" customWidth="1"/>
    <col min="15823" max="15824" width="12.5" style="4" customWidth="1"/>
    <col min="15825" max="15825" width="12.25" style="4" bestFit="1" customWidth="1"/>
    <col min="15826" max="15827" width="11" style="4" customWidth="1"/>
    <col min="15828" max="15828" width="9.875" style="4" customWidth="1"/>
    <col min="15829" max="15830" width="11" style="4" customWidth="1"/>
    <col min="15831" max="15831" width="10.125" style="4" customWidth="1"/>
    <col min="15832" max="15833" width="11" style="4" customWidth="1"/>
    <col min="15834" max="15834" width="10.375" style="4" customWidth="1"/>
    <col min="15835" max="15836" width="11" style="4" customWidth="1"/>
    <col min="15837" max="15837" width="10.625" style="4" customWidth="1"/>
    <col min="15838" max="15840" width="11" style="4" customWidth="1"/>
    <col min="15841" max="15842" width="11.25" style="4" customWidth="1"/>
    <col min="15843" max="15843" width="10.375" style="4" bestFit="1" customWidth="1"/>
    <col min="15844" max="15845" width="11.25" style="4" customWidth="1"/>
    <col min="15846" max="15846" width="10.375" style="4" customWidth="1"/>
    <col min="15847" max="15848" width="11.25" style="4" customWidth="1"/>
    <col min="15849" max="15849" width="12.25" style="4" bestFit="1" customWidth="1"/>
    <col min="15850" max="15851" width="11.25" style="4" customWidth="1"/>
    <col min="15852" max="15852" width="9.625" style="4" customWidth="1"/>
    <col min="15853" max="15854" width="11.25" style="4" customWidth="1"/>
    <col min="15855" max="15855" width="9.25" style="4" customWidth="1"/>
    <col min="15856" max="15857" width="11.25" style="4" customWidth="1"/>
    <col min="15858" max="15858" width="10.125" style="4" customWidth="1"/>
    <col min="15859" max="15860" width="9.375" style="4" customWidth="1"/>
    <col min="15861" max="15861" width="10.375" style="4" bestFit="1" customWidth="1"/>
    <col min="15862" max="15863" width="9.375" style="4" customWidth="1"/>
    <col min="15864" max="15864" width="9.25" style="4" bestFit="1" customWidth="1"/>
    <col min="15865" max="15865" width="9.375" style="4" customWidth="1"/>
    <col min="15866" max="15866" width="9" style="4" customWidth="1"/>
    <col min="15867" max="15867" width="9.75" style="4" customWidth="1"/>
    <col min="15868" max="15868" width="10.5" style="4" customWidth="1"/>
    <col min="15869" max="15869" width="11.125" style="4" bestFit="1" customWidth="1"/>
    <col min="15870" max="15870" width="10.375" style="4" bestFit="1" customWidth="1"/>
    <col min="15871" max="15871" width="9.375" style="4" customWidth="1"/>
    <col min="15872" max="15872" width="10" style="4" customWidth="1"/>
    <col min="15873" max="15873" width="8.5" style="4" bestFit="1" customWidth="1"/>
    <col min="15874" max="15874" width="10.25" style="4" customWidth="1"/>
    <col min="15875" max="15875" width="10.125" style="4" customWidth="1"/>
    <col min="15876" max="15876" width="9.25" style="4" bestFit="1" customWidth="1"/>
    <col min="15877" max="15877" width="11" style="4" bestFit="1" customWidth="1"/>
    <col min="15878" max="15878" width="10.625" style="4" customWidth="1"/>
    <col min="15879" max="15879" width="10.375" style="4" bestFit="1" customWidth="1"/>
    <col min="15880" max="15880" width="9.5" style="4" bestFit="1" customWidth="1"/>
    <col min="15881" max="16076" width="9" style="4"/>
    <col min="16077" max="16077" width="4" style="4" customWidth="1"/>
    <col min="16078" max="16078" width="17.75" style="4" customWidth="1"/>
    <col min="16079" max="16080" width="12.5" style="4" customWidth="1"/>
    <col min="16081" max="16081" width="12.25" style="4" bestFit="1" customWidth="1"/>
    <col min="16082" max="16083" width="11" style="4" customWidth="1"/>
    <col min="16084" max="16084" width="9.875" style="4" customWidth="1"/>
    <col min="16085" max="16086" width="11" style="4" customWidth="1"/>
    <col min="16087" max="16087" width="10.125" style="4" customWidth="1"/>
    <col min="16088" max="16089" width="11" style="4" customWidth="1"/>
    <col min="16090" max="16090" width="10.375" style="4" customWidth="1"/>
    <col min="16091" max="16092" width="11" style="4" customWidth="1"/>
    <col min="16093" max="16093" width="10.625" style="4" customWidth="1"/>
    <col min="16094" max="16096" width="11" style="4" customWidth="1"/>
    <col min="16097" max="16098" width="11.25" style="4" customWidth="1"/>
    <col min="16099" max="16099" width="10.375" style="4" bestFit="1" customWidth="1"/>
    <col min="16100" max="16101" width="11.25" style="4" customWidth="1"/>
    <col min="16102" max="16102" width="10.375" style="4" customWidth="1"/>
    <col min="16103" max="16104" width="11.25" style="4" customWidth="1"/>
    <col min="16105" max="16105" width="12.25" style="4" bestFit="1" customWidth="1"/>
    <col min="16106" max="16107" width="11.25" style="4" customWidth="1"/>
    <col min="16108" max="16108" width="9.625" style="4" customWidth="1"/>
    <col min="16109" max="16110" width="11.25" style="4" customWidth="1"/>
    <col min="16111" max="16111" width="9.25" style="4" customWidth="1"/>
    <col min="16112" max="16113" width="11.25" style="4" customWidth="1"/>
    <col min="16114" max="16114" width="10.125" style="4" customWidth="1"/>
    <col min="16115" max="16116" width="9.375" style="4" customWidth="1"/>
    <col min="16117" max="16117" width="10.375" style="4" bestFit="1" customWidth="1"/>
    <col min="16118" max="16119" width="9.375" style="4" customWidth="1"/>
    <col min="16120" max="16120" width="9.25" style="4" bestFit="1" customWidth="1"/>
    <col min="16121" max="16121" width="9.375" style="4" customWidth="1"/>
    <col min="16122" max="16122" width="9" style="4" customWidth="1"/>
    <col min="16123" max="16123" width="9.75" style="4" customWidth="1"/>
    <col min="16124" max="16124" width="10.5" style="4" customWidth="1"/>
    <col min="16125" max="16125" width="11.125" style="4" bestFit="1" customWidth="1"/>
    <col min="16126" max="16126" width="10.375" style="4" bestFit="1" customWidth="1"/>
    <col min="16127" max="16127" width="9.375" style="4" customWidth="1"/>
    <col min="16128" max="16128" width="10" style="4" customWidth="1"/>
    <col min="16129" max="16129" width="8.5" style="4" bestFit="1" customWidth="1"/>
    <col min="16130" max="16130" width="10.25" style="4" customWidth="1"/>
    <col min="16131" max="16131" width="10.125" style="4" customWidth="1"/>
    <col min="16132" max="16132" width="9.25" style="4" bestFit="1" customWidth="1"/>
    <col min="16133" max="16133" width="11" style="4" bestFit="1" customWidth="1"/>
    <col min="16134" max="16134" width="10.625" style="4" customWidth="1"/>
    <col min="16135" max="16135" width="10.375" style="4" bestFit="1" customWidth="1"/>
    <col min="16136" max="16136" width="9.5" style="4" bestFit="1" customWidth="1"/>
    <col min="16137" max="16384" width="9" style="4"/>
  </cols>
  <sheetData>
    <row r="1" spans="1:41" s="1" customFormat="1" ht="43.5" customHeight="1" x14ac:dyDescent="0.2">
      <c r="A1" s="477" t="s">
        <v>186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</row>
    <row r="2" spans="1:41" s="1" customFormat="1" ht="73.5" customHeight="1" x14ac:dyDescent="0.2">
      <c r="A2" s="477"/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477"/>
      <c r="X2" s="477"/>
      <c r="Y2" s="477"/>
      <c r="Z2" s="477"/>
      <c r="AA2" s="477"/>
      <c r="AB2" s="477"/>
      <c r="AC2" s="477"/>
      <c r="AD2" s="477"/>
      <c r="AE2" s="477"/>
      <c r="AF2" s="477"/>
      <c r="AG2" s="477"/>
      <c r="AH2" s="477"/>
      <c r="AI2" s="477"/>
      <c r="AJ2" s="477"/>
    </row>
    <row r="3" spans="1:41" ht="21" thickBot="1" x14ac:dyDescent="0.3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s="5" customFormat="1" ht="99" customHeight="1" thickBot="1" x14ac:dyDescent="0.35">
      <c r="A4" s="466" t="s">
        <v>1</v>
      </c>
      <c r="B4" s="468" t="s">
        <v>2</v>
      </c>
      <c r="C4" s="470" t="s">
        <v>3</v>
      </c>
      <c r="D4" s="470" t="s">
        <v>77</v>
      </c>
      <c r="E4" s="500" t="s">
        <v>49</v>
      </c>
      <c r="F4" s="501"/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1"/>
      <c r="R4" s="501"/>
      <c r="S4" s="501"/>
      <c r="T4" s="501"/>
      <c r="U4" s="501"/>
      <c r="V4" s="501"/>
      <c r="W4" s="501"/>
      <c r="X4" s="501"/>
      <c r="Y4" s="501"/>
      <c r="Z4" s="501"/>
      <c r="AA4" s="501"/>
      <c r="AB4" s="501"/>
      <c r="AC4" s="501"/>
      <c r="AD4" s="501"/>
      <c r="AE4" s="501"/>
      <c r="AF4" s="501"/>
      <c r="AG4" s="501"/>
      <c r="AH4" s="501"/>
      <c r="AI4" s="502"/>
      <c r="AJ4" s="498" t="s">
        <v>40</v>
      </c>
      <c r="AL4" s="496" t="s">
        <v>89</v>
      </c>
      <c r="AM4" s="496" t="s">
        <v>90</v>
      </c>
    </row>
    <row r="5" spans="1:41" s="5" customFormat="1" ht="112.5" customHeight="1" thickBot="1" x14ac:dyDescent="0.35">
      <c r="A5" s="467"/>
      <c r="B5" s="469"/>
      <c r="C5" s="471"/>
      <c r="D5" s="471"/>
      <c r="E5" s="188">
        <v>43922</v>
      </c>
      <c r="F5" s="188">
        <v>43923</v>
      </c>
      <c r="G5" s="188">
        <v>43924</v>
      </c>
      <c r="H5" s="189">
        <v>43925</v>
      </c>
      <c r="I5" s="189">
        <v>43926</v>
      </c>
      <c r="J5" s="188">
        <v>43927</v>
      </c>
      <c r="K5" s="188">
        <v>43928</v>
      </c>
      <c r="L5" s="188">
        <v>43929</v>
      </c>
      <c r="M5" s="188">
        <v>43930</v>
      </c>
      <c r="N5" s="188">
        <v>43931</v>
      </c>
      <c r="O5" s="189">
        <v>43932</v>
      </c>
      <c r="P5" s="189">
        <v>43933</v>
      </c>
      <c r="Q5" s="188">
        <v>43934</v>
      </c>
      <c r="R5" s="188">
        <v>43935</v>
      </c>
      <c r="S5" s="188">
        <v>43936</v>
      </c>
      <c r="T5" s="188">
        <v>43937</v>
      </c>
      <c r="U5" s="188">
        <v>43938</v>
      </c>
      <c r="V5" s="189">
        <v>43939</v>
      </c>
      <c r="W5" s="189">
        <v>43940</v>
      </c>
      <c r="X5" s="188">
        <v>43941</v>
      </c>
      <c r="Y5" s="188">
        <v>43942</v>
      </c>
      <c r="Z5" s="188">
        <v>43943</v>
      </c>
      <c r="AA5" s="188">
        <v>43944</v>
      </c>
      <c r="AB5" s="188">
        <v>43945</v>
      </c>
      <c r="AC5" s="189">
        <v>43946</v>
      </c>
      <c r="AD5" s="189">
        <v>43947</v>
      </c>
      <c r="AE5" s="188">
        <v>43948</v>
      </c>
      <c r="AF5" s="188">
        <v>43949</v>
      </c>
      <c r="AG5" s="188">
        <v>43950</v>
      </c>
      <c r="AH5" s="188">
        <v>43951</v>
      </c>
      <c r="AI5" s="189" t="s">
        <v>183</v>
      </c>
      <c r="AJ5" s="499"/>
      <c r="AL5" s="497"/>
      <c r="AM5" s="497"/>
    </row>
    <row r="6" spans="1:41" s="12" customFormat="1" ht="22.5" thickBot="1" x14ac:dyDescent="0.35">
      <c r="A6" s="7"/>
      <c r="B6" s="8" t="s">
        <v>6</v>
      </c>
      <c r="C6" s="9"/>
      <c r="D6" s="167">
        <f>SUM(E6:AI6)</f>
        <v>105190</v>
      </c>
      <c r="E6" s="167">
        <f t="shared" ref="E6:T6" si="0">+E8+E14+E20+E32+E38+E58+E62+E67+E69+E75+E77+E86+E88</f>
        <v>7100</v>
      </c>
      <c r="F6" s="167">
        <f t="shared" si="0"/>
        <v>4800</v>
      </c>
      <c r="G6" s="167">
        <f t="shared" si="0"/>
        <v>5700</v>
      </c>
      <c r="H6" s="167">
        <f t="shared" si="0"/>
        <v>0</v>
      </c>
      <c r="I6" s="167">
        <f t="shared" si="0"/>
        <v>0</v>
      </c>
      <c r="J6" s="167">
        <f t="shared" si="0"/>
        <v>1600</v>
      </c>
      <c r="K6" s="167">
        <f t="shared" si="0"/>
        <v>2300</v>
      </c>
      <c r="L6" s="167">
        <f t="shared" si="0"/>
        <v>1200</v>
      </c>
      <c r="M6" s="168">
        <f t="shared" si="0"/>
        <v>3800</v>
      </c>
      <c r="N6" s="168">
        <f t="shared" si="0"/>
        <v>300</v>
      </c>
      <c r="O6" s="168">
        <f t="shared" si="0"/>
        <v>0</v>
      </c>
      <c r="P6" s="168">
        <f t="shared" si="0"/>
        <v>0</v>
      </c>
      <c r="Q6" s="168">
        <f t="shared" si="0"/>
        <v>3100</v>
      </c>
      <c r="R6" s="167">
        <f t="shared" si="0"/>
        <v>7550</v>
      </c>
      <c r="S6" s="167">
        <f t="shared" si="0"/>
        <v>4600</v>
      </c>
      <c r="T6" s="168">
        <f t="shared" si="0"/>
        <v>4500</v>
      </c>
      <c r="U6" s="168">
        <f t="shared" ref="U6:AI6" si="1">+U8+U14+U20+U32+U38+U58+U62+U67+U69+U75+U77+U86+U88</f>
        <v>4700</v>
      </c>
      <c r="V6" s="168">
        <f t="shared" si="1"/>
        <v>0</v>
      </c>
      <c r="W6" s="168">
        <f t="shared" si="1"/>
        <v>0</v>
      </c>
      <c r="X6" s="168">
        <f t="shared" si="1"/>
        <v>6000</v>
      </c>
      <c r="Y6" s="167">
        <f t="shared" si="1"/>
        <v>4700</v>
      </c>
      <c r="Z6" s="167">
        <f t="shared" si="1"/>
        <v>12050</v>
      </c>
      <c r="AA6" s="167">
        <f t="shared" si="1"/>
        <v>5000</v>
      </c>
      <c r="AB6" s="167">
        <f t="shared" si="1"/>
        <v>6200</v>
      </c>
      <c r="AC6" s="167">
        <f t="shared" si="1"/>
        <v>0</v>
      </c>
      <c r="AD6" s="168">
        <f t="shared" si="1"/>
        <v>0</v>
      </c>
      <c r="AE6" s="168">
        <f t="shared" si="1"/>
        <v>3450</v>
      </c>
      <c r="AF6" s="167">
        <f t="shared" si="1"/>
        <v>10400</v>
      </c>
      <c r="AG6" s="167">
        <f t="shared" si="1"/>
        <v>4300</v>
      </c>
      <c r="AH6" s="167">
        <f t="shared" si="1"/>
        <v>1840</v>
      </c>
      <c r="AI6" s="167">
        <f t="shared" si="1"/>
        <v>0</v>
      </c>
      <c r="AJ6" s="199">
        <f>AVERAGE(AJ88,AJ86,AJ77,AJ75,AJ69,AJ67,AJ62,AJ58,AJ38,AJ32,AJ20,AJ14,AJ8)</f>
        <v>0.49684992638940018</v>
      </c>
      <c r="AL6" s="220">
        <f>SUM(AL7:AL90)</f>
        <v>180838.69999999998</v>
      </c>
      <c r="AM6" s="228">
        <f>+D6-AL6</f>
        <v>-75648.699999999983</v>
      </c>
    </row>
    <row r="7" spans="1:41" ht="22.5" thickBot="1" x14ac:dyDescent="0.35">
      <c r="A7" s="13"/>
      <c r="B7" s="209" t="s">
        <v>7</v>
      </c>
      <c r="C7" s="391"/>
      <c r="D7" s="169"/>
      <c r="E7" s="169"/>
      <c r="F7" s="169"/>
      <c r="G7" s="169"/>
      <c r="H7" s="169"/>
      <c r="I7" s="169"/>
      <c r="J7" s="169"/>
      <c r="K7" s="169"/>
      <c r="L7" s="169"/>
      <c r="M7" s="170"/>
      <c r="N7" s="170"/>
      <c r="O7" s="170"/>
      <c r="P7" s="170"/>
      <c r="Q7" s="170"/>
      <c r="R7" s="169"/>
      <c r="S7" s="169"/>
      <c r="T7" s="170"/>
      <c r="U7" s="170"/>
      <c r="V7" s="170"/>
      <c r="W7" s="170"/>
      <c r="X7" s="170"/>
      <c r="Y7" s="169"/>
      <c r="Z7" s="169"/>
      <c r="AA7" s="169"/>
      <c r="AB7" s="169"/>
      <c r="AC7" s="169"/>
      <c r="AD7" s="170"/>
      <c r="AE7" s="170"/>
      <c r="AF7" s="169"/>
      <c r="AG7" s="169"/>
      <c r="AH7" s="169"/>
      <c r="AI7" s="169"/>
      <c r="AJ7" s="418">
        <v>1</v>
      </c>
      <c r="AL7" s="227"/>
      <c r="AM7" s="229"/>
    </row>
    <row r="8" spans="1:41" s="12" customFormat="1" ht="21.75" x14ac:dyDescent="0.3">
      <c r="A8" s="19"/>
      <c r="B8" s="20" t="s">
        <v>8</v>
      </c>
      <c r="C8" s="21"/>
      <c r="D8" s="192"/>
      <c r="E8" s="171">
        <v>1000</v>
      </c>
      <c r="F8" s="171">
        <v>0</v>
      </c>
      <c r="G8" s="171">
        <v>1100</v>
      </c>
      <c r="H8" s="171"/>
      <c r="I8" s="171"/>
      <c r="J8" s="171">
        <v>0</v>
      </c>
      <c r="K8" s="171">
        <v>0</v>
      </c>
      <c r="L8" s="171">
        <v>0</v>
      </c>
      <c r="M8" s="171">
        <v>0</v>
      </c>
      <c r="N8" s="171">
        <v>0</v>
      </c>
      <c r="O8" s="171"/>
      <c r="P8" s="171"/>
      <c r="Q8" s="171">
        <v>0</v>
      </c>
      <c r="R8" s="171">
        <v>400</v>
      </c>
      <c r="S8" s="171">
        <v>0</v>
      </c>
      <c r="T8" s="171">
        <v>0</v>
      </c>
      <c r="U8" s="171">
        <v>0</v>
      </c>
      <c r="V8" s="171"/>
      <c r="W8" s="171"/>
      <c r="X8" s="171">
        <v>0</v>
      </c>
      <c r="Y8" s="171">
        <v>0</v>
      </c>
      <c r="Z8" s="171">
        <v>1800</v>
      </c>
      <c r="AA8" s="171">
        <v>400</v>
      </c>
      <c r="AB8" s="171">
        <v>0</v>
      </c>
      <c r="AC8" s="171"/>
      <c r="AD8" s="171"/>
      <c r="AE8" s="171">
        <v>0</v>
      </c>
      <c r="AF8" s="171">
        <v>300</v>
      </c>
      <c r="AG8" s="171">
        <v>600</v>
      </c>
      <c r="AH8" s="171">
        <v>0</v>
      </c>
      <c r="AI8" s="171"/>
      <c r="AJ8" s="200">
        <f>AVERAGE(AJ9:AJ13)</f>
        <v>0.53</v>
      </c>
      <c r="AL8" s="221"/>
      <c r="AM8" s="230"/>
    </row>
    <row r="9" spans="1:41" ht="21.75" x14ac:dyDescent="0.3">
      <c r="A9" s="24">
        <v>1</v>
      </c>
      <c r="B9" s="25" t="s">
        <v>99</v>
      </c>
      <c r="C9" s="26">
        <v>890</v>
      </c>
      <c r="D9" s="193">
        <f t="shared" ref="D9:D13" si="2">SUM(E9:AI9)</f>
        <v>2100</v>
      </c>
      <c r="E9" s="172">
        <v>200</v>
      </c>
      <c r="F9" s="172">
        <v>0</v>
      </c>
      <c r="G9" s="172">
        <v>400</v>
      </c>
      <c r="H9" s="172"/>
      <c r="I9" s="172"/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2"/>
      <c r="P9" s="172"/>
      <c r="Q9" s="172">
        <v>0</v>
      </c>
      <c r="R9" s="172">
        <v>0</v>
      </c>
      <c r="S9" s="172">
        <v>0</v>
      </c>
      <c r="T9" s="172">
        <v>0</v>
      </c>
      <c r="U9" s="172">
        <v>0</v>
      </c>
      <c r="V9" s="172"/>
      <c r="W9" s="172"/>
      <c r="X9" s="172">
        <v>0</v>
      </c>
      <c r="Y9" s="172">
        <v>0</v>
      </c>
      <c r="Z9" s="172">
        <v>900</v>
      </c>
      <c r="AA9" s="172">
        <v>0</v>
      </c>
      <c r="AB9" s="172">
        <v>0</v>
      </c>
      <c r="AC9" s="172"/>
      <c r="AD9" s="172"/>
      <c r="AE9" s="172">
        <v>0</v>
      </c>
      <c r="AF9" s="172">
        <v>0</v>
      </c>
      <c r="AG9" s="172">
        <v>600</v>
      </c>
      <c r="AH9" s="172">
        <v>0</v>
      </c>
      <c r="AI9" s="172"/>
      <c r="AJ9" s="201">
        <v>1</v>
      </c>
      <c r="AL9" s="222">
        <v>1403.5</v>
      </c>
      <c r="AM9" s="231">
        <f t="shared" ref="AM9:AM13" si="3">+D9-AL9</f>
        <v>696.5</v>
      </c>
      <c r="AN9" s="398"/>
    </row>
    <row r="10" spans="1:41" ht="21.75" x14ac:dyDescent="0.3">
      <c r="A10" s="29">
        <v>2</v>
      </c>
      <c r="B10" s="30" t="s">
        <v>105</v>
      </c>
      <c r="C10" s="31">
        <v>911</v>
      </c>
      <c r="D10" s="194">
        <f t="shared" si="2"/>
        <v>1800</v>
      </c>
      <c r="E10" s="173">
        <v>700</v>
      </c>
      <c r="F10" s="173">
        <v>0</v>
      </c>
      <c r="G10" s="173">
        <v>0</v>
      </c>
      <c r="H10" s="173"/>
      <c r="I10" s="173"/>
      <c r="J10" s="173">
        <v>0</v>
      </c>
      <c r="K10" s="173">
        <v>0</v>
      </c>
      <c r="L10" s="173">
        <v>0</v>
      </c>
      <c r="M10" s="173">
        <v>0</v>
      </c>
      <c r="N10" s="173">
        <v>0</v>
      </c>
      <c r="O10" s="173"/>
      <c r="P10" s="173"/>
      <c r="Q10" s="173">
        <v>0</v>
      </c>
      <c r="R10" s="173">
        <v>400</v>
      </c>
      <c r="S10" s="173">
        <v>0</v>
      </c>
      <c r="T10" s="173">
        <v>0</v>
      </c>
      <c r="U10" s="173">
        <v>0</v>
      </c>
      <c r="V10" s="173"/>
      <c r="W10" s="173"/>
      <c r="X10" s="173">
        <v>0</v>
      </c>
      <c r="Y10" s="173">
        <v>0</v>
      </c>
      <c r="Z10" s="173">
        <v>0</v>
      </c>
      <c r="AA10" s="173">
        <v>400</v>
      </c>
      <c r="AB10" s="173">
        <v>0</v>
      </c>
      <c r="AC10" s="173"/>
      <c r="AD10" s="173"/>
      <c r="AE10" s="173">
        <v>0</v>
      </c>
      <c r="AF10" s="173">
        <v>300</v>
      </c>
      <c r="AG10" s="173">
        <v>0</v>
      </c>
      <c r="AH10" s="173">
        <v>0</v>
      </c>
      <c r="AI10" s="173"/>
      <c r="AJ10" s="202">
        <v>0.55000000000000004</v>
      </c>
      <c r="AL10" s="223">
        <v>6160.2</v>
      </c>
      <c r="AM10" s="232">
        <f t="shared" si="3"/>
        <v>-4360.2</v>
      </c>
      <c r="AO10" s="398"/>
    </row>
    <row r="11" spans="1:41" ht="21.75" x14ac:dyDescent="0.3">
      <c r="A11" s="29">
        <v>3</v>
      </c>
      <c r="B11" s="30" t="s">
        <v>106</v>
      </c>
      <c r="C11" s="31">
        <v>912</v>
      </c>
      <c r="D11" s="194">
        <f t="shared" si="2"/>
        <v>0</v>
      </c>
      <c r="E11" s="173">
        <v>0</v>
      </c>
      <c r="F11" s="173">
        <v>0</v>
      </c>
      <c r="G11" s="173">
        <v>0</v>
      </c>
      <c r="H11" s="173"/>
      <c r="I11" s="173"/>
      <c r="J11" s="173">
        <v>0</v>
      </c>
      <c r="K11" s="173">
        <v>0</v>
      </c>
      <c r="L11" s="173">
        <v>0</v>
      </c>
      <c r="M11" s="173">
        <v>0</v>
      </c>
      <c r="N11" s="173">
        <v>0</v>
      </c>
      <c r="O11" s="173"/>
      <c r="P11" s="173"/>
      <c r="Q11" s="173">
        <v>0</v>
      </c>
      <c r="R11" s="173">
        <v>0</v>
      </c>
      <c r="S11" s="173">
        <v>0</v>
      </c>
      <c r="T11" s="173">
        <v>0</v>
      </c>
      <c r="U11" s="173">
        <v>0</v>
      </c>
      <c r="V11" s="173"/>
      <c r="W11" s="173"/>
      <c r="X11" s="173">
        <v>0</v>
      </c>
      <c r="Y11" s="173">
        <v>0</v>
      </c>
      <c r="Z11" s="173">
        <v>0</v>
      </c>
      <c r="AA11" s="173">
        <v>0</v>
      </c>
      <c r="AB11" s="173">
        <v>0</v>
      </c>
      <c r="AC11" s="173"/>
      <c r="AD11" s="173"/>
      <c r="AE11" s="173">
        <v>0</v>
      </c>
      <c r="AF11" s="173">
        <v>0</v>
      </c>
      <c r="AG11" s="173">
        <v>0</v>
      </c>
      <c r="AH11" s="173">
        <v>0</v>
      </c>
      <c r="AI11" s="173"/>
      <c r="AJ11" s="202">
        <v>0</v>
      </c>
      <c r="AL11" s="223">
        <v>285.7</v>
      </c>
      <c r="AM11" s="232">
        <f t="shared" si="3"/>
        <v>-285.7</v>
      </c>
    </row>
    <row r="12" spans="1:41" ht="21.75" x14ac:dyDescent="0.3">
      <c r="A12" s="29">
        <v>4</v>
      </c>
      <c r="B12" s="30" t="s">
        <v>107</v>
      </c>
      <c r="C12" s="31">
        <v>920</v>
      </c>
      <c r="D12" s="194">
        <f t="shared" si="2"/>
        <v>1000</v>
      </c>
      <c r="E12" s="173">
        <v>0</v>
      </c>
      <c r="F12" s="173">
        <v>0</v>
      </c>
      <c r="G12" s="173">
        <v>500</v>
      </c>
      <c r="H12" s="173"/>
      <c r="I12" s="173"/>
      <c r="J12" s="173">
        <v>0</v>
      </c>
      <c r="K12" s="173">
        <v>0</v>
      </c>
      <c r="L12" s="173">
        <v>0</v>
      </c>
      <c r="M12" s="173">
        <v>0</v>
      </c>
      <c r="N12" s="173">
        <v>0</v>
      </c>
      <c r="O12" s="173"/>
      <c r="P12" s="173"/>
      <c r="Q12" s="173">
        <v>0</v>
      </c>
      <c r="R12" s="173">
        <v>0</v>
      </c>
      <c r="S12" s="173">
        <v>0</v>
      </c>
      <c r="T12" s="173">
        <v>0</v>
      </c>
      <c r="U12" s="173">
        <v>0</v>
      </c>
      <c r="V12" s="173"/>
      <c r="W12" s="173"/>
      <c r="X12" s="173">
        <v>0</v>
      </c>
      <c r="Y12" s="173">
        <v>0</v>
      </c>
      <c r="Z12" s="173">
        <v>500</v>
      </c>
      <c r="AA12" s="173">
        <v>0</v>
      </c>
      <c r="AB12" s="173">
        <v>0</v>
      </c>
      <c r="AC12" s="173"/>
      <c r="AD12" s="173"/>
      <c r="AE12" s="173">
        <v>0</v>
      </c>
      <c r="AF12" s="173">
        <v>0</v>
      </c>
      <c r="AG12" s="173">
        <v>0</v>
      </c>
      <c r="AH12" s="173">
        <v>0</v>
      </c>
      <c r="AI12" s="173"/>
      <c r="AJ12" s="202">
        <v>0.55000000000000004</v>
      </c>
      <c r="AL12" s="223">
        <v>4048.2</v>
      </c>
      <c r="AM12" s="232">
        <f t="shared" si="3"/>
        <v>-3048.2</v>
      </c>
    </row>
    <row r="13" spans="1:41" ht="21.75" x14ac:dyDescent="0.3">
      <c r="A13" s="34">
        <v>5</v>
      </c>
      <c r="B13" s="35" t="s">
        <v>108</v>
      </c>
      <c r="C13" s="36">
        <v>931</v>
      </c>
      <c r="D13" s="195">
        <f t="shared" si="2"/>
        <v>700</v>
      </c>
      <c r="E13" s="174">
        <v>100</v>
      </c>
      <c r="F13" s="174">
        <v>0</v>
      </c>
      <c r="G13" s="174">
        <v>200</v>
      </c>
      <c r="H13" s="174"/>
      <c r="I13" s="174"/>
      <c r="J13" s="174">
        <v>0</v>
      </c>
      <c r="K13" s="174">
        <v>0</v>
      </c>
      <c r="L13" s="174">
        <v>0</v>
      </c>
      <c r="M13" s="174">
        <v>0</v>
      </c>
      <c r="N13" s="174">
        <v>0</v>
      </c>
      <c r="O13" s="174"/>
      <c r="P13" s="174"/>
      <c r="Q13" s="174">
        <v>0</v>
      </c>
      <c r="R13" s="174">
        <v>0</v>
      </c>
      <c r="S13" s="174">
        <v>0</v>
      </c>
      <c r="T13" s="174">
        <v>0</v>
      </c>
      <c r="U13" s="174">
        <v>0</v>
      </c>
      <c r="V13" s="174"/>
      <c r="W13" s="174"/>
      <c r="X13" s="174">
        <v>0</v>
      </c>
      <c r="Y13" s="174">
        <v>0</v>
      </c>
      <c r="Z13" s="174">
        <v>400</v>
      </c>
      <c r="AA13" s="174">
        <v>0</v>
      </c>
      <c r="AB13" s="174">
        <v>0</v>
      </c>
      <c r="AC13" s="174"/>
      <c r="AD13" s="174"/>
      <c r="AE13" s="174">
        <v>0</v>
      </c>
      <c r="AF13" s="174">
        <v>0</v>
      </c>
      <c r="AG13" s="174">
        <v>0</v>
      </c>
      <c r="AH13" s="174">
        <v>0</v>
      </c>
      <c r="AI13" s="174"/>
      <c r="AJ13" s="203">
        <v>0.55000000000000004</v>
      </c>
      <c r="AL13" s="224">
        <v>1623</v>
      </c>
      <c r="AM13" s="233">
        <f t="shared" si="3"/>
        <v>-923</v>
      </c>
    </row>
    <row r="14" spans="1:41" s="44" customFormat="1" ht="21.75" x14ac:dyDescent="0.3">
      <c r="A14" s="39"/>
      <c r="B14" s="40" t="s">
        <v>16</v>
      </c>
      <c r="C14" s="41"/>
      <c r="D14" s="196"/>
      <c r="E14" s="175">
        <v>1700</v>
      </c>
      <c r="F14" s="175">
        <v>0</v>
      </c>
      <c r="G14" s="175">
        <v>1800</v>
      </c>
      <c r="H14" s="175"/>
      <c r="I14" s="175"/>
      <c r="J14" s="175">
        <v>0</v>
      </c>
      <c r="K14" s="175">
        <v>1300</v>
      </c>
      <c r="L14" s="175">
        <v>1000</v>
      </c>
      <c r="M14" s="175">
        <v>1200</v>
      </c>
      <c r="N14" s="175">
        <v>0</v>
      </c>
      <c r="O14" s="175"/>
      <c r="P14" s="175"/>
      <c r="Q14" s="175">
        <v>0</v>
      </c>
      <c r="R14" s="175">
        <v>1300</v>
      </c>
      <c r="S14" s="175">
        <v>2000</v>
      </c>
      <c r="T14" s="175">
        <v>2400</v>
      </c>
      <c r="U14" s="175">
        <v>600</v>
      </c>
      <c r="V14" s="175"/>
      <c r="W14" s="175"/>
      <c r="X14" s="175">
        <v>2500</v>
      </c>
      <c r="Y14" s="175">
        <v>1000</v>
      </c>
      <c r="Z14" s="175">
        <v>3050</v>
      </c>
      <c r="AA14" s="175">
        <v>500</v>
      </c>
      <c r="AB14" s="175">
        <v>800</v>
      </c>
      <c r="AC14" s="175"/>
      <c r="AD14" s="175"/>
      <c r="AE14" s="175">
        <v>1500</v>
      </c>
      <c r="AF14" s="175">
        <v>1900</v>
      </c>
      <c r="AG14" s="175">
        <v>1000</v>
      </c>
      <c r="AH14" s="175">
        <v>1000</v>
      </c>
      <c r="AI14" s="175"/>
      <c r="AJ14" s="204">
        <f>(AVERAGE(AJ15:AJ19))</f>
        <v>0.82</v>
      </c>
      <c r="AL14" s="225"/>
      <c r="AM14" s="234"/>
    </row>
    <row r="15" spans="1:41" ht="21.75" x14ac:dyDescent="0.3">
      <c r="A15" s="45">
        <v>1</v>
      </c>
      <c r="B15" s="25" t="s">
        <v>100</v>
      </c>
      <c r="C15" s="26">
        <v>863</v>
      </c>
      <c r="D15" s="193">
        <f t="shared" ref="D15:D19" si="4">SUM(E15:AI15)</f>
        <v>4600</v>
      </c>
      <c r="E15" s="172">
        <v>500</v>
      </c>
      <c r="F15" s="172">
        <v>0</v>
      </c>
      <c r="G15" s="172">
        <v>0</v>
      </c>
      <c r="H15" s="172"/>
      <c r="I15" s="172"/>
      <c r="J15" s="172">
        <v>0</v>
      </c>
      <c r="K15" s="172">
        <v>0</v>
      </c>
      <c r="L15" s="172">
        <v>0</v>
      </c>
      <c r="M15" s="172">
        <v>0</v>
      </c>
      <c r="N15" s="172">
        <v>0</v>
      </c>
      <c r="O15" s="172"/>
      <c r="P15" s="172"/>
      <c r="Q15" s="172">
        <v>0</v>
      </c>
      <c r="R15" s="172">
        <v>0</v>
      </c>
      <c r="S15" s="172">
        <v>0</v>
      </c>
      <c r="T15" s="172">
        <v>500</v>
      </c>
      <c r="U15" s="172">
        <v>0</v>
      </c>
      <c r="V15" s="172"/>
      <c r="W15" s="172"/>
      <c r="X15" s="172">
        <v>0</v>
      </c>
      <c r="Y15" s="172">
        <v>0</v>
      </c>
      <c r="Z15" s="172">
        <v>1000</v>
      </c>
      <c r="AA15" s="172">
        <v>500</v>
      </c>
      <c r="AB15" s="172">
        <v>0</v>
      </c>
      <c r="AC15" s="172"/>
      <c r="AD15" s="172"/>
      <c r="AE15" s="172">
        <v>700</v>
      </c>
      <c r="AF15" s="172">
        <v>400</v>
      </c>
      <c r="AG15" s="172">
        <v>500</v>
      </c>
      <c r="AH15" s="172">
        <v>500</v>
      </c>
      <c r="AI15" s="172"/>
      <c r="AJ15" s="201">
        <v>0.8</v>
      </c>
      <c r="AL15" s="222">
        <v>9419.2000000000007</v>
      </c>
      <c r="AM15" s="231">
        <f t="shared" ref="AM15:AM19" si="5">+D15-AL15</f>
        <v>-4819.2000000000007</v>
      </c>
    </row>
    <row r="16" spans="1:41" ht="21.75" x14ac:dyDescent="0.3">
      <c r="A16" s="29">
        <v>2</v>
      </c>
      <c r="B16" s="30" t="s">
        <v>101</v>
      </c>
      <c r="C16" s="31">
        <v>884</v>
      </c>
      <c r="D16" s="194">
        <f t="shared" si="4"/>
        <v>13800</v>
      </c>
      <c r="E16" s="173">
        <v>1200</v>
      </c>
      <c r="F16" s="173">
        <v>0</v>
      </c>
      <c r="G16" s="173">
        <v>600</v>
      </c>
      <c r="H16" s="173"/>
      <c r="I16" s="173"/>
      <c r="J16" s="173">
        <v>0</v>
      </c>
      <c r="K16" s="173">
        <v>500</v>
      </c>
      <c r="L16" s="173">
        <v>1000</v>
      </c>
      <c r="M16" s="173">
        <v>1000</v>
      </c>
      <c r="N16" s="173">
        <v>0</v>
      </c>
      <c r="O16" s="173"/>
      <c r="P16" s="173"/>
      <c r="Q16" s="173">
        <v>0</v>
      </c>
      <c r="R16" s="173">
        <v>1000</v>
      </c>
      <c r="S16" s="173">
        <v>2000</v>
      </c>
      <c r="T16" s="173">
        <v>0</v>
      </c>
      <c r="U16" s="173">
        <v>600</v>
      </c>
      <c r="V16" s="173"/>
      <c r="W16" s="173"/>
      <c r="X16" s="173">
        <v>2000</v>
      </c>
      <c r="Y16" s="173">
        <v>1000</v>
      </c>
      <c r="Z16" s="173">
        <v>1000</v>
      </c>
      <c r="AA16" s="173">
        <v>0</v>
      </c>
      <c r="AB16" s="173">
        <v>300</v>
      </c>
      <c r="AC16" s="173"/>
      <c r="AD16" s="173"/>
      <c r="AE16" s="173">
        <v>500</v>
      </c>
      <c r="AF16" s="173">
        <v>600</v>
      </c>
      <c r="AG16" s="173">
        <v>0</v>
      </c>
      <c r="AH16" s="173">
        <v>500</v>
      </c>
      <c r="AI16" s="173"/>
      <c r="AJ16" s="202">
        <v>0.64999999999999991</v>
      </c>
      <c r="AL16" s="223">
        <v>15497.400000000001</v>
      </c>
      <c r="AM16" s="232">
        <f t="shared" si="5"/>
        <v>-1697.4000000000015</v>
      </c>
    </row>
    <row r="17" spans="1:39" ht="21.75" x14ac:dyDescent="0.3">
      <c r="A17" s="29">
        <v>3</v>
      </c>
      <c r="B17" s="30" t="s">
        <v>102</v>
      </c>
      <c r="C17" s="31">
        <v>1022</v>
      </c>
      <c r="D17" s="194">
        <f t="shared" si="4"/>
        <v>2900</v>
      </c>
      <c r="E17" s="173">
        <v>0</v>
      </c>
      <c r="F17" s="173">
        <v>0</v>
      </c>
      <c r="G17" s="173">
        <v>0</v>
      </c>
      <c r="H17" s="173"/>
      <c r="I17" s="173"/>
      <c r="J17" s="173">
        <v>0</v>
      </c>
      <c r="K17" s="173">
        <v>400</v>
      </c>
      <c r="L17" s="173">
        <v>0</v>
      </c>
      <c r="M17" s="173">
        <v>0</v>
      </c>
      <c r="N17" s="173">
        <v>0</v>
      </c>
      <c r="O17" s="173"/>
      <c r="P17" s="173"/>
      <c r="Q17" s="173">
        <v>0</v>
      </c>
      <c r="R17" s="173">
        <v>300</v>
      </c>
      <c r="S17" s="173">
        <v>0</v>
      </c>
      <c r="T17" s="173">
        <v>600</v>
      </c>
      <c r="U17" s="173">
        <v>0</v>
      </c>
      <c r="V17" s="173"/>
      <c r="W17" s="173"/>
      <c r="X17" s="173">
        <v>0</v>
      </c>
      <c r="Y17" s="173">
        <v>0</v>
      </c>
      <c r="Z17" s="173">
        <v>600</v>
      </c>
      <c r="AA17" s="173">
        <v>0</v>
      </c>
      <c r="AB17" s="173">
        <v>500</v>
      </c>
      <c r="AC17" s="173"/>
      <c r="AD17" s="173"/>
      <c r="AE17" s="173">
        <v>0</v>
      </c>
      <c r="AF17" s="173">
        <v>500</v>
      </c>
      <c r="AG17" s="173">
        <v>0</v>
      </c>
      <c r="AH17" s="173">
        <v>0</v>
      </c>
      <c r="AI17" s="173"/>
      <c r="AJ17" s="202">
        <v>0.8</v>
      </c>
      <c r="AL17" s="223">
        <v>4041.2</v>
      </c>
      <c r="AM17" s="232">
        <f t="shared" si="5"/>
        <v>-1141.1999999999998</v>
      </c>
    </row>
    <row r="18" spans="1:39" ht="21.75" x14ac:dyDescent="0.3">
      <c r="A18" s="29">
        <v>4</v>
      </c>
      <c r="B18" s="30" t="s">
        <v>103</v>
      </c>
      <c r="C18" s="31">
        <v>1034</v>
      </c>
      <c r="D18" s="194">
        <f t="shared" si="4"/>
        <v>2600</v>
      </c>
      <c r="E18" s="173">
        <v>0</v>
      </c>
      <c r="F18" s="173">
        <v>0</v>
      </c>
      <c r="G18" s="173">
        <v>800</v>
      </c>
      <c r="H18" s="173"/>
      <c r="I18" s="173"/>
      <c r="J18" s="173">
        <v>0</v>
      </c>
      <c r="K18" s="173">
        <v>0</v>
      </c>
      <c r="L18" s="173">
        <v>0</v>
      </c>
      <c r="M18" s="173">
        <v>0</v>
      </c>
      <c r="N18" s="173">
        <v>0</v>
      </c>
      <c r="O18" s="173"/>
      <c r="P18" s="173"/>
      <c r="Q18" s="173">
        <v>0</v>
      </c>
      <c r="R18" s="173">
        <v>0</v>
      </c>
      <c r="S18" s="173">
        <v>0</v>
      </c>
      <c r="T18" s="173">
        <v>500</v>
      </c>
      <c r="U18" s="173">
        <v>0</v>
      </c>
      <c r="V18" s="173"/>
      <c r="W18" s="173"/>
      <c r="X18" s="173">
        <v>500</v>
      </c>
      <c r="Y18" s="173">
        <v>0</v>
      </c>
      <c r="Z18" s="173">
        <v>0</v>
      </c>
      <c r="AA18" s="173">
        <v>0</v>
      </c>
      <c r="AB18" s="173">
        <v>0</v>
      </c>
      <c r="AC18" s="173"/>
      <c r="AD18" s="173"/>
      <c r="AE18" s="173">
        <v>300</v>
      </c>
      <c r="AF18" s="173">
        <v>0</v>
      </c>
      <c r="AG18" s="173">
        <v>500</v>
      </c>
      <c r="AH18" s="173">
        <v>0</v>
      </c>
      <c r="AI18" s="173"/>
      <c r="AJ18" s="202">
        <v>1</v>
      </c>
      <c r="AL18" s="223">
        <v>1062.4000000000001</v>
      </c>
      <c r="AM18" s="232">
        <f t="shared" si="5"/>
        <v>1537.6</v>
      </c>
    </row>
    <row r="19" spans="1:39" ht="21.75" x14ac:dyDescent="0.3">
      <c r="A19" s="29">
        <v>5</v>
      </c>
      <c r="B19" s="30" t="s">
        <v>104</v>
      </c>
      <c r="C19" s="31">
        <v>1100</v>
      </c>
      <c r="D19" s="194">
        <f t="shared" si="4"/>
        <v>2650</v>
      </c>
      <c r="E19" s="173">
        <v>0</v>
      </c>
      <c r="F19" s="173">
        <v>0</v>
      </c>
      <c r="G19" s="173">
        <v>400</v>
      </c>
      <c r="H19" s="173"/>
      <c r="I19" s="173"/>
      <c r="J19" s="173">
        <v>0</v>
      </c>
      <c r="K19" s="173">
        <v>400</v>
      </c>
      <c r="L19" s="173">
        <v>0</v>
      </c>
      <c r="M19" s="173">
        <v>200</v>
      </c>
      <c r="N19" s="173">
        <v>0</v>
      </c>
      <c r="O19" s="173"/>
      <c r="P19" s="173"/>
      <c r="Q19" s="173">
        <v>0</v>
      </c>
      <c r="R19" s="173">
        <v>0</v>
      </c>
      <c r="S19" s="173">
        <v>0</v>
      </c>
      <c r="T19" s="173">
        <v>800</v>
      </c>
      <c r="U19" s="173">
        <v>0</v>
      </c>
      <c r="V19" s="173"/>
      <c r="W19" s="173"/>
      <c r="X19" s="173">
        <v>0</v>
      </c>
      <c r="Y19" s="173">
        <v>0</v>
      </c>
      <c r="Z19" s="173">
        <v>450</v>
      </c>
      <c r="AA19" s="173">
        <v>0</v>
      </c>
      <c r="AB19" s="173">
        <v>0</v>
      </c>
      <c r="AC19" s="173"/>
      <c r="AD19" s="173"/>
      <c r="AE19" s="173">
        <v>0</v>
      </c>
      <c r="AF19" s="173">
        <v>400</v>
      </c>
      <c r="AG19" s="173">
        <v>0</v>
      </c>
      <c r="AH19" s="173">
        <v>0</v>
      </c>
      <c r="AI19" s="173"/>
      <c r="AJ19" s="202">
        <v>0.85</v>
      </c>
      <c r="AL19" s="223">
        <v>536.5</v>
      </c>
      <c r="AM19" s="232">
        <f t="shared" si="5"/>
        <v>2113.5</v>
      </c>
    </row>
    <row r="20" spans="1:39" s="44" customFormat="1" ht="21.75" x14ac:dyDescent="0.3">
      <c r="A20" s="39"/>
      <c r="B20" s="40" t="s">
        <v>18</v>
      </c>
      <c r="C20" s="41"/>
      <c r="D20" s="196"/>
      <c r="E20" s="175">
        <v>0</v>
      </c>
      <c r="F20" s="175">
        <v>300</v>
      </c>
      <c r="G20" s="175">
        <v>0</v>
      </c>
      <c r="H20" s="175"/>
      <c r="I20" s="175"/>
      <c r="J20" s="175">
        <v>0</v>
      </c>
      <c r="K20" s="175">
        <v>0</v>
      </c>
      <c r="L20" s="175">
        <v>0</v>
      </c>
      <c r="M20" s="175">
        <v>1300</v>
      </c>
      <c r="N20" s="175">
        <v>0</v>
      </c>
      <c r="O20" s="175"/>
      <c r="P20" s="175"/>
      <c r="Q20" s="175">
        <v>200</v>
      </c>
      <c r="R20" s="175">
        <v>500</v>
      </c>
      <c r="S20" s="175">
        <v>300</v>
      </c>
      <c r="T20" s="175">
        <v>200</v>
      </c>
      <c r="U20" s="175">
        <v>0</v>
      </c>
      <c r="V20" s="175"/>
      <c r="W20" s="175"/>
      <c r="X20" s="175">
        <v>0</v>
      </c>
      <c r="Y20" s="175">
        <v>0</v>
      </c>
      <c r="Z20" s="175">
        <v>500</v>
      </c>
      <c r="AA20" s="175">
        <v>500</v>
      </c>
      <c r="AB20" s="175">
        <v>0</v>
      </c>
      <c r="AC20" s="175"/>
      <c r="AD20" s="175"/>
      <c r="AE20" s="175">
        <v>400</v>
      </c>
      <c r="AF20" s="175">
        <v>2100</v>
      </c>
      <c r="AG20" s="175">
        <v>0</v>
      </c>
      <c r="AH20" s="175">
        <v>0</v>
      </c>
      <c r="AI20" s="175"/>
      <c r="AJ20" s="204">
        <f>(AVERAGE(AJ21:AJ31))</f>
        <v>0.27727272727272728</v>
      </c>
      <c r="AL20" s="225"/>
      <c r="AM20" s="234"/>
    </row>
    <row r="21" spans="1:39" ht="21.75" x14ac:dyDescent="0.3">
      <c r="A21" s="29">
        <v>1</v>
      </c>
      <c r="B21" s="30" t="s">
        <v>109</v>
      </c>
      <c r="C21" s="31">
        <v>413</v>
      </c>
      <c r="D21" s="194">
        <f t="shared" ref="D21:D31" si="6">SUM(E21:AI21)</f>
        <v>300</v>
      </c>
      <c r="E21" s="173">
        <v>0</v>
      </c>
      <c r="F21" s="173">
        <v>0</v>
      </c>
      <c r="G21" s="173">
        <v>0</v>
      </c>
      <c r="H21" s="173"/>
      <c r="I21" s="173"/>
      <c r="J21" s="173">
        <v>0</v>
      </c>
      <c r="K21" s="173">
        <v>0</v>
      </c>
      <c r="L21" s="173">
        <v>0</v>
      </c>
      <c r="M21" s="173">
        <v>0</v>
      </c>
      <c r="N21" s="173">
        <v>0</v>
      </c>
      <c r="O21" s="173"/>
      <c r="P21" s="173"/>
      <c r="Q21" s="173">
        <v>0</v>
      </c>
      <c r="R21" s="173">
        <v>0</v>
      </c>
      <c r="S21" s="173">
        <v>0</v>
      </c>
      <c r="T21" s="173">
        <v>0</v>
      </c>
      <c r="U21" s="173">
        <v>0</v>
      </c>
      <c r="V21" s="173"/>
      <c r="W21" s="173"/>
      <c r="X21" s="173">
        <v>0</v>
      </c>
      <c r="Y21" s="173">
        <v>0</v>
      </c>
      <c r="Z21" s="173">
        <v>0</v>
      </c>
      <c r="AA21" s="173">
        <v>0</v>
      </c>
      <c r="AB21" s="173">
        <v>0</v>
      </c>
      <c r="AC21" s="173"/>
      <c r="AD21" s="173"/>
      <c r="AE21" s="173">
        <v>0</v>
      </c>
      <c r="AF21" s="173">
        <v>300</v>
      </c>
      <c r="AG21" s="173">
        <v>0</v>
      </c>
      <c r="AH21" s="173">
        <v>0</v>
      </c>
      <c r="AI21" s="173"/>
      <c r="AJ21" s="202">
        <v>0.3</v>
      </c>
      <c r="AL21" s="223">
        <v>1152.9000000000001</v>
      </c>
      <c r="AM21" s="232">
        <f t="shared" ref="AM21:AM31" si="7">+D21-AL21</f>
        <v>-852.90000000000009</v>
      </c>
    </row>
    <row r="22" spans="1:39" ht="21.75" x14ac:dyDescent="0.3">
      <c r="A22" s="29">
        <v>2</v>
      </c>
      <c r="B22" s="30" t="s">
        <v>110</v>
      </c>
      <c r="C22" s="31">
        <v>457</v>
      </c>
      <c r="D22" s="194">
        <f t="shared" si="6"/>
        <v>0</v>
      </c>
      <c r="E22" s="173">
        <v>0</v>
      </c>
      <c r="F22" s="173">
        <v>0</v>
      </c>
      <c r="G22" s="173">
        <v>0</v>
      </c>
      <c r="H22" s="173"/>
      <c r="I22" s="173"/>
      <c r="J22" s="173">
        <v>0</v>
      </c>
      <c r="K22" s="173">
        <v>0</v>
      </c>
      <c r="L22" s="173">
        <v>0</v>
      </c>
      <c r="M22" s="173">
        <v>0</v>
      </c>
      <c r="N22" s="173">
        <v>0</v>
      </c>
      <c r="O22" s="173"/>
      <c r="P22" s="173"/>
      <c r="Q22" s="173">
        <v>0</v>
      </c>
      <c r="R22" s="173">
        <v>0</v>
      </c>
      <c r="S22" s="173">
        <v>0</v>
      </c>
      <c r="T22" s="173">
        <v>0</v>
      </c>
      <c r="U22" s="173">
        <v>0</v>
      </c>
      <c r="V22" s="173"/>
      <c r="W22" s="173"/>
      <c r="X22" s="173">
        <v>0</v>
      </c>
      <c r="Y22" s="173">
        <v>0</v>
      </c>
      <c r="Z22" s="173">
        <v>0</v>
      </c>
      <c r="AA22" s="173">
        <v>0</v>
      </c>
      <c r="AB22" s="173">
        <v>0</v>
      </c>
      <c r="AC22" s="173"/>
      <c r="AD22" s="173"/>
      <c r="AE22" s="173">
        <v>0</v>
      </c>
      <c r="AF22" s="173">
        <v>0</v>
      </c>
      <c r="AG22" s="173">
        <v>0</v>
      </c>
      <c r="AH22" s="173">
        <v>0</v>
      </c>
      <c r="AI22" s="173"/>
      <c r="AJ22" s="202">
        <v>0</v>
      </c>
      <c r="AL22" s="223">
        <v>116.1</v>
      </c>
      <c r="AM22" s="232">
        <f t="shared" si="7"/>
        <v>-116.1</v>
      </c>
    </row>
    <row r="23" spans="1:39" ht="21.75" x14ac:dyDescent="0.3">
      <c r="A23" s="29">
        <v>3</v>
      </c>
      <c r="B23" s="30" t="s">
        <v>111</v>
      </c>
      <c r="C23" s="31">
        <v>463</v>
      </c>
      <c r="D23" s="194">
        <f t="shared" si="6"/>
        <v>500</v>
      </c>
      <c r="E23" s="173">
        <v>0</v>
      </c>
      <c r="F23" s="173">
        <v>0</v>
      </c>
      <c r="G23" s="173">
        <v>0</v>
      </c>
      <c r="H23" s="173"/>
      <c r="I23" s="173"/>
      <c r="J23" s="173">
        <v>0</v>
      </c>
      <c r="K23" s="173">
        <v>0</v>
      </c>
      <c r="L23" s="173">
        <v>0</v>
      </c>
      <c r="M23" s="173">
        <v>0</v>
      </c>
      <c r="N23" s="173">
        <v>0</v>
      </c>
      <c r="O23" s="173"/>
      <c r="P23" s="173"/>
      <c r="Q23" s="173">
        <v>0</v>
      </c>
      <c r="R23" s="173">
        <v>0</v>
      </c>
      <c r="S23" s="173">
        <v>0</v>
      </c>
      <c r="T23" s="173">
        <v>0</v>
      </c>
      <c r="U23" s="173">
        <v>0</v>
      </c>
      <c r="V23" s="173"/>
      <c r="W23" s="173"/>
      <c r="X23" s="173">
        <v>0</v>
      </c>
      <c r="Y23" s="173">
        <v>0</v>
      </c>
      <c r="Z23" s="173">
        <v>0</v>
      </c>
      <c r="AA23" s="173">
        <v>0</v>
      </c>
      <c r="AB23" s="173">
        <v>0</v>
      </c>
      <c r="AC23" s="173"/>
      <c r="AD23" s="173"/>
      <c r="AE23" s="173">
        <v>0</v>
      </c>
      <c r="AF23" s="173">
        <v>500</v>
      </c>
      <c r="AG23" s="173">
        <v>0</v>
      </c>
      <c r="AH23" s="173">
        <v>0</v>
      </c>
      <c r="AI23" s="173"/>
      <c r="AJ23" s="202">
        <v>0.5</v>
      </c>
      <c r="AL23" s="223">
        <v>18.600000000000001</v>
      </c>
      <c r="AM23" s="232">
        <f t="shared" si="7"/>
        <v>481.4</v>
      </c>
    </row>
    <row r="24" spans="1:39" ht="21.75" x14ac:dyDescent="0.3">
      <c r="A24" s="29">
        <v>4</v>
      </c>
      <c r="B24" s="30" t="s">
        <v>112</v>
      </c>
      <c r="C24" s="31">
        <v>468</v>
      </c>
      <c r="D24" s="194">
        <f t="shared" si="6"/>
        <v>0</v>
      </c>
      <c r="E24" s="173">
        <v>0</v>
      </c>
      <c r="F24" s="173">
        <v>0</v>
      </c>
      <c r="G24" s="173">
        <v>0</v>
      </c>
      <c r="H24" s="173"/>
      <c r="I24" s="173"/>
      <c r="J24" s="173">
        <v>0</v>
      </c>
      <c r="K24" s="173">
        <v>0</v>
      </c>
      <c r="L24" s="173">
        <v>0</v>
      </c>
      <c r="M24" s="173">
        <v>0</v>
      </c>
      <c r="N24" s="173">
        <v>0</v>
      </c>
      <c r="O24" s="173"/>
      <c r="P24" s="173"/>
      <c r="Q24" s="173">
        <v>0</v>
      </c>
      <c r="R24" s="173">
        <v>0</v>
      </c>
      <c r="S24" s="173">
        <v>0</v>
      </c>
      <c r="T24" s="173">
        <v>0</v>
      </c>
      <c r="U24" s="173">
        <v>0</v>
      </c>
      <c r="V24" s="173"/>
      <c r="W24" s="173"/>
      <c r="X24" s="173">
        <v>0</v>
      </c>
      <c r="Y24" s="173">
        <v>0</v>
      </c>
      <c r="Z24" s="173">
        <v>0</v>
      </c>
      <c r="AA24" s="173">
        <v>0</v>
      </c>
      <c r="AB24" s="173">
        <v>0</v>
      </c>
      <c r="AC24" s="173"/>
      <c r="AD24" s="173"/>
      <c r="AE24" s="173">
        <v>0</v>
      </c>
      <c r="AF24" s="173">
        <v>0</v>
      </c>
      <c r="AG24" s="173">
        <v>0</v>
      </c>
      <c r="AH24" s="173">
        <v>0</v>
      </c>
      <c r="AI24" s="173"/>
      <c r="AJ24" s="202">
        <v>0</v>
      </c>
      <c r="AL24" s="223">
        <v>45.4</v>
      </c>
      <c r="AM24" s="232">
        <f t="shared" si="7"/>
        <v>-45.4</v>
      </c>
    </row>
    <row r="25" spans="1:39" ht="21.75" x14ac:dyDescent="0.3">
      <c r="A25" s="29">
        <v>5</v>
      </c>
      <c r="B25" s="30" t="s">
        <v>113</v>
      </c>
      <c r="C25" s="31">
        <v>472</v>
      </c>
      <c r="D25" s="194">
        <f t="shared" si="6"/>
        <v>0</v>
      </c>
      <c r="E25" s="173">
        <v>0</v>
      </c>
      <c r="F25" s="173">
        <v>0</v>
      </c>
      <c r="G25" s="173">
        <v>0</v>
      </c>
      <c r="H25" s="173"/>
      <c r="I25" s="173"/>
      <c r="J25" s="173">
        <v>0</v>
      </c>
      <c r="K25" s="173">
        <v>0</v>
      </c>
      <c r="L25" s="173">
        <v>0</v>
      </c>
      <c r="M25" s="173">
        <v>0</v>
      </c>
      <c r="N25" s="173">
        <v>0</v>
      </c>
      <c r="O25" s="173"/>
      <c r="P25" s="173"/>
      <c r="Q25" s="173">
        <v>0</v>
      </c>
      <c r="R25" s="173">
        <v>0</v>
      </c>
      <c r="S25" s="173">
        <v>0</v>
      </c>
      <c r="T25" s="173">
        <v>0</v>
      </c>
      <c r="U25" s="173">
        <v>0</v>
      </c>
      <c r="V25" s="173"/>
      <c r="W25" s="173"/>
      <c r="X25" s="173">
        <v>0</v>
      </c>
      <c r="Y25" s="173">
        <v>0</v>
      </c>
      <c r="Z25" s="173">
        <v>0</v>
      </c>
      <c r="AA25" s="173">
        <v>0</v>
      </c>
      <c r="AB25" s="173">
        <v>0</v>
      </c>
      <c r="AC25" s="173"/>
      <c r="AD25" s="173"/>
      <c r="AE25" s="173">
        <v>0</v>
      </c>
      <c r="AF25" s="173">
        <v>0</v>
      </c>
      <c r="AG25" s="173">
        <v>0</v>
      </c>
      <c r="AH25" s="173">
        <v>0</v>
      </c>
      <c r="AI25" s="173"/>
      <c r="AJ25" s="202">
        <v>0</v>
      </c>
      <c r="AL25" s="223">
        <v>212</v>
      </c>
      <c r="AM25" s="232">
        <f t="shared" si="7"/>
        <v>-212</v>
      </c>
    </row>
    <row r="26" spans="1:39" ht="21.75" x14ac:dyDescent="0.3">
      <c r="A26" s="29">
        <v>6</v>
      </c>
      <c r="B26" s="30" t="s">
        <v>114</v>
      </c>
      <c r="C26" s="31">
        <v>474</v>
      </c>
      <c r="D26" s="194">
        <f t="shared" si="6"/>
        <v>400</v>
      </c>
      <c r="E26" s="173">
        <v>0</v>
      </c>
      <c r="F26" s="173">
        <v>0</v>
      </c>
      <c r="G26" s="173">
        <v>0</v>
      </c>
      <c r="H26" s="173"/>
      <c r="I26" s="173"/>
      <c r="J26" s="173">
        <v>0</v>
      </c>
      <c r="K26" s="173">
        <v>0</v>
      </c>
      <c r="L26" s="173">
        <v>0</v>
      </c>
      <c r="M26" s="173">
        <v>0</v>
      </c>
      <c r="N26" s="173">
        <v>0</v>
      </c>
      <c r="O26" s="173"/>
      <c r="P26" s="173"/>
      <c r="Q26" s="173">
        <v>0</v>
      </c>
      <c r="R26" s="173">
        <v>0</v>
      </c>
      <c r="S26" s="173">
        <v>0</v>
      </c>
      <c r="T26" s="173">
        <v>0</v>
      </c>
      <c r="U26" s="173">
        <v>0</v>
      </c>
      <c r="V26" s="173"/>
      <c r="W26" s="173"/>
      <c r="X26" s="173">
        <v>0</v>
      </c>
      <c r="Y26" s="173">
        <v>0</v>
      </c>
      <c r="Z26" s="173">
        <v>0</v>
      </c>
      <c r="AA26" s="173">
        <v>0</v>
      </c>
      <c r="AB26" s="173">
        <v>0</v>
      </c>
      <c r="AC26" s="173"/>
      <c r="AD26" s="173"/>
      <c r="AE26" s="173">
        <v>0</v>
      </c>
      <c r="AF26" s="173">
        <v>400</v>
      </c>
      <c r="AG26" s="173">
        <v>0</v>
      </c>
      <c r="AH26" s="173">
        <v>0</v>
      </c>
      <c r="AI26" s="173"/>
      <c r="AJ26" s="202">
        <v>0.3</v>
      </c>
      <c r="AL26" s="223">
        <v>466.7</v>
      </c>
      <c r="AM26" s="232">
        <f t="shared" si="7"/>
        <v>-66.699999999999989</v>
      </c>
    </row>
    <row r="27" spans="1:39" ht="21.75" x14ac:dyDescent="0.3">
      <c r="A27" s="29">
        <v>7</v>
      </c>
      <c r="B27" s="30" t="s">
        <v>115</v>
      </c>
      <c r="C27" s="31">
        <v>475</v>
      </c>
      <c r="D27" s="194">
        <f t="shared" si="6"/>
        <v>1600</v>
      </c>
      <c r="E27" s="173">
        <v>0</v>
      </c>
      <c r="F27" s="173">
        <v>300</v>
      </c>
      <c r="G27" s="173">
        <v>0</v>
      </c>
      <c r="H27" s="173"/>
      <c r="I27" s="173"/>
      <c r="J27" s="173">
        <v>0</v>
      </c>
      <c r="K27" s="173">
        <v>0</v>
      </c>
      <c r="L27" s="173">
        <v>0</v>
      </c>
      <c r="M27" s="173">
        <v>0</v>
      </c>
      <c r="N27" s="173">
        <v>0</v>
      </c>
      <c r="O27" s="173"/>
      <c r="P27" s="173"/>
      <c r="Q27" s="173">
        <v>0</v>
      </c>
      <c r="R27" s="173">
        <v>0</v>
      </c>
      <c r="S27" s="173">
        <v>0</v>
      </c>
      <c r="T27" s="173">
        <v>200</v>
      </c>
      <c r="U27" s="173">
        <v>0</v>
      </c>
      <c r="V27" s="173"/>
      <c r="W27" s="173"/>
      <c r="X27" s="173">
        <v>0</v>
      </c>
      <c r="Y27" s="173">
        <v>0</v>
      </c>
      <c r="Z27" s="173">
        <v>500</v>
      </c>
      <c r="AA27" s="173">
        <v>0</v>
      </c>
      <c r="AB27" s="173">
        <v>0</v>
      </c>
      <c r="AC27" s="173"/>
      <c r="AD27" s="173"/>
      <c r="AE27" s="173">
        <v>400</v>
      </c>
      <c r="AF27" s="173">
        <v>200</v>
      </c>
      <c r="AG27" s="173">
        <v>0</v>
      </c>
      <c r="AH27" s="173">
        <v>0</v>
      </c>
      <c r="AI27" s="173"/>
      <c r="AJ27" s="202">
        <v>0.55000000000000004</v>
      </c>
      <c r="AL27" s="223">
        <v>5476.7</v>
      </c>
      <c r="AM27" s="232">
        <f t="shared" si="7"/>
        <v>-3876.7</v>
      </c>
    </row>
    <row r="28" spans="1:39" ht="21.75" x14ac:dyDescent="0.3">
      <c r="A28" s="29">
        <v>8</v>
      </c>
      <c r="B28" s="30" t="s">
        <v>116</v>
      </c>
      <c r="C28" s="31">
        <v>476</v>
      </c>
      <c r="D28" s="194">
        <f t="shared" si="6"/>
        <v>900</v>
      </c>
      <c r="E28" s="173">
        <v>0</v>
      </c>
      <c r="F28" s="173">
        <v>0</v>
      </c>
      <c r="G28" s="173">
        <v>0</v>
      </c>
      <c r="H28" s="173"/>
      <c r="I28" s="173"/>
      <c r="J28" s="173">
        <v>0</v>
      </c>
      <c r="K28" s="173">
        <v>0</v>
      </c>
      <c r="L28" s="173">
        <v>0</v>
      </c>
      <c r="M28" s="173">
        <v>0</v>
      </c>
      <c r="N28" s="173">
        <v>0</v>
      </c>
      <c r="O28" s="173"/>
      <c r="P28" s="173"/>
      <c r="Q28" s="173">
        <v>0</v>
      </c>
      <c r="R28" s="173">
        <v>0</v>
      </c>
      <c r="S28" s="173">
        <v>0</v>
      </c>
      <c r="T28" s="173">
        <v>0</v>
      </c>
      <c r="U28" s="173">
        <v>0</v>
      </c>
      <c r="V28" s="173"/>
      <c r="W28" s="173"/>
      <c r="X28" s="173">
        <v>0</v>
      </c>
      <c r="Y28" s="173">
        <v>0</v>
      </c>
      <c r="Z28" s="173">
        <v>0</v>
      </c>
      <c r="AA28" s="173">
        <v>500</v>
      </c>
      <c r="AB28" s="173">
        <v>0</v>
      </c>
      <c r="AC28" s="173"/>
      <c r="AD28" s="173"/>
      <c r="AE28" s="173">
        <v>0</v>
      </c>
      <c r="AF28" s="173">
        <v>400</v>
      </c>
      <c r="AG28" s="173">
        <v>0</v>
      </c>
      <c r="AH28" s="173">
        <v>0</v>
      </c>
      <c r="AI28" s="173"/>
      <c r="AJ28" s="202">
        <v>0.75</v>
      </c>
      <c r="AL28" s="223">
        <v>767.5</v>
      </c>
      <c r="AM28" s="232">
        <f t="shared" si="7"/>
        <v>132.5</v>
      </c>
    </row>
    <row r="29" spans="1:39" ht="21.75" x14ac:dyDescent="0.3">
      <c r="A29" s="29">
        <v>9</v>
      </c>
      <c r="B29" s="30" t="s">
        <v>117</v>
      </c>
      <c r="C29" s="31">
        <v>480</v>
      </c>
      <c r="D29" s="194">
        <f t="shared" si="6"/>
        <v>2600</v>
      </c>
      <c r="E29" s="173">
        <v>0</v>
      </c>
      <c r="F29" s="173">
        <v>0</v>
      </c>
      <c r="G29" s="173">
        <v>0</v>
      </c>
      <c r="H29" s="173"/>
      <c r="I29" s="173"/>
      <c r="J29" s="173">
        <v>0</v>
      </c>
      <c r="K29" s="173">
        <v>0</v>
      </c>
      <c r="L29" s="173">
        <v>0</v>
      </c>
      <c r="M29" s="173">
        <v>1300</v>
      </c>
      <c r="N29" s="173">
        <v>0</v>
      </c>
      <c r="O29" s="173"/>
      <c r="P29" s="173"/>
      <c r="Q29" s="173">
        <v>200</v>
      </c>
      <c r="R29" s="173">
        <v>500</v>
      </c>
      <c r="S29" s="173">
        <v>300</v>
      </c>
      <c r="T29" s="173">
        <v>0</v>
      </c>
      <c r="U29" s="173">
        <v>0</v>
      </c>
      <c r="V29" s="173"/>
      <c r="W29" s="173"/>
      <c r="X29" s="173">
        <v>0</v>
      </c>
      <c r="Y29" s="173">
        <v>0</v>
      </c>
      <c r="Z29" s="173">
        <v>0</v>
      </c>
      <c r="AA29" s="173">
        <v>0</v>
      </c>
      <c r="AB29" s="173">
        <v>0</v>
      </c>
      <c r="AC29" s="173"/>
      <c r="AD29" s="173"/>
      <c r="AE29" s="173">
        <v>0</v>
      </c>
      <c r="AF29" s="173">
        <v>300</v>
      </c>
      <c r="AG29" s="173">
        <v>0</v>
      </c>
      <c r="AH29" s="173">
        <v>0</v>
      </c>
      <c r="AI29" s="173"/>
      <c r="AJ29" s="202">
        <v>0.64999999999999991</v>
      </c>
      <c r="AL29" s="223">
        <v>5397.6</v>
      </c>
      <c r="AM29" s="232">
        <f t="shared" si="7"/>
        <v>-2797.6000000000004</v>
      </c>
    </row>
    <row r="30" spans="1:39" ht="21.75" x14ac:dyDescent="0.3">
      <c r="A30" s="29">
        <v>10</v>
      </c>
      <c r="B30" s="30" t="s">
        <v>118</v>
      </c>
      <c r="C30" s="31">
        <v>482</v>
      </c>
      <c r="D30" s="194">
        <f t="shared" si="6"/>
        <v>0</v>
      </c>
      <c r="E30" s="173">
        <v>0</v>
      </c>
      <c r="F30" s="173">
        <v>0</v>
      </c>
      <c r="G30" s="173">
        <v>0</v>
      </c>
      <c r="H30" s="173"/>
      <c r="I30" s="173"/>
      <c r="J30" s="173">
        <v>0</v>
      </c>
      <c r="K30" s="173">
        <v>0</v>
      </c>
      <c r="L30" s="173">
        <v>0</v>
      </c>
      <c r="M30" s="173">
        <v>0</v>
      </c>
      <c r="N30" s="173">
        <v>0</v>
      </c>
      <c r="O30" s="173"/>
      <c r="P30" s="173"/>
      <c r="Q30" s="173">
        <v>0</v>
      </c>
      <c r="R30" s="173">
        <v>0</v>
      </c>
      <c r="S30" s="173">
        <v>0</v>
      </c>
      <c r="T30" s="173">
        <v>0</v>
      </c>
      <c r="U30" s="173">
        <v>0</v>
      </c>
      <c r="V30" s="173"/>
      <c r="W30" s="173"/>
      <c r="X30" s="173">
        <v>0</v>
      </c>
      <c r="Y30" s="173">
        <v>0</v>
      </c>
      <c r="Z30" s="173">
        <v>0</v>
      </c>
      <c r="AA30" s="173">
        <v>0</v>
      </c>
      <c r="AB30" s="173">
        <v>0</v>
      </c>
      <c r="AC30" s="173"/>
      <c r="AD30" s="173"/>
      <c r="AE30" s="173">
        <v>0</v>
      </c>
      <c r="AF30" s="173">
        <v>0</v>
      </c>
      <c r="AG30" s="173">
        <v>0</v>
      </c>
      <c r="AH30" s="173">
        <v>0</v>
      </c>
      <c r="AI30" s="173"/>
      <c r="AJ30" s="202">
        <v>0</v>
      </c>
      <c r="AL30" s="223">
        <v>400</v>
      </c>
      <c r="AM30" s="232">
        <f t="shared" si="7"/>
        <v>-400</v>
      </c>
    </row>
    <row r="31" spans="1:39" ht="21.75" x14ac:dyDescent="0.3">
      <c r="A31" s="29">
        <v>11</v>
      </c>
      <c r="B31" s="30" t="s">
        <v>119</v>
      </c>
      <c r="C31" s="31">
        <v>485</v>
      </c>
      <c r="D31" s="194">
        <f t="shared" si="6"/>
        <v>0</v>
      </c>
      <c r="E31" s="173">
        <v>0</v>
      </c>
      <c r="F31" s="173">
        <v>0</v>
      </c>
      <c r="G31" s="173">
        <v>0</v>
      </c>
      <c r="H31" s="173"/>
      <c r="I31" s="173"/>
      <c r="J31" s="173">
        <v>0</v>
      </c>
      <c r="K31" s="173">
        <v>0</v>
      </c>
      <c r="L31" s="173">
        <v>0</v>
      </c>
      <c r="M31" s="173">
        <v>0</v>
      </c>
      <c r="N31" s="173">
        <v>0</v>
      </c>
      <c r="O31" s="173"/>
      <c r="P31" s="173"/>
      <c r="Q31" s="173">
        <v>0</v>
      </c>
      <c r="R31" s="173">
        <v>0</v>
      </c>
      <c r="S31" s="173">
        <v>0</v>
      </c>
      <c r="T31" s="173">
        <v>0</v>
      </c>
      <c r="U31" s="173">
        <v>0</v>
      </c>
      <c r="V31" s="173"/>
      <c r="W31" s="173"/>
      <c r="X31" s="173">
        <v>0</v>
      </c>
      <c r="Y31" s="173">
        <v>0</v>
      </c>
      <c r="Z31" s="173">
        <v>0</v>
      </c>
      <c r="AA31" s="173">
        <v>0</v>
      </c>
      <c r="AB31" s="173">
        <v>0</v>
      </c>
      <c r="AC31" s="173"/>
      <c r="AD31" s="173"/>
      <c r="AE31" s="173">
        <v>0</v>
      </c>
      <c r="AF31" s="173">
        <v>0</v>
      </c>
      <c r="AG31" s="173">
        <v>0</v>
      </c>
      <c r="AH31" s="173">
        <v>0</v>
      </c>
      <c r="AI31" s="173"/>
      <c r="AJ31" s="202">
        <v>0</v>
      </c>
      <c r="AL31" s="223">
        <v>11</v>
      </c>
      <c r="AM31" s="232">
        <f t="shared" si="7"/>
        <v>-11</v>
      </c>
    </row>
    <row r="32" spans="1:39" s="44" customFormat="1" ht="21.75" x14ac:dyDescent="0.3">
      <c r="A32" s="39"/>
      <c r="B32" s="40" t="s">
        <v>27</v>
      </c>
      <c r="C32" s="41"/>
      <c r="D32" s="196"/>
      <c r="E32" s="175">
        <v>0</v>
      </c>
      <c r="F32" s="175">
        <v>700</v>
      </c>
      <c r="G32" s="175">
        <v>0</v>
      </c>
      <c r="H32" s="175"/>
      <c r="I32" s="175"/>
      <c r="J32" s="175">
        <v>0</v>
      </c>
      <c r="K32" s="175">
        <v>0</v>
      </c>
      <c r="L32" s="175">
        <v>0</v>
      </c>
      <c r="M32" s="175">
        <v>0</v>
      </c>
      <c r="N32" s="175">
        <v>0</v>
      </c>
      <c r="O32" s="175"/>
      <c r="P32" s="175"/>
      <c r="Q32" s="175">
        <v>0</v>
      </c>
      <c r="R32" s="175">
        <v>700</v>
      </c>
      <c r="S32" s="175">
        <v>0</v>
      </c>
      <c r="T32" s="175">
        <v>0</v>
      </c>
      <c r="U32" s="175">
        <v>0</v>
      </c>
      <c r="V32" s="175"/>
      <c r="W32" s="175"/>
      <c r="X32" s="175">
        <v>0</v>
      </c>
      <c r="Y32" s="175">
        <v>600</v>
      </c>
      <c r="Z32" s="175">
        <v>0</v>
      </c>
      <c r="AA32" s="175">
        <v>200</v>
      </c>
      <c r="AB32" s="175">
        <v>200</v>
      </c>
      <c r="AC32" s="175"/>
      <c r="AD32" s="175"/>
      <c r="AE32" s="175">
        <v>0</v>
      </c>
      <c r="AF32" s="175">
        <v>900</v>
      </c>
      <c r="AG32" s="175">
        <v>0</v>
      </c>
      <c r="AH32" s="175">
        <v>40</v>
      </c>
      <c r="AI32" s="175"/>
      <c r="AJ32" s="204">
        <f>(AVERAGE(AJ33:AJ37))</f>
        <v>0.44000000000000006</v>
      </c>
      <c r="AL32" s="225"/>
      <c r="AM32" s="234"/>
    </row>
    <row r="33" spans="1:39" ht="21.75" x14ac:dyDescent="0.3">
      <c r="A33" s="29">
        <v>1</v>
      </c>
      <c r="B33" s="30" t="s">
        <v>120</v>
      </c>
      <c r="C33" s="31">
        <v>458</v>
      </c>
      <c r="D33" s="194">
        <f t="shared" ref="D33:D37" si="8">SUM(E33:AI33)</f>
        <v>100</v>
      </c>
      <c r="E33" s="173">
        <v>0</v>
      </c>
      <c r="F33" s="173">
        <v>100</v>
      </c>
      <c r="G33" s="173">
        <v>0</v>
      </c>
      <c r="H33" s="173"/>
      <c r="I33" s="173"/>
      <c r="J33" s="173">
        <v>0</v>
      </c>
      <c r="K33" s="173">
        <v>0</v>
      </c>
      <c r="L33" s="173">
        <v>0</v>
      </c>
      <c r="M33" s="173">
        <v>0</v>
      </c>
      <c r="N33" s="173">
        <v>0</v>
      </c>
      <c r="O33" s="173"/>
      <c r="P33" s="173"/>
      <c r="Q33" s="173">
        <v>0</v>
      </c>
      <c r="R33" s="173">
        <v>0</v>
      </c>
      <c r="S33" s="173">
        <v>0</v>
      </c>
      <c r="T33" s="173">
        <v>0</v>
      </c>
      <c r="U33" s="173">
        <v>0</v>
      </c>
      <c r="V33" s="173"/>
      <c r="W33" s="173"/>
      <c r="X33" s="173">
        <v>0</v>
      </c>
      <c r="Y33" s="173">
        <v>0</v>
      </c>
      <c r="Z33" s="173">
        <v>0</v>
      </c>
      <c r="AA33" s="173">
        <v>0</v>
      </c>
      <c r="AB33" s="173">
        <v>0</v>
      </c>
      <c r="AC33" s="173"/>
      <c r="AD33" s="173"/>
      <c r="AE33" s="173">
        <v>0</v>
      </c>
      <c r="AF33" s="173">
        <v>0</v>
      </c>
      <c r="AG33" s="173">
        <v>0</v>
      </c>
      <c r="AH33" s="173">
        <v>0</v>
      </c>
      <c r="AI33" s="173"/>
      <c r="AJ33" s="202">
        <v>0.5</v>
      </c>
      <c r="AL33" s="223">
        <v>100</v>
      </c>
      <c r="AM33" s="232">
        <f t="shared" ref="AM33:AM37" si="9">+D33-AL33</f>
        <v>0</v>
      </c>
    </row>
    <row r="34" spans="1:39" ht="21.75" x14ac:dyDescent="0.3">
      <c r="A34" s="29">
        <v>2</v>
      </c>
      <c r="B34" s="30" t="s">
        <v>121</v>
      </c>
      <c r="C34" s="31">
        <v>467</v>
      </c>
      <c r="D34" s="194">
        <f t="shared" si="8"/>
        <v>100</v>
      </c>
      <c r="E34" s="173">
        <v>0</v>
      </c>
      <c r="F34" s="173">
        <v>100</v>
      </c>
      <c r="G34" s="173">
        <v>0</v>
      </c>
      <c r="H34" s="173"/>
      <c r="I34" s="173"/>
      <c r="J34" s="173">
        <v>0</v>
      </c>
      <c r="K34" s="173">
        <v>0</v>
      </c>
      <c r="L34" s="173">
        <v>0</v>
      </c>
      <c r="M34" s="173">
        <v>0</v>
      </c>
      <c r="N34" s="173">
        <v>0</v>
      </c>
      <c r="O34" s="173"/>
      <c r="P34" s="173"/>
      <c r="Q34" s="173">
        <v>0</v>
      </c>
      <c r="R34" s="173">
        <v>0</v>
      </c>
      <c r="S34" s="173">
        <v>0</v>
      </c>
      <c r="T34" s="173">
        <v>0</v>
      </c>
      <c r="U34" s="173">
        <v>0</v>
      </c>
      <c r="V34" s="173"/>
      <c r="W34" s="173"/>
      <c r="X34" s="173">
        <v>0</v>
      </c>
      <c r="Y34" s="173">
        <v>0</v>
      </c>
      <c r="Z34" s="173">
        <v>0</v>
      </c>
      <c r="AA34" s="173">
        <v>0</v>
      </c>
      <c r="AB34" s="173">
        <v>0</v>
      </c>
      <c r="AC34" s="173"/>
      <c r="AD34" s="173"/>
      <c r="AE34" s="173">
        <v>0</v>
      </c>
      <c r="AF34" s="173">
        <v>0</v>
      </c>
      <c r="AG34" s="173">
        <v>0</v>
      </c>
      <c r="AH34" s="173">
        <v>0</v>
      </c>
      <c r="AI34" s="173"/>
      <c r="AJ34" s="202">
        <v>0.3</v>
      </c>
      <c r="AL34" s="223">
        <v>925</v>
      </c>
      <c r="AM34" s="232">
        <f t="shared" si="9"/>
        <v>-825</v>
      </c>
    </row>
    <row r="35" spans="1:39" ht="21.75" x14ac:dyDescent="0.3">
      <c r="A35" s="29">
        <v>3</v>
      </c>
      <c r="B35" s="30" t="s">
        <v>122</v>
      </c>
      <c r="C35" s="31">
        <v>470</v>
      </c>
      <c r="D35" s="194">
        <f t="shared" si="8"/>
        <v>1700</v>
      </c>
      <c r="E35" s="173">
        <v>0</v>
      </c>
      <c r="F35" s="173">
        <v>0</v>
      </c>
      <c r="G35" s="173">
        <v>0</v>
      </c>
      <c r="H35" s="173"/>
      <c r="I35" s="173"/>
      <c r="J35" s="173">
        <v>0</v>
      </c>
      <c r="K35" s="173">
        <v>0</v>
      </c>
      <c r="L35" s="173">
        <v>0</v>
      </c>
      <c r="M35" s="173">
        <v>0</v>
      </c>
      <c r="N35" s="173">
        <v>0</v>
      </c>
      <c r="O35" s="173"/>
      <c r="P35" s="173"/>
      <c r="Q35" s="173">
        <v>0</v>
      </c>
      <c r="R35" s="173">
        <v>300</v>
      </c>
      <c r="S35" s="173">
        <v>0</v>
      </c>
      <c r="T35" s="173">
        <v>0</v>
      </c>
      <c r="U35" s="173">
        <v>0</v>
      </c>
      <c r="V35" s="173"/>
      <c r="W35" s="173"/>
      <c r="X35" s="173">
        <v>0</v>
      </c>
      <c r="Y35" s="173">
        <v>600</v>
      </c>
      <c r="Z35" s="173">
        <v>0</v>
      </c>
      <c r="AA35" s="173">
        <v>200</v>
      </c>
      <c r="AB35" s="173">
        <v>0</v>
      </c>
      <c r="AC35" s="173"/>
      <c r="AD35" s="173"/>
      <c r="AE35" s="173">
        <v>0</v>
      </c>
      <c r="AF35" s="173">
        <v>600</v>
      </c>
      <c r="AG35" s="173">
        <v>0</v>
      </c>
      <c r="AH35" s="173">
        <v>0</v>
      </c>
      <c r="AI35" s="173"/>
      <c r="AJ35" s="202">
        <v>0.55000000000000004</v>
      </c>
      <c r="AL35" s="223">
        <v>6720</v>
      </c>
      <c r="AM35" s="232">
        <f t="shared" si="9"/>
        <v>-5020</v>
      </c>
    </row>
    <row r="36" spans="1:39" ht="21.75" x14ac:dyDescent="0.3">
      <c r="A36" s="29">
        <v>4</v>
      </c>
      <c r="B36" s="30" t="s">
        <v>123</v>
      </c>
      <c r="C36" s="31">
        <v>473</v>
      </c>
      <c r="D36" s="194">
        <f t="shared" si="8"/>
        <v>1100</v>
      </c>
      <c r="E36" s="173">
        <v>0</v>
      </c>
      <c r="F36" s="173">
        <v>200</v>
      </c>
      <c r="G36" s="173">
        <v>0</v>
      </c>
      <c r="H36" s="173"/>
      <c r="I36" s="173"/>
      <c r="J36" s="173">
        <v>0</v>
      </c>
      <c r="K36" s="173">
        <v>0</v>
      </c>
      <c r="L36" s="173">
        <v>0</v>
      </c>
      <c r="M36" s="173">
        <v>0</v>
      </c>
      <c r="N36" s="173">
        <v>0</v>
      </c>
      <c r="O36" s="173"/>
      <c r="P36" s="173"/>
      <c r="Q36" s="173">
        <v>0</v>
      </c>
      <c r="R36" s="173">
        <v>400</v>
      </c>
      <c r="S36" s="173">
        <v>0</v>
      </c>
      <c r="T36" s="173">
        <v>0</v>
      </c>
      <c r="U36" s="173">
        <v>0</v>
      </c>
      <c r="V36" s="173"/>
      <c r="W36" s="173"/>
      <c r="X36" s="173">
        <v>0</v>
      </c>
      <c r="Y36" s="173">
        <v>0</v>
      </c>
      <c r="Z36" s="173">
        <v>0</v>
      </c>
      <c r="AA36" s="173">
        <v>0</v>
      </c>
      <c r="AB36" s="173">
        <v>200</v>
      </c>
      <c r="AC36" s="173"/>
      <c r="AD36" s="173"/>
      <c r="AE36" s="173">
        <v>0</v>
      </c>
      <c r="AF36" s="173">
        <v>300</v>
      </c>
      <c r="AG36" s="173">
        <v>0</v>
      </c>
      <c r="AH36" s="173">
        <v>0</v>
      </c>
      <c r="AI36" s="173"/>
      <c r="AJ36" s="202">
        <v>0.55000000000000004</v>
      </c>
      <c r="AL36" s="223">
        <v>1110</v>
      </c>
      <c r="AM36" s="232">
        <f t="shared" si="9"/>
        <v>-10</v>
      </c>
    </row>
    <row r="37" spans="1:39" ht="22.5" thickBot="1" x14ac:dyDescent="0.35">
      <c r="A37" s="46">
        <v>5</v>
      </c>
      <c r="B37" s="47" t="s">
        <v>124</v>
      </c>
      <c r="C37" s="48">
        <v>483</v>
      </c>
      <c r="D37" s="197">
        <f t="shared" si="8"/>
        <v>340</v>
      </c>
      <c r="E37" s="176">
        <v>0</v>
      </c>
      <c r="F37" s="176">
        <v>300</v>
      </c>
      <c r="G37" s="176">
        <v>0</v>
      </c>
      <c r="H37" s="176"/>
      <c r="I37" s="176"/>
      <c r="J37" s="176">
        <v>0</v>
      </c>
      <c r="K37" s="176">
        <v>0</v>
      </c>
      <c r="L37" s="176">
        <v>0</v>
      </c>
      <c r="M37" s="176">
        <v>0</v>
      </c>
      <c r="N37" s="176">
        <v>0</v>
      </c>
      <c r="O37" s="176"/>
      <c r="P37" s="176"/>
      <c r="Q37" s="176">
        <v>0</v>
      </c>
      <c r="R37" s="176">
        <v>0</v>
      </c>
      <c r="S37" s="176">
        <v>0</v>
      </c>
      <c r="T37" s="176">
        <v>0</v>
      </c>
      <c r="U37" s="176">
        <v>0</v>
      </c>
      <c r="V37" s="176"/>
      <c r="W37" s="176"/>
      <c r="X37" s="176">
        <v>0</v>
      </c>
      <c r="Y37" s="176">
        <v>0</v>
      </c>
      <c r="Z37" s="176">
        <v>0</v>
      </c>
      <c r="AA37" s="176">
        <v>0</v>
      </c>
      <c r="AB37" s="176">
        <v>0</v>
      </c>
      <c r="AC37" s="176"/>
      <c r="AD37" s="176"/>
      <c r="AE37" s="176">
        <v>0</v>
      </c>
      <c r="AF37" s="176">
        <v>0</v>
      </c>
      <c r="AG37" s="176">
        <v>0</v>
      </c>
      <c r="AH37" s="176">
        <v>40</v>
      </c>
      <c r="AI37" s="176"/>
      <c r="AJ37" s="205">
        <v>0.3</v>
      </c>
      <c r="AL37" s="226">
        <v>550.1</v>
      </c>
      <c r="AM37" s="235">
        <f t="shared" si="9"/>
        <v>-210.10000000000002</v>
      </c>
    </row>
    <row r="38" spans="1:39" s="44" customFormat="1" ht="21.75" x14ac:dyDescent="0.3">
      <c r="A38" s="19"/>
      <c r="B38" s="20" t="s">
        <v>29</v>
      </c>
      <c r="C38" s="21"/>
      <c r="D38" s="192"/>
      <c r="E38" s="171">
        <v>0</v>
      </c>
      <c r="F38" s="171">
        <v>0</v>
      </c>
      <c r="G38" s="171">
        <v>0</v>
      </c>
      <c r="H38" s="171"/>
      <c r="I38" s="171"/>
      <c r="J38" s="171">
        <v>0</v>
      </c>
      <c r="K38" s="171">
        <v>0</v>
      </c>
      <c r="L38" s="171">
        <v>0</v>
      </c>
      <c r="M38" s="171">
        <v>0</v>
      </c>
      <c r="N38" s="171">
        <v>0</v>
      </c>
      <c r="O38" s="171"/>
      <c r="P38" s="171"/>
      <c r="Q38" s="171">
        <v>0</v>
      </c>
      <c r="R38" s="171">
        <v>0</v>
      </c>
      <c r="S38" s="171">
        <v>0</v>
      </c>
      <c r="T38" s="171">
        <v>0</v>
      </c>
      <c r="U38" s="171">
        <v>1800</v>
      </c>
      <c r="V38" s="171"/>
      <c r="W38" s="171"/>
      <c r="X38" s="171">
        <v>1000</v>
      </c>
      <c r="Y38" s="171">
        <v>0</v>
      </c>
      <c r="Z38" s="171">
        <v>1500</v>
      </c>
      <c r="AA38" s="171">
        <v>200</v>
      </c>
      <c r="AB38" s="171">
        <v>700</v>
      </c>
      <c r="AC38" s="171"/>
      <c r="AD38" s="171"/>
      <c r="AE38" s="171">
        <v>0</v>
      </c>
      <c r="AF38" s="171">
        <v>0</v>
      </c>
      <c r="AG38" s="171">
        <v>0</v>
      </c>
      <c r="AH38" s="171">
        <v>0</v>
      </c>
      <c r="AI38" s="171"/>
      <c r="AJ38" s="206">
        <f>(AVERAGE(AJ39:AJ57))</f>
        <v>0.16052631578947368</v>
      </c>
      <c r="AL38" s="221"/>
      <c r="AM38" s="230"/>
    </row>
    <row r="39" spans="1:39" ht="21.75" x14ac:dyDescent="0.3">
      <c r="A39" s="29">
        <v>1</v>
      </c>
      <c r="B39" s="30" t="s">
        <v>125</v>
      </c>
      <c r="C39" s="31">
        <v>770</v>
      </c>
      <c r="D39" s="194">
        <f t="shared" ref="D39:D57" si="10">SUM(E39:AI39)</f>
        <v>0</v>
      </c>
      <c r="E39" s="173">
        <v>0</v>
      </c>
      <c r="F39" s="173">
        <v>0</v>
      </c>
      <c r="G39" s="173">
        <v>0</v>
      </c>
      <c r="H39" s="173"/>
      <c r="I39" s="173"/>
      <c r="J39" s="173">
        <v>0</v>
      </c>
      <c r="K39" s="173">
        <v>0</v>
      </c>
      <c r="L39" s="173">
        <v>0</v>
      </c>
      <c r="M39" s="173">
        <v>0</v>
      </c>
      <c r="N39" s="173">
        <v>0</v>
      </c>
      <c r="O39" s="173"/>
      <c r="P39" s="173"/>
      <c r="Q39" s="173">
        <v>0</v>
      </c>
      <c r="R39" s="173">
        <v>0</v>
      </c>
      <c r="S39" s="173">
        <v>0</v>
      </c>
      <c r="T39" s="173">
        <v>0</v>
      </c>
      <c r="U39" s="173">
        <v>0</v>
      </c>
      <c r="V39" s="173"/>
      <c r="W39" s="173"/>
      <c r="X39" s="173">
        <v>0</v>
      </c>
      <c r="Y39" s="173">
        <v>0</v>
      </c>
      <c r="Z39" s="173">
        <v>0</v>
      </c>
      <c r="AA39" s="173">
        <v>0</v>
      </c>
      <c r="AB39" s="173">
        <v>0</v>
      </c>
      <c r="AC39" s="173"/>
      <c r="AD39" s="173"/>
      <c r="AE39" s="173">
        <v>0</v>
      </c>
      <c r="AF39" s="173">
        <v>0</v>
      </c>
      <c r="AG39" s="173">
        <v>0</v>
      </c>
      <c r="AH39" s="173">
        <v>0</v>
      </c>
      <c r="AI39" s="173"/>
      <c r="AJ39" s="202">
        <v>0</v>
      </c>
      <c r="AL39" s="223">
        <v>28.2</v>
      </c>
      <c r="AM39" s="232">
        <f t="shared" ref="AM39:AM57" si="11">+D39-AL39</f>
        <v>-28.2</v>
      </c>
    </row>
    <row r="40" spans="1:39" ht="21.75" x14ac:dyDescent="0.3">
      <c r="A40" s="29">
        <v>2</v>
      </c>
      <c r="B40" s="30" t="s">
        <v>126</v>
      </c>
      <c r="C40" s="31">
        <v>771</v>
      </c>
      <c r="D40" s="194">
        <f t="shared" si="10"/>
        <v>500</v>
      </c>
      <c r="E40" s="173">
        <v>0</v>
      </c>
      <c r="F40" s="173">
        <v>0</v>
      </c>
      <c r="G40" s="173">
        <v>0</v>
      </c>
      <c r="H40" s="173"/>
      <c r="I40" s="173"/>
      <c r="J40" s="173">
        <v>0</v>
      </c>
      <c r="K40" s="173">
        <v>0</v>
      </c>
      <c r="L40" s="173">
        <v>0</v>
      </c>
      <c r="M40" s="173">
        <v>0</v>
      </c>
      <c r="N40" s="173">
        <v>0</v>
      </c>
      <c r="O40" s="173"/>
      <c r="P40" s="173"/>
      <c r="Q40" s="173">
        <v>0</v>
      </c>
      <c r="R40" s="173">
        <v>0</v>
      </c>
      <c r="S40" s="173">
        <v>0</v>
      </c>
      <c r="T40" s="173">
        <v>0</v>
      </c>
      <c r="U40" s="173">
        <v>0</v>
      </c>
      <c r="V40" s="173"/>
      <c r="W40" s="173"/>
      <c r="X40" s="173">
        <v>300</v>
      </c>
      <c r="Y40" s="173">
        <v>0</v>
      </c>
      <c r="Z40" s="173">
        <v>200</v>
      </c>
      <c r="AA40" s="173">
        <v>0</v>
      </c>
      <c r="AB40" s="173">
        <v>0</v>
      </c>
      <c r="AC40" s="173"/>
      <c r="AD40" s="173"/>
      <c r="AE40" s="173">
        <v>0</v>
      </c>
      <c r="AF40" s="173">
        <v>0</v>
      </c>
      <c r="AG40" s="173">
        <v>0</v>
      </c>
      <c r="AH40" s="173">
        <v>0</v>
      </c>
      <c r="AI40" s="173"/>
      <c r="AJ40" s="202">
        <v>0.3</v>
      </c>
      <c r="AL40" s="223">
        <v>1477</v>
      </c>
      <c r="AM40" s="232">
        <f t="shared" si="11"/>
        <v>-977</v>
      </c>
    </row>
    <row r="41" spans="1:39" ht="21.75" x14ac:dyDescent="0.3">
      <c r="A41" s="29">
        <v>3</v>
      </c>
      <c r="B41" s="30" t="s">
        <v>127</v>
      </c>
      <c r="C41" s="31">
        <v>772</v>
      </c>
      <c r="D41" s="194">
        <f t="shared" si="10"/>
        <v>0</v>
      </c>
      <c r="E41" s="173">
        <v>0</v>
      </c>
      <c r="F41" s="173">
        <v>0</v>
      </c>
      <c r="G41" s="173">
        <v>0</v>
      </c>
      <c r="H41" s="173"/>
      <c r="I41" s="173"/>
      <c r="J41" s="173">
        <v>0</v>
      </c>
      <c r="K41" s="173">
        <v>0</v>
      </c>
      <c r="L41" s="173">
        <v>0</v>
      </c>
      <c r="M41" s="173">
        <v>0</v>
      </c>
      <c r="N41" s="173">
        <v>0</v>
      </c>
      <c r="O41" s="173"/>
      <c r="P41" s="173"/>
      <c r="Q41" s="173">
        <v>0</v>
      </c>
      <c r="R41" s="173">
        <v>0</v>
      </c>
      <c r="S41" s="173">
        <v>0</v>
      </c>
      <c r="T41" s="173">
        <v>0</v>
      </c>
      <c r="U41" s="173">
        <v>0</v>
      </c>
      <c r="V41" s="173"/>
      <c r="W41" s="173"/>
      <c r="X41" s="173">
        <v>0</v>
      </c>
      <c r="Y41" s="173">
        <v>0</v>
      </c>
      <c r="Z41" s="173">
        <v>0</v>
      </c>
      <c r="AA41" s="173">
        <v>0</v>
      </c>
      <c r="AB41" s="173">
        <v>0</v>
      </c>
      <c r="AC41" s="173"/>
      <c r="AD41" s="173"/>
      <c r="AE41" s="173">
        <v>0</v>
      </c>
      <c r="AF41" s="173">
        <v>0</v>
      </c>
      <c r="AG41" s="173">
        <v>0</v>
      </c>
      <c r="AH41" s="173">
        <v>0</v>
      </c>
      <c r="AI41" s="173"/>
      <c r="AJ41" s="202">
        <v>0</v>
      </c>
      <c r="AL41" s="223">
        <v>200</v>
      </c>
      <c r="AM41" s="232">
        <f t="shared" si="11"/>
        <v>-200</v>
      </c>
    </row>
    <row r="42" spans="1:39" ht="21.75" x14ac:dyDescent="0.3">
      <c r="A42" s="29">
        <v>4</v>
      </c>
      <c r="B42" s="30" t="s">
        <v>128</v>
      </c>
      <c r="C42" s="31">
        <v>773</v>
      </c>
      <c r="D42" s="194">
        <f t="shared" si="10"/>
        <v>300</v>
      </c>
      <c r="E42" s="173">
        <v>0</v>
      </c>
      <c r="F42" s="173">
        <v>0</v>
      </c>
      <c r="G42" s="173">
        <v>0</v>
      </c>
      <c r="H42" s="173"/>
      <c r="I42" s="173"/>
      <c r="J42" s="173">
        <v>0</v>
      </c>
      <c r="K42" s="173">
        <v>0</v>
      </c>
      <c r="L42" s="173">
        <v>0</v>
      </c>
      <c r="M42" s="173">
        <v>0</v>
      </c>
      <c r="N42" s="173">
        <v>0</v>
      </c>
      <c r="O42" s="173"/>
      <c r="P42" s="173"/>
      <c r="Q42" s="173">
        <v>0</v>
      </c>
      <c r="R42" s="173">
        <v>0</v>
      </c>
      <c r="S42" s="173">
        <v>0</v>
      </c>
      <c r="T42" s="173">
        <v>0</v>
      </c>
      <c r="U42" s="173">
        <v>300</v>
      </c>
      <c r="V42" s="173"/>
      <c r="W42" s="173"/>
      <c r="X42" s="173">
        <v>0</v>
      </c>
      <c r="Y42" s="173">
        <v>0</v>
      </c>
      <c r="Z42" s="173">
        <v>0</v>
      </c>
      <c r="AA42" s="173">
        <v>0</v>
      </c>
      <c r="AB42" s="173">
        <v>0</v>
      </c>
      <c r="AC42" s="173"/>
      <c r="AD42" s="173"/>
      <c r="AE42" s="173">
        <v>0</v>
      </c>
      <c r="AF42" s="173">
        <v>0</v>
      </c>
      <c r="AG42" s="173">
        <v>0</v>
      </c>
      <c r="AH42" s="173">
        <v>0</v>
      </c>
      <c r="AI42" s="173"/>
      <c r="AJ42" s="202">
        <v>0.5</v>
      </c>
      <c r="AL42" s="223">
        <v>105</v>
      </c>
      <c r="AM42" s="232">
        <f t="shared" si="11"/>
        <v>195</v>
      </c>
    </row>
    <row r="43" spans="1:39" ht="21.75" x14ac:dyDescent="0.3">
      <c r="A43" s="29">
        <v>5</v>
      </c>
      <c r="B43" s="30" t="s">
        <v>129</v>
      </c>
      <c r="C43" s="31">
        <v>774</v>
      </c>
      <c r="D43" s="194">
        <f t="shared" si="10"/>
        <v>0</v>
      </c>
      <c r="E43" s="173">
        <v>0</v>
      </c>
      <c r="F43" s="173">
        <v>0</v>
      </c>
      <c r="G43" s="173">
        <v>0</v>
      </c>
      <c r="H43" s="173"/>
      <c r="I43" s="173"/>
      <c r="J43" s="173">
        <v>0</v>
      </c>
      <c r="K43" s="173">
        <v>0</v>
      </c>
      <c r="L43" s="173">
        <v>0</v>
      </c>
      <c r="M43" s="173">
        <v>0</v>
      </c>
      <c r="N43" s="173">
        <v>0</v>
      </c>
      <c r="O43" s="173"/>
      <c r="P43" s="173"/>
      <c r="Q43" s="173">
        <v>0</v>
      </c>
      <c r="R43" s="173">
        <v>0</v>
      </c>
      <c r="S43" s="173">
        <v>0</v>
      </c>
      <c r="T43" s="173">
        <v>0</v>
      </c>
      <c r="U43" s="173">
        <v>0</v>
      </c>
      <c r="V43" s="173"/>
      <c r="W43" s="173"/>
      <c r="X43" s="173">
        <v>0</v>
      </c>
      <c r="Y43" s="173">
        <v>0</v>
      </c>
      <c r="Z43" s="173">
        <v>0</v>
      </c>
      <c r="AA43" s="173">
        <v>0</v>
      </c>
      <c r="AB43" s="173">
        <v>0</v>
      </c>
      <c r="AC43" s="173"/>
      <c r="AD43" s="173"/>
      <c r="AE43" s="173">
        <v>0</v>
      </c>
      <c r="AF43" s="173">
        <v>0</v>
      </c>
      <c r="AG43" s="173">
        <v>0</v>
      </c>
      <c r="AH43" s="173">
        <v>0</v>
      </c>
      <c r="AI43" s="173"/>
      <c r="AJ43" s="202">
        <v>0</v>
      </c>
      <c r="AL43" s="223">
        <v>400</v>
      </c>
      <c r="AM43" s="232">
        <f t="shared" si="11"/>
        <v>-400</v>
      </c>
    </row>
    <row r="44" spans="1:39" ht="21.75" x14ac:dyDescent="0.3">
      <c r="A44" s="29">
        <v>6</v>
      </c>
      <c r="B44" s="30" t="s">
        <v>130</v>
      </c>
      <c r="C44" s="31">
        <v>775</v>
      </c>
      <c r="D44" s="194">
        <f t="shared" si="10"/>
        <v>200</v>
      </c>
      <c r="E44" s="173">
        <v>0</v>
      </c>
      <c r="F44" s="173">
        <v>0</v>
      </c>
      <c r="G44" s="173">
        <v>0</v>
      </c>
      <c r="H44" s="173"/>
      <c r="I44" s="173"/>
      <c r="J44" s="173">
        <v>0</v>
      </c>
      <c r="K44" s="173">
        <v>0</v>
      </c>
      <c r="L44" s="173">
        <v>0</v>
      </c>
      <c r="M44" s="173">
        <v>0</v>
      </c>
      <c r="N44" s="173">
        <v>0</v>
      </c>
      <c r="O44" s="173"/>
      <c r="P44" s="173"/>
      <c r="Q44" s="173">
        <v>0</v>
      </c>
      <c r="R44" s="173">
        <v>0</v>
      </c>
      <c r="S44" s="173">
        <v>0</v>
      </c>
      <c r="T44" s="173">
        <v>0</v>
      </c>
      <c r="U44" s="173">
        <v>0</v>
      </c>
      <c r="V44" s="173"/>
      <c r="W44" s="173"/>
      <c r="X44" s="173">
        <v>0</v>
      </c>
      <c r="Y44" s="173">
        <v>0</v>
      </c>
      <c r="Z44" s="173">
        <v>0</v>
      </c>
      <c r="AA44" s="173">
        <v>200</v>
      </c>
      <c r="AB44" s="173">
        <v>0</v>
      </c>
      <c r="AC44" s="173"/>
      <c r="AD44" s="173"/>
      <c r="AE44" s="173">
        <v>0</v>
      </c>
      <c r="AF44" s="173">
        <v>0</v>
      </c>
      <c r="AG44" s="173">
        <v>0</v>
      </c>
      <c r="AH44" s="173">
        <v>0</v>
      </c>
      <c r="AI44" s="173"/>
      <c r="AJ44" s="202">
        <v>0.3</v>
      </c>
      <c r="AL44" s="223">
        <v>2220.5</v>
      </c>
      <c r="AM44" s="232">
        <f t="shared" si="11"/>
        <v>-2020.5</v>
      </c>
    </row>
    <row r="45" spans="1:39" ht="21.75" x14ac:dyDescent="0.3">
      <c r="A45" s="29">
        <v>7</v>
      </c>
      <c r="B45" s="30" t="s">
        <v>131</v>
      </c>
      <c r="C45" s="31">
        <v>776</v>
      </c>
      <c r="D45" s="194">
        <f t="shared" si="10"/>
        <v>0</v>
      </c>
      <c r="E45" s="173">
        <v>0</v>
      </c>
      <c r="F45" s="173">
        <v>0</v>
      </c>
      <c r="G45" s="173">
        <v>0</v>
      </c>
      <c r="H45" s="173"/>
      <c r="I45" s="173"/>
      <c r="J45" s="173">
        <v>0</v>
      </c>
      <c r="K45" s="173">
        <v>0</v>
      </c>
      <c r="L45" s="173">
        <v>0</v>
      </c>
      <c r="M45" s="173">
        <v>0</v>
      </c>
      <c r="N45" s="173">
        <v>0</v>
      </c>
      <c r="O45" s="173"/>
      <c r="P45" s="173"/>
      <c r="Q45" s="173">
        <v>0</v>
      </c>
      <c r="R45" s="173">
        <v>0</v>
      </c>
      <c r="S45" s="173">
        <v>0</v>
      </c>
      <c r="T45" s="173">
        <v>0</v>
      </c>
      <c r="U45" s="173">
        <v>0</v>
      </c>
      <c r="V45" s="173"/>
      <c r="W45" s="173"/>
      <c r="X45" s="173">
        <v>0</v>
      </c>
      <c r="Y45" s="173">
        <v>0</v>
      </c>
      <c r="Z45" s="173">
        <v>0</v>
      </c>
      <c r="AA45" s="173">
        <v>0</v>
      </c>
      <c r="AB45" s="173">
        <v>0</v>
      </c>
      <c r="AC45" s="173"/>
      <c r="AD45" s="173"/>
      <c r="AE45" s="173">
        <v>0</v>
      </c>
      <c r="AF45" s="173">
        <v>0</v>
      </c>
      <c r="AG45" s="173">
        <v>0</v>
      </c>
      <c r="AH45" s="173">
        <v>0</v>
      </c>
      <c r="AI45" s="173"/>
      <c r="AJ45" s="202">
        <v>0</v>
      </c>
      <c r="AL45" s="223">
        <v>328.5</v>
      </c>
      <c r="AM45" s="232">
        <f t="shared" si="11"/>
        <v>-328.5</v>
      </c>
    </row>
    <row r="46" spans="1:39" ht="21.75" x14ac:dyDescent="0.3">
      <c r="A46" s="29">
        <v>8</v>
      </c>
      <c r="B46" s="30" t="s">
        <v>132</v>
      </c>
      <c r="C46" s="31">
        <v>777</v>
      </c>
      <c r="D46" s="194">
        <f t="shared" si="10"/>
        <v>0</v>
      </c>
      <c r="E46" s="173">
        <v>0</v>
      </c>
      <c r="F46" s="173">
        <v>0</v>
      </c>
      <c r="G46" s="173">
        <v>0</v>
      </c>
      <c r="H46" s="173"/>
      <c r="I46" s="173"/>
      <c r="J46" s="173">
        <v>0</v>
      </c>
      <c r="K46" s="173">
        <v>0</v>
      </c>
      <c r="L46" s="173">
        <v>0</v>
      </c>
      <c r="M46" s="173">
        <v>0</v>
      </c>
      <c r="N46" s="173">
        <v>0</v>
      </c>
      <c r="O46" s="173"/>
      <c r="P46" s="173"/>
      <c r="Q46" s="173">
        <v>0</v>
      </c>
      <c r="R46" s="173">
        <v>0</v>
      </c>
      <c r="S46" s="173">
        <v>0</v>
      </c>
      <c r="T46" s="173">
        <v>0</v>
      </c>
      <c r="U46" s="173">
        <v>0</v>
      </c>
      <c r="V46" s="173"/>
      <c r="W46" s="173"/>
      <c r="X46" s="173">
        <v>0</v>
      </c>
      <c r="Y46" s="173">
        <v>0</v>
      </c>
      <c r="Z46" s="173">
        <v>0</v>
      </c>
      <c r="AA46" s="173">
        <v>0</v>
      </c>
      <c r="AB46" s="173">
        <v>0</v>
      </c>
      <c r="AC46" s="173"/>
      <c r="AD46" s="173"/>
      <c r="AE46" s="173">
        <v>0</v>
      </c>
      <c r="AF46" s="173">
        <v>0</v>
      </c>
      <c r="AG46" s="173">
        <v>0</v>
      </c>
      <c r="AH46" s="173">
        <v>0</v>
      </c>
      <c r="AI46" s="173"/>
      <c r="AJ46" s="202">
        <v>0</v>
      </c>
      <c r="AL46" s="223">
        <v>614.5</v>
      </c>
      <c r="AM46" s="232">
        <f t="shared" si="11"/>
        <v>-614.5</v>
      </c>
    </row>
    <row r="47" spans="1:39" ht="21.75" x14ac:dyDescent="0.3">
      <c r="A47" s="29">
        <v>9</v>
      </c>
      <c r="B47" s="30" t="s">
        <v>133</v>
      </c>
      <c r="C47" s="31">
        <v>778</v>
      </c>
      <c r="D47" s="194">
        <f t="shared" si="10"/>
        <v>300</v>
      </c>
      <c r="E47" s="173">
        <v>0</v>
      </c>
      <c r="F47" s="173">
        <v>0</v>
      </c>
      <c r="G47" s="173">
        <v>0</v>
      </c>
      <c r="H47" s="173"/>
      <c r="I47" s="173"/>
      <c r="J47" s="173">
        <v>0</v>
      </c>
      <c r="K47" s="173">
        <v>0</v>
      </c>
      <c r="L47" s="173">
        <v>0</v>
      </c>
      <c r="M47" s="173">
        <v>0</v>
      </c>
      <c r="N47" s="173">
        <v>0</v>
      </c>
      <c r="O47" s="173"/>
      <c r="P47" s="173"/>
      <c r="Q47" s="173">
        <v>0</v>
      </c>
      <c r="R47" s="173">
        <v>0</v>
      </c>
      <c r="S47" s="173">
        <v>0</v>
      </c>
      <c r="T47" s="173">
        <v>0</v>
      </c>
      <c r="U47" s="173">
        <v>0</v>
      </c>
      <c r="V47" s="173"/>
      <c r="W47" s="173"/>
      <c r="X47" s="173">
        <v>300</v>
      </c>
      <c r="Y47" s="173">
        <v>0</v>
      </c>
      <c r="Z47" s="173">
        <v>0</v>
      </c>
      <c r="AA47" s="173">
        <v>0</v>
      </c>
      <c r="AB47" s="173">
        <v>0</v>
      </c>
      <c r="AC47" s="173"/>
      <c r="AD47" s="173"/>
      <c r="AE47" s="173">
        <v>0</v>
      </c>
      <c r="AF47" s="173">
        <v>0</v>
      </c>
      <c r="AG47" s="173">
        <v>0</v>
      </c>
      <c r="AH47" s="173">
        <v>0</v>
      </c>
      <c r="AI47" s="173"/>
      <c r="AJ47" s="202">
        <v>0.3</v>
      </c>
      <c r="AL47" s="223">
        <v>3890</v>
      </c>
      <c r="AM47" s="232">
        <f t="shared" si="11"/>
        <v>-3590</v>
      </c>
    </row>
    <row r="48" spans="1:39" ht="21.75" x14ac:dyDescent="0.3">
      <c r="A48" s="29">
        <v>10</v>
      </c>
      <c r="B48" s="30" t="s">
        <v>134</v>
      </c>
      <c r="C48" s="31">
        <v>779</v>
      </c>
      <c r="D48" s="194">
        <f t="shared" si="10"/>
        <v>0</v>
      </c>
      <c r="E48" s="173">
        <v>0</v>
      </c>
      <c r="F48" s="173">
        <v>0</v>
      </c>
      <c r="G48" s="173">
        <v>0</v>
      </c>
      <c r="H48" s="173"/>
      <c r="I48" s="173"/>
      <c r="J48" s="173">
        <v>0</v>
      </c>
      <c r="K48" s="173">
        <v>0</v>
      </c>
      <c r="L48" s="173">
        <v>0</v>
      </c>
      <c r="M48" s="173">
        <v>0</v>
      </c>
      <c r="N48" s="173">
        <v>0</v>
      </c>
      <c r="O48" s="173"/>
      <c r="P48" s="173"/>
      <c r="Q48" s="173">
        <v>0</v>
      </c>
      <c r="R48" s="173">
        <v>0</v>
      </c>
      <c r="S48" s="173">
        <v>0</v>
      </c>
      <c r="T48" s="173">
        <v>0</v>
      </c>
      <c r="U48" s="173">
        <v>0</v>
      </c>
      <c r="V48" s="173"/>
      <c r="W48" s="173"/>
      <c r="X48" s="173">
        <v>0</v>
      </c>
      <c r="Y48" s="173">
        <v>0</v>
      </c>
      <c r="Z48" s="173">
        <v>0</v>
      </c>
      <c r="AA48" s="173">
        <v>0</v>
      </c>
      <c r="AB48" s="173">
        <v>0</v>
      </c>
      <c r="AC48" s="173"/>
      <c r="AD48" s="173"/>
      <c r="AE48" s="173">
        <v>0</v>
      </c>
      <c r="AF48" s="173">
        <v>0</v>
      </c>
      <c r="AG48" s="173">
        <v>0</v>
      </c>
      <c r="AH48" s="173">
        <v>0</v>
      </c>
      <c r="AI48" s="173"/>
      <c r="AJ48" s="202">
        <v>0</v>
      </c>
      <c r="AL48" s="223">
        <v>10.9</v>
      </c>
      <c r="AM48" s="232">
        <f t="shared" si="11"/>
        <v>-10.9</v>
      </c>
    </row>
    <row r="49" spans="1:39" ht="21.75" x14ac:dyDescent="0.3">
      <c r="A49" s="29">
        <v>11</v>
      </c>
      <c r="B49" s="30" t="s">
        <v>135</v>
      </c>
      <c r="C49" s="31">
        <v>780</v>
      </c>
      <c r="D49" s="194">
        <f t="shared" si="10"/>
        <v>0</v>
      </c>
      <c r="E49" s="173">
        <v>0</v>
      </c>
      <c r="F49" s="173">
        <v>0</v>
      </c>
      <c r="G49" s="173">
        <v>0</v>
      </c>
      <c r="H49" s="173"/>
      <c r="I49" s="173"/>
      <c r="J49" s="173">
        <v>0</v>
      </c>
      <c r="K49" s="173">
        <v>0</v>
      </c>
      <c r="L49" s="173">
        <v>0</v>
      </c>
      <c r="M49" s="173">
        <v>0</v>
      </c>
      <c r="N49" s="173">
        <v>0</v>
      </c>
      <c r="O49" s="173"/>
      <c r="P49" s="173"/>
      <c r="Q49" s="173">
        <v>0</v>
      </c>
      <c r="R49" s="173">
        <v>0</v>
      </c>
      <c r="S49" s="173">
        <v>0</v>
      </c>
      <c r="T49" s="173">
        <v>0</v>
      </c>
      <c r="U49" s="173">
        <v>0</v>
      </c>
      <c r="V49" s="173"/>
      <c r="W49" s="173"/>
      <c r="X49" s="173">
        <v>0</v>
      </c>
      <c r="Y49" s="173">
        <v>0</v>
      </c>
      <c r="Z49" s="173">
        <v>0</v>
      </c>
      <c r="AA49" s="173">
        <v>0</v>
      </c>
      <c r="AB49" s="173">
        <v>0</v>
      </c>
      <c r="AC49" s="173"/>
      <c r="AD49" s="173"/>
      <c r="AE49" s="173">
        <v>0</v>
      </c>
      <c r="AF49" s="173">
        <v>0</v>
      </c>
      <c r="AG49" s="173">
        <v>0</v>
      </c>
      <c r="AH49" s="173">
        <v>0</v>
      </c>
      <c r="AI49" s="173"/>
      <c r="AJ49" s="202">
        <v>0</v>
      </c>
      <c r="AL49" s="223">
        <v>23</v>
      </c>
      <c r="AM49" s="232">
        <f t="shared" si="11"/>
        <v>-23</v>
      </c>
    </row>
    <row r="50" spans="1:39" ht="21.75" x14ac:dyDescent="0.3">
      <c r="A50" s="29">
        <v>12</v>
      </c>
      <c r="B50" s="30" t="s">
        <v>136</v>
      </c>
      <c r="C50" s="31">
        <v>781</v>
      </c>
      <c r="D50" s="194">
        <f t="shared" si="10"/>
        <v>500</v>
      </c>
      <c r="E50" s="173">
        <v>0</v>
      </c>
      <c r="F50" s="173">
        <v>0</v>
      </c>
      <c r="G50" s="173">
        <v>0</v>
      </c>
      <c r="H50" s="173"/>
      <c r="I50" s="173"/>
      <c r="J50" s="173">
        <v>0</v>
      </c>
      <c r="K50" s="173">
        <v>0</v>
      </c>
      <c r="L50" s="173">
        <v>0</v>
      </c>
      <c r="M50" s="173">
        <v>0</v>
      </c>
      <c r="N50" s="173">
        <v>0</v>
      </c>
      <c r="O50" s="173"/>
      <c r="P50" s="173"/>
      <c r="Q50" s="173">
        <v>0</v>
      </c>
      <c r="R50" s="173">
        <v>0</v>
      </c>
      <c r="S50" s="173">
        <v>0</v>
      </c>
      <c r="T50" s="173">
        <v>0</v>
      </c>
      <c r="U50" s="173">
        <v>0</v>
      </c>
      <c r="V50" s="173"/>
      <c r="W50" s="173"/>
      <c r="X50" s="173">
        <v>0</v>
      </c>
      <c r="Y50" s="173">
        <v>0</v>
      </c>
      <c r="Z50" s="173">
        <v>500</v>
      </c>
      <c r="AA50" s="173">
        <v>0</v>
      </c>
      <c r="AB50" s="173">
        <v>0</v>
      </c>
      <c r="AC50" s="173"/>
      <c r="AD50" s="173"/>
      <c r="AE50" s="173">
        <v>0</v>
      </c>
      <c r="AF50" s="173">
        <v>0</v>
      </c>
      <c r="AG50" s="173">
        <v>0</v>
      </c>
      <c r="AH50" s="173">
        <v>0</v>
      </c>
      <c r="AI50" s="173"/>
      <c r="AJ50" s="202">
        <v>0.3</v>
      </c>
      <c r="AL50" s="223">
        <v>2493.5</v>
      </c>
      <c r="AM50" s="232">
        <f t="shared" si="11"/>
        <v>-1993.5</v>
      </c>
    </row>
    <row r="51" spans="1:39" ht="21.75" x14ac:dyDescent="0.3">
      <c r="A51" s="29">
        <v>13</v>
      </c>
      <c r="B51" s="30" t="s">
        <v>137</v>
      </c>
      <c r="C51" s="31">
        <v>782</v>
      </c>
      <c r="D51" s="194">
        <f t="shared" si="10"/>
        <v>0</v>
      </c>
      <c r="E51" s="173">
        <v>0</v>
      </c>
      <c r="F51" s="173">
        <v>0</v>
      </c>
      <c r="G51" s="173">
        <v>0</v>
      </c>
      <c r="H51" s="173"/>
      <c r="I51" s="173"/>
      <c r="J51" s="173">
        <v>0</v>
      </c>
      <c r="K51" s="173">
        <v>0</v>
      </c>
      <c r="L51" s="173">
        <v>0</v>
      </c>
      <c r="M51" s="173">
        <v>0</v>
      </c>
      <c r="N51" s="173">
        <v>0</v>
      </c>
      <c r="O51" s="173"/>
      <c r="P51" s="173"/>
      <c r="Q51" s="173">
        <v>0</v>
      </c>
      <c r="R51" s="173">
        <v>0</v>
      </c>
      <c r="S51" s="173">
        <v>0</v>
      </c>
      <c r="T51" s="173">
        <v>0</v>
      </c>
      <c r="U51" s="173">
        <v>0</v>
      </c>
      <c r="V51" s="173"/>
      <c r="W51" s="173"/>
      <c r="X51" s="173">
        <v>0</v>
      </c>
      <c r="Y51" s="173">
        <v>0</v>
      </c>
      <c r="Z51" s="173">
        <v>0</v>
      </c>
      <c r="AA51" s="173">
        <v>0</v>
      </c>
      <c r="AB51" s="173">
        <v>0</v>
      </c>
      <c r="AC51" s="173"/>
      <c r="AD51" s="173"/>
      <c r="AE51" s="173">
        <v>0</v>
      </c>
      <c r="AF51" s="173">
        <v>0</v>
      </c>
      <c r="AG51" s="173">
        <v>0</v>
      </c>
      <c r="AH51" s="173">
        <v>0</v>
      </c>
      <c r="AI51" s="173"/>
      <c r="AJ51" s="202">
        <v>0</v>
      </c>
      <c r="AL51" s="223">
        <v>1850</v>
      </c>
      <c r="AM51" s="232">
        <f t="shared" si="11"/>
        <v>-1850</v>
      </c>
    </row>
    <row r="52" spans="1:39" ht="21.75" x14ac:dyDescent="0.3">
      <c r="A52" s="29">
        <v>14</v>
      </c>
      <c r="B52" s="30" t="s">
        <v>138</v>
      </c>
      <c r="C52" s="31">
        <v>783</v>
      </c>
      <c r="D52" s="194">
        <f t="shared" si="10"/>
        <v>0</v>
      </c>
      <c r="E52" s="173">
        <v>0</v>
      </c>
      <c r="F52" s="173">
        <v>0</v>
      </c>
      <c r="G52" s="173">
        <v>0</v>
      </c>
      <c r="H52" s="173"/>
      <c r="I52" s="173"/>
      <c r="J52" s="173">
        <v>0</v>
      </c>
      <c r="K52" s="173">
        <v>0</v>
      </c>
      <c r="L52" s="173">
        <v>0</v>
      </c>
      <c r="M52" s="173">
        <v>0</v>
      </c>
      <c r="N52" s="173">
        <v>0</v>
      </c>
      <c r="O52" s="173"/>
      <c r="P52" s="173"/>
      <c r="Q52" s="173">
        <v>0</v>
      </c>
      <c r="R52" s="173">
        <v>0</v>
      </c>
      <c r="S52" s="173">
        <v>0</v>
      </c>
      <c r="T52" s="173">
        <v>0</v>
      </c>
      <c r="U52" s="173">
        <v>0</v>
      </c>
      <c r="V52" s="173"/>
      <c r="W52" s="173"/>
      <c r="X52" s="173">
        <v>0</v>
      </c>
      <c r="Y52" s="173">
        <v>0</v>
      </c>
      <c r="Z52" s="173">
        <v>0</v>
      </c>
      <c r="AA52" s="173">
        <v>0</v>
      </c>
      <c r="AB52" s="173">
        <v>0</v>
      </c>
      <c r="AC52" s="173"/>
      <c r="AD52" s="173"/>
      <c r="AE52" s="173">
        <v>0</v>
      </c>
      <c r="AF52" s="173">
        <v>0</v>
      </c>
      <c r="AG52" s="173">
        <v>0</v>
      </c>
      <c r="AH52" s="173">
        <v>0</v>
      </c>
      <c r="AI52" s="173"/>
      <c r="AJ52" s="202">
        <v>0</v>
      </c>
      <c r="AL52" s="223">
        <v>0</v>
      </c>
      <c r="AM52" s="232">
        <f t="shared" si="11"/>
        <v>0</v>
      </c>
    </row>
    <row r="53" spans="1:39" ht="21.75" x14ac:dyDescent="0.3">
      <c r="A53" s="29">
        <v>15</v>
      </c>
      <c r="B53" s="30" t="s">
        <v>139</v>
      </c>
      <c r="C53" s="31">
        <v>784</v>
      </c>
      <c r="D53" s="194">
        <f t="shared" si="10"/>
        <v>0</v>
      </c>
      <c r="E53" s="173">
        <v>0</v>
      </c>
      <c r="F53" s="173">
        <v>0</v>
      </c>
      <c r="G53" s="173">
        <v>0</v>
      </c>
      <c r="H53" s="173"/>
      <c r="I53" s="173"/>
      <c r="J53" s="173">
        <v>0</v>
      </c>
      <c r="K53" s="173">
        <v>0</v>
      </c>
      <c r="L53" s="173">
        <v>0</v>
      </c>
      <c r="M53" s="173">
        <v>0</v>
      </c>
      <c r="N53" s="173">
        <v>0</v>
      </c>
      <c r="O53" s="173"/>
      <c r="P53" s="173"/>
      <c r="Q53" s="173">
        <v>0</v>
      </c>
      <c r="R53" s="173">
        <v>0</v>
      </c>
      <c r="S53" s="173">
        <v>0</v>
      </c>
      <c r="T53" s="173">
        <v>0</v>
      </c>
      <c r="U53" s="173">
        <v>0</v>
      </c>
      <c r="V53" s="173"/>
      <c r="W53" s="173"/>
      <c r="X53" s="173">
        <v>0</v>
      </c>
      <c r="Y53" s="173">
        <v>0</v>
      </c>
      <c r="Z53" s="173">
        <v>0</v>
      </c>
      <c r="AA53" s="173">
        <v>0</v>
      </c>
      <c r="AB53" s="173">
        <v>0</v>
      </c>
      <c r="AC53" s="173"/>
      <c r="AD53" s="173"/>
      <c r="AE53" s="173">
        <v>0</v>
      </c>
      <c r="AF53" s="173">
        <v>0</v>
      </c>
      <c r="AG53" s="173">
        <v>0</v>
      </c>
      <c r="AH53" s="173">
        <v>0</v>
      </c>
      <c r="AI53" s="173"/>
      <c r="AJ53" s="202">
        <v>0</v>
      </c>
      <c r="AL53" s="223">
        <v>25.5</v>
      </c>
      <c r="AM53" s="232">
        <f t="shared" si="11"/>
        <v>-25.5</v>
      </c>
    </row>
    <row r="54" spans="1:39" ht="21.75" x14ac:dyDescent="0.3">
      <c r="A54" s="29">
        <v>16</v>
      </c>
      <c r="B54" s="30" t="s">
        <v>140</v>
      </c>
      <c r="C54" s="31">
        <v>785</v>
      </c>
      <c r="D54" s="194">
        <f t="shared" si="10"/>
        <v>0</v>
      </c>
      <c r="E54" s="173">
        <v>0</v>
      </c>
      <c r="F54" s="173">
        <v>0</v>
      </c>
      <c r="G54" s="173">
        <v>0</v>
      </c>
      <c r="H54" s="173"/>
      <c r="I54" s="173"/>
      <c r="J54" s="173">
        <v>0</v>
      </c>
      <c r="K54" s="173">
        <v>0</v>
      </c>
      <c r="L54" s="173">
        <v>0</v>
      </c>
      <c r="M54" s="173">
        <v>0</v>
      </c>
      <c r="N54" s="173">
        <v>0</v>
      </c>
      <c r="O54" s="173"/>
      <c r="P54" s="173"/>
      <c r="Q54" s="173">
        <v>0</v>
      </c>
      <c r="R54" s="173">
        <v>0</v>
      </c>
      <c r="S54" s="173">
        <v>0</v>
      </c>
      <c r="T54" s="173">
        <v>0</v>
      </c>
      <c r="U54" s="173">
        <v>0</v>
      </c>
      <c r="V54" s="173"/>
      <c r="W54" s="173"/>
      <c r="X54" s="173">
        <v>0</v>
      </c>
      <c r="Y54" s="173">
        <v>0</v>
      </c>
      <c r="Z54" s="173">
        <v>0</v>
      </c>
      <c r="AA54" s="173">
        <v>0</v>
      </c>
      <c r="AB54" s="173">
        <v>0</v>
      </c>
      <c r="AC54" s="173"/>
      <c r="AD54" s="173"/>
      <c r="AE54" s="173">
        <v>0</v>
      </c>
      <c r="AF54" s="173">
        <v>0</v>
      </c>
      <c r="AG54" s="173">
        <v>0</v>
      </c>
      <c r="AH54" s="173">
        <v>0</v>
      </c>
      <c r="AI54" s="173"/>
      <c r="AJ54" s="202">
        <v>0</v>
      </c>
      <c r="AL54" s="223">
        <v>0</v>
      </c>
      <c r="AM54" s="232">
        <f t="shared" si="11"/>
        <v>0</v>
      </c>
    </row>
    <row r="55" spans="1:39" ht="21.75" x14ac:dyDescent="0.3">
      <c r="A55" s="29">
        <v>17</v>
      </c>
      <c r="B55" s="30" t="s">
        <v>141</v>
      </c>
      <c r="C55" s="31">
        <v>786</v>
      </c>
      <c r="D55" s="194">
        <f t="shared" si="10"/>
        <v>2100</v>
      </c>
      <c r="E55" s="173">
        <v>0</v>
      </c>
      <c r="F55" s="173">
        <v>0</v>
      </c>
      <c r="G55" s="173">
        <v>0</v>
      </c>
      <c r="H55" s="173"/>
      <c r="I55" s="173"/>
      <c r="J55" s="173">
        <v>0</v>
      </c>
      <c r="K55" s="173">
        <v>0</v>
      </c>
      <c r="L55" s="173">
        <v>0</v>
      </c>
      <c r="M55" s="173">
        <v>0</v>
      </c>
      <c r="N55" s="173">
        <v>0</v>
      </c>
      <c r="O55" s="173"/>
      <c r="P55" s="173"/>
      <c r="Q55" s="173">
        <v>0</v>
      </c>
      <c r="R55" s="173">
        <v>0</v>
      </c>
      <c r="S55" s="173">
        <v>0</v>
      </c>
      <c r="T55" s="173">
        <v>0</v>
      </c>
      <c r="U55" s="173">
        <v>800</v>
      </c>
      <c r="V55" s="173"/>
      <c r="W55" s="173"/>
      <c r="X55" s="173">
        <v>300</v>
      </c>
      <c r="Y55" s="173">
        <v>0</v>
      </c>
      <c r="Z55" s="173">
        <v>500</v>
      </c>
      <c r="AA55" s="173">
        <v>0</v>
      </c>
      <c r="AB55" s="173">
        <v>500</v>
      </c>
      <c r="AC55" s="173"/>
      <c r="AD55" s="173"/>
      <c r="AE55" s="173">
        <v>0</v>
      </c>
      <c r="AF55" s="173">
        <v>0</v>
      </c>
      <c r="AG55" s="173">
        <v>0</v>
      </c>
      <c r="AH55" s="173">
        <v>0</v>
      </c>
      <c r="AI55" s="173"/>
      <c r="AJ55" s="202">
        <v>0.8</v>
      </c>
      <c r="AL55" s="223">
        <v>5074.8999999999996</v>
      </c>
      <c r="AM55" s="232">
        <f t="shared" si="11"/>
        <v>-2974.8999999999996</v>
      </c>
    </row>
    <row r="56" spans="1:39" ht="21.75" x14ac:dyDescent="0.3">
      <c r="A56" s="29">
        <v>18</v>
      </c>
      <c r="B56" s="30" t="s">
        <v>175</v>
      </c>
      <c r="C56" s="31">
        <v>787</v>
      </c>
      <c r="D56" s="194">
        <f t="shared" si="10"/>
        <v>0</v>
      </c>
      <c r="E56" s="173">
        <v>0</v>
      </c>
      <c r="F56" s="173">
        <v>0</v>
      </c>
      <c r="G56" s="173">
        <v>0</v>
      </c>
      <c r="H56" s="173"/>
      <c r="I56" s="173"/>
      <c r="J56" s="173">
        <v>0</v>
      </c>
      <c r="K56" s="173">
        <v>0</v>
      </c>
      <c r="L56" s="173">
        <v>0</v>
      </c>
      <c r="M56" s="173">
        <v>0</v>
      </c>
      <c r="N56" s="173">
        <v>0</v>
      </c>
      <c r="O56" s="173"/>
      <c r="P56" s="173"/>
      <c r="Q56" s="173">
        <v>0</v>
      </c>
      <c r="R56" s="173">
        <v>0</v>
      </c>
      <c r="S56" s="173">
        <v>0</v>
      </c>
      <c r="T56" s="173">
        <v>0</v>
      </c>
      <c r="U56" s="173">
        <v>0</v>
      </c>
      <c r="V56" s="173"/>
      <c r="W56" s="173"/>
      <c r="X56" s="173">
        <v>0</v>
      </c>
      <c r="Y56" s="173">
        <v>0</v>
      </c>
      <c r="Z56" s="173">
        <v>0</v>
      </c>
      <c r="AA56" s="173">
        <v>0</v>
      </c>
      <c r="AB56" s="173">
        <v>0</v>
      </c>
      <c r="AC56" s="173"/>
      <c r="AD56" s="173"/>
      <c r="AE56" s="173">
        <v>0</v>
      </c>
      <c r="AF56" s="173">
        <v>0</v>
      </c>
      <c r="AG56" s="173">
        <v>0</v>
      </c>
      <c r="AH56" s="173">
        <v>0</v>
      </c>
      <c r="AI56" s="173"/>
      <c r="AJ56" s="202">
        <v>0</v>
      </c>
      <c r="AL56" s="223">
        <v>0</v>
      </c>
      <c r="AM56" s="232">
        <f t="shared" si="11"/>
        <v>0</v>
      </c>
    </row>
    <row r="57" spans="1:39" ht="21.75" x14ac:dyDescent="0.3">
      <c r="A57" s="29">
        <v>19</v>
      </c>
      <c r="B57" s="30" t="s">
        <v>142</v>
      </c>
      <c r="C57" s="31">
        <v>788</v>
      </c>
      <c r="D57" s="194">
        <f t="shared" si="10"/>
        <v>1300</v>
      </c>
      <c r="E57" s="173">
        <v>0</v>
      </c>
      <c r="F57" s="173">
        <v>0</v>
      </c>
      <c r="G57" s="173">
        <v>0</v>
      </c>
      <c r="H57" s="173"/>
      <c r="I57" s="173"/>
      <c r="J57" s="173">
        <v>0</v>
      </c>
      <c r="K57" s="173">
        <v>0</v>
      </c>
      <c r="L57" s="173">
        <v>0</v>
      </c>
      <c r="M57" s="173">
        <v>0</v>
      </c>
      <c r="N57" s="173">
        <v>0</v>
      </c>
      <c r="O57" s="173"/>
      <c r="P57" s="173"/>
      <c r="Q57" s="173">
        <v>0</v>
      </c>
      <c r="R57" s="173">
        <v>0</v>
      </c>
      <c r="S57" s="173">
        <v>0</v>
      </c>
      <c r="T57" s="173">
        <v>0</v>
      </c>
      <c r="U57" s="173">
        <v>700</v>
      </c>
      <c r="V57" s="173"/>
      <c r="W57" s="173"/>
      <c r="X57" s="173">
        <v>100</v>
      </c>
      <c r="Y57" s="173">
        <v>0</v>
      </c>
      <c r="Z57" s="173">
        <v>300</v>
      </c>
      <c r="AA57" s="173">
        <v>0</v>
      </c>
      <c r="AB57" s="173">
        <v>200</v>
      </c>
      <c r="AC57" s="173"/>
      <c r="AD57" s="173"/>
      <c r="AE57" s="173">
        <v>0</v>
      </c>
      <c r="AF57" s="173">
        <v>0</v>
      </c>
      <c r="AG57" s="173">
        <v>0</v>
      </c>
      <c r="AH57" s="173">
        <v>0</v>
      </c>
      <c r="AI57" s="173"/>
      <c r="AJ57" s="202">
        <v>0.55000000000000004</v>
      </c>
      <c r="AL57" s="223">
        <v>1366.4</v>
      </c>
      <c r="AM57" s="232">
        <f t="shared" si="11"/>
        <v>-66.400000000000091</v>
      </c>
    </row>
    <row r="58" spans="1:39" s="44" customFormat="1" ht="21.75" x14ac:dyDescent="0.3">
      <c r="A58" s="39"/>
      <c r="B58" s="40" t="s">
        <v>31</v>
      </c>
      <c r="C58" s="41"/>
      <c r="D58" s="196"/>
      <c r="E58" s="175">
        <v>0</v>
      </c>
      <c r="F58" s="175">
        <v>300</v>
      </c>
      <c r="G58" s="175">
        <v>0</v>
      </c>
      <c r="H58" s="175"/>
      <c r="I58" s="175"/>
      <c r="J58" s="175">
        <v>0</v>
      </c>
      <c r="K58" s="175">
        <v>0</v>
      </c>
      <c r="L58" s="175">
        <v>0</v>
      </c>
      <c r="M58" s="175">
        <v>0</v>
      </c>
      <c r="N58" s="175">
        <v>0</v>
      </c>
      <c r="O58" s="175"/>
      <c r="P58" s="175"/>
      <c r="Q58" s="175">
        <v>0</v>
      </c>
      <c r="R58" s="175">
        <v>250</v>
      </c>
      <c r="S58" s="175">
        <v>0</v>
      </c>
      <c r="T58" s="175">
        <v>0</v>
      </c>
      <c r="U58" s="175">
        <v>200</v>
      </c>
      <c r="V58" s="175"/>
      <c r="W58" s="175"/>
      <c r="X58" s="175">
        <v>750</v>
      </c>
      <c r="Y58" s="175">
        <v>0</v>
      </c>
      <c r="Z58" s="175">
        <v>200</v>
      </c>
      <c r="AA58" s="175">
        <v>150</v>
      </c>
      <c r="AB58" s="175">
        <v>800</v>
      </c>
      <c r="AC58" s="175"/>
      <c r="AD58" s="175"/>
      <c r="AE58" s="175">
        <v>0</v>
      </c>
      <c r="AF58" s="175">
        <v>0</v>
      </c>
      <c r="AG58" s="175">
        <v>0</v>
      </c>
      <c r="AH58" s="175">
        <v>0</v>
      </c>
      <c r="AI58" s="175"/>
      <c r="AJ58" s="204">
        <f>(AVERAGE(AJ59:AJ61))</f>
        <v>0.55000000000000004</v>
      </c>
      <c r="AL58" s="225"/>
      <c r="AM58" s="234"/>
    </row>
    <row r="59" spans="1:39" ht="21.75" x14ac:dyDescent="0.3">
      <c r="A59" s="29">
        <v>1</v>
      </c>
      <c r="B59" s="30" t="s">
        <v>143</v>
      </c>
      <c r="C59" s="31">
        <v>410</v>
      </c>
      <c r="D59" s="194">
        <f t="shared" ref="D59:D61" si="12">SUM(E59:AI59)</f>
        <v>600</v>
      </c>
      <c r="E59" s="173">
        <v>0</v>
      </c>
      <c r="F59" s="173">
        <v>300</v>
      </c>
      <c r="G59" s="173">
        <v>0</v>
      </c>
      <c r="H59" s="173"/>
      <c r="I59" s="173"/>
      <c r="J59" s="173">
        <v>0</v>
      </c>
      <c r="K59" s="173">
        <v>0</v>
      </c>
      <c r="L59" s="173">
        <v>0</v>
      </c>
      <c r="M59" s="173">
        <v>0</v>
      </c>
      <c r="N59" s="173">
        <v>0</v>
      </c>
      <c r="O59" s="173"/>
      <c r="P59" s="173"/>
      <c r="Q59" s="173">
        <v>0</v>
      </c>
      <c r="R59" s="173">
        <v>0</v>
      </c>
      <c r="S59" s="173">
        <v>0</v>
      </c>
      <c r="T59" s="173">
        <v>0</v>
      </c>
      <c r="U59" s="173">
        <v>0</v>
      </c>
      <c r="V59" s="173"/>
      <c r="W59" s="173"/>
      <c r="X59" s="173">
        <v>0</v>
      </c>
      <c r="Y59" s="173">
        <v>0</v>
      </c>
      <c r="Z59" s="173">
        <v>0</v>
      </c>
      <c r="AA59" s="173">
        <v>0</v>
      </c>
      <c r="AB59" s="173">
        <v>300</v>
      </c>
      <c r="AC59" s="173"/>
      <c r="AD59" s="173"/>
      <c r="AE59" s="173">
        <v>0</v>
      </c>
      <c r="AF59" s="173">
        <v>0</v>
      </c>
      <c r="AG59" s="173">
        <v>0</v>
      </c>
      <c r="AH59" s="173">
        <v>0</v>
      </c>
      <c r="AI59" s="173"/>
      <c r="AJ59" s="202">
        <v>0.55000000000000004</v>
      </c>
      <c r="AL59" s="223">
        <v>2901.2</v>
      </c>
      <c r="AM59" s="232">
        <f t="shared" ref="AM59:AM61" si="13">+D59-AL59</f>
        <v>-2301.1999999999998</v>
      </c>
    </row>
    <row r="60" spans="1:39" ht="21.75" x14ac:dyDescent="0.3">
      <c r="A60" s="29">
        <v>2</v>
      </c>
      <c r="B60" s="30" t="s">
        <v>144</v>
      </c>
      <c r="C60" s="31">
        <v>414</v>
      </c>
      <c r="D60" s="194">
        <f t="shared" si="12"/>
        <v>1350</v>
      </c>
      <c r="E60" s="173">
        <v>0</v>
      </c>
      <c r="F60" s="173">
        <v>0</v>
      </c>
      <c r="G60" s="173">
        <v>0</v>
      </c>
      <c r="H60" s="173"/>
      <c r="I60" s="173"/>
      <c r="J60" s="173">
        <v>0</v>
      </c>
      <c r="K60" s="173">
        <v>0</v>
      </c>
      <c r="L60" s="173">
        <v>0</v>
      </c>
      <c r="M60" s="173">
        <v>0</v>
      </c>
      <c r="N60" s="173">
        <v>0</v>
      </c>
      <c r="O60" s="173"/>
      <c r="P60" s="173"/>
      <c r="Q60" s="173">
        <v>0</v>
      </c>
      <c r="R60" s="173">
        <v>150</v>
      </c>
      <c r="S60" s="173">
        <v>0</v>
      </c>
      <c r="T60" s="173">
        <v>0</v>
      </c>
      <c r="U60" s="173">
        <v>200</v>
      </c>
      <c r="V60" s="173"/>
      <c r="W60" s="173"/>
      <c r="X60" s="173">
        <v>500</v>
      </c>
      <c r="Y60" s="173">
        <v>0</v>
      </c>
      <c r="Z60" s="173">
        <v>0</v>
      </c>
      <c r="AA60" s="173">
        <v>0</v>
      </c>
      <c r="AB60" s="173">
        <v>500</v>
      </c>
      <c r="AC60" s="173"/>
      <c r="AD60" s="173"/>
      <c r="AE60" s="173">
        <v>0</v>
      </c>
      <c r="AF60" s="173">
        <v>0</v>
      </c>
      <c r="AG60" s="173">
        <v>0</v>
      </c>
      <c r="AH60" s="173">
        <v>0</v>
      </c>
      <c r="AI60" s="173"/>
      <c r="AJ60" s="202">
        <v>0.55000000000000004</v>
      </c>
      <c r="AL60" s="223">
        <v>4125.2</v>
      </c>
      <c r="AM60" s="232">
        <f t="shared" si="13"/>
        <v>-2775.2</v>
      </c>
    </row>
    <row r="61" spans="1:39" ht="21.75" x14ac:dyDescent="0.3">
      <c r="A61" s="29">
        <v>3</v>
      </c>
      <c r="B61" s="30" t="s">
        <v>145</v>
      </c>
      <c r="C61" s="31">
        <v>418</v>
      </c>
      <c r="D61" s="194">
        <f t="shared" si="12"/>
        <v>700</v>
      </c>
      <c r="E61" s="173">
        <v>0</v>
      </c>
      <c r="F61" s="173">
        <v>0</v>
      </c>
      <c r="G61" s="173">
        <v>0</v>
      </c>
      <c r="H61" s="173"/>
      <c r="I61" s="173"/>
      <c r="J61" s="173">
        <v>0</v>
      </c>
      <c r="K61" s="173">
        <v>0</v>
      </c>
      <c r="L61" s="173">
        <v>0</v>
      </c>
      <c r="M61" s="173">
        <v>0</v>
      </c>
      <c r="N61" s="173">
        <v>0</v>
      </c>
      <c r="O61" s="173"/>
      <c r="P61" s="173"/>
      <c r="Q61" s="173">
        <v>0</v>
      </c>
      <c r="R61" s="173">
        <v>100</v>
      </c>
      <c r="S61" s="173">
        <v>0</v>
      </c>
      <c r="T61" s="173">
        <v>0</v>
      </c>
      <c r="U61" s="173">
        <v>0</v>
      </c>
      <c r="V61" s="173"/>
      <c r="W61" s="173"/>
      <c r="X61" s="173">
        <v>250</v>
      </c>
      <c r="Y61" s="173">
        <v>0</v>
      </c>
      <c r="Z61" s="173">
        <v>200</v>
      </c>
      <c r="AA61" s="173">
        <v>150</v>
      </c>
      <c r="AB61" s="173">
        <v>0</v>
      </c>
      <c r="AC61" s="173"/>
      <c r="AD61" s="173"/>
      <c r="AE61" s="173">
        <v>0</v>
      </c>
      <c r="AF61" s="173">
        <v>0</v>
      </c>
      <c r="AG61" s="173">
        <v>0</v>
      </c>
      <c r="AH61" s="173">
        <v>0</v>
      </c>
      <c r="AI61" s="173"/>
      <c r="AJ61" s="202">
        <v>0.55000000000000004</v>
      </c>
      <c r="AL61" s="223">
        <v>1724.9</v>
      </c>
      <c r="AM61" s="232">
        <f t="shared" si="13"/>
        <v>-1024.9000000000001</v>
      </c>
    </row>
    <row r="62" spans="1:39" s="44" customFormat="1" ht="21.75" x14ac:dyDescent="0.3">
      <c r="A62" s="39"/>
      <c r="B62" s="40" t="s">
        <v>32</v>
      </c>
      <c r="C62" s="41"/>
      <c r="D62" s="196"/>
      <c r="E62" s="175">
        <v>0</v>
      </c>
      <c r="F62" s="175">
        <v>0</v>
      </c>
      <c r="G62" s="175">
        <v>0</v>
      </c>
      <c r="H62" s="175"/>
      <c r="I62" s="175"/>
      <c r="J62" s="175">
        <v>0</v>
      </c>
      <c r="K62" s="175">
        <v>0</v>
      </c>
      <c r="L62" s="175">
        <v>0</v>
      </c>
      <c r="M62" s="175">
        <v>0</v>
      </c>
      <c r="N62" s="175">
        <v>0</v>
      </c>
      <c r="O62" s="175"/>
      <c r="P62" s="175"/>
      <c r="Q62" s="175">
        <v>0</v>
      </c>
      <c r="R62" s="175">
        <v>0</v>
      </c>
      <c r="S62" s="175">
        <v>0</v>
      </c>
      <c r="T62" s="175">
        <v>0</v>
      </c>
      <c r="U62" s="175">
        <v>500</v>
      </c>
      <c r="V62" s="175"/>
      <c r="W62" s="175"/>
      <c r="X62" s="175">
        <v>0</v>
      </c>
      <c r="Y62" s="175">
        <v>0</v>
      </c>
      <c r="Z62" s="175">
        <v>0</v>
      </c>
      <c r="AA62" s="175">
        <v>0</v>
      </c>
      <c r="AB62" s="175">
        <v>500</v>
      </c>
      <c r="AC62" s="175"/>
      <c r="AD62" s="175"/>
      <c r="AE62" s="175">
        <v>0</v>
      </c>
      <c r="AF62" s="175">
        <v>0</v>
      </c>
      <c r="AG62" s="175">
        <v>0</v>
      </c>
      <c r="AH62" s="175">
        <v>0</v>
      </c>
      <c r="AI62" s="175"/>
      <c r="AJ62" s="204">
        <f>(AVERAGE(AJ63:AJ66))</f>
        <v>0.15</v>
      </c>
      <c r="AL62" s="225"/>
      <c r="AM62" s="234"/>
    </row>
    <row r="63" spans="1:39" ht="21.75" x14ac:dyDescent="0.3">
      <c r="A63" s="29">
        <v>1</v>
      </c>
      <c r="B63" s="30" t="s">
        <v>146</v>
      </c>
      <c r="C63" s="31">
        <v>466</v>
      </c>
      <c r="D63" s="194">
        <f t="shared" ref="D63:D66" si="14">SUM(E63:AI63)</f>
        <v>0</v>
      </c>
      <c r="E63" s="173">
        <v>0</v>
      </c>
      <c r="F63" s="173">
        <v>0</v>
      </c>
      <c r="G63" s="173">
        <v>0</v>
      </c>
      <c r="H63" s="173"/>
      <c r="I63" s="173"/>
      <c r="J63" s="173">
        <v>0</v>
      </c>
      <c r="K63" s="173">
        <v>0</v>
      </c>
      <c r="L63" s="173">
        <v>0</v>
      </c>
      <c r="M63" s="173">
        <v>0</v>
      </c>
      <c r="N63" s="173">
        <v>0</v>
      </c>
      <c r="O63" s="173"/>
      <c r="P63" s="173"/>
      <c r="Q63" s="173">
        <v>0</v>
      </c>
      <c r="R63" s="173">
        <v>0</v>
      </c>
      <c r="S63" s="173">
        <v>0</v>
      </c>
      <c r="T63" s="173">
        <v>0</v>
      </c>
      <c r="U63" s="173">
        <v>0</v>
      </c>
      <c r="V63" s="173"/>
      <c r="W63" s="173"/>
      <c r="X63" s="173">
        <v>0</v>
      </c>
      <c r="Y63" s="173">
        <v>0</v>
      </c>
      <c r="Z63" s="173">
        <v>0</v>
      </c>
      <c r="AA63" s="173">
        <v>0</v>
      </c>
      <c r="AB63" s="173">
        <v>0</v>
      </c>
      <c r="AC63" s="173"/>
      <c r="AD63" s="173"/>
      <c r="AE63" s="173">
        <v>0</v>
      </c>
      <c r="AF63" s="173">
        <v>0</v>
      </c>
      <c r="AG63" s="173">
        <v>0</v>
      </c>
      <c r="AH63" s="173">
        <v>0</v>
      </c>
      <c r="AI63" s="173"/>
      <c r="AJ63" s="202">
        <v>0</v>
      </c>
      <c r="AL63" s="223">
        <v>703.9</v>
      </c>
      <c r="AM63" s="232">
        <f t="shared" ref="AM63:AM66" si="15">+D63-AL63</f>
        <v>-703.9</v>
      </c>
    </row>
    <row r="64" spans="1:39" ht="21.75" x14ac:dyDescent="0.3">
      <c r="A64" s="29">
        <v>2</v>
      </c>
      <c r="B64" s="30" t="s">
        <v>147</v>
      </c>
      <c r="C64" s="31">
        <v>484</v>
      </c>
      <c r="D64" s="194">
        <f t="shared" si="14"/>
        <v>500</v>
      </c>
      <c r="E64" s="173">
        <v>0</v>
      </c>
      <c r="F64" s="173">
        <v>0</v>
      </c>
      <c r="G64" s="173">
        <v>0</v>
      </c>
      <c r="H64" s="173"/>
      <c r="I64" s="173"/>
      <c r="J64" s="173">
        <v>0</v>
      </c>
      <c r="K64" s="173">
        <v>0</v>
      </c>
      <c r="L64" s="173">
        <v>0</v>
      </c>
      <c r="M64" s="173">
        <v>0</v>
      </c>
      <c r="N64" s="173">
        <v>0</v>
      </c>
      <c r="O64" s="173"/>
      <c r="P64" s="173"/>
      <c r="Q64" s="173">
        <v>0</v>
      </c>
      <c r="R64" s="173">
        <v>0</v>
      </c>
      <c r="S64" s="173">
        <v>0</v>
      </c>
      <c r="T64" s="173">
        <v>0</v>
      </c>
      <c r="U64" s="173">
        <v>0</v>
      </c>
      <c r="V64" s="173"/>
      <c r="W64" s="173"/>
      <c r="X64" s="173">
        <v>0</v>
      </c>
      <c r="Y64" s="173">
        <v>0</v>
      </c>
      <c r="Z64" s="173">
        <v>0</v>
      </c>
      <c r="AA64" s="173">
        <v>0</v>
      </c>
      <c r="AB64" s="173">
        <v>500</v>
      </c>
      <c r="AC64" s="173"/>
      <c r="AD64" s="173"/>
      <c r="AE64" s="173">
        <v>0</v>
      </c>
      <c r="AF64" s="173">
        <v>0</v>
      </c>
      <c r="AG64" s="173">
        <v>0</v>
      </c>
      <c r="AH64" s="173">
        <v>0</v>
      </c>
      <c r="AI64" s="173"/>
      <c r="AJ64" s="202">
        <v>0.3</v>
      </c>
      <c r="AL64" s="223">
        <v>2362.1000000000004</v>
      </c>
      <c r="AM64" s="232">
        <f t="shared" si="15"/>
        <v>-1862.1000000000004</v>
      </c>
    </row>
    <row r="65" spans="1:39" ht="21.75" x14ac:dyDescent="0.3">
      <c r="A65" s="29">
        <v>3</v>
      </c>
      <c r="B65" s="30" t="s">
        <v>148</v>
      </c>
      <c r="C65" s="31">
        <v>866</v>
      </c>
      <c r="D65" s="194">
        <f t="shared" si="14"/>
        <v>500</v>
      </c>
      <c r="E65" s="173">
        <v>0</v>
      </c>
      <c r="F65" s="173">
        <v>0</v>
      </c>
      <c r="G65" s="173">
        <v>0</v>
      </c>
      <c r="H65" s="173"/>
      <c r="I65" s="173"/>
      <c r="J65" s="173">
        <v>0</v>
      </c>
      <c r="K65" s="173">
        <v>0</v>
      </c>
      <c r="L65" s="173">
        <v>0</v>
      </c>
      <c r="M65" s="173">
        <v>0</v>
      </c>
      <c r="N65" s="173">
        <v>0</v>
      </c>
      <c r="O65" s="173"/>
      <c r="P65" s="173"/>
      <c r="Q65" s="173">
        <v>0</v>
      </c>
      <c r="R65" s="173">
        <v>0</v>
      </c>
      <c r="S65" s="173">
        <v>0</v>
      </c>
      <c r="T65" s="173">
        <v>0</v>
      </c>
      <c r="U65" s="173">
        <v>500</v>
      </c>
      <c r="V65" s="173"/>
      <c r="W65" s="173"/>
      <c r="X65" s="173">
        <v>0</v>
      </c>
      <c r="Y65" s="173">
        <v>0</v>
      </c>
      <c r="Z65" s="173">
        <v>0</v>
      </c>
      <c r="AA65" s="173">
        <v>0</v>
      </c>
      <c r="AB65" s="173">
        <v>0</v>
      </c>
      <c r="AC65" s="173"/>
      <c r="AD65" s="173"/>
      <c r="AE65" s="173">
        <v>0</v>
      </c>
      <c r="AF65" s="173">
        <v>0</v>
      </c>
      <c r="AG65" s="173">
        <v>0</v>
      </c>
      <c r="AH65" s="173">
        <v>0</v>
      </c>
      <c r="AI65" s="173"/>
      <c r="AJ65" s="202">
        <v>0.3</v>
      </c>
      <c r="AL65" s="223">
        <v>1387.2</v>
      </c>
      <c r="AM65" s="232">
        <f t="shared" si="15"/>
        <v>-887.2</v>
      </c>
    </row>
    <row r="66" spans="1:39" ht="21.75" x14ac:dyDescent="0.3">
      <c r="A66" s="29">
        <v>4</v>
      </c>
      <c r="B66" s="30" t="s">
        <v>149</v>
      </c>
      <c r="C66" s="31">
        <v>924</v>
      </c>
      <c r="D66" s="194">
        <f t="shared" si="14"/>
        <v>0</v>
      </c>
      <c r="E66" s="173">
        <v>0</v>
      </c>
      <c r="F66" s="173">
        <v>0</v>
      </c>
      <c r="G66" s="173">
        <v>0</v>
      </c>
      <c r="H66" s="173"/>
      <c r="I66" s="173"/>
      <c r="J66" s="173">
        <v>0</v>
      </c>
      <c r="K66" s="173">
        <v>0</v>
      </c>
      <c r="L66" s="173">
        <v>0</v>
      </c>
      <c r="M66" s="173">
        <v>0</v>
      </c>
      <c r="N66" s="173">
        <v>0</v>
      </c>
      <c r="O66" s="173"/>
      <c r="P66" s="173"/>
      <c r="Q66" s="173">
        <v>0</v>
      </c>
      <c r="R66" s="173">
        <v>0</v>
      </c>
      <c r="S66" s="173">
        <v>0</v>
      </c>
      <c r="T66" s="173">
        <v>0</v>
      </c>
      <c r="U66" s="173">
        <v>0</v>
      </c>
      <c r="V66" s="173"/>
      <c r="W66" s="173"/>
      <c r="X66" s="173">
        <v>0</v>
      </c>
      <c r="Y66" s="173">
        <v>0</v>
      </c>
      <c r="Z66" s="173">
        <v>0</v>
      </c>
      <c r="AA66" s="173">
        <v>0</v>
      </c>
      <c r="AB66" s="173">
        <v>0</v>
      </c>
      <c r="AC66" s="173"/>
      <c r="AD66" s="173"/>
      <c r="AE66" s="173">
        <v>0</v>
      </c>
      <c r="AF66" s="173">
        <v>0</v>
      </c>
      <c r="AG66" s="173">
        <v>0</v>
      </c>
      <c r="AH66" s="173">
        <v>0</v>
      </c>
      <c r="AI66" s="173"/>
      <c r="AJ66" s="202">
        <v>0</v>
      </c>
      <c r="AL66" s="223">
        <v>152.19999999999999</v>
      </c>
      <c r="AM66" s="232">
        <f t="shared" si="15"/>
        <v>-152.19999999999999</v>
      </c>
    </row>
    <row r="67" spans="1:39" s="44" customFormat="1" ht="21.75" x14ac:dyDescent="0.3">
      <c r="A67" s="39"/>
      <c r="B67" s="40" t="s">
        <v>33</v>
      </c>
      <c r="C67" s="41"/>
      <c r="D67" s="196"/>
      <c r="E67" s="175">
        <v>0</v>
      </c>
      <c r="F67" s="175">
        <v>500</v>
      </c>
      <c r="G67" s="175">
        <v>0</v>
      </c>
      <c r="H67" s="175"/>
      <c r="I67" s="175"/>
      <c r="J67" s="175">
        <v>1000</v>
      </c>
      <c r="K67" s="175">
        <v>0</v>
      </c>
      <c r="L67" s="175">
        <v>0</v>
      </c>
      <c r="M67" s="175">
        <v>0</v>
      </c>
      <c r="N67" s="175">
        <v>0</v>
      </c>
      <c r="O67" s="175"/>
      <c r="P67" s="175"/>
      <c r="Q67" s="175">
        <v>200</v>
      </c>
      <c r="R67" s="175">
        <v>3200</v>
      </c>
      <c r="S67" s="175">
        <v>0</v>
      </c>
      <c r="T67" s="175">
        <v>500</v>
      </c>
      <c r="U67" s="175">
        <v>0</v>
      </c>
      <c r="V67" s="175"/>
      <c r="W67" s="175"/>
      <c r="X67" s="175">
        <v>0</v>
      </c>
      <c r="Y67" s="175">
        <v>1200</v>
      </c>
      <c r="Z67" s="175">
        <v>1000</v>
      </c>
      <c r="AA67" s="175">
        <v>800</v>
      </c>
      <c r="AB67" s="175">
        <v>200</v>
      </c>
      <c r="AC67" s="175"/>
      <c r="AD67" s="175"/>
      <c r="AE67" s="175">
        <v>0</v>
      </c>
      <c r="AF67" s="175">
        <v>1200</v>
      </c>
      <c r="AG67" s="175">
        <v>0</v>
      </c>
      <c r="AH67" s="175">
        <v>200</v>
      </c>
      <c r="AI67" s="175"/>
      <c r="AJ67" s="204">
        <f>(AVERAGE(AJ68))</f>
        <v>0.8</v>
      </c>
      <c r="AL67" s="225"/>
      <c r="AM67" s="234"/>
    </row>
    <row r="68" spans="1:39" ht="21.75" x14ac:dyDescent="0.3">
      <c r="A68" s="29">
        <v>1</v>
      </c>
      <c r="B68" s="30" t="s">
        <v>150</v>
      </c>
      <c r="C68" s="31">
        <v>1019</v>
      </c>
      <c r="D68" s="194">
        <f>SUM(E68:AI68)</f>
        <v>10000</v>
      </c>
      <c r="E68" s="173">
        <v>0</v>
      </c>
      <c r="F68" s="173">
        <v>500</v>
      </c>
      <c r="G68" s="173">
        <v>0</v>
      </c>
      <c r="H68" s="173"/>
      <c r="I68" s="173"/>
      <c r="J68" s="173">
        <v>1000</v>
      </c>
      <c r="K68" s="173">
        <v>0</v>
      </c>
      <c r="L68" s="173">
        <v>0</v>
      </c>
      <c r="M68" s="173">
        <v>0</v>
      </c>
      <c r="N68" s="173">
        <v>0</v>
      </c>
      <c r="O68" s="173"/>
      <c r="P68" s="173"/>
      <c r="Q68" s="173">
        <v>200</v>
      </c>
      <c r="R68" s="173">
        <v>3200</v>
      </c>
      <c r="S68" s="173">
        <v>0</v>
      </c>
      <c r="T68" s="173">
        <v>500</v>
      </c>
      <c r="U68" s="173">
        <v>0</v>
      </c>
      <c r="V68" s="173"/>
      <c r="W68" s="173"/>
      <c r="X68" s="173">
        <v>0</v>
      </c>
      <c r="Y68" s="173">
        <v>1200</v>
      </c>
      <c r="Z68" s="173">
        <v>1000</v>
      </c>
      <c r="AA68" s="173">
        <v>800</v>
      </c>
      <c r="AB68" s="173">
        <v>200</v>
      </c>
      <c r="AC68" s="173"/>
      <c r="AD68" s="173"/>
      <c r="AE68" s="173">
        <v>0</v>
      </c>
      <c r="AF68" s="173">
        <v>1200</v>
      </c>
      <c r="AG68" s="173">
        <v>0</v>
      </c>
      <c r="AH68" s="173">
        <v>200</v>
      </c>
      <c r="AI68" s="173"/>
      <c r="AJ68" s="202">
        <v>0.8</v>
      </c>
      <c r="AL68" s="223">
        <v>16400</v>
      </c>
      <c r="AM68" s="232">
        <f>+D68-AL68</f>
        <v>-6400</v>
      </c>
    </row>
    <row r="69" spans="1:39" s="44" customFormat="1" ht="21.75" x14ac:dyDescent="0.3">
      <c r="A69" s="39"/>
      <c r="B69" s="40" t="s">
        <v>34</v>
      </c>
      <c r="C69" s="41"/>
      <c r="D69" s="196"/>
      <c r="E69" s="175">
        <v>600</v>
      </c>
      <c r="F69" s="175">
        <v>0</v>
      </c>
      <c r="G69" s="175">
        <v>0</v>
      </c>
      <c r="H69" s="175"/>
      <c r="I69" s="175"/>
      <c r="J69" s="175">
        <v>0</v>
      </c>
      <c r="K69" s="175">
        <v>0</v>
      </c>
      <c r="L69" s="175">
        <v>0</v>
      </c>
      <c r="M69" s="175">
        <v>0</v>
      </c>
      <c r="N69" s="175">
        <v>0</v>
      </c>
      <c r="O69" s="175"/>
      <c r="P69" s="175"/>
      <c r="Q69" s="175">
        <v>0</v>
      </c>
      <c r="R69" s="175">
        <v>0</v>
      </c>
      <c r="S69" s="175">
        <v>0</v>
      </c>
      <c r="T69" s="175">
        <v>0</v>
      </c>
      <c r="U69" s="175">
        <v>0</v>
      </c>
      <c r="V69" s="175"/>
      <c r="W69" s="175"/>
      <c r="X69" s="175">
        <v>0</v>
      </c>
      <c r="Y69" s="175">
        <v>0</v>
      </c>
      <c r="Z69" s="175">
        <v>500</v>
      </c>
      <c r="AA69" s="175">
        <v>0</v>
      </c>
      <c r="AB69" s="175">
        <v>0</v>
      </c>
      <c r="AC69" s="175"/>
      <c r="AD69" s="175"/>
      <c r="AE69" s="175">
        <v>0</v>
      </c>
      <c r="AF69" s="175">
        <v>500</v>
      </c>
      <c r="AG69" s="175">
        <v>0</v>
      </c>
      <c r="AH69" s="175">
        <v>0</v>
      </c>
      <c r="AI69" s="175"/>
      <c r="AJ69" s="204">
        <f>(AVERAGE(AJ70:AJ74))</f>
        <v>0.15</v>
      </c>
      <c r="AL69" s="225"/>
      <c r="AM69" s="234"/>
    </row>
    <row r="70" spans="1:39" ht="21.75" x14ac:dyDescent="0.3">
      <c r="A70" s="29">
        <v>1</v>
      </c>
      <c r="B70" s="30" t="s">
        <v>151</v>
      </c>
      <c r="C70" s="31">
        <v>960</v>
      </c>
      <c r="D70" s="194">
        <f t="shared" ref="D70:D74" si="16">SUM(E70:AI70)</f>
        <v>0</v>
      </c>
      <c r="E70" s="173">
        <v>0</v>
      </c>
      <c r="F70" s="173">
        <v>0</v>
      </c>
      <c r="G70" s="173">
        <v>0</v>
      </c>
      <c r="H70" s="173"/>
      <c r="I70" s="173"/>
      <c r="J70" s="173">
        <v>0</v>
      </c>
      <c r="K70" s="173">
        <v>0</v>
      </c>
      <c r="L70" s="173">
        <v>0</v>
      </c>
      <c r="M70" s="173">
        <v>0</v>
      </c>
      <c r="N70" s="173">
        <v>0</v>
      </c>
      <c r="O70" s="173"/>
      <c r="P70" s="173"/>
      <c r="Q70" s="173">
        <v>0</v>
      </c>
      <c r="R70" s="173">
        <v>0</v>
      </c>
      <c r="S70" s="173">
        <v>0</v>
      </c>
      <c r="T70" s="173">
        <v>0</v>
      </c>
      <c r="U70" s="173">
        <v>0</v>
      </c>
      <c r="V70" s="173"/>
      <c r="W70" s="173"/>
      <c r="X70" s="173">
        <v>0</v>
      </c>
      <c r="Y70" s="173">
        <v>0</v>
      </c>
      <c r="Z70" s="173">
        <v>0</v>
      </c>
      <c r="AA70" s="173">
        <v>0</v>
      </c>
      <c r="AB70" s="173">
        <v>0</v>
      </c>
      <c r="AC70" s="173"/>
      <c r="AD70" s="173"/>
      <c r="AE70" s="173">
        <v>0</v>
      </c>
      <c r="AF70" s="173">
        <v>0</v>
      </c>
      <c r="AG70" s="173">
        <v>0</v>
      </c>
      <c r="AH70" s="173">
        <v>0</v>
      </c>
      <c r="AI70" s="173"/>
      <c r="AJ70" s="202">
        <v>0</v>
      </c>
      <c r="AL70" s="223">
        <v>86.7</v>
      </c>
      <c r="AM70" s="232">
        <f t="shared" ref="AM70:AM74" si="17">+D70-AL70</f>
        <v>-86.7</v>
      </c>
    </row>
    <row r="71" spans="1:39" ht="21.75" x14ac:dyDescent="0.3">
      <c r="A71" s="29">
        <v>2</v>
      </c>
      <c r="B71" s="30" t="s">
        <v>152</v>
      </c>
      <c r="C71" s="31">
        <v>976</v>
      </c>
      <c r="D71" s="194">
        <f t="shared" si="16"/>
        <v>0</v>
      </c>
      <c r="E71" s="173">
        <v>0</v>
      </c>
      <c r="F71" s="173">
        <v>0</v>
      </c>
      <c r="G71" s="173">
        <v>0</v>
      </c>
      <c r="H71" s="173"/>
      <c r="I71" s="173"/>
      <c r="J71" s="173">
        <v>0</v>
      </c>
      <c r="K71" s="173">
        <v>0</v>
      </c>
      <c r="L71" s="173">
        <v>0</v>
      </c>
      <c r="M71" s="173">
        <v>0</v>
      </c>
      <c r="N71" s="173">
        <v>0</v>
      </c>
      <c r="O71" s="173"/>
      <c r="P71" s="173"/>
      <c r="Q71" s="173">
        <v>0</v>
      </c>
      <c r="R71" s="173">
        <v>0</v>
      </c>
      <c r="S71" s="173">
        <v>0</v>
      </c>
      <c r="T71" s="173">
        <v>0</v>
      </c>
      <c r="U71" s="173">
        <v>0</v>
      </c>
      <c r="V71" s="173"/>
      <c r="W71" s="173"/>
      <c r="X71" s="173">
        <v>0</v>
      </c>
      <c r="Y71" s="173">
        <v>0</v>
      </c>
      <c r="Z71" s="173">
        <v>0</v>
      </c>
      <c r="AA71" s="173">
        <v>0</v>
      </c>
      <c r="AB71" s="173">
        <v>0</v>
      </c>
      <c r="AC71" s="173"/>
      <c r="AD71" s="173"/>
      <c r="AE71" s="173">
        <v>0</v>
      </c>
      <c r="AF71" s="173">
        <v>0</v>
      </c>
      <c r="AG71" s="173">
        <v>0</v>
      </c>
      <c r="AH71" s="173">
        <v>0</v>
      </c>
      <c r="AI71" s="173"/>
      <c r="AJ71" s="202">
        <v>0</v>
      </c>
      <c r="AL71" s="223">
        <v>334.5</v>
      </c>
      <c r="AM71" s="232">
        <f t="shared" si="17"/>
        <v>-334.5</v>
      </c>
    </row>
    <row r="72" spans="1:39" ht="21.75" x14ac:dyDescent="0.3">
      <c r="A72" s="29">
        <v>3</v>
      </c>
      <c r="B72" s="30" t="s">
        <v>153</v>
      </c>
      <c r="C72" s="31">
        <v>988</v>
      </c>
      <c r="D72" s="194">
        <f t="shared" si="16"/>
        <v>0</v>
      </c>
      <c r="E72" s="173">
        <v>0</v>
      </c>
      <c r="F72" s="173">
        <v>0</v>
      </c>
      <c r="G72" s="173">
        <v>0</v>
      </c>
      <c r="H72" s="173"/>
      <c r="I72" s="173"/>
      <c r="J72" s="173">
        <v>0</v>
      </c>
      <c r="K72" s="173">
        <v>0</v>
      </c>
      <c r="L72" s="173">
        <v>0</v>
      </c>
      <c r="M72" s="173">
        <v>0</v>
      </c>
      <c r="N72" s="173">
        <v>0</v>
      </c>
      <c r="O72" s="173"/>
      <c r="P72" s="173"/>
      <c r="Q72" s="173">
        <v>0</v>
      </c>
      <c r="R72" s="173">
        <v>0</v>
      </c>
      <c r="S72" s="173">
        <v>0</v>
      </c>
      <c r="T72" s="173">
        <v>0</v>
      </c>
      <c r="U72" s="173">
        <v>0</v>
      </c>
      <c r="V72" s="173"/>
      <c r="W72" s="173"/>
      <c r="X72" s="173">
        <v>0</v>
      </c>
      <c r="Y72" s="173">
        <v>0</v>
      </c>
      <c r="Z72" s="173">
        <v>0</v>
      </c>
      <c r="AA72" s="173">
        <v>0</v>
      </c>
      <c r="AB72" s="173">
        <v>0</v>
      </c>
      <c r="AC72" s="173"/>
      <c r="AD72" s="173"/>
      <c r="AE72" s="173">
        <v>0</v>
      </c>
      <c r="AF72" s="173">
        <v>0</v>
      </c>
      <c r="AG72" s="173">
        <v>0</v>
      </c>
      <c r="AH72" s="173">
        <v>0</v>
      </c>
      <c r="AI72" s="173"/>
      <c r="AJ72" s="202">
        <v>0</v>
      </c>
      <c r="AL72" s="223">
        <v>0</v>
      </c>
      <c r="AM72" s="232">
        <f t="shared" si="17"/>
        <v>0</v>
      </c>
    </row>
    <row r="73" spans="1:39" ht="21.75" x14ac:dyDescent="0.3">
      <c r="A73" s="29">
        <v>4</v>
      </c>
      <c r="B73" s="30" t="s">
        <v>154</v>
      </c>
      <c r="C73" s="31">
        <v>1149</v>
      </c>
      <c r="D73" s="194">
        <f t="shared" si="16"/>
        <v>1600</v>
      </c>
      <c r="E73" s="173">
        <v>600</v>
      </c>
      <c r="F73" s="173">
        <v>0</v>
      </c>
      <c r="G73" s="173">
        <v>0</v>
      </c>
      <c r="H73" s="173"/>
      <c r="I73" s="173"/>
      <c r="J73" s="173">
        <v>0</v>
      </c>
      <c r="K73" s="173">
        <v>0</v>
      </c>
      <c r="L73" s="173">
        <v>0</v>
      </c>
      <c r="M73" s="173">
        <v>0</v>
      </c>
      <c r="N73" s="173">
        <v>0</v>
      </c>
      <c r="O73" s="173"/>
      <c r="P73" s="173"/>
      <c r="Q73" s="173">
        <v>0</v>
      </c>
      <c r="R73" s="173">
        <v>0</v>
      </c>
      <c r="S73" s="173">
        <v>0</v>
      </c>
      <c r="T73" s="173">
        <v>0</v>
      </c>
      <c r="U73" s="173">
        <v>0</v>
      </c>
      <c r="V73" s="173"/>
      <c r="W73" s="173"/>
      <c r="X73" s="173">
        <v>0</v>
      </c>
      <c r="Y73" s="173">
        <v>0</v>
      </c>
      <c r="Z73" s="173">
        <v>500</v>
      </c>
      <c r="AA73" s="173">
        <v>0</v>
      </c>
      <c r="AB73" s="173">
        <v>0</v>
      </c>
      <c r="AC73" s="173"/>
      <c r="AD73" s="173"/>
      <c r="AE73" s="173">
        <v>0</v>
      </c>
      <c r="AF73" s="173">
        <v>500</v>
      </c>
      <c r="AG73" s="173">
        <v>0</v>
      </c>
      <c r="AH73" s="173">
        <v>0</v>
      </c>
      <c r="AI73" s="173"/>
      <c r="AJ73" s="202">
        <v>0.75</v>
      </c>
      <c r="AL73" s="223">
        <v>597</v>
      </c>
      <c r="AM73" s="232">
        <f t="shared" si="17"/>
        <v>1003</v>
      </c>
    </row>
    <row r="74" spans="1:39" ht="21.75" x14ac:dyDescent="0.3">
      <c r="A74" s="13">
        <v>5</v>
      </c>
      <c r="B74" s="51" t="s">
        <v>155</v>
      </c>
      <c r="C74" s="52">
        <v>1159</v>
      </c>
      <c r="D74" s="198">
        <f t="shared" si="16"/>
        <v>0</v>
      </c>
      <c r="E74" s="177">
        <v>0</v>
      </c>
      <c r="F74" s="177">
        <v>0</v>
      </c>
      <c r="G74" s="177">
        <v>0</v>
      </c>
      <c r="H74" s="177"/>
      <c r="I74" s="177"/>
      <c r="J74" s="177">
        <v>0</v>
      </c>
      <c r="K74" s="177">
        <v>0</v>
      </c>
      <c r="L74" s="177">
        <v>0</v>
      </c>
      <c r="M74" s="177">
        <v>0</v>
      </c>
      <c r="N74" s="177">
        <v>0</v>
      </c>
      <c r="O74" s="177"/>
      <c r="P74" s="177"/>
      <c r="Q74" s="177">
        <v>0</v>
      </c>
      <c r="R74" s="177">
        <v>0</v>
      </c>
      <c r="S74" s="177">
        <v>0</v>
      </c>
      <c r="T74" s="177">
        <v>0</v>
      </c>
      <c r="U74" s="177">
        <v>0</v>
      </c>
      <c r="V74" s="177"/>
      <c r="W74" s="177"/>
      <c r="X74" s="177">
        <v>0</v>
      </c>
      <c r="Y74" s="177">
        <v>0</v>
      </c>
      <c r="Z74" s="177">
        <v>0</v>
      </c>
      <c r="AA74" s="177">
        <v>0</v>
      </c>
      <c r="AB74" s="177">
        <v>0</v>
      </c>
      <c r="AC74" s="177"/>
      <c r="AD74" s="177"/>
      <c r="AE74" s="177">
        <v>0</v>
      </c>
      <c r="AF74" s="177">
        <v>0</v>
      </c>
      <c r="AG74" s="177">
        <v>0</v>
      </c>
      <c r="AH74" s="177">
        <v>0</v>
      </c>
      <c r="AI74" s="177"/>
      <c r="AJ74" s="207">
        <v>0</v>
      </c>
      <c r="AL74" s="227">
        <v>226</v>
      </c>
      <c r="AM74" s="229">
        <f t="shared" si="17"/>
        <v>-226</v>
      </c>
    </row>
    <row r="75" spans="1:39" s="44" customFormat="1" ht="21.75" x14ac:dyDescent="0.3">
      <c r="A75" s="39"/>
      <c r="B75" s="40" t="s">
        <v>35</v>
      </c>
      <c r="C75" s="41"/>
      <c r="D75" s="196"/>
      <c r="E75" s="175">
        <v>0</v>
      </c>
      <c r="F75" s="175">
        <v>200</v>
      </c>
      <c r="G75" s="175">
        <v>0</v>
      </c>
      <c r="H75" s="175"/>
      <c r="I75" s="175"/>
      <c r="J75" s="175">
        <v>0</v>
      </c>
      <c r="K75" s="175">
        <v>0</v>
      </c>
      <c r="L75" s="175">
        <v>0</v>
      </c>
      <c r="M75" s="175">
        <v>0</v>
      </c>
      <c r="N75" s="175">
        <v>0</v>
      </c>
      <c r="O75" s="175"/>
      <c r="P75" s="175"/>
      <c r="Q75" s="175">
        <v>0</v>
      </c>
      <c r="R75" s="175">
        <v>0</v>
      </c>
      <c r="S75" s="175">
        <v>0</v>
      </c>
      <c r="T75" s="175">
        <v>0</v>
      </c>
      <c r="U75" s="175">
        <v>0</v>
      </c>
      <c r="V75" s="175"/>
      <c r="W75" s="175"/>
      <c r="X75" s="175">
        <v>0</v>
      </c>
      <c r="Y75" s="175">
        <v>0</v>
      </c>
      <c r="Z75" s="175">
        <v>0</v>
      </c>
      <c r="AA75" s="175">
        <v>0</v>
      </c>
      <c r="AB75" s="175">
        <v>0</v>
      </c>
      <c r="AC75" s="175"/>
      <c r="AD75" s="175"/>
      <c r="AE75" s="175">
        <v>0</v>
      </c>
      <c r="AF75" s="175">
        <v>0</v>
      </c>
      <c r="AG75" s="175">
        <v>0</v>
      </c>
      <c r="AH75" s="175">
        <v>0</v>
      </c>
      <c r="AI75" s="175"/>
      <c r="AJ75" s="204">
        <f>(AVERAGE(AJ76))</f>
        <v>0.3</v>
      </c>
      <c r="AL75" s="225"/>
      <c r="AM75" s="234"/>
    </row>
    <row r="76" spans="1:39" ht="21.75" x14ac:dyDescent="0.3">
      <c r="A76" s="29">
        <v>1</v>
      </c>
      <c r="B76" s="30" t="s">
        <v>156</v>
      </c>
      <c r="C76" s="31">
        <v>1081</v>
      </c>
      <c r="D76" s="194">
        <f>SUM(E76:AI76)</f>
        <v>200</v>
      </c>
      <c r="E76" s="173">
        <v>0</v>
      </c>
      <c r="F76" s="173">
        <v>200</v>
      </c>
      <c r="G76" s="173">
        <v>0</v>
      </c>
      <c r="H76" s="173"/>
      <c r="I76" s="173"/>
      <c r="J76" s="173">
        <v>0</v>
      </c>
      <c r="K76" s="173">
        <v>0</v>
      </c>
      <c r="L76" s="173">
        <v>0</v>
      </c>
      <c r="M76" s="173">
        <v>0</v>
      </c>
      <c r="N76" s="173">
        <v>0</v>
      </c>
      <c r="O76" s="173"/>
      <c r="P76" s="173"/>
      <c r="Q76" s="173">
        <v>0</v>
      </c>
      <c r="R76" s="173">
        <v>0</v>
      </c>
      <c r="S76" s="173">
        <v>0</v>
      </c>
      <c r="T76" s="173">
        <v>0</v>
      </c>
      <c r="U76" s="173">
        <v>0</v>
      </c>
      <c r="V76" s="173"/>
      <c r="W76" s="173"/>
      <c r="X76" s="173">
        <v>0</v>
      </c>
      <c r="Y76" s="173">
        <v>0</v>
      </c>
      <c r="Z76" s="173">
        <v>0</v>
      </c>
      <c r="AA76" s="173">
        <v>0</v>
      </c>
      <c r="AB76" s="173">
        <v>0</v>
      </c>
      <c r="AC76" s="173"/>
      <c r="AD76" s="173"/>
      <c r="AE76" s="173">
        <v>0</v>
      </c>
      <c r="AF76" s="173">
        <v>0</v>
      </c>
      <c r="AG76" s="173">
        <v>0</v>
      </c>
      <c r="AH76" s="173">
        <v>0</v>
      </c>
      <c r="AI76" s="173"/>
      <c r="AJ76" s="202">
        <v>0.3</v>
      </c>
      <c r="AL76" s="223">
        <v>2566.6999999999998</v>
      </c>
      <c r="AM76" s="232">
        <f>+D76-AL76</f>
        <v>-2366.6999999999998</v>
      </c>
    </row>
    <row r="77" spans="1:39" s="44" customFormat="1" ht="21.75" x14ac:dyDescent="0.3">
      <c r="A77" s="39"/>
      <c r="B77" s="40" t="s">
        <v>36</v>
      </c>
      <c r="C77" s="41"/>
      <c r="D77" s="196"/>
      <c r="E77" s="175">
        <v>300</v>
      </c>
      <c r="F77" s="175">
        <v>1300</v>
      </c>
      <c r="G77" s="175">
        <v>1300</v>
      </c>
      <c r="H77" s="175"/>
      <c r="I77" s="175"/>
      <c r="J77" s="175">
        <v>0</v>
      </c>
      <c r="K77" s="175">
        <v>500</v>
      </c>
      <c r="L77" s="175">
        <v>0</v>
      </c>
      <c r="M77" s="175">
        <v>1000</v>
      </c>
      <c r="N77" s="175">
        <v>0</v>
      </c>
      <c r="O77" s="175"/>
      <c r="P77" s="175"/>
      <c r="Q77" s="175">
        <v>0</v>
      </c>
      <c r="R77" s="175">
        <v>0</v>
      </c>
      <c r="S77" s="175">
        <v>1000</v>
      </c>
      <c r="T77" s="175">
        <v>800</v>
      </c>
      <c r="U77" s="175">
        <v>1300</v>
      </c>
      <c r="V77" s="175"/>
      <c r="W77" s="175"/>
      <c r="X77" s="175">
        <v>1500</v>
      </c>
      <c r="Y77" s="175">
        <v>500</v>
      </c>
      <c r="Z77" s="175">
        <v>2200</v>
      </c>
      <c r="AA77" s="175">
        <v>700</v>
      </c>
      <c r="AB77" s="175">
        <v>2000</v>
      </c>
      <c r="AC77" s="175"/>
      <c r="AD77" s="175"/>
      <c r="AE77" s="175">
        <v>500</v>
      </c>
      <c r="AF77" s="175">
        <v>1200</v>
      </c>
      <c r="AG77" s="175">
        <v>1000</v>
      </c>
      <c r="AH77" s="175">
        <v>600</v>
      </c>
      <c r="AI77" s="175"/>
      <c r="AJ77" s="204">
        <f>(AVERAGE(AJ78:AJ85))</f>
        <v>0.55625000000000002</v>
      </c>
      <c r="AL77" s="225"/>
      <c r="AM77" s="234"/>
    </row>
    <row r="78" spans="1:39" ht="21.75" x14ac:dyDescent="0.3">
      <c r="A78" s="29">
        <v>1</v>
      </c>
      <c r="B78" s="30" t="s">
        <v>157</v>
      </c>
      <c r="C78" s="31">
        <v>459</v>
      </c>
      <c r="D78" s="194">
        <f t="shared" ref="D78:D85" si="18">SUM(E78:AI78)</f>
        <v>1000</v>
      </c>
      <c r="E78" s="173">
        <v>0</v>
      </c>
      <c r="F78" s="173">
        <v>0</v>
      </c>
      <c r="G78" s="173">
        <v>0</v>
      </c>
      <c r="H78" s="173"/>
      <c r="I78" s="173"/>
      <c r="J78" s="173">
        <v>0</v>
      </c>
      <c r="K78" s="173">
        <v>0</v>
      </c>
      <c r="L78" s="173">
        <v>0</v>
      </c>
      <c r="M78" s="173">
        <v>0</v>
      </c>
      <c r="N78" s="173">
        <v>0</v>
      </c>
      <c r="O78" s="173"/>
      <c r="P78" s="173"/>
      <c r="Q78" s="173">
        <v>0</v>
      </c>
      <c r="R78" s="173">
        <v>0</v>
      </c>
      <c r="S78" s="173">
        <v>0</v>
      </c>
      <c r="T78" s="173">
        <v>0</v>
      </c>
      <c r="U78" s="173">
        <v>0</v>
      </c>
      <c r="V78" s="173"/>
      <c r="W78" s="173"/>
      <c r="X78" s="173">
        <v>0</v>
      </c>
      <c r="Y78" s="173">
        <v>0</v>
      </c>
      <c r="Z78" s="173">
        <v>0</v>
      </c>
      <c r="AA78" s="173">
        <v>0</v>
      </c>
      <c r="AB78" s="173">
        <v>0</v>
      </c>
      <c r="AC78" s="173"/>
      <c r="AD78" s="173"/>
      <c r="AE78" s="173">
        <v>0</v>
      </c>
      <c r="AF78" s="173">
        <v>500</v>
      </c>
      <c r="AG78" s="173">
        <v>500</v>
      </c>
      <c r="AH78" s="173">
        <v>0</v>
      </c>
      <c r="AI78" s="173"/>
      <c r="AJ78" s="202">
        <v>0.55000000000000004</v>
      </c>
      <c r="AL78" s="223">
        <v>1807.2</v>
      </c>
      <c r="AM78" s="232">
        <f t="shared" ref="AM78:AM85" si="19">+D78-AL78</f>
        <v>-807.2</v>
      </c>
    </row>
    <row r="79" spans="1:39" ht="21.75" x14ac:dyDescent="0.3">
      <c r="A79" s="29">
        <v>2</v>
      </c>
      <c r="B79" s="30" t="s">
        <v>158</v>
      </c>
      <c r="C79" s="31">
        <v>461</v>
      </c>
      <c r="D79" s="194">
        <f t="shared" si="18"/>
        <v>1500</v>
      </c>
      <c r="E79" s="173">
        <v>0</v>
      </c>
      <c r="F79" s="173">
        <v>0</v>
      </c>
      <c r="G79" s="173">
        <v>200</v>
      </c>
      <c r="H79" s="173"/>
      <c r="I79" s="173"/>
      <c r="J79" s="173">
        <v>0</v>
      </c>
      <c r="K79" s="173">
        <v>0</v>
      </c>
      <c r="L79" s="173">
        <v>0</v>
      </c>
      <c r="M79" s="173">
        <v>300</v>
      </c>
      <c r="N79" s="173">
        <v>0</v>
      </c>
      <c r="O79" s="173"/>
      <c r="P79" s="173"/>
      <c r="Q79" s="173">
        <v>0</v>
      </c>
      <c r="R79" s="173">
        <v>0</v>
      </c>
      <c r="S79" s="173">
        <v>0</v>
      </c>
      <c r="T79" s="173">
        <v>0</v>
      </c>
      <c r="U79" s="173">
        <v>500</v>
      </c>
      <c r="V79" s="173"/>
      <c r="W79" s="173"/>
      <c r="X79" s="173">
        <v>0</v>
      </c>
      <c r="Y79" s="173">
        <v>0</v>
      </c>
      <c r="Z79" s="173">
        <v>500</v>
      </c>
      <c r="AA79" s="173">
        <v>0</v>
      </c>
      <c r="AB79" s="173">
        <v>0</v>
      </c>
      <c r="AC79" s="173"/>
      <c r="AD79" s="173"/>
      <c r="AE79" s="173">
        <v>0</v>
      </c>
      <c r="AF79" s="173">
        <v>0</v>
      </c>
      <c r="AG79" s="173">
        <v>0</v>
      </c>
      <c r="AH79" s="173">
        <v>0</v>
      </c>
      <c r="AI79" s="173"/>
      <c r="AJ79" s="202">
        <v>0.39999999999999997</v>
      </c>
      <c r="AL79" s="223">
        <v>3571.2</v>
      </c>
      <c r="AM79" s="232">
        <f t="shared" si="19"/>
        <v>-2071.1999999999998</v>
      </c>
    </row>
    <row r="80" spans="1:39" ht="21.75" x14ac:dyDescent="0.3">
      <c r="A80" s="29">
        <v>3</v>
      </c>
      <c r="B80" s="30" t="s">
        <v>159</v>
      </c>
      <c r="C80" s="31">
        <v>478</v>
      </c>
      <c r="D80" s="194">
        <f t="shared" si="18"/>
        <v>6200</v>
      </c>
      <c r="E80" s="173">
        <v>0</v>
      </c>
      <c r="F80" s="173">
        <v>300</v>
      </c>
      <c r="G80" s="173">
        <v>600</v>
      </c>
      <c r="H80" s="173"/>
      <c r="I80" s="173"/>
      <c r="J80" s="173">
        <v>0</v>
      </c>
      <c r="K80" s="173">
        <v>0</v>
      </c>
      <c r="L80" s="173">
        <v>0</v>
      </c>
      <c r="M80" s="173">
        <v>0</v>
      </c>
      <c r="N80" s="173">
        <v>0</v>
      </c>
      <c r="O80" s="173"/>
      <c r="P80" s="173"/>
      <c r="Q80" s="173">
        <v>0</v>
      </c>
      <c r="R80" s="173">
        <v>0</v>
      </c>
      <c r="S80" s="173">
        <v>1000</v>
      </c>
      <c r="T80" s="173">
        <v>800</v>
      </c>
      <c r="U80" s="173">
        <v>800</v>
      </c>
      <c r="V80" s="173"/>
      <c r="W80" s="173"/>
      <c r="X80" s="173">
        <v>700</v>
      </c>
      <c r="Y80" s="173">
        <v>500</v>
      </c>
      <c r="Z80" s="173">
        <v>0</v>
      </c>
      <c r="AA80" s="173">
        <v>0</v>
      </c>
      <c r="AB80" s="173">
        <v>500</v>
      </c>
      <c r="AC80" s="173"/>
      <c r="AD80" s="173"/>
      <c r="AE80" s="173">
        <v>500</v>
      </c>
      <c r="AF80" s="173">
        <v>0</v>
      </c>
      <c r="AG80" s="173">
        <v>500</v>
      </c>
      <c r="AH80" s="173">
        <v>0</v>
      </c>
      <c r="AI80" s="173"/>
      <c r="AJ80" s="202">
        <v>1</v>
      </c>
      <c r="AL80" s="223">
        <v>5864.9</v>
      </c>
      <c r="AM80" s="232">
        <f t="shared" si="19"/>
        <v>335.10000000000036</v>
      </c>
    </row>
    <row r="81" spans="1:39" ht="21.75" x14ac:dyDescent="0.3">
      <c r="A81" s="29">
        <v>4</v>
      </c>
      <c r="B81" s="30" t="s">
        <v>160</v>
      </c>
      <c r="C81" s="31">
        <v>487</v>
      </c>
      <c r="D81" s="194">
        <f t="shared" si="18"/>
        <v>5100</v>
      </c>
      <c r="E81" s="173">
        <v>0</v>
      </c>
      <c r="F81" s="173">
        <v>600</v>
      </c>
      <c r="G81" s="173">
        <v>0</v>
      </c>
      <c r="H81" s="173"/>
      <c r="I81" s="173"/>
      <c r="J81" s="173">
        <v>0</v>
      </c>
      <c r="K81" s="173">
        <v>0</v>
      </c>
      <c r="L81" s="173">
        <v>0</v>
      </c>
      <c r="M81" s="173">
        <v>0</v>
      </c>
      <c r="N81" s="173">
        <v>0</v>
      </c>
      <c r="O81" s="173"/>
      <c r="P81" s="173"/>
      <c r="Q81" s="173">
        <v>0</v>
      </c>
      <c r="R81" s="173">
        <v>0</v>
      </c>
      <c r="S81" s="173">
        <v>0</v>
      </c>
      <c r="T81" s="173">
        <v>0</v>
      </c>
      <c r="U81" s="173">
        <v>0</v>
      </c>
      <c r="V81" s="173"/>
      <c r="W81" s="173"/>
      <c r="X81" s="173">
        <v>800</v>
      </c>
      <c r="Y81" s="173">
        <v>0</v>
      </c>
      <c r="Z81" s="173">
        <v>1500</v>
      </c>
      <c r="AA81" s="173">
        <v>700</v>
      </c>
      <c r="AB81" s="173">
        <v>1000</v>
      </c>
      <c r="AC81" s="173"/>
      <c r="AD81" s="173"/>
      <c r="AE81" s="173">
        <v>0</v>
      </c>
      <c r="AF81" s="173">
        <v>500</v>
      </c>
      <c r="AG81" s="173">
        <v>0</v>
      </c>
      <c r="AH81" s="173">
        <v>0</v>
      </c>
      <c r="AI81" s="173"/>
      <c r="AJ81" s="202">
        <v>1</v>
      </c>
      <c r="AL81" s="223">
        <v>1906.5</v>
      </c>
      <c r="AM81" s="232">
        <f t="shared" si="19"/>
        <v>3193.5</v>
      </c>
    </row>
    <row r="82" spans="1:39" ht="21.75" x14ac:dyDescent="0.3">
      <c r="A82" s="29">
        <v>5</v>
      </c>
      <c r="B82" s="30" t="s">
        <v>161</v>
      </c>
      <c r="C82" s="31">
        <v>489</v>
      </c>
      <c r="D82" s="194">
        <f t="shared" si="18"/>
        <v>2900</v>
      </c>
      <c r="E82" s="173">
        <v>300</v>
      </c>
      <c r="F82" s="173">
        <v>400</v>
      </c>
      <c r="G82" s="173">
        <v>500</v>
      </c>
      <c r="H82" s="173"/>
      <c r="I82" s="173"/>
      <c r="J82" s="173">
        <v>0</v>
      </c>
      <c r="K82" s="173">
        <v>500</v>
      </c>
      <c r="L82" s="173">
        <v>0</v>
      </c>
      <c r="M82" s="173">
        <v>700</v>
      </c>
      <c r="N82" s="173">
        <v>0</v>
      </c>
      <c r="O82" s="173"/>
      <c r="P82" s="173"/>
      <c r="Q82" s="173">
        <v>0</v>
      </c>
      <c r="R82" s="173">
        <v>0</v>
      </c>
      <c r="S82" s="173">
        <v>0</v>
      </c>
      <c r="T82" s="173">
        <v>0</v>
      </c>
      <c r="U82" s="173">
        <v>0</v>
      </c>
      <c r="V82" s="173"/>
      <c r="W82" s="173"/>
      <c r="X82" s="173">
        <v>0</v>
      </c>
      <c r="Y82" s="173">
        <v>0</v>
      </c>
      <c r="Z82" s="173">
        <v>0</v>
      </c>
      <c r="AA82" s="173">
        <v>0</v>
      </c>
      <c r="AB82" s="173">
        <v>500</v>
      </c>
      <c r="AC82" s="173"/>
      <c r="AD82" s="173"/>
      <c r="AE82" s="173">
        <v>0</v>
      </c>
      <c r="AF82" s="173">
        <v>0</v>
      </c>
      <c r="AG82" s="173">
        <v>0</v>
      </c>
      <c r="AH82" s="173">
        <v>0</v>
      </c>
      <c r="AI82" s="173"/>
      <c r="AJ82" s="202">
        <v>0.64999999999999991</v>
      </c>
      <c r="AL82" s="223">
        <v>5521.2</v>
      </c>
      <c r="AM82" s="232">
        <f t="shared" si="19"/>
        <v>-2621.1999999999998</v>
      </c>
    </row>
    <row r="83" spans="1:39" ht="21.75" x14ac:dyDescent="0.3">
      <c r="A83" s="29">
        <v>6</v>
      </c>
      <c r="B83" s="30" t="s">
        <v>162</v>
      </c>
      <c r="C83" s="31">
        <v>1039</v>
      </c>
      <c r="D83" s="194">
        <f t="shared" si="18"/>
        <v>400</v>
      </c>
      <c r="E83" s="173">
        <v>0</v>
      </c>
      <c r="F83" s="173">
        <v>0</v>
      </c>
      <c r="G83" s="173">
        <v>0</v>
      </c>
      <c r="H83" s="173"/>
      <c r="I83" s="173"/>
      <c r="J83" s="173">
        <v>0</v>
      </c>
      <c r="K83" s="173">
        <v>0</v>
      </c>
      <c r="L83" s="173">
        <v>0</v>
      </c>
      <c r="M83" s="173">
        <v>0</v>
      </c>
      <c r="N83" s="173">
        <v>0</v>
      </c>
      <c r="O83" s="173"/>
      <c r="P83" s="173"/>
      <c r="Q83" s="173">
        <v>0</v>
      </c>
      <c r="R83" s="173">
        <v>0</v>
      </c>
      <c r="S83" s="173">
        <v>0</v>
      </c>
      <c r="T83" s="173">
        <v>0</v>
      </c>
      <c r="U83" s="173">
        <v>0</v>
      </c>
      <c r="V83" s="173"/>
      <c r="W83" s="173"/>
      <c r="X83" s="173">
        <v>0</v>
      </c>
      <c r="Y83" s="173">
        <v>0</v>
      </c>
      <c r="Z83" s="173">
        <v>200</v>
      </c>
      <c r="AA83" s="173">
        <v>0</v>
      </c>
      <c r="AB83" s="173">
        <v>0</v>
      </c>
      <c r="AC83" s="173"/>
      <c r="AD83" s="173"/>
      <c r="AE83" s="173">
        <v>0</v>
      </c>
      <c r="AF83" s="173">
        <v>200</v>
      </c>
      <c r="AG83" s="173">
        <v>0</v>
      </c>
      <c r="AH83" s="173">
        <v>0</v>
      </c>
      <c r="AI83" s="173"/>
      <c r="AJ83" s="202">
        <v>0.3</v>
      </c>
      <c r="AL83" s="223">
        <v>1238.7</v>
      </c>
      <c r="AM83" s="232">
        <f t="shared" si="19"/>
        <v>-838.7</v>
      </c>
    </row>
    <row r="84" spans="1:39" ht="21.75" x14ac:dyDescent="0.3">
      <c r="A84" s="29">
        <v>7</v>
      </c>
      <c r="B84" s="30" t="s">
        <v>163</v>
      </c>
      <c r="C84" s="31">
        <v>1130</v>
      </c>
      <c r="D84" s="194">
        <f t="shared" si="18"/>
        <v>600</v>
      </c>
      <c r="E84" s="173">
        <v>0</v>
      </c>
      <c r="F84" s="173">
        <v>0</v>
      </c>
      <c r="G84" s="173">
        <v>0</v>
      </c>
      <c r="H84" s="173"/>
      <c r="I84" s="173"/>
      <c r="J84" s="173">
        <v>0</v>
      </c>
      <c r="K84" s="173">
        <v>0</v>
      </c>
      <c r="L84" s="173">
        <v>0</v>
      </c>
      <c r="M84" s="173">
        <v>0</v>
      </c>
      <c r="N84" s="173">
        <v>0</v>
      </c>
      <c r="O84" s="173"/>
      <c r="P84" s="173"/>
      <c r="Q84" s="173">
        <v>0</v>
      </c>
      <c r="R84" s="173">
        <v>0</v>
      </c>
      <c r="S84" s="173">
        <v>0</v>
      </c>
      <c r="T84" s="173">
        <v>0</v>
      </c>
      <c r="U84" s="173">
        <v>0</v>
      </c>
      <c r="V84" s="173"/>
      <c r="W84" s="173"/>
      <c r="X84" s="173">
        <v>0</v>
      </c>
      <c r="Y84" s="173">
        <v>0</v>
      </c>
      <c r="Z84" s="173">
        <v>0</v>
      </c>
      <c r="AA84" s="173">
        <v>0</v>
      </c>
      <c r="AB84" s="173">
        <v>0</v>
      </c>
      <c r="AC84" s="173"/>
      <c r="AD84" s="173"/>
      <c r="AE84" s="173">
        <v>0</v>
      </c>
      <c r="AF84" s="173">
        <v>0</v>
      </c>
      <c r="AG84" s="173">
        <v>0</v>
      </c>
      <c r="AH84" s="173">
        <v>600</v>
      </c>
      <c r="AI84" s="173"/>
      <c r="AJ84" s="202">
        <v>0.55000000000000004</v>
      </c>
      <c r="AL84" s="223">
        <v>5904.4</v>
      </c>
      <c r="AM84" s="232">
        <f t="shared" si="19"/>
        <v>-5304.4</v>
      </c>
    </row>
    <row r="85" spans="1:39" ht="21.75" x14ac:dyDescent="0.3">
      <c r="A85" s="13">
        <v>8</v>
      </c>
      <c r="B85" s="51" t="s">
        <v>164</v>
      </c>
      <c r="C85" s="52">
        <v>1170</v>
      </c>
      <c r="D85" s="198">
        <f t="shared" si="18"/>
        <v>0</v>
      </c>
      <c r="E85" s="177">
        <v>0</v>
      </c>
      <c r="F85" s="177">
        <v>0</v>
      </c>
      <c r="G85" s="177">
        <v>0</v>
      </c>
      <c r="H85" s="177"/>
      <c r="I85" s="177"/>
      <c r="J85" s="177">
        <v>0</v>
      </c>
      <c r="K85" s="177">
        <v>0</v>
      </c>
      <c r="L85" s="177">
        <v>0</v>
      </c>
      <c r="M85" s="177">
        <v>0</v>
      </c>
      <c r="N85" s="177">
        <v>0</v>
      </c>
      <c r="O85" s="177"/>
      <c r="P85" s="177"/>
      <c r="Q85" s="177">
        <v>0</v>
      </c>
      <c r="R85" s="177">
        <v>0</v>
      </c>
      <c r="S85" s="177">
        <v>0</v>
      </c>
      <c r="T85" s="177">
        <v>0</v>
      </c>
      <c r="U85" s="177">
        <v>0</v>
      </c>
      <c r="V85" s="177"/>
      <c r="W85" s="177"/>
      <c r="X85" s="177">
        <v>0</v>
      </c>
      <c r="Y85" s="177">
        <v>0</v>
      </c>
      <c r="Z85" s="177">
        <v>0</v>
      </c>
      <c r="AA85" s="177">
        <v>0</v>
      </c>
      <c r="AB85" s="177">
        <v>0</v>
      </c>
      <c r="AC85" s="177"/>
      <c r="AD85" s="177"/>
      <c r="AE85" s="177">
        <v>0</v>
      </c>
      <c r="AF85" s="177">
        <v>0</v>
      </c>
      <c r="AG85" s="177">
        <v>0</v>
      </c>
      <c r="AH85" s="177">
        <v>0</v>
      </c>
      <c r="AI85" s="177"/>
      <c r="AJ85" s="207">
        <v>0</v>
      </c>
      <c r="AL85" s="227">
        <v>2362</v>
      </c>
      <c r="AM85" s="229">
        <f t="shared" si="19"/>
        <v>-2362</v>
      </c>
    </row>
    <row r="86" spans="1:39" ht="21.75" x14ac:dyDescent="0.3">
      <c r="A86" s="39"/>
      <c r="B86" s="40" t="s">
        <v>37</v>
      </c>
      <c r="C86" s="41"/>
      <c r="D86" s="196"/>
      <c r="E86" s="175">
        <v>1500</v>
      </c>
      <c r="F86" s="175">
        <v>0</v>
      </c>
      <c r="G86" s="175">
        <v>0</v>
      </c>
      <c r="H86" s="175"/>
      <c r="I86" s="175"/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/>
      <c r="P86" s="175"/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/>
      <c r="W86" s="175"/>
      <c r="X86" s="175">
        <v>0</v>
      </c>
      <c r="Y86" s="175">
        <v>0</v>
      </c>
      <c r="Z86" s="175">
        <v>0</v>
      </c>
      <c r="AA86" s="175">
        <v>500</v>
      </c>
      <c r="AB86" s="175">
        <v>0</v>
      </c>
      <c r="AC86" s="175"/>
      <c r="AD86" s="175"/>
      <c r="AE86" s="175">
        <v>0</v>
      </c>
      <c r="AF86" s="175">
        <v>0</v>
      </c>
      <c r="AG86" s="175">
        <v>500</v>
      </c>
      <c r="AH86" s="175">
        <v>0</v>
      </c>
      <c r="AI86" s="175"/>
      <c r="AJ86" s="204">
        <f>(AVERAGE(AJ87))</f>
        <v>1</v>
      </c>
      <c r="AL86" s="225"/>
      <c r="AM86" s="234"/>
    </row>
    <row r="87" spans="1:39" ht="21.75" x14ac:dyDescent="0.3">
      <c r="A87" s="29">
        <v>1</v>
      </c>
      <c r="B87" s="30" t="s">
        <v>167</v>
      </c>
      <c r="C87" s="31">
        <v>1174</v>
      </c>
      <c r="D87" s="194">
        <f>SUM(E87:AI87)</f>
        <v>2500</v>
      </c>
      <c r="E87" s="173">
        <v>1500</v>
      </c>
      <c r="F87" s="173">
        <v>0</v>
      </c>
      <c r="G87" s="173">
        <v>0</v>
      </c>
      <c r="H87" s="173"/>
      <c r="I87" s="173"/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/>
      <c r="P87" s="173"/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/>
      <c r="W87" s="173"/>
      <c r="X87" s="173">
        <v>0</v>
      </c>
      <c r="Y87" s="173">
        <v>0</v>
      </c>
      <c r="Z87" s="173">
        <v>0</v>
      </c>
      <c r="AA87" s="173">
        <v>500</v>
      </c>
      <c r="AB87" s="173">
        <v>0</v>
      </c>
      <c r="AC87" s="173"/>
      <c r="AD87" s="173"/>
      <c r="AE87" s="173">
        <v>0</v>
      </c>
      <c r="AF87" s="173">
        <v>0</v>
      </c>
      <c r="AG87" s="173">
        <v>500</v>
      </c>
      <c r="AH87" s="173">
        <v>0</v>
      </c>
      <c r="AI87" s="173"/>
      <c r="AJ87" s="202">
        <v>1</v>
      </c>
      <c r="AL87" s="223">
        <v>266</v>
      </c>
      <c r="AM87" s="232">
        <f>+D87-AL87</f>
        <v>2234</v>
      </c>
    </row>
    <row r="88" spans="1:39" s="44" customFormat="1" ht="21.75" x14ac:dyDescent="0.3">
      <c r="A88" s="39"/>
      <c r="B88" s="40" t="s">
        <v>38</v>
      </c>
      <c r="C88" s="41"/>
      <c r="D88" s="196"/>
      <c r="E88" s="175">
        <v>2000</v>
      </c>
      <c r="F88" s="175">
        <v>1500</v>
      </c>
      <c r="G88" s="175">
        <v>1500</v>
      </c>
      <c r="H88" s="175"/>
      <c r="I88" s="175"/>
      <c r="J88" s="175">
        <v>600</v>
      </c>
      <c r="K88" s="175">
        <v>500</v>
      </c>
      <c r="L88" s="175">
        <v>200</v>
      </c>
      <c r="M88" s="175">
        <v>300</v>
      </c>
      <c r="N88" s="175">
        <v>300</v>
      </c>
      <c r="O88" s="175"/>
      <c r="P88" s="175"/>
      <c r="Q88" s="175">
        <v>2700</v>
      </c>
      <c r="R88" s="175">
        <v>1200</v>
      </c>
      <c r="S88" s="175">
        <v>1300</v>
      </c>
      <c r="T88" s="175">
        <v>600</v>
      </c>
      <c r="U88" s="175">
        <v>300</v>
      </c>
      <c r="V88" s="175"/>
      <c r="W88" s="175"/>
      <c r="X88" s="175">
        <v>250</v>
      </c>
      <c r="Y88" s="175">
        <v>1400</v>
      </c>
      <c r="Z88" s="175">
        <v>1300</v>
      </c>
      <c r="AA88" s="175">
        <v>1050</v>
      </c>
      <c r="AB88" s="175">
        <v>1000</v>
      </c>
      <c r="AC88" s="175"/>
      <c r="AD88" s="175"/>
      <c r="AE88" s="175">
        <v>1050</v>
      </c>
      <c r="AF88" s="175">
        <v>2300</v>
      </c>
      <c r="AG88" s="175">
        <v>1200</v>
      </c>
      <c r="AH88" s="175">
        <v>0</v>
      </c>
      <c r="AI88" s="175"/>
      <c r="AJ88" s="204">
        <f>(AVERAGE(AJ89:AJ90))</f>
        <v>0.72499999999999998</v>
      </c>
      <c r="AL88" s="225"/>
      <c r="AM88" s="234"/>
    </row>
    <row r="89" spans="1:39" ht="21.75" x14ac:dyDescent="0.3">
      <c r="A89" s="29">
        <v>1</v>
      </c>
      <c r="B89" s="30" t="s">
        <v>165</v>
      </c>
      <c r="C89" s="31">
        <v>1056</v>
      </c>
      <c r="D89" s="194">
        <f t="shared" ref="D89:D90" si="20">SUM(E89:AI89)</f>
        <v>7550</v>
      </c>
      <c r="E89" s="173">
        <v>0</v>
      </c>
      <c r="F89" s="173">
        <v>1000</v>
      </c>
      <c r="G89" s="173">
        <v>500</v>
      </c>
      <c r="H89" s="173"/>
      <c r="I89" s="173"/>
      <c r="J89" s="173">
        <v>0</v>
      </c>
      <c r="K89" s="173">
        <v>500</v>
      </c>
      <c r="L89" s="173">
        <v>200</v>
      </c>
      <c r="M89" s="173">
        <v>300</v>
      </c>
      <c r="N89" s="173">
        <v>300</v>
      </c>
      <c r="O89" s="173"/>
      <c r="P89" s="173"/>
      <c r="Q89" s="173">
        <v>300</v>
      </c>
      <c r="R89" s="173">
        <v>0</v>
      </c>
      <c r="S89" s="173">
        <v>300</v>
      </c>
      <c r="T89" s="173">
        <v>300</v>
      </c>
      <c r="U89" s="173">
        <v>0</v>
      </c>
      <c r="V89" s="173"/>
      <c r="W89" s="173"/>
      <c r="X89" s="173">
        <v>0</v>
      </c>
      <c r="Y89" s="173">
        <v>1000</v>
      </c>
      <c r="Z89" s="173">
        <v>600</v>
      </c>
      <c r="AA89" s="173">
        <v>250</v>
      </c>
      <c r="AB89" s="173">
        <v>200</v>
      </c>
      <c r="AC89" s="173"/>
      <c r="AD89" s="173"/>
      <c r="AE89" s="173">
        <v>300</v>
      </c>
      <c r="AF89" s="173">
        <v>1000</v>
      </c>
      <c r="AG89" s="173">
        <v>500</v>
      </c>
      <c r="AH89" s="173">
        <v>0</v>
      </c>
      <c r="AI89" s="173"/>
      <c r="AJ89" s="202">
        <v>0.64999999999999991</v>
      </c>
      <c r="AL89" s="223">
        <v>7773.2</v>
      </c>
      <c r="AM89" s="232">
        <f t="shared" ref="AM89:AM90" si="21">+D89-AL89</f>
        <v>-223.19999999999982</v>
      </c>
    </row>
    <row r="90" spans="1:39" ht="22.5" thickBot="1" x14ac:dyDescent="0.35">
      <c r="A90" s="46">
        <v>2</v>
      </c>
      <c r="B90" s="47" t="s">
        <v>166</v>
      </c>
      <c r="C90" s="48">
        <v>1080</v>
      </c>
      <c r="D90" s="197">
        <f t="shared" si="20"/>
        <v>15000</v>
      </c>
      <c r="E90" s="176">
        <v>2000</v>
      </c>
      <c r="F90" s="176">
        <v>500</v>
      </c>
      <c r="G90" s="176">
        <v>1000</v>
      </c>
      <c r="H90" s="176"/>
      <c r="I90" s="176"/>
      <c r="J90" s="176">
        <v>600</v>
      </c>
      <c r="K90" s="176">
        <v>0</v>
      </c>
      <c r="L90" s="176">
        <v>0</v>
      </c>
      <c r="M90" s="176">
        <v>0</v>
      </c>
      <c r="N90" s="176">
        <v>0</v>
      </c>
      <c r="O90" s="176"/>
      <c r="P90" s="176"/>
      <c r="Q90" s="176">
        <v>2400</v>
      </c>
      <c r="R90" s="176">
        <v>1200</v>
      </c>
      <c r="S90" s="176">
        <v>1000</v>
      </c>
      <c r="T90" s="176">
        <v>300</v>
      </c>
      <c r="U90" s="176">
        <v>300</v>
      </c>
      <c r="V90" s="176"/>
      <c r="W90" s="176"/>
      <c r="X90" s="176">
        <v>250</v>
      </c>
      <c r="Y90" s="176">
        <v>400</v>
      </c>
      <c r="Z90" s="176">
        <v>700</v>
      </c>
      <c r="AA90" s="176">
        <v>800</v>
      </c>
      <c r="AB90" s="176">
        <v>800</v>
      </c>
      <c r="AC90" s="176"/>
      <c r="AD90" s="176"/>
      <c r="AE90" s="176">
        <v>750</v>
      </c>
      <c r="AF90" s="176">
        <v>1300</v>
      </c>
      <c r="AG90" s="176">
        <v>700</v>
      </c>
      <c r="AH90" s="176">
        <v>0</v>
      </c>
      <c r="AI90" s="176"/>
      <c r="AJ90" s="205">
        <v>0.8</v>
      </c>
      <c r="AL90" s="226">
        <v>23401</v>
      </c>
      <c r="AM90" s="235">
        <f t="shared" si="21"/>
        <v>-8401</v>
      </c>
    </row>
    <row r="91" spans="1:39" s="53" customFormat="1" x14ac:dyDescent="0.3"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</row>
    <row r="93" spans="1:39" ht="115.5" customHeight="1" x14ac:dyDescent="0.4">
      <c r="B93" s="66" t="s">
        <v>76</v>
      </c>
      <c r="C93" s="495" t="s">
        <v>91</v>
      </c>
      <c r="D93" s="495"/>
      <c r="E93" s="495"/>
      <c r="F93" s="495"/>
      <c r="G93" s="495"/>
      <c r="H93" s="495"/>
      <c r="I93" s="495"/>
      <c r="J93" s="495"/>
      <c r="AJ93" s="290"/>
    </row>
    <row r="94" spans="1:39" ht="27" x14ac:dyDescent="0.35">
      <c r="B94" s="191" t="s">
        <v>92</v>
      </c>
      <c r="C94" s="68"/>
      <c r="D94" s="68"/>
    </row>
    <row r="95" spans="1:39" ht="27.75" x14ac:dyDescent="0.4">
      <c r="B95" s="96">
        <v>0</v>
      </c>
      <c r="C95" s="67" t="s">
        <v>73</v>
      </c>
      <c r="D95" s="68"/>
    </row>
    <row r="96" spans="1:39" ht="27.75" x14ac:dyDescent="0.4">
      <c r="B96" s="96">
        <v>-0.1</v>
      </c>
      <c r="C96" s="67" t="s">
        <v>74</v>
      </c>
      <c r="D96" s="68"/>
    </row>
    <row r="97" spans="2:4" ht="27.75" x14ac:dyDescent="0.4">
      <c r="B97" s="96">
        <v>-0.15</v>
      </c>
      <c r="C97" s="67" t="s">
        <v>75</v>
      </c>
      <c r="D97" s="68"/>
    </row>
    <row r="98" spans="2:4" ht="27.75" x14ac:dyDescent="0.4">
      <c r="B98" s="96">
        <v>-0.2</v>
      </c>
      <c r="C98" s="67" t="s">
        <v>98</v>
      </c>
    </row>
  </sheetData>
  <autoFilter ref="B4:AM90" xr:uid="{00000000-0009-0000-0000-000004000000}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</autoFilter>
  <mergeCells count="10">
    <mergeCell ref="C93:J93"/>
    <mergeCell ref="AL4:AL5"/>
    <mergeCell ref="AM4:AM5"/>
    <mergeCell ref="A1:AJ2"/>
    <mergeCell ref="A4:A5"/>
    <mergeCell ref="B4:B5"/>
    <mergeCell ref="C4:C5"/>
    <mergeCell ref="D4:D5"/>
    <mergeCell ref="AJ4:AJ5"/>
    <mergeCell ref="E4:AI4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1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  <pageSetUpPr fitToPage="1"/>
  </sheetPr>
  <dimension ref="A1:AL102"/>
  <sheetViews>
    <sheetView view="pageBreakPreview" zoomScale="60" zoomScaleNormal="70" workbookViewId="0">
      <pane xSplit="4" ySplit="10" topLeftCell="E11" activePane="bottomRight" state="frozen"/>
      <selection activeCell="C86" sqref="C86"/>
      <selection pane="topRight" activeCell="C86" sqref="C86"/>
      <selection pane="bottomLeft" activeCell="C86" sqref="C86"/>
      <selection pane="bottomRight" activeCell="A3" sqref="A3"/>
    </sheetView>
  </sheetViews>
  <sheetFormatPr defaultRowHeight="20.25" outlineLevelRow="1" x14ac:dyDescent="0.3"/>
  <cols>
    <col min="1" max="1" width="4.625" style="4" bestFit="1" customWidth="1"/>
    <col min="2" max="2" width="35.125" style="57" customWidth="1"/>
    <col min="3" max="3" width="11.75" style="57" customWidth="1"/>
    <col min="4" max="4" width="15.25" style="57" customWidth="1"/>
    <col min="5" max="7" width="6.75" style="57" customWidth="1"/>
    <col min="8" max="8" width="6.75" style="57" bestFit="1" customWidth="1"/>
    <col min="9" max="9" width="6.75" style="57" customWidth="1"/>
    <col min="10" max="10" width="6.375" style="57" customWidth="1"/>
    <col min="11" max="11" width="6.75" style="57" bestFit="1" customWidth="1"/>
    <col min="12" max="12" width="6.75" style="57" customWidth="1"/>
    <col min="13" max="13" width="6.375" style="57" customWidth="1"/>
    <col min="14" max="14" width="7.875" style="57" customWidth="1"/>
    <col min="15" max="17" width="6.75" style="57" bestFit="1" customWidth="1"/>
    <col min="18" max="18" width="6.25" style="57" customWidth="1"/>
    <col min="19" max="19" width="6.75" style="57" bestFit="1" customWidth="1"/>
    <col min="20" max="21" width="6.5" style="57" customWidth="1"/>
    <col min="22" max="24" width="6.75" style="57" bestFit="1" customWidth="1"/>
    <col min="25" max="26" width="6.75" style="57" customWidth="1"/>
    <col min="27" max="27" width="6.75" style="57" bestFit="1" customWidth="1"/>
    <col min="28" max="29" width="6.5" style="57" customWidth="1"/>
    <col min="30" max="34" width="6.75" style="57" bestFit="1" customWidth="1"/>
    <col min="35" max="35" width="6.75" style="57" customWidth="1"/>
    <col min="36" max="36" width="15.25" style="57" customWidth="1"/>
    <col min="37" max="37" width="17" style="57" bestFit="1" customWidth="1"/>
    <col min="38" max="213" width="9" style="4"/>
    <col min="214" max="214" width="4" style="4" customWidth="1"/>
    <col min="215" max="215" width="17.75" style="4" customWidth="1"/>
    <col min="216" max="217" width="12.5" style="4" customWidth="1"/>
    <col min="218" max="218" width="12.25" style="4" bestFit="1" customWidth="1"/>
    <col min="219" max="220" width="11" style="4" customWidth="1"/>
    <col min="221" max="221" width="9.875" style="4" customWidth="1"/>
    <col min="222" max="223" width="11" style="4" customWidth="1"/>
    <col min="224" max="224" width="10.125" style="4" customWidth="1"/>
    <col min="225" max="226" width="11" style="4" customWidth="1"/>
    <col min="227" max="227" width="10.375" style="4" customWidth="1"/>
    <col min="228" max="229" width="11" style="4" customWidth="1"/>
    <col min="230" max="230" width="10.625" style="4" customWidth="1"/>
    <col min="231" max="233" width="11" style="4" customWidth="1"/>
    <col min="234" max="235" width="11.25" style="4" customWidth="1"/>
    <col min="236" max="236" width="10.375" style="4" bestFit="1" customWidth="1"/>
    <col min="237" max="238" width="11.25" style="4" customWidth="1"/>
    <col min="239" max="239" width="10.375" style="4" customWidth="1"/>
    <col min="240" max="241" width="11.25" style="4" customWidth="1"/>
    <col min="242" max="242" width="12.25" style="4" bestFit="1" customWidth="1"/>
    <col min="243" max="244" width="11.25" style="4" customWidth="1"/>
    <col min="245" max="245" width="9.625" style="4" customWidth="1"/>
    <col min="246" max="247" width="11.25" style="4" customWidth="1"/>
    <col min="248" max="248" width="9.25" style="4" customWidth="1"/>
    <col min="249" max="250" width="11.25" style="4" customWidth="1"/>
    <col min="251" max="251" width="10.125" style="4" customWidth="1"/>
    <col min="252" max="253" width="9.375" style="4" customWidth="1"/>
    <col min="254" max="254" width="10.375" style="4" bestFit="1" customWidth="1"/>
    <col min="255" max="256" width="9.375" style="4" customWidth="1"/>
    <col min="257" max="257" width="9.25" style="4" bestFit="1" customWidth="1"/>
    <col min="258" max="258" width="9.375" style="4" customWidth="1"/>
    <col min="259" max="259" width="9" style="4" customWidth="1"/>
    <col min="260" max="260" width="9.75" style="4" customWidth="1"/>
    <col min="261" max="261" width="10.5" style="4" customWidth="1"/>
    <col min="262" max="262" width="11.125" style="4" bestFit="1" customWidth="1"/>
    <col min="263" max="263" width="10.375" style="4" bestFit="1" customWidth="1"/>
    <col min="264" max="264" width="9.375" style="4" customWidth="1"/>
    <col min="265" max="265" width="10" style="4" customWidth="1"/>
    <col min="266" max="266" width="8.5" style="4" bestFit="1" customWidth="1"/>
    <col min="267" max="267" width="10.25" style="4" customWidth="1"/>
    <col min="268" max="268" width="10.125" style="4" customWidth="1"/>
    <col min="269" max="269" width="9.25" style="4" bestFit="1" customWidth="1"/>
    <col min="270" max="270" width="11" style="4" bestFit="1" customWidth="1"/>
    <col min="271" max="271" width="10.625" style="4" customWidth="1"/>
    <col min="272" max="272" width="10.375" style="4" bestFit="1" customWidth="1"/>
    <col min="273" max="273" width="9.5" style="4" bestFit="1" customWidth="1"/>
    <col min="274" max="469" width="9" style="4"/>
    <col min="470" max="470" width="4" style="4" customWidth="1"/>
    <col min="471" max="471" width="17.75" style="4" customWidth="1"/>
    <col min="472" max="473" width="12.5" style="4" customWidth="1"/>
    <col min="474" max="474" width="12.25" style="4" bestFit="1" customWidth="1"/>
    <col min="475" max="476" width="11" style="4" customWidth="1"/>
    <col min="477" max="477" width="9.875" style="4" customWidth="1"/>
    <col min="478" max="479" width="11" style="4" customWidth="1"/>
    <col min="480" max="480" width="10.125" style="4" customWidth="1"/>
    <col min="481" max="482" width="11" style="4" customWidth="1"/>
    <col min="483" max="483" width="10.375" style="4" customWidth="1"/>
    <col min="484" max="485" width="11" style="4" customWidth="1"/>
    <col min="486" max="486" width="10.625" style="4" customWidth="1"/>
    <col min="487" max="489" width="11" style="4" customWidth="1"/>
    <col min="490" max="491" width="11.25" style="4" customWidth="1"/>
    <col min="492" max="492" width="10.375" style="4" bestFit="1" customWidth="1"/>
    <col min="493" max="494" width="11.25" style="4" customWidth="1"/>
    <col min="495" max="495" width="10.375" style="4" customWidth="1"/>
    <col min="496" max="497" width="11.25" style="4" customWidth="1"/>
    <col min="498" max="498" width="12.25" style="4" bestFit="1" customWidth="1"/>
    <col min="499" max="500" width="11.25" style="4" customWidth="1"/>
    <col min="501" max="501" width="9.625" style="4" customWidth="1"/>
    <col min="502" max="503" width="11.25" style="4" customWidth="1"/>
    <col min="504" max="504" width="9.25" style="4" customWidth="1"/>
    <col min="505" max="506" width="11.25" style="4" customWidth="1"/>
    <col min="507" max="507" width="10.125" style="4" customWidth="1"/>
    <col min="508" max="509" width="9.375" style="4" customWidth="1"/>
    <col min="510" max="510" width="10.375" style="4" bestFit="1" customWidth="1"/>
    <col min="511" max="512" width="9.375" style="4" customWidth="1"/>
    <col min="513" max="513" width="9.25" style="4" bestFit="1" customWidth="1"/>
    <col min="514" max="514" width="9.375" style="4" customWidth="1"/>
    <col min="515" max="515" width="9" style="4" customWidth="1"/>
    <col min="516" max="516" width="9.75" style="4" customWidth="1"/>
    <col min="517" max="517" width="10.5" style="4" customWidth="1"/>
    <col min="518" max="518" width="11.125" style="4" bestFit="1" customWidth="1"/>
    <col min="519" max="519" width="10.375" style="4" bestFit="1" customWidth="1"/>
    <col min="520" max="520" width="9.375" style="4" customWidth="1"/>
    <col min="521" max="521" width="10" style="4" customWidth="1"/>
    <col min="522" max="522" width="8.5" style="4" bestFit="1" customWidth="1"/>
    <col min="523" max="523" width="10.25" style="4" customWidth="1"/>
    <col min="524" max="524" width="10.125" style="4" customWidth="1"/>
    <col min="525" max="525" width="9.25" style="4" bestFit="1" customWidth="1"/>
    <col min="526" max="526" width="11" style="4" bestFit="1" customWidth="1"/>
    <col min="527" max="527" width="10.625" style="4" customWidth="1"/>
    <col min="528" max="528" width="10.375" style="4" bestFit="1" customWidth="1"/>
    <col min="529" max="529" width="9.5" style="4" bestFit="1" customWidth="1"/>
    <col min="530" max="725" width="9" style="4"/>
    <col min="726" max="726" width="4" style="4" customWidth="1"/>
    <col min="727" max="727" width="17.75" style="4" customWidth="1"/>
    <col min="728" max="729" width="12.5" style="4" customWidth="1"/>
    <col min="730" max="730" width="12.25" style="4" bestFit="1" customWidth="1"/>
    <col min="731" max="732" width="11" style="4" customWidth="1"/>
    <col min="733" max="733" width="9.875" style="4" customWidth="1"/>
    <col min="734" max="735" width="11" style="4" customWidth="1"/>
    <col min="736" max="736" width="10.125" style="4" customWidth="1"/>
    <col min="737" max="738" width="11" style="4" customWidth="1"/>
    <col min="739" max="739" width="10.375" style="4" customWidth="1"/>
    <col min="740" max="741" width="11" style="4" customWidth="1"/>
    <col min="742" max="742" width="10.625" style="4" customWidth="1"/>
    <col min="743" max="745" width="11" style="4" customWidth="1"/>
    <col min="746" max="747" width="11.25" style="4" customWidth="1"/>
    <col min="748" max="748" width="10.375" style="4" bestFit="1" customWidth="1"/>
    <col min="749" max="750" width="11.25" style="4" customWidth="1"/>
    <col min="751" max="751" width="10.375" style="4" customWidth="1"/>
    <col min="752" max="753" width="11.25" style="4" customWidth="1"/>
    <col min="754" max="754" width="12.25" style="4" bestFit="1" customWidth="1"/>
    <col min="755" max="756" width="11.25" style="4" customWidth="1"/>
    <col min="757" max="757" width="9.625" style="4" customWidth="1"/>
    <col min="758" max="759" width="11.25" style="4" customWidth="1"/>
    <col min="760" max="760" width="9.25" style="4" customWidth="1"/>
    <col min="761" max="762" width="11.25" style="4" customWidth="1"/>
    <col min="763" max="763" width="10.125" style="4" customWidth="1"/>
    <col min="764" max="765" width="9.375" style="4" customWidth="1"/>
    <col min="766" max="766" width="10.375" style="4" bestFit="1" customWidth="1"/>
    <col min="767" max="768" width="9.375" style="4" customWidth="1"/>
    <col min="769" max="769" width="9.25" style="4" bestFit="1" customWidth="1"/>
    <col min="770" max="770" width="9.375" style="4" customWidth="1"/>
    <col min="771" max="771" width="9" style="4" customWidth="1"/>
    <col min="772" max="772" width="9.75" style="4" customWidth="1"/>
    <col min="773" max="773" width="10.5" style="4" customWidth="1"/>
    <col min="774" max="774" width="11.125" style="4" bestFit="1" customWidth="1"/>
    <col min="775" max="775" width="10.375" style="4" bestFit="1" customWidth="1"/>
    <col min="776" max="776" width="9.375" style="4" customWidth="1"/>
    <col min="777" max="777" width="10" style="4" customWidth="1"/>
    <col min="778" max="778" width="8.5" style="4" bestFit="1" customWidth="1"/>
    <col min="779" max="779" width="10.25" style="4" customWidth="1"/>
    <col min="780" max="780" width="10.125" style="4" customWidth="1"/>
    <col min="781" max="781" width="9.25" style="4" bestFit="1" customWidth="1"/>
    <col min="782" max="782" width="11" style="4" bestFit="1" customWidth="1"/>
    <col min="783" max="783" width="10.625" style="4" customWidth="1"/>
    <col min="784" max="784" width="10.375" style="4" bestFit="1" customWidth="1"/>
    <col min="785" max="785" width="9.5" style="4" bestFit="1" customWidth="1"/>
    <col min="786" max="981" width="9" style="4"/>
    <col min="982" max="982" width="4" style="4" customWidth="1"/>
    <col min="983" max="983" width="17.75" style="4" customWidth="1"/>
    <col min="984" max="985" width="12.5" style="4" customWidth="1"/>
    <col min="986" max="986" width="12.25" style="4" bestFit="1" customWidth="1"/>
    <col min="987" max="988" width="11" style="4" customWidth="1"/>
    <col min="989" max="989" width="9.875" style="4" customWidth="1"/>
    <col min="990" max="991" width="11" style="4" customWidth="1"/>
    <col min="992" max="992" width="10.125" style="4" customWidth="1"/>
    <col min="993" max="994" width="11" style="4" customWidth="1"/>
    <col min="995" max="995" width="10.375" style="4" customWidth="1"/>
    <col min="996" max="997" width="11" style="4" customWidth="1"/>
    <col min="998" max="998" width="10.625" style="4" customWidth="1"/>
    <col min="999" max="1001" width="11" style="4" customWidth="1"/>
    <col min="1002" max="1003" width="11.25" style="4" customWidth="1"/>
    <col min="1004" max="1004" width="10.375" style="4" bestFit="1" customWidth="1"/>
    <col min="1005" max="1006" width="11.25" style="4" customWidth="1"/>
    <col min="1007" max="1007" width="10.375" style="4" customWidth="1"/>
    <col min="1008" max="1009" width="11.25" style="4" customWidth="1"/>
    <col min="1010" max="1010" width="12.25" style="4" bestFit="1" customWidth="1"/>
    <col min="1011" max="1012" width="11.25" style="4" customWidth="1"/>
    <col min="1013" max="1013" width="9.625" style="4" customWidth="1"/>
    <col min="1014" max="1015" width="11.25" style="4" customWidth="1"/>
    <col min="1016" max="1016" width="9.25" style="4" customWidth="1"/>
    <col min="1017" max="1018" width="11.25" style="4" customWidth="1"/>
    <col min="1019" max="1019" width="10.125" style="4" customWidth="1"/>
    <col min="1020" max="1021" width="9.375" style="4" customWidth="1"/>
    <col min="1022" max="1022" width="10.375" style="4" bestFit="1" customWidth="1"/>
    <col min="1023" max="1024" width="9.375" style="4" customWidth="1"/>
    <col min="1025" max="1025" width="9.25" style="4" bestFit="1" customWidth="1"/>
    <col min="1026" max="1026" width="9.375" style="4" customWidth="1"/>
    <col min="1027" max="1027" width="9" style="4" customWidth="1"/>
    <col min="1028" max="1028" width="9.75" style="4" customWidth="1"/>
    <col min="1029" max="1029" width="10.5" style="4" customWidth="1"/>
    <col min="1030" max="1030" width="11.125" style="4" bestFit="1" customWidth="1"/>
    <col min="1031" max="1031" width="10.375" style="4" bestFit="1" customWidth="1"/>
    <col min="1032" max="1032" width="9.375" style="4" customWidth="1"/>
    <col min="1033" max="1033" width="10" style="4" customWidth="1"/>
    <col min="1034" max="1034" width="8.5" style="4" bestFit="1" customWidth="1"/>
    <col min="1035" max="1035" width="10.25" style="4" customWidth="1"/>
    <col min="1036" max="1036" width="10.125" style="4" customWidth="1"/>
    <col min="1037" max="1037" width="9.25" style="4" bestFit="1" customWidth="1"/>
    <col min="1038" max="1038" width="11" style="4" bestFit="1" customWidth="1"/>
    <col min="1039" max="1039" width="10.625" style="4" customWidth="1"/>
    <col min="1040" max="1040" width="10.375" style="4" bestFit="1" customWidth="1"/>
    <col min="1041" max="1041" width="9.5" style="4" bestFit="1" customWidth="1"/>
    <col min="1042" max="1237" width="9" style="4"/>
    <col min="1238" max="1238" width="4" style="4" customWidth="1"/>
    <col min="1239" max="1239" width="17.75" style="4" customWidth="1"/>
    <col min="1240" max="1241" width="12.5" style="4" customWidth="1"/>
    <col min="1242" max="1242" width="12.25" style="4" bestFit="1" customWidth="1"/>
    <col min="1243" max="1244" width="11" style="4" customWidth="1"/>
    <col min="1245" max="1245" width="9.875" style="4" customWidth="1"/>
    <col min="1246" max="1247" width="11" style="4" customWidth="1"/>
    <col min="1248" max="1248" width="10.125" style="4" customWidth="1"/>
    <col min="1249" max="1250" width="11" style="4" customWidth="1"/>
    <col min="1251" max="1251" width="10.375" style="4" customWidth="1"/>
    <col min="1252" max="1253" width="11" style="4" customWidth="1"/>
    <col min="1254" max="1254" width="10.625" style="4" customWidth="1"/>
    <col min="1255" max="1257" width="11" style="4" customWidth="1"/>
    <col min="1258" max="1259" width="11.25" style="4" customWidth="1"/>
    <col min="1260" max="1260" width="10.375" style="4" bestFit="1" customWidth="1"/>
    <col min="1261" max="1262" width="11.25" style="4" customWidth="1"/>
    <col min="1263" max="1263" width="10.375" style="4" customWidth="1"/>
    <col min="1264" max="1265" width="11.25" style="4" customWidth="1"/>
    <col min="1266" max="1266" width="12.25" style="4" bestFit="1" customWidth="1"/>
    <col min="1267" max="1268" width="11.25" style="4" customWidth="1"/>
    <col min="1269" max="1269" width="9.625" style="4" customWidth="1"/>
    <col min="1270" max="1271" width="11.25" style="4" customWidth="1"/>
    <col min="1272" max="1272" width="9.25" style="4" customWidth="1"/>
    <col min="1273" max="1274" width="11.25" style="4" customWidth="1"/>
    <col min="1275" max="1275" width="10.125" style="4" customWidth="1"/>
    <col min="1276" max="1277" width="9.375" style="4" customWidth="1"/>
    <col min="1278" max="1278" width="10.375" style="4" bestFit="1" customWidth="1"/>
    <col min="1279" max="1280" width="9.375" style="4" customWidth="1"/>
    <col min="1281" max="1281" width="9.25" style="4" bestFit="1" customWidth="1"/>
    <col min="1282" max="1282" width="9.375" style="4" customWidth="1"/>
    <col min="1283" max="1283" width="9" style="4" customWidth="1"/>
    <col min="1284" max="1284" width="9.75" style="4" customWidth="1"/>
    <col min="1285" max="1285" width="10.5" style="4" customWidth="1"/>
    <col min="1286" max="1286" width="11.125" style="4" bestFit="1" customWidth="1"/>
    <col min="1287" max="1287" width="10.375" style="4" bestFit="1" customWidth="1"/>
    <col min="1288" max="1288" width="9.375" style="4" customWidth="1"/>
    <col min="1289" max="1289" width="10" style="4" customWidth="1"/>
    <col min="1290" max="1290" width="8.5" style="4" bestFit="1" customWidth="1"/>
    <col min="1291" max="1291" width="10.25" style="4" customWidth="1"/>
    <col min="1292" max="1292" width="10.125" style="4" customWidth="1"/>
    <col min="1293" max="1293" width="9.25" style="4" bestFit="1" customWidth="1"/>
    <col min="1294" max="1294" width="11" style="4" bestFit="1" customWidth="1"/>
    <col min="1295" max="1295" width="10.625" style="4" customWidth="1"/>
    <col min="1296" max="1296" width="10.375" style="4" bestFit="1" customWidth="1"/>
    <col min="1297" max="1297" width="9.5" style="4" bestFit="1" customWidth="1"/>
    <col min="1298" max="1493" width="9" style="4"/>
    <col min="1494" max="1494" width="4" style="4" customWidth="1"/>
    <col min="1495" max="1495" width="17.75" style="4" customWidth="1"/>
    <col min="1496" max="1497" width="12.5" style="4" customWidth="1"/>
    <col min="1498" max="1498" width="12.25" style="4" bestFit="1" customWidth="1"/>
    <col min="1499" max="1500" width="11" style="4" customWidth="1"/>
    <col min="1501" max="1501" width="9.875" style="4" customWidth="1"/>
    <col min="1502" max="1503" width="11" style="4" customWidth="1"/>
    <col min="1504" max="1504" width="10.125" style="4" customWidth="1"/>
    <col min="1505" max="1506" width="11" style="4" customWidth="1"/>
    <col min="1507" max="1507" width="10.375" style="4" customWidth="1"/>
    <col min="1508" max="1509" width="11" style="4" customWidth="1"/>
    <col min="1510" max="1510" width="10.625" style="4" customWidth="1"/>
    <col min="1511" max="1513" width="11" style="4" customWidth="1"/>
    <col min="1514" max="1515" width="11.25" style="4" customWidth="1"/>
    <col min="1516" max="1516" width="10.375" style="4" bestFit="1" customWidth="1"/>
    <col min="1517" max="1518" width="11.25" style="4" customWidth="1"/>
    <col min="1519" max="1519" width="10.375" style="4" customWidth="1"/>
    <col min="1520" max="1521" width="11.25" style="4" customWidth="1"/>
    <col min="1522" max="1522" width="12.25" style="4" bestFit="1" customWidth="1"/>
    <col min="1523" max="1524" width="11.25" style="4" customWidth="1"/>
    <col min="1525" max="1525" width="9.625" style="4" customWidth="1"/>
    <col min="1526" max="1527" width="11.25" style="4" customWidth="1"/>
    <col min="1528" max="1528" width="9.25" style="4" customWidth="1"/>
    <col min="1529" max="1530" width="11.25" style="4" customWidth="1"/>
    <col min="1531" max="1531" width="10.125" style="4" customWidth="1"/>
    <col min="1532" max="1533" width="9.375" style="4" customWidth="1"/>
    <col min="1534" max="1534" width="10.375" style="4" bestFit="1" customWidth="1"/>
    <col min="1535" max="1536" width="9.375" style="4" customWidth="1"/>
    <col min="1537" max="1537" width="9.25" style="4" bestFit="1" customWidth="1"/>
    <col min="1538" max="1538" width="9.375" style="4" customWidth="1"/>
    <col min="1539" max="1539" width="9" style="4" customWidth="1"/>
    <col min="1540" max="1540" width="9.75" style="4" customWidth="1"/>
    <col min="1541" max="1541" width="10.5" style="4" customWidth="1"/>
    <col min="1542" max="1542" width="11.125" style="4" bestFit="1" customWidth="1"/>
    <col min="1543" max="1543" width="10.375" style="4" bestFit="1" customWidth="1"/>
    <col min="1544" max="1544" width="9.375" style="4" customWidth="1"/>
    <col min="1545" max="1545" width="10" style="4" customWidth="1"/>
    <col min="1546" max="1546" width="8.5" style="4" bestFit="1" customWidth="1"/>
    <col min="1547" max="1547" width="10.25" style="4" customWidth="1"/>
    <col min="1548" max="1548" width="10.125" style="4" customWidth="1"/>
    <col min="1549" max="1549" width="9.25" style="4" bestFit="1" customWidth="1"/>
    <col min="1550" max="1550" width="11" style="4" bestFit="1" customWidth="1"/>
    <col min="1551" max="1551" width="10.625" style="4" customWidth="1"/>
    <col min="1552" max="1552" width="10.375" style="4" bestFit="1" customWidth="1"/>
    <col min="1553" max="1553" width="9.5" style="4" bestFit="1" customWidth="1"/>
    <col min="1554" max="1749" width="9" style="4"/>
    <col min="1750" max="1750" width="4" style="4" customWidth="1"/>
    <col min="1751" max="1751" width="17.75" style="4" customWidth="1"/>
    <col min="1752" max="1753" width="12.5" style="4" customWidth="1"/>
    <col min="1754" max="1754" width="12.25" style="4" bestFit="1" customWidth="1"/>
    <col min="1755" max="1756" width="11" style="4" customWidth="1"/>
    <col min="1757" max="1757" width="9.875" style="4" customWidth="1"/>
    <col min="1758" max="1759" width="11" style="4" customWidth="1"/>
    <col min="1760" max="1760" width="10.125" style="4" customWidth="1"/>
    <col min="1761" max="1762" width="11" style="4" customWidth="1"/>
    <col min="1763" max="1763" width="10.375" style="4" customWidth="1"/>
    <col min="1764" max="1765" width="11" style="4" customWidth="1"/>
    <col min="1766" max="1766" width="10.625" style="4" customWidth="1"/>
    <col min="1767" max="1769" width="11" style="4" customWidth="1"/>
    <col min="1770" max="1771" width="11.25" style="4" customWidth="1"/>
    <col min="1772" max="1772" width="10.375" style="4" bestFit="1" customWidth="1"/>
    <col min="1773" max="1774" width="11.25" style="4" customWidth="1"/>
    <col min="1775" max="1775" width="10.375" style="4" customWidth="1"/>
    <col min="1776" max="1777" width="11.25" style="4" customWidth="1"/>
    <col min="1778" max="1778" width="12.25" style="4" bestFit="1" customWidth="1"/>
    <col min="1779" max="1780" width="11.25" style="4" customWidth="1"/>
    <col min="1781" max="1781" width="9.625" style="4" customWidth="1"/>
    <col min="1782" max="1783" width="11.25" style="4" customWidth="1"/>
    <col min="1784" max="1784" width="9.25" style="4" customWidth="1"/>
    <col min="1785" max="1786" width="11.25" style="4" customWidth="1"/>
    <col min="1787" max="1787" width="10.125" style="4" customWidth="1"/>
    <col min="1788" max="1789" width="9.375" style="4" customWidth="1"/>
    <col min="1790" max="1790" width="10.375" style="4" bestFit="1" customWidth="1"/>
    <col min="1791" max="1792" width="9.375" style="4" customWidth="1"/>
    <col min="1793" max="1793" width="9.25" style="4" bestFit="1" customWidth="1"/>
    <col min="1794" max="1794" width="9.375" style="4" customWidth="1"/>
    <col min="1795" max="1795" width="9" style="4" customWidth="1"/>
    <col min="1796" max="1796" width="9.75" style="4" customWidth="1"/>
    <col min="1797" max="1797" width="10.5" style="4" customWidth="1"/>
    <col min="1798" max="1798" width="11.125" style="4" bestFit="1" customWidth="1"/>
    <col min="1799" max="1799" width="10.375" style="4" bestFit="1" customWidth="1"/>
    <col min="1800" max="1800" width="9.375" style="4" customWidth="1"/>
    <col min="1801" max="1801" width="10" style="4" customWidth="1"/>
    <col min="1802" max="1802" width="8.5" style="4" bestFit="1" customWidth="1"/>
    <col min="1803" max="1803" width="10.25" style="4" customWidth="1"/>
    <col min="1804" max="1804" width="10.125" style="4" customWidth="1"/>
    <col min="1805" max="1805" width="9.25" style="4" bestFit="1" customWidth="1"/>
    <col min="1806" max="1806" width="11" style="4" bestFit="1" customWidth="1"/>
    <col min="1807" max="1807" width="10.625" style="4" customWidth="1"/>
    <col min="1808" max="1808" width="10.375" style="4" bestFit="1" customWidth="1"/>
    <col min="1809" max="1809" width="9.5" style="4" bestFit="1" customWidth="1"/>
    <col min="1810" max="2005" width="9" style="4"/>
    <col min="2006" max="2006" width="4" style="4" customWidth="1"/>
    <col min="2007" max="2007" width="17.75" style="4" customWidth="1"/>
    <col min="2008" max="2009" width="12.5" style="4" customWidth="1"/>
    <col min="2010" max="2010" width="12.25" style="4" bestFit="1" customWidth="1"/>
    <col min="2011" max="2012" width="11" style="4" customWidth="1"/>
    <col min="2013" max="2013" width="9.875" style="4" customWidth="1"/>
    <col min="2014" max="2015" width="11" style="4" customWidth="1"/>
    <col min="2016" max="2016" width="10.125" style="4" customWidth="1"/>
    <col min="2017" max="2018" width="11" style="4" customWidth="1"/>
    <col min="2019" max="2019" width="10.375" style="4" customWidth="1"/>
    <col min="2020" max="2021" width="11" style="4" customWidth="1"/>
    <col min="2022" max="2022" width="10.625" style="4" customWidth="1"/>
    <col min="2023" max="2025" width="11" style="4" customWidth="1"/>
    <col min="2026" max="2027" width="11.25" style="4" customWidth="1"/>
    <col min="2028" max="2028" width="10.375" style="4" bestFit="1" customWidth="1"/>
    <col min="2029" max="2030" width="11.25" style="4" customWidth="1"/>
    <col min="2031" max="2031" width="10.375" style="4" customWidth="1"/>
    <col min="2032" max="2033" width="11.25" style="4" customWidth="1"/>
    <col min="2034" max="2034" width="12.25" style="4" bestFit="1" customWidth="1"/>
    <col min="2035" max="2036" width="11.25" style="4" customWidth="1"/>
    <col min="2037" max="2037" width="9.625" style="4" customWidth="1"/>
    <col min="2038" max="2039" width="11.25" style="4" customWidth="1"/>
    <col min="2040" max="2040" width="9.25" style="4" customWidth="1"/>
    <col min="2041" max="2042" width="11.25" style="4" customWidth="1"/>
    <col min="2043" max="2043" width="10.125" style="4" customWidth="1"/>
    <col min="2044" max="2045" width="9.375" style="4" customWidth="1"/>
    <col min="2046" max="2046" width="10.375" style="4" bestFit="1" customWidth="1"/>
    <col min="2047" max="2048" width="9.375" style="4" customWidth="1"/>
    <col min="2049" max="2049" width="9.25" style="4" bestFit="1" customWidth="1"/>
    <col min="2050" max="2050" width="9.375" style="4" customWidth="1"/>
    <col min="2051" max="2051" width="9" style="4" customWidth="1"/>
    <col min="2052" max="2052" width="9.75" style="4" customWidth="1"/>
    <col min="2053" max="2053" width="10.5" style="4" customWidth="1"/>
    <col min="2054" max="2054" width="11.125" style="4" bestFit="1" customWidth="1"/>
    <col min="2055" max="2055" width="10.375" style="4" bestFit="1" customWidth="1"/>
    <col min="2056" max="2056" width="9.375" style="4" customWidth="1"/>
    <col min="2057" max="2057" width="10" style="4" customWidth="1"/>
    <col min="2058" max="2058" width="8.5" style="4" bestFit="1" customWidth="1"/>
    <col min="2059" max="2059" width="10.25" style="4" customWidth="1"/>
    <col min="2060" max="2060" width="10.125" style="4" customWidth="1"/>
    <col min="2061" max="2061" width="9.25" style="4" bestFit="1" customWidth="1"/>
    <col min="2062" max="2062" width="11" style="4" bestFit="1" customWidth="1"/>
    <col min="2063" max="2063" width="10.625" style="4" customWidth="1"/>
    <col min="2064" max="2064" width="10.375" style="4" bestFit="1" customWidth="1"/>
    <col min="2065" max="2065" width="9.5" style="4" bestFit="1" customWidth="1"/>
    <col min="2066" max="2261" width="9" style="4"/>
    <col min="2262" max="2262" width="4" style="4" customWidth="1"/>
    <col min="2263" max="2263" width="17.75" style="4" customWidth="1"/>
    <col min="2264" max="2265" width="12.5" style="4" customWidth="1"/>
    <col min="2266" max="2266" width="12.25" style="4" bestFit="1" customWidth="1"/>
    <col min="2267" max="2268" width="11" style="4" customWidth="1"/>
    <col min="2269" max="2269" width="9.875" style="4" customWidth="1"/>
    <col min="2270" max="2271" width="11" style="4" customWidth="1"/>
    <col min="2272" max="2272" width="10.125" style="4" customWidth="1"/>
    <col min="2273" max="2274" width="11" style="4" customWidth="1"/>
    <col min="2275" max="2275" width="10.375" style="4" customWidth="1"/>
    <col min="2276" max="2277" width="11" style="4" customWidth="1"/>
    <col min="2278" max="2278" width="10.625" style="4" customWidth="1"/>
    <col min="2279" max="2281" width="11" style="4" customWidth="1"/>
    <col min="2282" max="2283" width="11.25" style="4" customWidth="1"/>
    <col min="2284" max="2284" width="10.375" style="4" bestFit="1" customWidth="1"/>
    <col min="2285" max="2286" width="11.25" style="4" customWidth="1"/>
    <col min="2287" max="2287" width="10.375" style="4" customWidth="1"/>
    <col min="2288" max="2289" width="11.25" style="4" customWidth="1"/>
    <col min="2290" max="2290" width="12.25" style="4" bestFit="1" customWidth="1"/>
    <col min="2291" max="2292" width="11.25" style="4" customWidth="1"/>
    <col min="2293" max="2293" width="9.625" style="4" customWidth="1"/>
    <col min="2294" max="2295" width="11.25" style="4" customWidth="1"/>
    <col min="2296" max="2296" width="9.25" style="4" customWidth="1"/>
    <col min="2297" max="2298" width="11.25" style="4" customWidth="1"/>
    <col min="2299" max="2299" width="10.125" style="4" customWidth="1"/>
    <col min="2300" max="2301" width="9.375" style="4" customWidth="1"/>
    <col min="2302" max="2302" width="10.375" style="4" bestFit="1" customWidth="1"/>
    <col min="2303" max="2304" width="9.375" style="4" customWidth="1"/>
    <col min="2305" max="2305" width="9.25" style="4" bestFit="1" customWidth="1"/>
    <col min="2306" max="2306" width="9.375" style="4" customWidth="1"/>
    <col min="2307" max="2307" width="9" style="4" customWidth="1"/>
    <col min="2308" max="2308" width="9.75" style="4" customWidth="1"/>
    <col min="2309" max="2309" width="10.5" style="4" customWidth="1"/>
    <col min="2310" max="2310" width="11.125" style="4" bestFit="1" customWidth="1"/>
    <col min="2311" max="2311" width="10.375" style="4" bestFit="1" customWidth="1"/>
    <col min="2312" max="2312" width="9.375" style="4" customWidth="1"/>
    <col min="2313" max="2313" width="10" style="4" customWidth="1"/>
    <col min="2314" max="2314" width="8.5" style="4" bestFit="1" customWidth="1"/>
    <col min="2315" max="2315" width="10.25" style="4" customWidth="1"/>
    <col min="2316" max="2316" width="10.125" style="4" customWidth="1"/>
    <col min="2317" max="2317" width="9.25" style="4" bestFit="1" customWidth="1"/>
    <col min="2318" max="2318" width="11" style="4" bestFit="1" customWidth="1"/>
    <col min="2319" max="2319" width="10.625" style="4" customWidth="1"/>
    <col min="2320" max="2320" width="10.375" style="4" bestFit="1" customWidth="1"/>
    <col min="2321" max="2321" width="9.5" style="4" bestFit="1" customWidth="1"/>
    <col min="2322" max="2517" width="9" style="4"/>
    <col min="2518" max="2518" width="4" style="4" customWidth="1"/>
    <col min="2519" max="2519" width="17.75" style="4" customWidth="1"/>
    <col min="2520" max="2521" width="12.5" style="4" customWidth="1"/>
    <col min="2522" max="2522" width="12.25" style="4" bestFit="1" customWidth="1"/>
    <col min="2523" max="2524" width="11" style="4" customWidth="1"/>
    <col min="2525" max="2525" width="9.875" style="4" customWidth="1"/>
    <col min="2526" max="2527" width="11" style="4" customWidth="1"/>
    <col min="2528" max="2528" width="10.125" style="4" customWidth="1"/>
    <col min="2529" max="2530" width="11" style="4" customWidth="1"/>
    <col min="2531" max="2531" width="10.375" style="4" customWidth="1"/>
    <col min="2532" max="2533" width="11" style="4" customWidth="1"/>
    <col min="2534" max="2534" width="10.625" style="4" customWidth="1"/>
    <col min="2535" max="2537" width="11" style="4" customWidth="1"/>
    <col min="2538" max="2539" width="11.25" style="4" customWidth="1"/>
    <col min="2540" max="2540" width="10.375" style="4" bestFit="1" customWidth="1"/>
    <col min="2541" max="2542" width="11.25" style="4" customWidth="1"/>
    <col min="2543" max="2543" width="10.375" style="4" customWidth="1"/>
    <col min="2544" max="2545" width="11.25" style="4" customWidth="1"/>
    <col min="2546" max="2546" width="12.25" style="4" bestFit="1" customWidth="1"/>
    <col min="2547" max="2548" width="11.25" style="4" customWidth="1"/>
    <col min="2549" max="2549" width="9.625" style="4" customWidth="1"/>
    <col min="2550" max="2551" width="11.25" style="4" customWidth="1"/>
    <col min="2552" max="2552" width="9.25" style="4" customWidth="1"/>
    <col min="2553" max="2554" width="11.25" style="4" customWidth="1"/>
    <col min="2555" max="2555" width="10.125" style="4" customWidth="1"/>
    <col min="2556" max="2557" width="9.375" style="4" customWidth="1"/>
    <col min="2558" max="2558" width="10.375" style="4" bestFit="1" customWidth="1"/>
    <col min="2559" max="2560" width="9.375" style="4" customWidth="1"/>
    <col min="2561" max="2561" width="9.25" style="4" bestFit="1" customWidth="1"/>
    <col min="2562" max="2562" width="9.375" style="4" customWidth="1"/>
    <col min="2563" max="2563" width="9" style="4" customWidth="1"/>
    <col min="2564" max="2564" width="9.75" style="4" customWidth="1"/>
    <col min="2565" max="2565" width="10.5" style="4" customWidth="1"/>
    <col min="2566" max="2566" width="11.125" style="4" bestFit="1" customWidth="1"/>
    <col min="2567" max="2567" width="10.375" style="4" bestFit="1" customWidth="1"/>
    <col min="2568" max="2568" width="9.375" style="4" customWidth="1"/>
    <col min="2569" max="2569" width="10" style="4" customWidth="1"/>
    <col min="2570" max="2570" width="8.5" style="4" bestFit="1" customWidth="1"/>
    <col min="2571" max="2571" width="10.25" style="4" customWidth="1"/>
    <col min="2572" max="2572" width="10.125" style="4" customWidth="1"/>
    <col min="2573" max="2573" width="9.25" style="4" bestFit="1" customWidth="1"/>
    <col min="2574" max="2574" width="11" style="4" bestFit="1" customWidth="1"/>
    <col min="2575" max="2575" width="10.625" style="4" customWidth="1"/>
    <col min="2576" max="2576" width="10.375" style="4" bestFit="1" customWidth="1"/>
    <col min="2577" max="2577" width="9.5" style="4" bestFit="1" customWidth="1"/>
    <col min="2578" max="2773" width="9" style="4"/>
    <col min="2774" max="2774" width="4" style="4" customWidth="1"/>
    <col min="2775" max="2775" width="17.75" style="4" customWidth="1"/>
    <col min="2776" max="2777" width="12.5" style="4" customWidth="1"/>
    <col min="2778" max="2778" width="12.25" style="4" bestFit="1" customWidth="1"/>
    <col min="2779" max="2780" width="11" style="4" customWidth="1"/>
    <col min="2781" max="2781" width="9.875" style="4" customWidth="1"/>
    <col min="2782" max="2783" width="11" style="4" customWidth="1"/>
    <col min="2784" max="2784" width="10.125" style="4" customWidth="1"/>
    <col min="2785" max="2786" width="11" style="4" customWidth="1"/>
    <col min="2787" max="2787" width="10.375" style="4" customWidth="1"/>
    <col min="2788" max="2789" width="11" style="4" customWidth="1"/>
    <col min="2790" max="2790" width="10.625" style="4" customWidth="1"/>
    <col min="2791" max="2793" width="11" style="4" customWidth="1"/>
    <col min="2794" max="2795" width="11.25" style="4" customWidth="1"/>
    <col min="2796" max="2796" width="10.375" style="4" bestFit="1" customWidth="1"/>
    <col min="2797" max="2798" width="11.25" style="4" customWidth="1"/>
    <col min="2799" max="2799" width="10.375" style="4" customWidth="1"/>
    <col min="2800" max="2801" width="11.25" style="4" customWidth="1"/>
    <col min="2802" max="2802" width="12.25" style="4" bestFit="1" customWidth="1"/>
    <col min="2803" max="2804" width="11.25" style="4" customWidth="1"/>
    <col min="2805" max="2805" width="9.625" style="4" customWidth="1"/>
    <col min="2806" max="2807" width="11.25" style="4" customWidth="1"/>
    <col min="2808" max="2808" width="9.25" style="4" customWidth="1"/>
    <col min="2809" max="2810" width="11.25" style="4" customWidth="1"/>
    <col min="2811" max="2811" width="10.125" style="4" customWidth="1"/>
    <col min="2812" max="2813" width="9.375" style="4" customWidth="1"/>
    <col min="2814" max="2814" width="10.375" style="4" bestFit="1" customWidth="1"/>
    <col min="2815" max="2816" width="9.375" style="4" customWidth="1"/>
    <col min="2817" max="2817" width="9.25" style="4" bestFit="1" customWidth="1"/>
    <col min="2818" max="2818" width="9.375" style="4" customWidth="1"/>
    <col min="2819" max="2819" width="9" style="4" customWidth="1"/>
    <col min="2820" max="2820" width="9.75" style="4" customWidth="1"/>
    <col min="2821" max="2821" width="10.5" style="4" customWidth="1"/>
    <col min="2822" max="2822" width="11.125" style="4" bestFit="1" customWidth="1"/>
    <col min="2823" max="2823" width="10.375" style="4" bestFit="1" customWidth="1"/>
    <col min="2824" max="2824" width="9.375" style="4" customWidth="1"/>
    <col min="2825" max="2825" width="10" style="4" customWidth="1"/>
    <col min="2826" max="2826" width="8.5" style="4" bestFit="1" customWidth="1"/>
    <col min="2827" max="2827" width="10.25" style="4" customWidth="1"/>
    <col min="2828" max="2828" width="10.125" style="4" customWidth="1"/>
    <col min="2829" max="2829" width="9.25" style="4" bestFit="1" customWidth="1"/>
    <col min="2830" max="2830" width="11" style="4" bestFit="1" customWidth="1"/>
    <col min="2831" max="2831" width="10.625" style="4" customWidth="1"/>
    <col min="2832" max="2832" width="10.375" style="4" bestFit="1" customWidth="1"/>
    <col min="2833" max="2833" width="9.5" style="4" bestFit="1" customWidth="1"/>
    <col min="2834" max="3029" width="9" style="4"/>
    <col min="3030" max="3030" width="4" style="4" customWidth="1"/>
    <col min="3031" max="3031" width="17.75" style="4" customWidth="1"/>
    <col min="3032" max="3033" width="12.5" style="4" customWidth="1"/>
    <col min="3034" max="3034" width="12.25" style="4" bestFit="1" customWidth="1"/>
    <col min="3035" max="3036" width="11" style="4" customWidth="1"/>
    <col min="3037" max="3037" width="9.875" style="4" customWidth="1"/>
    <col min="3038" max="3039" width="11" style="4" customWidth="1"/>
    <col min="3040" max="3040" width="10.125" style="4" customWidth="1"/>
    <col min="3041" max="3042" width="11" style="4" customWidth="1"/>
    <col min="3043" max="3043" width="10.375" style="4" customWidth="1"/>
    <col min="3044" max="3045" width="11" style="4" customWidth="1"/>
    <col min="3046" max="3046" width="10.625" style="4" customWidth="1"/>
    <col min="3047" max="3049" width="11" style="4" customWidth="1"/>
    <col min="3050" max="3051" width="11.25" style="4" customWidth="1"/>
    <col min="3052" max="3052" width="10.375" style="4" bestFit="1" customWidth="1"/>
    <col min="3053" max="3054" width="11.25" style="4" customWidth="1"/>
    <col min="3055" max="3055" width="10.375" style="4" customWidth="1"/>
    <col min="3056" max="3057" width="11.25" style="4" customWidth="1"/>
    <col min="3058" max="3058" width="12.25" style="4" bestFit="1" customWidth="1"/>
    <col min="3059" max="3060" width="11.25" style="4" customWidth="1"/>
    <col min="3061" max="3061" width="9.625" style="4" customWidth="1"/>
    <col min="3062" max="3063" width="11.25" style="4" customWidth="1"/>
    <col min="3064" max="3064" width="9.25" style="4" customWidth="1"/>
    <col min="3065" max="3066" width="11.25" style="4" customWidth="1"/>
    <col min="3067" max="3067" width="10.125" style="4" customWidth="1"/>
    <col min="3068" max="3069" width="9.375" style="4" customWidth="1"/>
    <col min="3070" max="3070" width="10.375" style="4" bestFit="1" customWidth="1"/>
    <col min="3071" max="3072" width="9.375" style="4" customWidth="1"/>
    <col min="3073" max="3073" width="9.25" style="4" bestFit="1" customWidth="1"/>
    <col min="3074" max="3074" width="9.375" style="4" customWidth="1"/>
    <col min="3075" max="3075" width="9" style="4" customWidth="1"/>
    <col min="3076" max="3076" width="9.75" style="4" customWidth="1"/>
    <col min="3077" max="3077" width="10.5" style="4" customWidth="1"/>
    <col min="3078" max="3078" width="11.125" style="4" bestFit="1" customWidth="1"/>
    <col min="3079" max="3079" width="10.375" style="4" bestFit="1" customWidth="1"/>
    <col min="3080" max="3080" width="9.375" style="4" customWidth="1"/>
    <col min="3081" max="3081" width="10" style="4" customWidth="1"/>
    <col min="3082" max="3082" width="8.5" style="4" bestFit="1" customWidth="1"/>
    <col min="3083" max="3083" width="10.25" style="4" customWidth="1"/>
    <col min="3084" max="3084" width="10.125" style="4" customWidth="1"/>
    <col min="3085" max="3085" width="9.25" style="4" bestFit="1" customWidth="1"/>
    <col min="3086" max="3086" width="11" style="4" bestFit="1" customWidth="1"/>
    <col min="3087" max="3087" width="10.625" style="4" customWidth="1"/>
    <col min="3088" max="3088" width="10.375" style="4" bestFit="1" customWidth="1"/>
    <col min="3089" max="3089" width="9.5" style="4" bestFit="1" customWidth="1"/>
    <col min="3090" max="3285" width="9" style="4"/>
    <col min="3286" max="3286" width="4" style="4" customWidth="1"/>
    <col min="3287" max="3287" width="17.75" style="4" customWidth="1"/>
    <col min="3288" max="3289" width="12.5" style="4" customWidth="1"/>
    <col min="3290" max="3290" width="12.25" style="4" bestFit="1" customWidth="1"/>
    <col min="3291" max="3292" width="11" style="4" customWidth="1"/>
    <col min="3293" max="3293" width="9.875" style="4" customWidth="1"/>
    <col min="3294" max="3295" width="11" style="4" customWidth="1"/>
    <col min="3296" max="3296" width="10.125" style="4" customWidth="1"/>
    <col min="3297" max="3298" width="11" style="4" customWidth="1"/>
    <col min="3299" max="3299" width="10.375" style="4" customWidth="1"/>
    <col min="3300" max="3301" width="11" style="4" customWidth="1"/>
    <col min="3302" max="3302" width="10.625" style="4" customWidth="1"/>
    <col min="3303" max="3305" width="11" style="4" customWidth="1"/>
    <col min="3306" max="3307" width="11.25" style="4" customWidth="1"/>
    <col min="3308" max="3308" width="10.375" style="4" bestFit="1" customWidth="1"/>
    <col min="3309" max="3310" width="11.25" style="4" customWidth="1"/>
    <col min="3311" max="3311" width="10.375" style="4" customWidth="1"/>
    <col min="3312" max="3313" width="11.25" style="4" customWidth="1"/>
    <col min="3314" max="3314" width="12.25" style="4" bestFit="1" customWidth="1"/>
    <col min="3315" max="3316" width="11.25" style="4" customWidth="1"/>
    <col min="3317" max="3317" width="9.625" style="4" customWidth="1"/>
    <col min="3318" max="3319" width="11.25" style="4" customWidth="1"/>
    <col min="3320" max="3320" width="9.25" style="4" customWidth="1"/>
    <col min="3321" max="3322" width="11.25" style="4" customWidth="1"/>
    <col min="3323" max="3323" width="10.125" style="4" customWidth="1"/>
    <col min="3324" max="3325" width="9.375" style="4" customWidth="1"/>
    <col min="3326" max="3326" width="10.375" style="4" bestFit="1" customWidth="1"/>
    <col min="3327" max="3328" width="9.375" style="4" customWidth="1"/>
    <col min="3329" max="3329" width="9.25" style="4" bestFit="1" customWidth="1"/>
    <col min="3330" max="3330" width="9.375" style="4" customWidth="1"/>
    <col min="3331" max="3331" width="9" style="4" customWidth="1"/>
    <col min="3332" max="3332" width="9.75" style="4" customWidth="1"/>
    <col min="3333" max="3333" width="10.5" style="4" customWidth="1"/>
    <col min="3334" max="3334" width="11.125" style="4" bestFit="1" customWidth="1"/>
    <col min="3335" max="3335" width="10.375" style="4" bestFit="1" customWidth="1"/>
    <col min="3336" max="3336" width="9.375" style="4" customWidth="1"/>
    <col min="3337" max="3337" width="10" style="4" customWidth="1"/>
    <col min="3338" max="3338" width="8.5" style="4" bestFit="1" customWidth="1"/>
    <col min="3339" max="3339" width="10.25" style="4" customWidth="1"/>
    <col min="3340" max="3340" width="10.125" style="4" customWidth="1"/>
    <col min="3341" max="3341" width="9.25" style="4" bestFit="1" customWidth="1"/>
    <col min="3342" max="3342" width="11" style="4" bestFit="1" customWidth="1"/>
    <col min="3343" max="3343" width="10.625" style="4" customWidth="1"/>
    <col min="3344" max="3344" width="10.375" style="4" bestFit="1" customWidth="1"/>
    <col min="3345" max="3345" width="9.5" style="4" bestFit="1" customWidth="1"/>
    <col min="3346" max="3541" width="9" style="4"/>
    <col min="3542" max="3542" width="4" style="4" customWidth="1"/>
    <col min="3543" max="3543" width="17.75" style="4" customWidth="1"/>
    <col min="3544" max="3545" width="12.5" style="4" customWidth="1"/>
    <col min="3546" max="3546" width="12.25" style="4" bestFit="1" customWidth="1"/>
    <col min="3547" max="3548" width="11" style="4" customWidth="1"/>
    <col min="3549" max="3549" width="9.875" style="4" customWidth="1"/>
    <col min="3550" max="3551" width="11" style="4" customWidth="1"/>
    <col min="3552" max="3552" width="10.125" style="4" customWidth="1"/>
    <col min="3553" max="3554" width="11" style="4" customWidth="1"/>
    <col min="3555" max="3555" width="10.375" style="4" customWidth="1"/>
    <col min="3556" max="3557" width="11" style="4" customWidth="1"/>
    <col min="3558" max="3558" width="10.625" style="4" customWidth="1"/>
    <col min="3559" max="3561" width="11" style="4" customWidth="1"/>
    <col min="3562" max="3563" width="11.25" style="4" customWidth="1"/>
    <col min="3564" max="3564" width="10.375" style="4" bestFit="1" customWidth="1"/>
    <col min="3565" max="3566" width="11.25" style="4" customWidth="1"/>
    <col min="3567" max="3567" width="10.375" style="4" customWidth="1"/>
    <col min="3568" max="3569" width="11.25" style="4" customWidth="1"/>
    <col min="3570" max="3570" width="12.25" style="4" bestFit="1" customWidth="1"/>
    <col min="3571" max="3572" width="11.25" style="4" customWidth="1"/>
    <col min="3573" max="3573" width="9.625" style="4" customWidth="1"/>
    <col min="3574" max="3575" width="11.25" style="4" customWidth="1"/>
    <col min="3576" max="3576" width="9.25" style="4" customWidth="1"/>
    <col min="3577" max="3578" width="11.25" style="4" customWidth="1"/>
    <col min="3579" max="3579" width="10.125" style="4" customWidth="1"/>
    <col min="3580" max="3581" width="9.375" style="4" customWidth="1"/>
    <col min="3582" max="3582" width="10.375" style="4" bestFit="1" customWidth="1"/>
    <col min="3583" max="3584" width="9.375" style="4" customWidth="1"/>
    <col min="3585" max="3585" width="9.25" style="4" bestFit="1" customWidth="1"/>
    <col min="3586" max="3586" width="9.375" style="4" customWidth="1"/>
    <col min="3587" max="3587" width="9" style="4" customWidth="1"/>
    <col min="3588" max="3588" width="9.75" style="4" customWidth="1"/>
    <col min="3589" max="3589" width="10.5" style="4" customWidth="1"/>
    <col min="3590" max="3590" width="11.125" style="4" bestFit="1" customWidth="1"/>
    <col min="3591" max="3591" width="10.375" style="4" bestFit="1" customWidth="1"/>
    <col min="3592" max="3592" width="9.375" style="4" customWidth="1"/>
    <col min="3593" max="3593" width="10" style="4" customWidth="1"/>
    <col min="3594" max="3594" width="8.5" style="4" bestFit="1" customWidth="1"/>
    <col min="3595" max="3595" width="10.25" style="4" customWidth="1"/>
    <col min="3596" max="3596" width="10.125" style="4" customWidth="1"/>
    <col min="3597" max="3597" width="9.25" style="4" bestFit="1" customWidth="1"/>
    <col min="3598" max="3598" width="11" style="4" bestFit="1" customWidth="1"/>
    <col min="3599" max="3599" width="10.625" style="4" customWidth="1"/>
    <col min="3600" max="3600" width="10.375" style="4" bestFit="1" customWidth="1"/>
    <col min="3601" max="3601" width="9.5" style="4" bestFit="1" customWidth="1"/>
    <col min="3602" max="3797" width="9" style="4"/>
    <col min="3798" max="3798" width="4" style="4" customWidth="1"/>
    <col min="3799" max="3799" width="17.75" style="4" customWidth="1"/>
    <col min="3800" max="3801" width="12.5" style="4" customWidth="1"/>
    <col min="3802" max="3802" width="12.25" style="4" bestFit="1" customWidth="1"/>
    <col min="3803" max="3804" width="11" style="4" customWidth="1"/>
    <col min="3805" max="3805" width="9.875" style="4" customWidth="1"/>
    <col min="3806" max="3807" width="11" style="4" customWidth="1"/>
    <col min="3808" max="3808" width="10.125" style="4" customWidth="1"/>
    <col min="3809" max="3810" width="11" style="4" customWidth="1"/>
    <col min="3811" max="3811" width="10.375" style="4" customWidth="1"/>
    <col min="3812" max="3813" width="11" style="4" customWidth="1"/>
    <col min="3814" max="3814" width="10.625" style="4" customWidth="1"/>
    <col min="3815" max="3817" width="11" style="4" customWidth="1"/>
    <col min="3818" max="3819" width="11.25" style="4" customWidth="1"/>
    <col min="3820" max="3820" width="10.375" style="4" bestFit="1" customWidth="1"/>
    <col min="3821" max="3822" width="11.25" style="4" customWidth="1"/>
    <col min="3823" max="3823" width="10.375" style="4" customWidth="1"/>
    <col min="3824" max="3825" width="11.25" style="4" customWidth="1"/>
    <col min="3826" max="3826" width="12.25" style="4" bestFit="1" customWidth="1"/>
    <col min="3827" max="3828" width="11.25" style="4" customWidth="1"/>
    <col min="3829" max="3829" width="9.625" style="4" customWidth="1"/>
    <col min="3830" max="3831" width="11.25" style="4" customWidth="1"/>
    <col min="3832" max="3832" width="9.25" style="4" customWidth="1"/>
    <col min="3833" max="3834" width="11.25" style="4" customWidth="1"/>
    <col min="3835" max="3835" width="10.125" style="4" customWidth="1"/>
    <col min="3836" max="3837" width="9.375" style="4" customWidth="1"/>
    <col min="3838" max="3838" width="10.375" style="4" bestFit="1" customWidth="1"/>
    <col min="3839" max="3840" width="9.375" style="4" customWidth="1"/>
    <col min="3841" max="3841" width="9.25" style="4" bestFit="1" customWidth="1"/>
    <col min="3842" max="3842" width="9.375" style="4" customWidth="1"/>
    <col min="3843" max="3843" width="9" style="4" customWidth="1"/>
    <col min="3844" max="3844" width="9.75" style="4" customWidth="1"/>
    <col min="3845" max="3845" width="10.5" style="4" customWidth="1"/>
    <col min="3846" max="3846" width="11.125" style="4" bestFit="1" customWidth="1"/>
    <col min="3847" max="3847" width="10.375" style="4" bestFit="1" customWidth="1"/>
    <col min="3848" max="3848" width="9.375" style="4" customWidth="1"/>
    <col min="3849" max="3849" width="10" style="4" customWidth="1"/>
    <col min="3850" max="3850" width="8.5" style="4" bestFit="1" customWidth="1"/>
    <col min="3851" max="3851" width="10.25" style="4" customWidth="1"/>
    <col min="3852" max="3852" width="10.125" style="4" customWidth="1"/>
    <col min="3853" max="3853" width="9.25" style="4" bestFit="1" customWidth="1"/>
    <col min="3854" max="3854" width="11" style="4" bestFit="1" customWidth="1"/>
    <col min="3855" max="3855" width="10.625" style="4" customWidth="1"/>
    <col min="3856" max="3856" width="10.375" style="4" bestFit="1" customWidth="1"/>
    <col min="3857" max="3857" width="9.5" style="4" bestFit="1" customWidth="1"/>
    <col min="3858" max="4053" width="9" style="4"/>
    <col min="4054" max="4054" width="4" style="4" customWidth="1"/>
    <col min="4055" max="4055" width="17.75" style="4" customWidth="1"/>
    <col min="4056" max="4057" width="12.5" style="4" customWidth="1"/>
    <col min="4058" max="4058" width="12.25" style="4" bestFit="1" customWidth="1"/>
    <col min="4059" max="4060" width="11" style="4" customWidth="1"/>
    <col min="4061" max="4061" width="9.875" style="4" customWidth="1"/>
    <col min="4062" max="4063" width="11" style="4" customWidth="1"/>
    <col min="4064" max="4064" width="10.125" style="4" customWidth="1"/>
    <col min="4065" max="4066" width="11" style="4" customWidth="1"/>
    <col min="4067" max="4067" width="10.375" style="4" customWidth="1"/>
    <col min="4068" max="4069" width="11" style="4" customWidth="1"/>
    <col min="4070" max="4070" width="10.625" style="4" customWidth="1"/>
    <col min="4071" max="4073" width="11" style="4" customWidth="1"/>
    <col min="4074" max="4075" width="11.25" style="4" customWidth="1"/>
    <col min="4076" max="4076" width="10.375" style="4" bestFit="1" customWidth="1"/>
    <col min="4077" max="4078" width="11.25" style="4" customWidth="1"/>
    <col min="4079" max="4079" width="10.375" style="4" customWidth="1"/>
    <col min="4080" max="4081" width="11.25" style="4" customWidth="1"/>
    <col min="4082" max="4082" width="12.25" style="4" bestFit="1" customWidth="1"/>
    <col min="4083" max="4084" width="11.25" style="4" customWidth="1"/>
    <col min="4085" max="4085" width="9.625" style="4" customWidth="1"/>
    <col min="4086" max="4087" width="11.25" style="4" customWidth="1"/>
    <col min="4088" max="4088" width="9.25" style="4" customWidth="1"/>
    <col min="4089" max="4090" width="11.25" style="4" customWidth="1"/>
    <col min="4091" max="4091" width="10.125" style="4" customWidth="1"/>
    <col min="4092" max="4093" width="9.375" style="4" customWidth="1"/>
    <col min="4094" max="4094" width="10.375" style="4" bestFit="1" customWidth="1"/>
    <col min="4095" max="4096" width="9.375" style="4" customWidth="1"/>
    <col min="4097" max="4097" width="9.25" style="4" bestFit="1" customWidth="1"/>
    <col min="4098" max="4098" width="9.375" style="4" customWidth="1"/>
    <col min="4099" max="4099" width="9" style="4" customWidth="1"/>
    <col min="4100" max="4100" width="9.75" style="4" customWidth="1"/>
    <col min="4101" max="4101" width="10.5" style="4" customWidth="1"/>
    <col min="4102" max="4102" width="11.125" style="4" bestFit="1" customWidth="1"/>
    <col min="4103" max="4103" width="10.375" style="4" bestFit="1" customWidth="1"/>
    <col min="4104" max="4104" width="9.375" style="4" customWidth="1"/>
    <col min="4105" max="4105" width="10" style="4" customWidth="1"/>
    <col min="4106" max="4106" width="8.5" style="4" bestFit="1" customWidth="1"/>
    <col min="4107" max="4107" width="10.25" style="4" customWidth="1"/>
    <col min="4108" max="4108" width="10.125" style="4" customWidth="1"/>
    <col min="4109" max="4109" width="9.25" style="4" bestFit="1" customWidth="1"/>
    <col min="4110" max="4110" width="11" style="4" bestFit="1" customWidth="1"/>
    <col min="4111" max="4111" width="10.625" style="4" customWidth="1"/>
    <col min="4112" max="4112" width="10.375" style="4" bestFit="1" customWidth="1"/>
    <col min="4113" max="4113" width="9.5" style="4" bestFit="1" customWidth="1"/>
    <col min="4114" max="4309" width="9" style="4"/>
    <col min="4310" max="4310" width="4" style="4" customWidth="1"/>
    <col min="4311" max="4311" width="17.75" style="4" customWidth="1"/>
    <col min="4312" max="4313" width="12.5" style="4" customWidth="1"/>
    <col min="4314" max="4314" width="12.25" style="4" bestFit="1" customWidth="1"/>
    <col min="4315" max="4316" width="11" style="4" customWidth="1"/>
    <col min="4317" max="4317" width="9.875" style="4" customWidth="1"/>
    <col min="4318" max="4319" width="11" style="4" customWidth="1"/>
    <col min="4320" max="4320" width="10.125" style="4" customWidth="1"/>
    <col min="4321" max="4322" width="11" style="4" customWidth="1"/>
    <col min="4323" max="4323" width="10.375" style="4" customWidth="1"/>
    <col min="4324" max="4325" width="11" style="4" customWidth="1"/>
    <col min="4326" max="4326" width="10.625" style="4" customWidth="1"/>
    <col min="4327" max="4329" width="11" style="4" customWidth="1"/>
    <col min="4330" max="4331" width="11.25" style="4" customWidth="1"/>
    <col min="4332" max="4332" width="10.375" style="4" bestFit="1" customWidth="1"/>
    <col min="4333" max="4334" width="11.25" style="4" customWidth="1"/>
    <col min="4335" max="4335" width="10.375" style="4" customWidth="1"/>
    <col min="4336" max="4337" width="11.25" style="4" customWidth="1"/>
    <col min="4338" max="4338" width="12.25" style="4" bestFit="1" customWidth="1"/>
    <col min="4339" max="4340" width="11.25" style="4" customWidth="1"/>
    <col min="4341" max="4341" width="9.625" style="4" customWidth="1"/>
    <col min="4342" max="4343" width="11.25" style="4" customWidth="1"/>
    <col min="4344" max="4344" width="9.25" style="4" customWidth="1"/>
    <col min="4345" max="4346" width="11.25" style="4" customWidth="1"/>
    <col min="4347" max="4347" width="10.125" style="4" customWidth="1"/>
    <col min="4348" max="4349" width="9.375" style="4" customWidth="1"/>
    <col min="4350" max="4350" width="10.375" style="4" bestFit="1" customWidth="1"/>
    <col min="4351" max="4352" width="9.375" style="4" customWidth="1"/>
    <col min="4353" max="4353" width="9.25" style="4" bestFit="1" customWidth="1"/>
    <col min="4354" max="4354" width="9.375" style="4" customWidth="1"/>
    <col min="4355" max="4355" width="9" style="4" customWidth="1"/>
    <col min="4356" max="4356" width="9.75" style="4" customWidth="1"/>
    <col min="4357" max="4357" width="10.5" style="4" customWidth="1"/>
    <col min="4358" max="4358" width="11.125" style="4" bestFit="1" customWidth="1"/>
    <col min="4359" max="4359" width="10.375" style="4" bestFit="1" customWidth="1"/>
    <col min="4360" max="4360" width="9.375" style="4" customWidth="1"/>
    <col min="4361" max="4361" width="10" style="4" customWidth="1"/>
    <col min="4362" max="4362" width="8.5" style="4" bestFit="1" customWidth="1"/>
    <col min="4363" max="4363" width="10.25" style="4" customWidth="1"/>
    <col min="4364" max="4364" width="10.125" style="4" customWidth="1"/>
    <col min="4365" max="4365" width="9.25" style="4" bestFit="1" customWidth="1"/>
    <col min="4366" max="4366" width="11" style="4" bestFit="1" customWidth="1"/>
    <col min="4367" max="4367" width="10.625" style="4" customWidth="1"/>
    <col min="4368" max="4368" width="10.375" style="4" bestFit="1" customWidth="1"/>
    <col min="4369" max="4369" width="9.5" style="4" bestFit="1" customWidth="1"/>
    <col min="4370" max="4565" width="9" style="4"/>
    <col min="4566" max="4566" width="4" style="4" customWidth="1"/>
    <col min="4567" max="4567" width="17.75" style="4" customWidth="1"/>
    <col min="4568" max="4569" width="12.5" style="4" customWidth="1"/>
    <col min="4570" max="4570" width="12.25" style="4" bestFit="1" customWidth="1"/>
    <col min="4571" max="4572" width="11" style="4" customWidth="1"/>
    <col min="4573" max="4573" width="9.875" style="4" customWidth="1"/>
    <col min="4574" max="4575" width="11" style="4" customWidth="1"/>
    <col min="4576" max="4576" width="10.125" style="4" customWidth="1"/>
    <col min="4577" max="4578" width="11" style="4" customWidth="1"/>
    <col min="4579" max="4579" width="10.375" style="4" customWidth="1"/>
    <col min="4580" max="4581" width="11" style="4" customWidth="1"/>
    <col min="4582" max="4582" width="10.625" style="4" customWidth="1"/>
    <col min="4583" max="4585" width="11" style="4" customWidth="1"/>
    <col min="4586" max="4587" width="11.25" style="4" customWidth="1"/>
    <col min="4588" max="4588" width="10.375" style="4" bestFit="1" customWidth="1"/>
    <col min="4589" max="4590" width="11.25" style="4" customWidth="1"/>
    <col min="4591" max="4591" width="10.375" style="4" customWidth="1"/>
    <col min="4592" max="4593" width="11.25" style="4" customWidth="1"/>
    <col min="4594" max="4594" width="12.25" style="4" bestFit="1" customWidth="1"/>
    <col min="4595" max="4596" width="11.25" style="4" customWidth="1"/>
    <col min="4597" max="4597" width="9.625" style="4" customWidth="1"/>
    <col min="4598" max="4599" width="11.25" style="4" customWidth="1"/>
    <col min="4600" max="4600" width="9.25" style="4" customWidth="1"/>
    <col min="4601" max="4602" width="11.25" style="4" customWidth="1"/>
    <col min="4603" max="4603" width="10.125" style="4" customWidth="1"/>
    <col min="4604" max="4605" width="9.375" style="4" customWidth="1"/>
    <col min="4606" max="4606" width="10.375" style="4" bestFit="1" customWidth="1"/>
    <col min="4607" max="4608" width="9.375" style="4" customWidth="1"/>
    <col min="4609" max="4609" width="9.25" style="4" bestFit="1" customWidth="1"/>
    <col min="4610" max="4610" width="9.375" style="4" customWidth="1"/>
    <col min="4611" max="4611" width="9" style="4" customWidth="1"/>
    <col min="4612" max="4612" width="9.75" style="4" customWidth="1"/>
    <col min="4613" max="4613" width="10.5" style="4" customWidth="1"/>
    <col min="4614" max="4614" width="11.125" style="4" bestFit="1" customWidth="1"/>
    <col min="4615" max="4615" width="10.375" style="4" bestFit="1" customWidth="1"/>
    <col min="4616" max="4616" width="9.375" style="4" customWidth="1"/>
    <col min="4617" max="4617" width="10" style="4" customWidth="1"/>
    <col min="4618" max="4618" width="8.5" style="4" bestFit="1" customWidth="1"/>
    <col min="4619" max="4619" width="10.25" style="4" customWidth="1"/>
    <col min="4620" max="4620" width="10.125" style="4" customWidth="1"/>
    <col min="4621" max="4621" width="9.25" style="4" bestFit="1" customWidth="1"/>
    <col min="4622" max="4622" width="11" style="4" bestFit="1" customWidth="1"/>
    <col min="4623" max="4623" width="10.625" style="4" customWidth="1"/>
    <col min="4624" max="4624" width="10.375" style="4" bestFit="1" customWidth="1"/>
    <col min="4625" max="4625" width="9.5" style="4" bestFit="1" customWidth="1"/>
    <col min="4626" max="4821" width="9" style="4"/>
    <col min="4822" max="4822" width="4" style="4" customWidth="1"/>
    <col min="4823" max="4823" width="17.75" style="4" customWidth="1"/>
    <col min="4824" max="4825" width="12.5" style="4" customWidth="1"/>
    <col min="4826" max="4826" width="12.25" style="4" bestFit="1" customWidth="1"/>
    <col min="4827" max="4828" width="11" style="4" customWidth="1"/>
    <col min="4829" max="4829" width="9.875" style="4" customWidth="1"/>
    <col min="4830" max="4831" width="11" style="4" customWidth="1"/>
    <col min="4832" max="4832" width="10.125" style="4" customWidth="1"/>
    <col min="4833" max="4834" width="11" style="4" customWidth="1"/>
    <col min="4835" max="4835" width="10.375" style="4" customWidth="1"/>
    <col min="4836" max="4837" width="11" style="4" customWidth="1"/>
    <col min="4838" max="4838" width="10.625" style="4" customWidth="1"/>
    <col min="4839" max="4841" width="11" style="4" customWidth="1"/>
    <col min="4842" max="4843" width="11.25" style="4" customWidth="1"/>
    <col min="4844" max="4844" width="10.375" style="4" bestFit="1" customWidth="1"/>
    <col min="4845" max="4846" width="11.25" style="4" customWidth="1"/>
    <col min="4847" max="4847" width="10.375" style="4" customWidth="1"/>
    <col min="4848" max="4849" width="11.25" style="4" customWidth="1"/>
    <col min="4850" max="4850" width="12.25" style="4" bestFit="1" customWidth="1"/>
    <col min="4851" max="4852" width="11.25" style="4" customWidth="1"/>
    <col min="4853" max="4853" width="9.625" style="4" customWidth="1"/>
    <col min="4854" max="4855" width="11.25" style="4" customWidth="1"/>
    <col min="4856" max="4856" width="9.25" style="4" customWidth="1"/>
    <col min="4857" max="4858" width="11.25" style="4" customWidth="1"/>
    <col min="4859" max="4859" width="10.125" style="4" customWidth="1"/>
    <col min="4860" max="4861" width="9.375" style="4" customWidth="1"/>
    <col min="4862" max="4862" width="10.375" style="4" bestFit="1" customWidth="1"/>
    <col min="4863" max="4864" width="9.375" style="4" customWidth="1"/>
    <col min="4865" max="4865" width="9.25" style="4" bestFit="1" customWidth="1"/>
    <col min="4866" max="4866" width="9.375" style="4" customWidth="1"/>
    <col min="4867" max="4867" width="9" style="4" customWidth="1"/>
    <col min="4868" max="4868" width="9.75" style="4" customWidth="1"/>
    <col min="4869" max="4869" width="10.5" style="4" customWidth="1"/>
    <col min="4870" max="4870" width="11.125" style="4" bestFit="1" customWidth="1"/>
    <col min="4871" max="4871" width="10.375" style="4" bestFit="1" customWidth="1"/>
    <col min="4872" max="4872" width="9.375" style="4" customWidth="1"/>
    <col min="4873" max="4873" width="10" style="4" customWidth="1"/>
    <col min="4874" max="4874" width="8.5" style="4" bestFit="1" customWidth="1"/>
    <col min="4875" max="4875" width="10.25" style="4" customWidth="1"/>
    <col min="4876" max="4876" width="10.125" style="4" customWidth="1"/>
    <col min="4877" max="4877" width="9.25" style="4" bestFit="1" customWidth="1"/>
    <col min="4878" max="4878" width="11" style="4" bestFit="1" customWidth="1"/>
    <col min="4879" max="4879" width="10.625" style="4" customWidth="1"/>
    <col min="4880" max="4880" width="10.375" style="4" bestFit="1" customWidth="1"/>
    <col min="4881" max="4881" width="9.5" style="4" bestFit="1" customWidth="1"/>
    <col min="4882" max="5077" width="9" style="4"/>
    <col min="5078" max="5078" width="4" style="4" customWidth="1"/>
    <col min="5079" max="5079" width="17.75" style="4" customWidth="1"/>
    <col min="5080" max="5081" width="12.5" style="4" customWidth="1"/>
    <col min="5082" max="5082" width="12.25" style="4" bestFit="1" customWidth="1"/>
    <col min="5083" max="5084" width="11" style="4" customWidth="1"/>
    <col min="5085" max="5085" width="9.875" style="4" customWidth="1"/>
    <col min="5086" max="5087" width="11" style="4" customWidth="1"/>
    <col min="5088" max="5088" width="10.125" style="4" customWidth="1"/>
    <col min="5089" max="5090" width="11" style="4" customWidth="1"/>
    <col min="5091" max="5091" width="10.375" style="4" customWidth="1"/>
    <col min="5092" max="5093" width="11" style="4" customWidth="1"/>
    <col min="5094" max="5094" width="10.625" style="4" customWidth="1"/>
    <col min="5095" max="5097" width="11" style="4" customWidth="1"/>
    <col min="5098" max="5099" width="11.25" style="4" customWidth="1"/>
    <col min="5100" max="5100" width="10.375" style="4" bestFit="1" customWidth="1"/>
    <col min="5101" max="5102" width="11.25" style="4" customWidth="1"/>
    <col min="5103" max="5103" width="10.375" style="4" customWidth="1"/>
    <col min="5104" max="5105" width="11.25" style="4" customWidth="1"/>
    <col min="5106" max="5106" width="12.25" style="4" bestFit="1" customWidth="1"/>
    <col min="5107" max="5108" width="11.25" style="4" customWidth="1"/>
    <col min="5109" max="5109" width="9.625" style="4" customWidth="1"/>
    <col min="5110" max="5111" width="11.25" style="4" customWidth="1"/>
    <col min="5112" max="5112" width="9.25" style="4" customWidth="1"/>
    <col min="5113" max="5114" width="11.25" style="4" customWidth="1"/>
    <col min="5115" max="5115" width="10.125" style="4" customWidth="1"/>
    <col min="5116" max="5117" width="9.375" style="4" customWidth="1"/>
    <col min="5118" max="5118" width="10.375" style="4" bestFit="1" customWidth="1"/>
    <col min="5119" max="5120" width="9.375" style="4" customWidth="1"/>
    <col min="5121" max="5121" width="9.25" style="4" bestFit="1" customWidth="1"/>
    <col min="5122" max="5122" width="9.375" style="4" customWidth="1"/>
    <col min="5123" max="5123" width="9" style="4" customWidth="1"/>
    <col min="5124" max="5124" width="9.75" style="4" customWidth="1"/>
    <col min="5125" max="5125" width="10.5" style="4" customWidth="1"/>
    <col min="5126" max="5126" width="11.125" style="4" bestFit="1" customWidth="1"/>
    <col min="5127" max="5127" width="10.375" style="4" bestFit="1" customWidth="1"/>
    <col min="5128" max="5128" width="9.375" style="4" customWidth="1"/>
    <col min="5129" max="5129" width="10" style="4" customWidth="1"/>
    <col min="5130" max="5130" width="8.5" style="4" bestFit="1" customWidth="1"/>
    <col min="5131" max="5131" width="10.25" style="4" customWidth="1"/>
    <col min="5132" max="5132" width="10.125" style="4" customWidth="1"/>
    <col min="5133" max="5133" width="9.25" style="4" bestFit="1" customWidth="1"/>
    <col min="5134" max="5134" width="11" style="4" bestFit="1" customWidth="1"/>
    <col min="5135" max="5135" width="10.625" style="4" customWidth="1"/>
    <col min="5136" max="5136" width="10.375" style="4" bestFit="1" customWidth="1"/>
    <col min="5137" max="5137" width="9.5" style="4" bestFit="1" customWidth="1"/>
    <col min="5138" max="5333" width="9" style="4"/>
    <col min="5334" max="5334" width="4" style="4" customWidth="1"/>
    <col min="5335" max="5335" width="17.75" style="4" customWidth="1"/>
    <col min="5336" max="5337" width="12.5" style="4" customWidth="1"/>
    <col min="5338" max="5338" width="12.25" style="4" bestFit="1" customWidth="1"/>
    <col min="5339" max="5340" width="11" style="4" customWidth="1"/>
    <col min="5341" max="5341" width="9.875" style="4" customWidth="1"/>
    <col min="5342" max="5343" width="11" style="4" customWidth="1"/>
    <col min="5344" max="5344" width="10.125" style="4" customWidth="1"/>
    <col min="5345" max="5346" width="11" style="4" customWidth="1"/>
    <col min="5347" max="5347" width="10.375" style="4" customWidth="1"/>
    <col min="5348" max="5349" width="11" style="4" customWidth="1"/>
    <col min="5350" max="5350" width="10.625" style="4" customWidth="1"/>
    <col min="5351" max="5353" width="11" style="4" customWidth="1"/>
    <col min="5354" max="5355" width="11.25" style="4" customWidth="1"/>
    <col min="5356" max="5356" width="10.375" style="4" bestFit="1" customWidth="1"/>
    <col min="5357" max="5358" width="11.25" style="4" customWidth="1"/>
    <col min="5359" max="5359" width="10.375" style="4" customWidth="1"/>
    <col min="5360" max="5361" width="11.25" style="4" customWidth="1"/>
    <col min="5362" max="5362" width="12.25" style="4" bestFit="1" customWidth="1"/>
    <col min="5363" max="5364" width="11.25" style="4" customWidth="1"/>
    <col min="5365" max="5365" width="9.625" style="4" customWidth="1"/>
    <col min="5366" max="5367" width="11.25" style="4" customWidth="1"/>
    <col min="5368" max="5368" width="9.25" style="4" customWidth="1"/>
    <col min="5369" max="5370" width="11.25" style="4" customWidth="1"/>
    <col min="5371" max="5371" width="10.125" style="4" customWidth="1"/>
    <col min="5372" max="5373" width="9.375" style="4" customWidth="1"/>
    <col min="5374" max="5374" width="10.375" style="4" bestFit="1" customWidth="1"/>
    <col min="5375" max="5376" width="9.375" style="4" customWidth="1"/>
    <col min="5377" max="5377" width="9.25" style="4" bestFit="1" customWidth="1"/>
    <col min="5378" max="5378" width="9.375" style="4" customWidth="1"/>
    <col min="5379" max="5379" width="9" style="4" customWidth="1"/>
    <col min="5380" max="5380" width="9.75" style="4" customWidth="1"/>
    <col min="5381" max="5381" width="10.5" style="4" customWidth="1"/>
    <col min="5382" max="5382" width="11.125" style="4" bestFit="1" customWidth="1"/>
    <col min="5383" max="5383" width="10.375" style="4" bestFit="1" customWidth="1"/>
    <col min="5384" max="5384" width="9.375" style="4" customWidth="1"/>
    <col min="5385" max="5385" width="10" style="4" customWidth="1"/>
    <col min="5386" max="5386" width="8.5" style="4" bestFit="1" customWidth="1"/>
    <col min="5387" max="5387" width="10.25" style="4" customWidth="1"/>
    <col min="5388" max="5388" width="10.125" style="4" customWidth="1"/>
    <col min="5389" max="5389" width="9.25" style="4" bestFit="1" customWidth="1"/>
    <col min="5390" max="5390" width="11" style="4" bestFit="1" customWidth="1"/>
    <col min="5391" max="5391" width="10.625" style="4" customWidth="1"/>
    <col min="5392" max="5392" width="10.375" style="4" bestFit="1" customWidth="1"/>
    <col min="5393" max="5393" width="9.5" style="4" bestFit="1" customWidth="1"/>
    <col min="5394" max="5589" width="9" style="4"/>
    <col min="5590" max="5590" width="4" style="4" customWidth="1"/>
    <col min="5591" max="5591" width="17.75" style="4" customWidth="1"/>
    <col min="5592" max="5593" width="12.5" style="4" customWidth="1"/>
    <col min="5594" max="5594" width="12.25" style="4" bestFit="1" customWidth="1"/>
    <col min="5595" max="5596" width="11" style="4" customWidth="1"/>
    <col min="5597" max="5597" width="9.875" style="4" customWidth="1"/>
    <col min="5598" max="5599" width="11" style="4" customWidth="1"/>
    <col min="5600" max="5600" width="10.125" style="4" customWidth="1"/>
    <col min="5601" max="5602" width="11" style="4" customWidth="1"/>
    <col min="5603" max="5603" width="10.375" style="4" customWidth="1"/>
    <col min="5604" max="5605" width="11" style="4" customWidth="1"/>
    <col min="5606" max="5606" width="10.625" style="4" customWidth="1"/>
    <col min="5607" max="5609" width="11" style="4" customWidth="1"/>
    <col min="5610" max="5611" width="11.25" style="4" customWidth="1"/>
    <col min="5612" max="5612" width="10.375" style="4" bestFit="1" customWidth="1"/>
    <col min="5613" max="5614" width="11.25" style="4" customWidth="1"/>
    <col min="5615" max="5615" width="10.375" style="4" customWidth="1"/>
    <col min="5616" max="5617" width="11.25" style="4" customWidth="1"/>
    <col min="5618" max="5618" width="12.25" style="4" bestFit="1" customWidth="1"/>
    <col min="5619" max="5620" width="11.25" style="4" customWidth="1"/>
    <col min="5621" max="5621" width="9.625" style="4" customWidth="1"/>
    <col min="5622" max="5623" width="11.25" style="4" customWidth="1"/>
    <col min="5624" max="5624" width="9.25" style="4" customWidth="1"/>
    <col min="5625" max="5626" width="11.25" style="4" customWidth="1"/>
    <col min="5627" max="5627" width="10.125" style="4" customWidth="1"/>
    <col min="5628" max="5629" width="9.375" style="4" customWidth="1"/>
    <col min="5630" max="5630" width="10.375" style="4" bestFit="1" customWidth="1"/>
    <col min="5631" max="5632" width="9.375" style="4" customWidth="1"/>
    <col min="5633" max="5633" width="9.25" style="4" bestFit="1" customWidth="1"/>
    <col min="5634" max="5634" width="9.375" style="4" customWidth="1"/>
    <col min="5635" max="5635" width="9" style="4" customWidth="1"/>
    <col min="5636" max="5636" width="9.75" style="4" customWidth="1"/>
    <col min="5637" max="5637" width="10.5" style="4" customWidth="1"/>
    <col min="5638" max="5638" width="11.125" style="4" bestFit="1" customWidth="1"/>
    <col min="5639" max="5639" width="10.375" style="4" bestFit="1" customWidth="1"/>
    <col min="5640" max="5640" width="9.375" style="4" customWidth="1"/>
    <col min="5641" max="5641" width="10" style="4" customWidth="1"/>
    <col min="5642" max="5642" width="8.5" style="4" bestFit="1" customWidth="1"/>
    <col min="5643" max="5643" width="10.25" style="4" customWidth="1"/>
    <col min="5644" max="5644" width="10.125" style="4" customWidth="1"/>
    <col min="5645" max="5645" width="9.25" style="4" bestFit="1" customWidth="1"/>
    <col min="5646" max="5646" width="11" style="4" bestFit="1" customWidth="1"/>
    <col min="5647" max="5647" width="10.625" style="4" customWidth="1"/>
    <col min="5648" max="5648" width="10.375" style="4" bestFit="1" customWidth="1"/>
    <col min="5649" max="5649" width="9.5" style="4" bestFit="1" customWidth="1"/>
    <col min="5650" max="5845" width="9" style="4"/>
    <col min="5846" max="5846" width="4" style="4" customWidth="1"/>
    <col min="5847" max="5847" width="17.75" style="4" customWidth="1"/>
    <col min="5848" max="5849" width="12.5" style="4" customWidth="1"/>
    <col min="5850" max="5850" width="12.25" style="4" bestFit="1" customWidth="1"/>
    <col min="5851" max="5852" width="11" style="4" customWidth="1"/>
    <col min="5853" max="5853" width="9.875" style="4" customWidth="1"/>
    <col min="5854" max="5855" width="11" style="4" customWidth="1"/>
    <col min="5856" max="5856" width="10.125" style="4" customWidth="1"/>
    <col min="5857" max="5858" width="11" style="4" customWidth="1"/>
    <col min="5859" max="5859" width="10.375" style="4" customWidth="1"/>
    <col min="5860" max="5861" width="11" style="4" customWidth="1"/>
    <col min="5862" max="5862" width="10.625" style="4" customWidth="1"/>
    <col min="5863" max="5865" width="11" style="4" customWidth="1"/>
    <col min="5866" max="5867" width="11.25" style="4" customWidth="1"/>
    <col min="5868" max="5868" width="10.375" style="4" bestFit="1" customWidth="1"/>
    <col min="5869" max="5870" width="11.25" style="4" customWidth="1"/>
    <col min="5871" max="5871" width="10.375" style="4" customWidth="1"/>
    <col min="5872" max="5873" width="11.25" style="4" customWidth="1"/>
    <col min="5874" max="5874" width="12.25" style="4" bestFit="1" customWidth="1"/>
    <col min="5875" max="5876" width="11.25" style="4" customWidth="1"/>
    <col min="5877" max="5877" width="9.625" style="4" customWidth="1"/>
    <col min="5878" max="5879" width="11.25" style="4" customWidth="1"/>
    <col min="5880" max="5880" width="9.25" style="4" customWidth="1"/>
    <col min="5881" max="5882" width="11.25" style="4" customWidth="1"/>
    <col min="5883" max="5883" width="10.125" style="4" customWidth="1"/>
    <col min="5884" max="5885" width="9.375" style="4" customWidth="1"/>
    <col min="5886" max="5886" width="10.375" style="4" bestFit="1" customWidth="1"/>
    <col min="5887" max="5888" width="9.375" style="4" customWidth="1"/>
    <col min="5889" max="5889" width="9.25" style="4" bestFit="1" customWidth="1"/>
    <col min="5890" max="5890" width="9.375" style="4" customWidth="1"/>
    <col min="5891" max="5891" width="9" style="4" customWidth="1"/>
    <col min="5892" max="5892" width="9.75" style="4" customWidth="1"/>
    <col min="5893" max="5893" width="10.5" style="4" customWidth="1"/>
    <col min="5894" max="5894" width="11.125" style="4" bestFit="1" customWidth="1"/>
    <col min="5895" max="5895" width="10.375" style="4" bestFit="1" customWidth="1"/>
    <col min="5896" max="5896" width="9.375" style="4" customWidth="1"/>
    <col min="5897" max="5897" width="10" style="4" customWidth="1"/>
    <col min="5898" max="5898" width="8.5" style="4" bestFit="1" customWidth="1"/>
    <col min="5899" max="5899" width="10.25" style="4" customWidth="1"/>
    <col min="5900" max="5900" width="10.125" style="4" customWidth="1"/>
    <col min="5901" max="5901" width="9.25" style="4" bestFit="1" customWidth="1"/>
    <col min="5902" max="5902" width="11" style="4" bestFit="1" customWidth="1"/>
    <col min="5903" max="5903" width="10.625" style="4" customWidth="1"/>
    <col min="5904" max="5904" width="10.375" style="4" bestFit="1" customWidth="1"/>
    <col min="5905" max="5905" width="9.5" style="4" bestFit="1" customWidth="1"/>
    <col min="5906" max="6101" width="9" style="4"/>
    <col min="6102" max="6102" width="4" style="4" customWidth="1"/>
    <col min="6103" max="6103" width="17.75" style="4" customWidth="1"/>
    <col min="6104" max="6105" width="12.5" style="4" customWidth="1"/>
    <col min="6106" max="6106" width="12.25" style="4" bestFit="1" customWidth="1"/>
    <col min="6107" max="6108" width="11" style="4" customWidth="1"/>
    <col min="6109" max="6109" width="9.875" style="4" customWidth="1"/>
    <col min="6110" max="6111" width="11" style="4" customWidth="1"/>
    <col min="6112" max="6112" width="10.125" style="4" customWidth="1"/>
    <col min="6113" max="6114" width="11" style="4" customWidth="1"/>
    <col min="6115" max="6115" width="10.375" style="4" customWidth="1"/>
    <col min="6116" max="6117" width="11" style="4" customWidth="1"/>
    <col min="6118" max="6118" width="10.625" style="4" customWidth="1"/>
    <col min="6119" max="6121" width="11" style="4" customWidth="1"/>
    <col min="6122" max="6123" width="11.25" style="4" customWidth="1"/>
    <col min="6124" max="6124" width="10.375" style="4" bestFit="1" customWidth="1"/>
    <col min="6125" max="6126" width="11.25" style="4" customWidth="1"/>
    <col min="6127" max="6127" width="10.375" style="4" customWidth="1"/>
    <col min="6128" max="6129" width="11.25" style="4" customWidth="1"/>
    <col min="6130" max="6130" width="12.25" style="4" bestFit="1" customWidth="1"/>
    <col min="6131" max="6132" width="11.25" style="4" customWidth="1"/>
    <col min="6133" max="6133" width="9.625" style="4" customWidth="1"/>
    <col min="6134" max="6135" width="11.25" style="4" customWidth="1"/>
    <col min="6136" max="6136" width="9.25" style="4" customWidth="1"/>
    <col min="6137" max="6138" width="11.25" style="4" customWidth="1"/>
    <col min="6139" max="6139" width="10.125" style="4" customWidth="1"/>
    <col min="6140" max="6141" width="9.375" style="4" customWidth="1"/>
    <col min="6142" max="6142" width="10.375" style="4" bestFit="1" customWidth="1"/>
    <col min="6143" max="6144" width="9.375" style="4" customWidth="1"/>
    <col min="6145" max="6145" width="9.25" style="4" bestFit="1" customWidth="1"/>
    <col min="6146" max="6146" width="9.375" style="4" customWidth="1"/>
    <col min="6147" max="6147" width="9" style="4" customWidth="1"/>
    <col min="6148" max="6148" width="9.75" style="4" customWidth="1"/>
    <col min="6149" max="6149" width="10.5" style="4" customWidth="1"/>
    <col min="6150" max="6150" width="11.125" style="4" bestFit="1" customWidth="1"/>
    <col min="6151" max="6151" width="10.375" style="4" bestFit="1" customWidth="1"/>
    <col min="6152" max="6152" width="9.375" style="4" customWidth="1"/>
    <col min="6153" max="6153" width="10" style="4" customWidth="1"/>
    <col min="6154" max="6154" width="8.5" style="4" bestFit="1" customWidth="1"/>
    <col min="6155" max="6155" width="10.25" style="4" customWidth="1"/>
    <col min="6156" max="6156" width="10.125" style="4" customWidth="1"/>
    <col min="6157" max="6157" width="9.25" style="4" bestFit="1" customWidth="1"/>
    <col min="6158" max="6158" width="11" style="4" bestFit="1" customWidth="1"/>
    <col min="6159" max="6159" width="10.625" style="4" customWidth="1"/>
    <col min="6160" max="6160" width="10.375" style="4" bestFit="1" customWidth="1"/>
    <col min="6161" max="6161" width="9.5" style="4" bestFit="1" customWidth="1"/>
    <col min="6162" max="6357" width="9" style="4"/>
    <col min="6358" max="6358" width="4" style="4" customWidth="1"/>
    <col min="6359" max="6359" width="17.75" style="4" customWidth="1"/>
    <col min="6360" max="6361" width="12.5" style="4" customWidth="1"/>
    <col min="6362" max="6362" width="12.25" style="4" bestFit="1" customWidth="1"/>
    <col min="6363" max="6364" width="11" style="4" customWidth="1"/>
    <col min="6365" max="6365" width="9.875" style="4" customWidth="1"/>
    <col min="6366" max="6367" width="11" style="4" customWidth="1"/>
    <col min="6368" max="6368" width="10.125" style="4" customWidth="1"/>
    <col min="6369" max="6370" width="11" style="4" customWidth="1"/>
    <col min="6371" max="6371" width="10.375" style="4" customWidth="1"/>
    <col min="6372" max="6373" width="11" style="4" customWidth="1"/>
    <col min="6374" max="6374" width="10.625" style="4" customWidth="1"/>
    <col min="6375" max="6377" width="11" style="4" customWidth="1"/>
    <col min="6378" max="6379" width="11.25" style="4" customWidth="1"/>
    <col min="6380" max="6380" width="10.375" style="4" bestFit="1" customWidth="1"/>
    <col min="6381" max="6382" width="11.25" style="4" customWidth="1"/>
    <col min="6383" max="6383" width="10.375" style="4" customWidth="1"/>
    <col min="6384" max="6385" width="11.25" style="4" customWidth="1"/>
    <col min="6386" max="6386" width="12.25" style="4" bestFit="1" customWidth="1"/>
    <col min="6387" max="6388" width="11.25" style="4" customWidth="1"/>
    <col min="6389" max="6389" width="9.625" style="4" customWidth="1"/>
    <col min="6390" max="6391" width="11.25" style="4" customWidth="1"/>
    <col min="6392" max="6392" width="9.25" style="4" customWidth="1"/>
    <col min="6393" max="6394" width="11.25" style="4" customWidth="1"/>
    <col min="6395" max="6395" width="10.125" style="4" customWidth="1"/>
    <col min="6396" max="6397" width="9.375" style="4" customWidth="1"/>
    <col min="6398" max="6398" width="10.375" style="4" bestFit="1" customWidth="1"/>
    <col min="6399" max="6400" width="9.375" style="4" customWidth="1"/>
    <col min="6401" max="6401" width="9.25" style="4" bestFit="1" customWidth="1"/>
    <col min="6402" max="6402" width="9.375" style="4" customWidth="1"/>
    <col min="6403" max="6403" width="9" style="4" customWidth="1"/>
    <col min="6404" max="6404" width="9.75" style="4" customWidth="1"/>
    <col min="6405" max="6405" width="10.5" style="4" customWidth="1"/>
    <col min="6406" max="6406" width="11.125" style="4" bestFit="1" customWidth="1"/>
    <col min="6407" max="6407" width="10.375" style="4" bestFit="1" customWidth="1"/>
    <col min="6408" max="6408" width="9.375" style="4" customWidth="1"/>
    <col min="6409" max="6409" width="10" style="4" customWidth="1"/>
    <col min="6410" max="6410" width="8.5" style="4" bestFit="1" customWidth="1"/>
    <col min="6411" max="6411" width="10.25" style="4" customWidth="1"/>
    <col min="6412" max="6412" width="10.125" style="4" customWidth="1"/>
    <col min="6413" max="6413" width="9.25" style="4" bestFit="1" customWidth="1"/>
    <col min="6414" max="6414" width="11" style="4" bestFit="1" customWidth="1"/>
    <col min="6415" max="6415" width="10.625" style="4" customWidth="1"/>
    <col min="6416" max="6416" width="10.375" style="4" bestFit="1" customWidth="1"/>
    <col min="6417" max="6417" width="9.5" style="4" bestFit="1" customWidth="1"/>
    <col min="6418" max="6613" width="9" style="4"/>
    <col min="6614" max="6614" width="4" style="4" customWidth="1"/>
    <col min="6615" max="6615" width="17.75" style="4" customWidth="1"/>
    <col min="6616" max="6617" width="12.5" style="4" customWidth="1"/>
    <col min="6618" max="6618" width="12.25" style="4" bestFit="1" customWidth="1"/>
    <col min="6619" max="6620" width="11" style="4" customWidth="1"/>
    <col min="6621" max="6621" width="9.875" style="4" customWidth="1"/>
    <col min="6622" max="6623" width="11" style="4" customWidth="1"/>
    <col min="6624" max="6624" width="10.125" style="4" customWidth="1"/>
    <col min="6625" max="6626" width="11" style="4" customWidth="1"/>
    <col min="6627" max="6627" width="10.375" style="4" customWidth="1"/>
    <col min="6628" max="6629" width="11" style="4" customWidth="1"/>
    <col min="6630" max="6630" width="10.625" style="4" customWidth="1"/>
    <col min="6631" max="6633" width="11" style="4" customWidth="1"/>
    <col min="6634" max="6635" width="11.25" style="4" customWidth="1"/>
    <col min="6636" max="6636" width="10.375" style="4" bestFit="1" customWidth="1"/>
    <col min="6637" max="6638" width="11.25" style="4" customWidth="1"/>
    <col min="6639" max="6639" width="10.375" style="4" customWidth="1"/>
    <col min="6640" max="6641" width="11.25" style="4" customWidth="1"/>
    <col min="6642" max="6642" width="12.25" style="4" bestFit="1" customWidth="1"/>
    <col min="6643" max="6644" width="11.25" style="4" customWidth="1"/>
    <col min="6645" max="6645" width="9.625" style="4" customWidth="1"/>
    <col min="6646" max="6647" width="11.25" style="4" customWidth="1"/>
    <col min="6648" max="6648" width="9.25" style="4" customWidth="1"/>
    <col min="6649" max="6650" width="11.25" style="4" customWidth="1"/>
    <col min="6651" max="6651" width="10.125" style="4" customWidth="1"/>
    <col min="6652" max="6653" width="9.375" style="4" customWidth="1"/>
    <col min="6654" max="6654" width="10.375" style="4" bestFit="1" customWidth="1"/>
    <col min="6655" max="6656" width="9.375" style="4" customWidth="1"/>
    <col min="6657" max="6657" width="9.25" style="4" bestFit="1" customWidth="1"/>
    <col min="6658" max="6658" width="9.375" style="4" customWidth="1"/>
    <col min="6659" max="6659" width="9" style="4" customWidth="1"/>
    <col min="6660" max="6660" width="9.75" style="4" customWidth="1"/>
    <col min="6661" max="6661" width="10.5" style="4" customWidth="1"/>
    <col min="6662" max="6662" width="11.125" style="4" bestFit="1" customWidth="1"/>
    <col min="6663" max="6663" width="10.375" style="4" bestFit="1" customWidth="1"/>
    <col min="6664" max="6664" width="9.375" style="4" customWidth="1"/>
    <col min="6665" max="6665" width="10" style="4" customWidth="1"/>
    <col min="6666" max="6666" width="8.5" style="4" bestFit="1" customWidth="1"/>
    <col min="6667" max="6667" width="10.25" style="4" customWidth="1"/>
    <col min="6668" max="6668" width="10.125" style="4" customWidth="1"/>
    <col min="6669" max="6669" width="9.25" style="4" bestFit="1" customWidth="1"/>
    <col min="6670" max="6670" width="11" style="4" bestFit="1" customWidth="1"/>
    <col min="6671" max="6671" width="10.625" style="4" customWidth="1"/>
    <col min="6672" max="6672" width="10.375" style="4" bestFit="1" customWidth="1"/>
    <col min="6673" max="6673" width="9.5" style="4" bestFit="1" customWidth="1"/>
    <col min="6674" max="6869" width="9" style="4"/>
    <col min="6870" max="6870" width="4" style="4" customWidth="1"/>
    <col min="6871" max="6871" width="17.75" style="4" customWidth="1"/>
    <col min="6872" max="6873" width="12.5" style="4" customWidth="1"/>
    <col min="6874" max="6874" width="12.25" style="4" bestFit="1" customWidth="1"/>
    <col min="6875" max="6876" width="11" style="4" customWidth="1"/>
    <col min="6877" max="6877" width="9.875" style="4" customWidth="1"/>
    <col min="6878" max="6879" width="11" style="4" customWidth="1"/>
    <col min="6880" max="6880" width="10.125" style="4" customWidth="1"/>
    <col min="6881" max="6882" width="11" style="4" customWidth="1"/>
    <col min="6883" max="6883" width="10.375" style="4" customWidth="1"/>
    <col min="6884" max="6885" width="11" style="4" customWidth="1"/>
    <col min="6886" max="6886" width="10.625" style="4" customWidth="1"/>
    <col min="6887" max="6889" width="11" style="4" customWidth="1"/>
    <col min="6890" max="6891" width="11.25" style="4" customWidth="1"/>
    <col min="6892" max="6892" width="10.375" style="4" bestFit="1" customWidth="1"/>
    <col min="6893" max="6894" width="11.25" style="4" customWidth="1"/>
    <col min="6895" max="6895" width="10.375" style="4" customWidth="1"/>
    <col min="6896" max="6897" width="11.25" style="4" customWidth="1"/>
    <col min="6898" max="6898" width="12.25" style="4" bestFit="1" customWidth="1"/>
    <col min="6899" max="6900" width="11.25" style="4" customWidth="1"/>
    <col min="6901" max="6901" width="9.625" style="4" customWidth="1"/>
    <col min="6902" max="6903" width="11.25" style="4" customWidth="1"/>
    <col min="6904" max="6904" width="9.25" style="4" customWidth="1"/>
    <col min="6905" max="6906" width="11.25" style="4" customWidth="1"/>
    <col min="6907" max="6907" width="10.125" style="4" customWidth="1"/>
    <col min="6908" max="6909" width="9.375" style="4" customWidth="1"/>
    <col min="6910" max="6910" width="10.375" style="4" bestFit="1" customWidth="1"/>
    <col min="6911" max="6912" width="9.375" style="4" customWidth="1"/>
    <col min="6913" max="6913" width="9.25" style="4" bestFit="1" customWidth="1"/>
    <col min="6914" max="6914" width="9.375" style="4" customWidth="1"/>
    <col min="6915" max="6915" width="9" style="4" customWidth="1"/>
    <col min="6916" max="6916" width="9.75" style="4" customWidth="1"/>
    <col min="6917" max="6917" width="10.5" style="4" customWidth="1"/>
    <col min="6918" max="6918" width="11.125" style="4" bestFit="1" customWidth="1"/>
    <col min="6919" max="6919" width="10.375" style="4" bestFit="1" customWidth="1"/>
    <col min="6920" max="6920" width="9.375" style="4" customWidth="1"/>
    <col min="6921" max="6921" width="10" style="4" customWidth="1"/>
    <col min="6922" max="6922" width="8.5" style="4" bestFit="1" customWidth="1"/>
    <col min="6923" max="6923" width="10.25" style="4" customWidth="1"/>
    <col min="6924" max="6924" width="10.125" style="4" customWidth="1"/>
    <col min="6925" max="6925" width="9.25" style="4" bestFit="1" customWidth="1"/>
    <col min="6926" max="6926" width="11" style="4" bestFit="1" customWidth="1"/>
    <col min="6927" max="6927" width="10.625" style="4" customWidth="1"/>
    <col min="6928" max="6928" width="10.375" style="4" bestFit="1" customWidth="1"/>
    <col min="6929" max="6929" width="9.5" style="4" bestFit="1" customWidth="1"/>
    <col min="6930" max="7125" width="9" style="4"/>
    <col min="7126" max="7126" width="4" style="4" customWidth="1"/>
    <col min="7127" max="7127" width="17.75" style="4" customWidth="1"/>
    <col min="7128" max="7129" width="12.5" style="4" customWidth="1"/>
    <col min="7130" max="7130" width="12.25" style="4" bestFit="1" customWidth="1"/>
    <col min="7131" max="7132" width="11" style="4" customWidth="1"/>
    <col min="7133" max="7133" width="9.875" style="4" customWidth="1"/>
    <col min="7134" max="7135" width="11" style="4" customWidth="1"/>
    <col min="7136" max="7136" width="10.125" style="4" customWidth="1"/>
    <col min="7137" max="7138" width="11" style="4" customWidth="1"/>
    <col min="7139" max="7139" width="10.375" style="4" customWidth="1"/>
    <col min="7140" max="7141" width="11" style="4" customWidth="1"/>
    <col min="7142" max="7142" width="10.625" style="4" customWidth="1"/>
    <col min="7143" max="7145" width="11" style="4" customWidth="1"/>
    <col min="7146" max="7147" width="11.25" style="4" customWidth="1"/>
    <col min="7148" max="7148" width="10.375" style="4" bestFit="1" customWidth="1"/>
    <col min="7149" max="7150" width="11.25" style="4" customWidth="1"/>
    <col min="7151" max="7151" width="10.375" style="4" customWidth="1"/>
    <col min="7152" max="7153" width="11.25" style="4" customWidth="1"/>
    <col min="7154" max="7154" width="12.25" style="4" bestFit="1" customWidth="1"/>
    <col min="7155" max="7156" width="11.25" style="4" customWidth="1"/>
    <col min="7157" max="7157" width="9.625" style="4" customWidth="1"/>
    <col min="7158" max="7159" width="11.25" style="4" customWidth="1"/>
    <col min="7160" max="7160" width="9.25" style="4" customWidth="1"/>
    <col min="7161" max="7162" width="11.25" style="4" customWidth="1"/>
    <col min="7163" max="7163" width="10.125" style="4" customWidth="1"/>
    <col min="7164" max="7165" width="9.375" style="4" customWidth="1"/>
    <col min="7166" max="7166" width="10.375" style="4" bestFit="1" customWidth="1"/>
    <col min="7167" max="7168" width="9.375" style="4" customWidth="1"/>
    <col min="7169" max="7169" width="9.25" style="4" bestFit="1" customWidth="1"/>
    <col min="7170" max="7170" width="9.375" style="4" customWidth="1"/>
    <col min="7171" max="7171" width="9" style="4" customWidth="1"/>
    <col min="7172" max="7172" width="9.75" style="4" customWidth="1"/>
    <col min="7173" max="7173" width="10.5" style="4" customWidth="1"/>
    <col min="7174" max="7174" width="11.125" style="4" bestFit="1" customWidth="1"/>
    <col min="7175" max="7175" width="10.375" style="4" bestFit="1" customWidth="1"/>
    <col min="7176" max="7176" width="9.375" style="4" customWidth="1"/>
    <col min="7177" max="7177" width="10" style="4" customWidth="1"/>
    <col min="7178" max="7178" width="8.5" style="4" bestFit="1" customWidth="1"/>
    <col min="7179" max="7179" width="10.25" style="4" customWidth="1"/>
    <col min="7180" max="7180" width="10.125" style="4" customWidth="1"/>
    <col min="7181" max="7181" width="9.25" style="4" bestFit="1" customWidth="1"/>
    <col min="7182" max="7182" width="11" style="4" bestFit="1" customWidth="1"/>
    <col min="7183" max="7183" width="10.625" style="4" customWidth="1"/>
    <col min="7184" max="7184" width="10.375" style="4" bestFit="1" customWidth="1"/>
    <col min="7185" max="7185" width="9.5" style="4" bestFit="1" customWidth="1"/>
    <col min="7186" max="7381" width="9" style="4"/>
    <col min="7382" max="7382" width="4" style="4" customWidth="1"/>
    <col min="7383" max="7383" width="17.75" style="4" customWidth="1"/>
    <col min="7384" max="7385" width="12.5" style="4" customWidth="1"/>
    <col min="7386" max="7386" width="12.25" style="4" bestFit="1" customWidth="1"/>
    <col min="7387" max="7388" width="11" style="4" customWidth="1"/>
    <col min="7389" max="7389" width="9.875" style="4" customWidth="1"/>
    <col min="7390" max="7391" width="11" style="4" customWidth="1"/>
    <col min="7392" max="7392" width="10.125" style="4" customWidth="1"/>
    <col min="7393" max="7394" width="11" style="4" customWidth="1"/>
    <col min="7395" max="7395" width="10.375" style="4" customWidth="1"/>
    <col min="7396" max="7397" width="11" style="4" customWidth="1"/>
    <col min="7398" max="7398" width="10.625" style="4" customWidth="1"/>
    <col min="7399" max="7401" width="11" style="4" customWidth="1"/>
    <col min="7402" max="7403" width="11.25" style="4" customWidth="1"/>
    <col min="7404" max="7404" width="10.375" style="4" bestFit="1" customWidth="1"/>
    <col min="7405" max="7406" width="11.25" style="4" customWidth="1"/>
    <col min="7407" max="7407" width="10.375" style="4" customWidth="1"/>
    <col min="7408" max="7409" width="11.25" style="4" customWidth="1"/>
    <col min="7410" max="7410" width="12.25" style="4" bestFit="1" customWidth="1"/>
    <col min="7411" max="7412" width="11.25" style="4" customWidth="1"/>
    <col min="7413" max="7413" width="9.625" style="4" customWidth="1"/>
    <col min="7414" max="7415" width="11.25" style="4" customWidth="1"/>
    <col min="7416" max="7416" width="9.25" style="4" customWidth="1"/>
    <col min="7417" max="7418" width="11.25" style="4" customWidth="1"/>
    <col min="7419" max="7419" width="10.125" style="4" customWidth="1"/>
    <col min="7420" max="7421" width="9.375" style="4" customWidth="1"/>
    <col min="7422" max="7422" width="10.375" style="4" bestFit="1" customWidth="1"/>
    <col min="7423" max="7424" width="9.375" style="4" customWidth="1"/>
    <col min="7425" max="7425" width="9.25" style="4" bestFit="1" customWidth="1"/>
    <col min="7426" max="7426" width="9.375" style="4" customWidth="1"/>
    <col min="7427" max="7427" width="9" style="4" customWidth="1"/>
    <col min="7428" max="7428" width="9.75" style="4" customWidth="1"/>
    <col min="7429" max="7429" width="10.5" style="4" customWidth="1"/>
    <col min="7430" max="7430" width="11.125" style="4" bestFit="1" customWidth="1"/>
    <col min="7431" max="7431" width="10.375" style="4" bestFit="1" customWidth="1"/>
    <col min="7432" max="7432" width="9.375" style="4" customWidth="1"/>
    <col min="7433" max="7433" width="10" style="4" customWidth="1"/>
    <col min="7434" max="7434" width="8.5" style="4" bestFit="1" customWidth="1"/>
    <col min="7435" max="7435" width="10.25" style="4" customWidth="1"/>
    <col min="7436" max="7436" width="10.125" style="4" customWidth="1"/>
    <col min="7437" max="7437" width="9.25" style="4" bestFit="1" customWidth="1"/>
    <col min="7438" max="7438" width="11" style="4" bestFit="1" customWidth="1"/>
    <col min="7439" max="7439" width="10.625" style="4" customWidth="1"/>
    <col min="7440" max="7440" width="10.375" style="4" bestFit="1" customWidth="1"/>
    <col min="7441" max="7441" width="9.5" style="4" bestFit="1" customWidth="1"/>
    <col min="7442" max="7637" width="9" style="4"/>
    <col min="7638" max="7638" width="4" style="4" customWidth="1"/>
    <col min="7639" max="7639" width="17.75" style="4" customWidth="1"/>
    <col min="7640" max="7641" width="12.5" style="4" customWidth="1"/>
    <col min="7642" max="7642" width="12.25" style="4" bestFit="1" customWidth="1"/>
    <col min="7643" max="7644" width="11" style="4" customWidth="1"/>
    <col min="7645" max="7645" width="9.875" style="4" customWidth="1"/>
    <col min="7646" max="7647" width="11" style="4" customWidth="1"/>
    <col min="7648" max="7648" width="10.125" style="4" customWidth="1"/>
    <col min="7649" max="7650" width="11" style="4" customWidth="1"/>
    <col min="7651" max="7651" width="10.375" style="4" customWidth="1"/>
    <col min="7652" max="7653" width="11" style="4" customWidth="1"/>
    <col min="7654" max="7654" width="10.625" style="4" customWidth="1"/>
    <col min="7655" max="7657" width="11" style="4" customWidth="1"/>
    <col min="7658" max="7659" width="11.25" style="4" customWidth="1"/>
    <col min="7660" max="7660" width="10.375" style="4" bestFit="1" customWidth="1"/>
    <col min="7661" max="7662" width="11.25" style="4" customWidth="1"/>
    <col min="7663" max="7663" width="10.375" style="4" customWidth="1"/>
    <col min="7664" max="7665" width="11.25" style="4" customWidth="1"/>
    <col min="7666" max="7666" width="12.25" style="4" bestFit="1" customWidth="1"/>
    <col min="7667" max="7668" width="11.25" style="4" customWidth="1"/>
    <col min="7669" max="7669" width="9.625" style="4" customWidth="1"/>
    <col min="7670" max="7671" width="11.25" style="4" customWidth="1"/>
    <col min="7672" max="7672" width="9.25" style="4" customWidth="1"/>
    <col min="7673" max="7674" width="11.25" style="4" customWidth="1"/>
    <col min="7675" max="7675" width="10.125" style="4" customWidth="1"/>
    <col min="7676" max="7677" width="9.375" style="4" customWidth="1"/>
    <col min="7678" max="7678" width="10.375" style="4" bestFit="1" customWidth="1"/>
    <col min="7679" max="7680" width="9.375" style="4" customWidth="1"/>
    <col min="7681" max="7681" width="9.25" style="4" bestFit="1" customWidth="1"/>
    <col min="7682" max="7682" width="9.375" style="4" customWidth="1"/>
    <col min="7683" max="7683" width="9" style="4" customWidth="1"/>
    <col min="7684" max="7684" width="9.75" style="4" customWidth="1"/>
    <col min="7685" max="7685" width="10.5" style="4" customWidth="1"/>
    <col min="7686" max="7686" width="11.125" style="4" bestFit="1" customWidth="1"/>
    <col min="7687" max="7687" width="10.375" style="4" bestFit="1" customWidth="1"/>
    <col min="7688" max="7688" width="9.375" style="4" customWidth="1"/>
    <col min="7689" max="7689" width="10" style="4" customWidth="1"/>
    <col min="7690" max="7690" width="8.5" style="4" bestFit="1" customWidth="1"/>
    <col min="7691" max="7691" width="10.25" style="4" customWidth="1"/>
    <col min="7692" max="7692" width="10.125" style="4" customWidth="1"/>
    <col min="7693" max="7693" width="9.25" style="4" bestFit="1" customWidth="1"/>
    <col min="7694" max="7694" width="11" style="4" bestFit="1" customWidth="1"/>
    <col min="7695" max="7695" width="10.625" style="4" customWidth="1"/>
    <col min="7696" max="7696" width="10.375" style="4" bestFit="1" customWidth="1"/>
    <col min="7697" max="7697" width="9.5" style="4" bestFit="1" customWidth="1"/>
    <col min="7698" max="7893" width="9" style="4"/>
    <col min="7894" max="7894" width="4" style="4" customWidth="1"/>
    <col min="7895" max="7895" width="17.75" style="4" customWidth="1"/>
    <col min="7896" max="7897" width="12.5" style="4" customWidth="1"/>
    <col min="7898" max="7898" width="12.25" style="4" bestFit="1" customWidth="1"/>
    <col min="7899" max="7900" width="11" style="4" customWidth="1"/>
    <col min="7901" max="7901" width="9.875" style="4" customWidth="1"/>
    <col min="7902" max="7903" width="11" style="4" customWidth="1"/>
    <col min="7904" max="7904" width="10.125" style="4" customWidth="1"/>
    <col min="7905" max="7906" width="11" style="4" customWidth="1"/>
    <col min="7907" max="7907" width="10.375" style="4" customWidth="1"/>
    <col min="7908" max="7909" width="11" style="4" customWidth="1"/>
    <col min="7910" max="7910" width="10.625" style="4" customWidth="1"/>
    <col min="7911" max="7913" width="11" style="4" customWidth="1"/>
    <col min="7914" max="7915" width="11.25" style="4" customWidth="1"/>
    <col min="7916" max="7916" width="10.375" style="4" bestFit="1" customWidth="1"/>
    <col min="7917" max="7918" width="11.25" style="4" customWidth="1"/>
    <col min="7919" max="7919" width="10.375" style="4" customWidth="1"/>
    <col min="7920" max="7921" width="11.25" style="4" customWidth="1"/>
    <col min="7922" max="7922" width="12.25" style="4" bestFit="1" customWidth="1"/>
    <col min="7923" max="7924" width="11.25" style="4" customWidth="1"/>
    <col min="7925" max="7925" width="9.625" style="4" customWidth="1"/>
    <col min="7926" max="7927" width="11.25" style="4" customWidth="1"/>
    <col min="7928" max="7928" width="9.25" style="4" customWidth="1"/>
    <col min="7929" max="7930" width="11.25" style="4" customWidth="1"/>
    <col min="7931" max="7931" width="10.125" style="4" customWidth="1"/>
    <col min="7932" max="7933" width="9.375" style="4" customWidth="1"/>
    <col min="7934" max="7934" width="10.375" style="4" bestFit="1" customWidth="1"/>
    <col min="7935" max="7936" width="9.375" style="4" customWidth="1"/>
    <col min="7937" max="7937" width="9.25" style="4" bestFit="1" customWidth="1"/>
    <col min="7938" max="7938" width="9.375" style="4" customWidth="1"/>
    <col min="7939" max="7939" width="9" style="4" customWidth="1"/>
    <col min="7940" max="7940" width="9.75" style="4" customWidth="1"/>
    <col min="7941" max="7941" width="10.5" style="4" customWidth="1"/>
    <col min="7942" max="7942" width="11.125" style="4" bestFit="1" customWidth="1"/>
    <col min="7943" max="7943" width="10.375" style="4" bestFit="1" customWidth="1"/>
    <col min="7944" max="7944" width="9.375" style="4" customWidth="1"/>
    <col min="7945" max="7945" width="10" style="4" customWidth="1"/>
    <col min="7946" max="7946" width="8.5" style="4" bestFit="1" customWidth="1"/>
    <col min="7947" max="7947" width="10.25" style="4" customWidth="1"/>
    <col min="7948" max="7948" width="10.125" style="4" customWidth="1"/>
    <col min="7949" max="7949" width="9.25" style="4" bestFit="1" customWidth="1"/>
    <col min="7950" max="7950" width="11" style="4" bestFit="1" customWidth="1"/>
    <col min="7951" max="7951" width="10.625" style="4" customWidth="1"/>
    <col min="7952" max="7952" width="10.375" style="4" bestFit="1" customWidth="1"/>
    <col min="7953" max="7953" width="9.5" style="4" bestFit="1" customWidth="1"/>
    <col min="7954" max="8149" width="9" style="4"/>
    <col min="8150" max="8150" width="4" style="4" customWidth="1"/>
    <col min="8151" max="8151" width="17.75" style="4" customWidth="1"/>
    <col min="8152" max="8153" width="12.5" style="4" customWidth="1"/>
    <col min="8154" max="8154" width="12.25" style="4" bestFit="1" customWidth="1"/>
    <col min="8155" max="8156" width="11" style="4" customWidth="1"/>
    <col min="8157" max="8157" width="9.875" style="4" customWidth="1"/>
    <col min="8158" max="8159" width="11" style="4" customWidth="1"/>
    <col min="8160" max="8160" width="10.125" style="4" customWidth="1"/>
    <col min="8161" max="8162" width="11" style="4" customWidth="1"/>
    <col min="8163" max="8163" width="10.375" style="4" customWidth="1"/>
    <col min="8164" max="8165" width="11" style="4" customWidth="1"/>
    <col min="8166" max="8166" width="10.625" style="4" customWidth="1"/>
    <col min="8167" max="8169" width="11" style="4" customWidth="1"/>
    <col min="8170" max="8171" width="11.25" style="4" customWidth="1"/>
    <col min="8172" max="8172" width="10.375" style="4" bestFit="1" customWidth="1"/>
    <col min="8173" max="8174" width="11.25" style="4" customWidth="1"/>
    <col min="8175" max="8175" width="10.375" style="4" customWidth="1"/>
    <col min="8176" max="8177" width="11.25" style="4" customWidth="1"/>
    <col min="8178" max="8178" width="12.25" style="4" bestFit="1" customWidth="1"/>
    <col min="8179" max="8180" width="11.25" style="4" customWidth="1"/>
    <col min="8181" max="8181" width="9.625" style="4" customWidth="1"/>
    <col min="8182" max="8183" width="11.25" style="4" customWidth="1"/>
    <col min="8184" max="8184" width="9.25" style="4" customWidth="1"/>
    <col min="8185" max="8186" width="11.25" style="4" customWidth="1"/>
    <col min="8187" max="8187" width="10.125" style="4" customWidth="1"/>
    <col min="8188" max="8189" width="9.375" style="4" customWidth="1"/>
    <col min="8190" max="8190" width="10.375" style="4" bestFit="1" customWidth="1"/>
    <col min="8191" max="8192" width="9.375" style="4" customWidth="1"/>
    <col min="8193" max="8193" width="9.25" style="4" bestFit="1" customWidth="1"/>
    <col min="8194" max="8194" width="9.375" style="4" customWidth="1"/>
    <col min="8195" max="8195" width="9" style="4" customWidth="1"/>
    <col min="8196" max="8196" width="9.75" style="4" customWidth="1"/>
    <col min="8197" max="8197" width="10.5" style="4" customWidth="1"/>
    <col min="8198" max="8198" width="11.125" style="4" bestFit="1" customWidth="1"/>
    <col min="8199" max="8199" width="10.375" style="4" bestFit="1" customWidth="1"/>
    <col min="8200" max="8200" width="9.375" style="4" customWidth="1"/>
    <col min="8201" max="8201" width="10" style="4" customWidth="1"/>
    <col min="8202" max="8202" width="8.5" style="4" bestFit="1" customWidth="1"/>
    <col min="8203" max="8203" width="10.25" style="4" customWidth="1"/>
    <col min="8204" max="8204" width="10.125" style="4" customWidth="1"/>
    <col min="8205" max="8205" width="9.25" style="4" bestFit="1" customWidth="1"/>
    <col min="8206" max="8206" width="11" style="4" bestFit="1" customWidth="1"/>
    <col min="8207" max="8207" width="10.625" style="4" customWidth="1"/>
    <col min="8208" max="8208" width="10.375" style="4" bestFit="1" customWidth="1"/>
    <col min="8209" max="8209" width="9.5" style="4" bestFit="1" customWidth="1"/>
    <col min="8210" max="8405" width="9" style="4"/>
    <col min="8406" max="8406" width="4" style="4" customWidth="1"/>
    <col min="8407" max="8407" width="17.75" style="4" customWidth="1"/>
    <col min="8408" max="8409" width="12.5" style="4" customWidth="1"/>
    <col min="8410" max="8410" width="12.25" style="4" bestFit="1" customWidth="1"/>
    <col min="8411" max="8412" width="11" style="4" customWidth="1"/>
    <col min="8413" max="8413" width="9.875" style="4" customWidth="1"/>
    <col min="8414" max="8415" width="11" style="4" customWidth="1"/>
    <col min="8416" max="8416" width="10.125" style="4" customWidth="1"/>
    <col min="8417" max="8418" width="11" style="4" customWidth="1"/>
    <col min="8419" max="8419" width="10.375" style="4" customWidth="1"/>
    <col min="8420" max="8421" width="11" style="4" customWidth="1"/>
    <col min="8422" max="8422" width="10.625" style="4" customWidth="1"/>
    <col min="8423" max="8425" width="11" style="4" customWidth="1"/>
    <col min="8426" max="8427" width="11.25" style="4" customWidth="1"/>
    <col min="8428" max="8428" width="10.375" style="4" bestFit="1" customWidth="1"/>
    <col min="8429" max="8430" width="11.25" style="4" customWidth="1"/>
    <col min="8431" max="8431" width="10.375" style="4" customWidth="1"/>
    <col min="8432" max="8433" width="11.25" style="4" customWidth="1"/>
    <col min="8434" max="8434" width="12.25" style="4" bestFit="1" customWidth="1"/>
    <col min="8435" max="8436" width="11.25" style="4" customWidth="1"/>
    <col min="8437" max="8437" width="9.625" style="4" customWidth="1"/>
    <col min="8438" max="8439" width="11.25" style="4" customWidth="1"/>
    <col min="8440" max="8440" width="9.25" style="4" customWidth="1"/>
    <col min="8441" max="8442" width="11.25" style="4" customWidth="1"/>
    <col min="8443" max="8443" width="10.125" style="4" customWidth="1"/>
    <col min="8444" max="8445" width="9.375" style="4" customWidth="1"/>
    <col min="8446" max="8446" width="10.375" style="4" bestFit="1" customWidth="1"/>
    <col min="8447" max="8448" width="9.375" style="4" customWidth="1"/>
    <col min="8449" max="8449" width="9.25" style="4" bestFit="1" customWidth="1"/>
    <col min="8450" max="8450" width="9.375" style="4" customWidth="1"/>
    <col min="8451" max="8451" width="9" style="4" customWidth="1"/>
    <col min="8452" max="8452" width="9.75" style="4" customWidth="1"/>
    <col min="8453" max="8453" width="10.5" style="4" customWidth="1"/>
    <col min="8454" max="8454" width="11.125" style="4" bestFit="1" customWidth="1"/>
    <col min="8455" max="8455" width="10.375" style="4" bestFit="1" customWidth="1"/>
    <col min="8456" max="8456" width="9.375" style="4" customWidth="1"/>
    <col min="8457" max="8457" width="10" style="4" customWidth="1"/>
    <col min="8458" max="8458" width="8.5" style="4" bestFit="1" customWidth="1"/>
    <col min="8459" max="8459" width="10.25" style="4" customWidth="1"/>
    <col min="8460" max="8460" width="10.125" style="4" customWidth="1"/>
    <col min="8461" max="8461" width="9.25" style="4" bestFit="1" customWidth="1"/>
    <col min="8462" max="8462" width="11" style="4" bestFit="1" customWidth="1"/>
    <col min="8463" max="8463" width="10.625" style="4" customWidth="1"/>
    <col min="8464" max="8464" width="10.375" style="4" bestFit="1" customWidth="1"/>
    <col min="8465" max="8465" width="9.5" style="4" bestFit="1" customWidth="1"/>
    <col min="8466" max="8661" width="9" style="4"/>
    <col min="8662" max="8662" width="4" style="4" customWidth="1"/>
    <col min="8663" max="8663" width="17.75" style="4" customWidth="1"/>
    <col min="8664" max="8665" width="12.5" style="4" customWidth="1"/>
    <col min="8666" max="8666" width="12.25" style="4" bestFit="1" customWidth="1"/>
    <col min="8667" max="8668" width="11" style="4" customWidth="1"/>
    <col min="8669" max="8669" width="9.875" style="4" customWidth="1"/>
    <col min="8670" max="8671" width="11" style="4" customWidth="1"/>
    <col min="8672" max="8672" width="10.125" style="4" customWidth="1"/>
    <col min="8673" max="8674" width="11" style="4" customWidth="1"/>
    <col min="8675" max="8675" width="10.375" style="4" customWidth="1"/>
    <col min="8676" max="8677" width="11" style="4" customWidth="1"/>
    <col min="8678" max="8678" width="10.625" style="4" customWidth="1"/>
    <col min="8679" max="8681" width="11" style="4" customWidth="1"/>
    <col min="8682" max="8683" width="11.25" style="4" customWidth="1"/>
    <col min="8684" max="8684" width="10.375" style="4" bestFit="1" customWidth="1"/>
    <col min="8685" max="8686" width="11.25" style="4" customWidth="1"/>
    <col min="8687" max="8687" width="10.375" style="4" customWidth="1"/>
    <col min="8688" max="8689" width="11.25" style="4" customWidth="1"/>
    <col min="8690" max="8690" width="12.25" style="4" bestFit="1" customWidth="1"/>
    <col min="8691" max="8692" width="11.25" style="4" customWidth="1"/>
    <col min="8693" max="8693" width="9.625" style="4" customWidth="1"/>
    <col min="8694" max="8695" width="11.25" style="4" customWidth="1"/>
    <col min="8696" max="8696" width="9.25" style="4" customWidth="1"/>
    <col min="8697" max="8698" width="11.25" style="4" customWidth="1"/>
    <col min="8699" max="8699" width="10.125" style="4" customWidth="1"/>
    <col min="8700" max="8701" width="9.375" style="4" customWidth="1"/>
    <col min="8702" max="8702" width="10.375" style="4" bestFit="1" customWidth="1"/>
    <col min="8703" max="8704" width="9.375" style="4" customWidth="1"/>
    <col min="8705" max="8705" width="9.25" style="4" bestFit="1" customWidth="1"/>
    <col min="8706" max="8706" width="9.375" style="4" customWidth="1"/>
    <col min="8707" max="8707" width="9" style="4" customWidth="1"/>
    <col min="8708" max="8708" width="9.75" style="4" customWidth="1"/>
    <col min="8709" max="8709" width="10.5" style="4" customWidth="1"/>
    <col min="8710" max="8710" width="11.125" style="4" bestFit="1" customWidth="1"/>
    <col min="8711" max="8711" width="10.375" style="4" bestFit="1" customWidth="1"/>
    <col min="8712" max="8712" width="9.375" style="4" customWidth="1"/>
    <col min="8713" max="8713" width="10" style="4" customWidth="1"/>
    <col min="8714" max="8714" width="8.5" style="4" bestFit="1" customWidth="1"/>
    <col min="8715" max="8715" width="10.25" style="4" customWidth="1"/>
    <col min="8716" max="8716" width="10.125" style="4" customWidth="1"/>
    <col min="8717" max="8717" width="9.25" style="4" bestFit="1" customWidth="1"/>
    <col min="8718" max="8718" width="11" style="4" bestFit="1" customWidth="1"/>
    <col min="8719" max="8719" width="10.625" style="4" customWidth="1"/>
    <col min="8720" max="8720" width="10.375" style="4" bestFit="1" customWidth="1"/>
    <col min="8721" max="8721" width="9.5" style="4" bestFit="1" customWidth="1"/>
    <col min="8722" max="8917" width="9" style="4"/>
    <col min="8918" max="8918" width="4" style="4" customWidth="1"/>
    <col min="8919" max="8919" width="17.75" style="4" customWidth="1"/>
    <col min="8920" max="8921" width="12.5" style="4" customWidth="1"/>
    <col min="8922" max="8922" width="12.25" style="4" bestFit="1" customWidth="1"/>
    <col min="8923" max="8924" width="11" style="4" customWidth="1"/>
    <col min="8925" max="8925" width="9.875" style="4" customWidth="1"/>
    <col min="8926" max="8927" width="11" style="4" customWidth="1"/>
    <col min="8928" max="8928" width="10.125" style="4" customWidth="1"/>
    <col min="8929" max="8930" width="11" style="4" customWidth="1"/>
    <col min="8931" max="8931" width="10.375" style="4" customWidth="1"/>
    <col min="8932" max="8933" width="11" style="4" customWidth="1"/>
    <col min="8934" max="8934" width="10.625" style="4" customWidth="1"/>
    <col min="8935" max="8937" width="11" style="4" customWidth="1"/>
    <col min="8938" max="8939" width="11.25" style="4" customWidth="1"/>
    <col min="8940" max="8940" width="10.375" style="4" bestFit="1" customWidth="1"/>
    <col min="8941" max="8942" width="11.25" style="4" customWidth="1"/>
    <col min="8943" max="8943" width="10.375" style="4" customWidth="1"/>
    <col min="8944" max="8945" width="11.25" style="4" customWidth="1"/>
    <col min="8946" max="8946" width="12.25" style="4" bestFit="1" customWidth="1"/>
    <col min="8947" max="8948" width="11.25" style="4" customWidth="1"/>
    <col min="8949" max="8949" width="9.625" style="4" customWidth="1"/>
    <col min="8950" max="8951" width="11.25" style="4" customWidth="1"/>
    <col min="8952" max="8952" width="9.25" style="4" customWidth="1"/>
    <col min="8953" max="8954" width="11.25" style="4" customWidth="1"/>
    <col min="8955" max="8955" width="10.125" style="4" customWidth="1"/>
    <col min="8956" max="8957" width="9.375" style="4" customWidth="1"/>
    <col min="8958" max="8958" width="10.375" style="4" bestFit="1" customWidth="1"/>
    <col min="8959" max="8960" width="9.375" style="4" customWidth="1"/>
    <col min="8961" max="8961" width="9.25" style="4" bestFit="1" customWidth="1"/>
    <col min="8962" max="8962" width="9.375" style="4" customWidth="1"/>
    <col min="8963" max="8963" width="9" style="4" customWidth="1"/>
    <col min="8964" max="8964" width="9.75" style="4" customWidth="1"/>
    <col min="8965" max="8965" width="10.5" style="4" customWidth="1"/>
    <col min="8966" max="8966" width="11.125" style="4" bestFit="1" customWidth="1"/>
    <col min="8967" max="8967" width="10.375" style="4" bestFit="1" customWidth="1"/>
    <col min="8968" max="8968" width="9.375" style="4" customWidth="1"/>
    <col min="8969" max="8969" width="10" style="4" customWidth="1"/>
    <col min="8970" max="8970" width="8.5" style="4" bestFit="1" customWidth="1"/>
    <col min="8971" max="8971" width="10.25" style="4" customWidth="1"/>
    <col min="8972" max="8972" width="10.125" style="4" customWidth="1"/>
    <col min="8973" max="8973" width="9.25" style="4" bestFit="1" customWidth="1"/>
    <col min="8974" max="8974" width="11" style="4" bestFit="1" customWidth="1"/>
    <col min="8975" max="8975" width="10.625" style="4" customWidth="1"/>
    <col min="8976" max="8976" width="10.375" style="4" bestFit="1" customWidth="1"/>
    <col min="8977" max="8977" width="9.5" style="4" bestFit="1" customWidth="1"/>
    <col min="8978" max="9173" width="9" style="4"/>
    <col min="9174" max="9174" width="4" style="4" customWidth="1"/>
    <col min="9175" max="9175" width="17.75" style="4" customWidth="1"/>
    <col min="9176" max="9177" width="12.5" style="4" customWidth="1"/>
    <col min="9178" max="9178" width="12.25" style="4" bestFit="1" customWidth="1"/>
    <col min="9179" max="9180" width="11" style="4" customWidth="1"/>
    <col min="9181" max="9181" width="9.875" style="4" customWidth="1"/>
    <col min="9182" max="9183" width="11" style="4" customWidth="1"/>
    <col min="9184" max="9184" width="10.125" style="4" customWidth="1"/>
    <col min="9185" max="9186" width="11" style="4" customWidth="1"/>
    <col min="9187" max="9187" width="10.375" style="4" customWidth="1"/>
    <col min="9188" max="9189" width="11" style="4" customWidth="1"/>
    <col min="9190" max="9190" width="10.625" style="4" customWidth="1"/>
    <col min="9191" max="9193" width="11" style="4" customWidth="1"/>
    <col min="9194" max="9195" width="11.25" style="4" customWidth="1"/>
    <col min="9196" max="9196" width="10.375" style="4" bestFit="1" customWidth="1"/>
    <col min="9197" max="9198" width="11.25" style="4" customWidth="1"/>
    <col min="9199" max="9199" width="10.375" style="4" customWidth="1"/>
    <col min="9200" max="9201" width="11.25" style="4" customWidth="1"/>
    <col min="9202" max="9202" width="12.25" style="4" bestFit="1" customWidth="1"/>
    <col min="9203" max="9204" width="11.25" style="4" customWidth="1"/>
    <col min="9205" max="9205" width="9.625" style="4" customWidth="1"/>
    <col min="9206" max="9207" width="11.25" style="4" customWidth="1"/>
    <col min="9208" max="9208" width="9.25" style="4" customWidth="1"/>
    <col min="9209" max="9210" width="11.25" style="4" customWidth="1"/>
    <col min="9211" max="9211" width="10.125" style="4" customWidth="1"/>
    <col min="9212" max="9213" width="9.375" style="4" customWidth="1"/>
    <col min="9214" max="9214" width="10.375" style="4" bestFit="1" customWidth="1"/>
    <col min="9215" max="9216" width="9.375" style="4" customWidth="1"/>
    <col min="9217" max="9217" width="9.25" style="4" bestFit="1" customWidth="1"/>
    <col min="9218" max="9218" width="9.375" style="4" customWidth="1"/>
    <col min="9219" max="9219" width="9" style="4" customWidth="1"/>
    <col min="9220" max="9220" width="9.75" style="4" customWidth="1"/>
    <col min="9221" max="9221" width="10.5" style="4" customWidth="1"/>
    <col min="9222" max="9222" width="11.125" style="4" bestFit="1" customWidth="1"/>
    <col min="9223" max="9223" width="10.375" style="4" bestFit="1" customWidth="1"/>
    <col min="9224" max="9224" width="9.375" style="4" customWidth="1"/>
    <col min="9225" max="9225" width="10" style="4" customWidth="1"/>
    <col min="9226" max="9226" width="8.5" style="4" bestFit="1" customWidth="1"/>
    <col min="9227" max="9227" width="10.25" style="4" customWidth="1"/>
    <col min="9228" max="9228" width="10.125" style="4" customWidth="1"/>
    <col min="9229" max="9229" width="9.25" style="4" bestFit="1" customWidth="1"/>
    <col min="9230" max="9230" width="11" style="4" bestFit="1" customWidth="1"/>
    <col min="9231" max="9231" width="10.625" style="4" customWidth="1"/>
    <col min="9232" max="9232" width="10.375" style="4" bestFit="1" customWidth="1"/>
    <col min="9233" max="9233" width="9.5" style="4" bestFit="1" customWidth="1"/>
    <col min="9234" max="9429" width="9" style="4"/>
    <col min="9430" max="9430" width="4" style="4" customWidth="1"/>
    <col min="9431" max="9431" width="17.75" style="4" customWidth="1"/>
    <col min="9432" max="9433" width="12.5" style="4" customWidth="1"/>
    <col min="9434" max="9434" width="12.25" style="4" bestFit="1" customWidth="1"/>
    <col min="9435" max="9436" width="11" style="4" customWidth="1"/>
    <col min="9437" max="9437" width="9.875" style="4" customWidth="1"/>
    <col min="9438" max="9439" width="11" style="4" customWidth="1"/>
    <col min="9440" max="9440" width="10.125" style="4" customWidth="1"/>
    <col min="9441" max="9442" width="11" style="4" customWidth="1"/>
    <col min="9443" max="9443" width="10.375" style="4" customWidth="1"/>
    <col min="9444" max="9445" width="11" style="4" customWidth="1"/>
    <col min="9446" max="9446" width="10.625" style="4" customWidth="1"/>
    <col min="9447" max="9449" width="11" style="4" customWidth="1"/>
    <col min="9450" max="9451" width="11.25" style="4" customWidth="1"/>
    <col min="9452" max="9452" width="10.375" style="4" bestFit="1" customWidth="1"/>
    <col min="9453" max="9454" width="11.25" style="4" customWidth="1"/>
    <col min="9455" max="9455" width="10.375" style="4" customWidth="1"/>
    <col min="9456" max="9457" width="11.25" style="4" customWidth="1"/>
    <col min="9458" max="9458" width="12.25" style="4" bestFit="1" customWidth="1"/>
    <col min="9459" max="9460" width="11.25" style="4" customWidth="1"/>
    <col min="9461" max="9461" width="9.625" style="4" customWidth="1"/>
    <col min="9462" max="9463" width="11.25" style="4" customWidth="1"/>
    <col min="9464" max="9464" width="9.25" style="4" customWidth="1"/>
    <col min="9465" max="9466" width="11.25" style="4" customWidth="1"/>
    <col min="9467" max="9467" width="10.125" style="4" customWidth="1"/>
    <col min="9468" max="9469" width="9.375" style="4" customWidth="1"/>
    <col min="9470" max="9470" width="10.375" style="4" bestFit="1" customWidth="1"/>
    <col min="9471" max="9472" width="9.375" style="4" customWidth="1"/>
    <col min="9473" max="9473" width="9.25" style="4" bestFit="1" customWidth="1"/>
    <col min="9474" max="9474" width="9.375" style="4" customWidth="1"/>
    <col min="9475" max="9475" width="9" style="4" customWidth="1"/>
    <col min="9476" max="9476" width="9.75" style="4" customWidth="1"/>
    <col min="9477" max="9477" width="10.5" style="4" customWidth="1"/>
    <col min="9478" max="9478" width="11.125" style="4" bestFit="1" customWidth="1"/>
    <col min="9479" max="9479" width="10.375" style="4" bestFit="1" customWidth="1"/>
    <col min="9480" max="9480" width="9.375" style="4" customWidth="1"/>
    <col min="9481" max="9481" width="10" style="4" customWidth="1"/>
    <col min="9482" max="9482" width="8.5" style="4" bestFit="1" customWidth="1"/>
    <col min="9483" max="9483" width="10.25" style="4" customWidth="1"/>
    <col min="9484" max="9484" width="10.125" style="4" customWidth="1"/>
    <col min="9485" max="9485" width="9.25" style="4" bestFit="1" customWidth="1"/>
    <col min="9486" max="9486" width="11" style="4" bestFit="1" customWidth="1"/>
    <col min="9487" max="9487" width="10.625" style="4" customWidth="1"/>
    <col min="9488" max="9488" width="10.375" style="4" bestFit="1" customWidth="1"/>
    <col min="9489" max="9489" width="9.5" style="4" bestFit="1" customWidth="1"/>
    <col min="9490" max="9685" width="9" style="4"/>
    <col min="9686" max="9686" width="4" style="4" customWidth="1"/>
    <col min="9687" max="9687" width="17.75" style="4" customWidth="1"/>
    <col min="9688" max="9689" width="12.5" style="4" customWidth="1"/>
    <col min="9690" max="9690" width="12.25" style="4" bestFit="1" customWidth="1"/>
    <col min="9691" max="9692" width="11" style="4" customWidth="1"/>
    <col min="9693" max="9693" width="9.875" style="4" customWidth="1"/>
    <col min="9694" max="9695" width="11" style="4" customWidth="1"/>
    <col min="9696" max="9696" width="10.125" style="4" customWidth="1"/>
    <col min="9697" max="9698" width="11" style="4" customWidth="1"/>
    <col min="9699" max="9699" width="10.375" style="4" customWidth="1"/>
    <col min="9700" max="9701" width="11" style="4" customWidth="1"/>
    <col min="9702" max="9702" width="10.625" style="4" customWidth="1"/>
    <col min="9703" max="9705" width="11" style="4" customWidth="1"/>
    <col min="9706" max="9707" width="11.25" style="4" customWidth="1"/>
    <col min="9708" max="9708" width="10.375" style="4" bestFit="1" customWidth="1"/>
    <col min="9709" max="9710" width="11.25" style="4" customWidth="1"/>
    <col min="9711" max="9711" width="10.375" style="4" customWidth="1"/>
    <col min="9712" max="9713" width="11.25" style="4" customWidth="1"/>
    <col min="9714" max="9714" width="12.25" style="4" bestFit="1" customWidth="1"/>
    <col min="9715" max="9716" width="11.25" style="4" customWidth="1"/>
    <col min="9717" max="9717" width="9.625" style="4" customWidth="1"/>
    <col min="9718" max="9719" width="11.25" style="4" customWidth="1"/>
    <col min="9720" max="9720" width="9.25" style="4" customWidth="1"/>
    <col min="9721" max="9722" width="11.25" style="4" customWidth="1"/>
    <col min="9723" max="9723" width="10.125" style="4" customWidth="1"/>
    <col min="9724" max="9725" width="9.375" style="4" customWidth="1"/>
    <col min="9726" max="9726" width="10.375" style="4" bestFit="1" customWidth="1"/>
    <col min="9727" max="9728" width="9.375" style="4" customWidth="1"/>
    <col min="9729" max="9729" width="9.25" style="4" bestFit="1" customWidth="1"/>
    <col min="9730" max="9730" width="9.375" style="4" customWidth="1"/>
    <col min="9731" max="9731" width="9" style="4" customWidth="1"/>
    <col min="9732" max="9732" width="9.75" style="4" customWidth="1"/>
    <col min="9733" max="9733" width="10.5" style="4" customWidth="1"/>
    <col min="9734" max="9734" width="11.125" style="4" bestFit="1" customWidth="1"/>
    <col min="9735" max="9735" width="10.375" style="4" bestFit="1" customWidth="1"/>
    <col min="9736" max="9736" width="9.375" style="4" customWidth="1"/>
    <col min="9737" max="9737" width="10" style="4" customWidth="1"/>
    <col min="9738" max="9738" width="8.5" style="4" bestFit="1" customWidth="1"/>
    <col min="9739" max="9739" width="10.25" style="4" customWidth="1"/>
    <col min="9740" max="9740" width="10.125" style="4" customWidth="1"/>
    <col min="9741" max="9741" width="9.25" style="4" bestFit="1" customWidth="1"/>
    <col min="9742" max="9742" width="11" style="4" bestFit="1" customWidth="1"/>
    <col min="9743" max="9743" width="10.625" style="4" customWidth="1"/>
    <col min="9744" max="9744" width="10.375" style="4" bestFit="1" customWidth="1"/>
    <col min="9745" max="9745" width="9.5" style="4" bestFit="1" customWidth="1"/>
    <col min="9746" max="9941" width="9" style="4"/>
    <col min="9942" max="9942" width="4" style="4" customWidth="1"/>
    <col min="9943" max="9943" width="17.75" style="4" customWidth="1"/>
    <col min="9944" max="9945" width="12.5" style="4" customWidth="1"/>
    <col min="9946" max="9946" width="12.25" style="4" bestFit="1" customWidth="1"/>
    <col min="9947" max="9948" width="11" style="4" customWidth="1"/>
    <col min="9949" max="9949" width="9.875" style="4" customWidth="1"/>
    <col min="9950" max="9951" width="11" style="4" customWidth="1"/>
    <col min="9952" max="9952" width="10.125" style="4" customWidth="1"/>
    <col min="9953" max="9954" width="11" style="4" customWidth="1"/>
    <col min="9955" max="9955" width="10.375" style="4" customWidth="1"/>
    <col min="9956" max="9957" width="11" style="4" customWidth="1"/>
    <col min="9958" max="9958" width="10.625" style="4" customWidth="1"/>
    <col min="9959" max="9961" width="11" style="4" customWidth="1"/>
    <col min="9962" max="9963" width="11.25" style="4" customWidth="1"/>
    <col min="9964" max="9964" width="10.375" style="4" bestFit="1" customWidth="1"/>
    <col min="9965" max="9966" width="11.25" style="4" customWidth="1"/>
    <col min="9967" max="9967" width="10.375" style="4" customWidth="1"/>
    <col min="9968" max="9969" width="11.25" style="4" customWidth="1"/>
    <col min="9970" max="9970" width="12.25" style="4" bestFit="1" customWidth="1"/>
    <col min="9971" max="9972" width="11.25" style="4" customWidth="1"/>
    <col min="9973" max="9973" width="9.625" style="4" customWidth="1"/>
    <col min="9974" max="9975" width="11.25" style="4" customWidth="1"/>
    <col min="9976" max="9976" width="9.25" style="4" customWidth="1"/>
    <col min="9977" max="9978" width="11.25" style="4" customWidth="1"/>
    <col min="9979" max="9979" width="10.125" style="4" customWidth="1"/>
    <col min="9980" max="9981" width="9.375" style="4" customWidth="1"/>
    <col min="9982" max="9982" width="10.375" style="4" bestFit="1" customWidth="1"/>
    <col min="9983" max="9984" width="9.375" style="4" customWidth="1"/>
    <col min="9985" max="9985" width="9.25" style="4" bestFit="1" customWidth="1"/>
    <col min="9986" max="9986" width="9.375" style="4" customWidth="1"/>
    <col min="9987" max="9987" width="9" style="4" customWidth="1"/>
    <col min="9988" max="9988" width="9.75" style="4" customWidth="1"/>
    <col min="9989" max="9989" width="10.5" style="4" customWidth="1"/>
    <col min="9990" max="9990" width="11.125" style="4" bestFit="1" customWidth="1"/>
    <col min="9991" max="9991" width="10.375" style="4" bestFit="1" customWidth="1"/>
    <col min="9992" max="9992" width="9.375" style="4" customWidth="1"/>
    <col min="9993" max="9993" width="10" style="4" customWidth="1"/>
    <col min="9994" max="9994" width="8.5" style="4" bestFit="1" customWidth="1"/>
    <col min="9995" max="9995" width="10.25" style="4" customWidth="1"/>
    <col min="9996" max="9996" width="10.125" style="4" customWidth="1"/>
    <col min="9997" max="9997" width="9.25" style="4" bestFit="1" customWidth="1"/>
    <col min="9998" max="9998" width="11" style="4" bestFit="1" customWidth="1"/>
    <col min="9999" max="9999" width="10.625" style="4" customWidth="1"/>
    <col min="10000" max="10000" width="10.375" style="4" bestFit="1" customWidth="1"/>
    <col min="10001" max="10001" width="9.5" style="4" bestFit="1" customWidth="1"/>
    <col min="10002" max="10197" width="9" style="4"/>
    <col min="10198" max="10198" width="4" style="4" customWidth="1"/>
    <col min="10199" max="10199" width="17.75" style="4" customWidth="1"/>
    <col min="10200" max="10201" width="12.5" style="4" customWidth="1"/>
    <col min="10202" max="10202" width="12.25" style="4" bestFit="1" customWidth="1"/>
    <col min="10203" max="10204" width="11" style="4" customWidth="1"/>
    <col min="10205" max="10205" width="9.875" style="4" customWidth="1"/>
    <col min="10206" max="10207" width="11" style="4" customWidth="1"/>
    <col min="10208" max="10208" width="10.125" style="4" customWidth="1"/>
    <col min="10209" max="10210" width="11" style="4" customWidth="1"/>
    <col min="10211" max="10211" width="10.375" style="4" customWidth="1"/>
    <col min="10212" max="10213" width="11" style="4" customWidth="1"/>
    <col min="10214" max="10214" width="10.625" style="4" customWidth="1"/>
    <col min="10215" max="10217" width="11" style="4" customWidth="1"/>
    <col min="10218" max="10219" width="11.25" style="4" customWidth="1"/>
    <col min="10220" max="10220" width="10.375" style="4" bestFit="1" customWidth="1"/>
    <col min="10221" max="10222" width="11.25" style="4" customWidth="1"/>
    <col min="10223" max="10223" width="10.375" style="4" customWidth="1"/>
    <col min="10224" max="10225" width="11.25" style="4" customWidth="1"/>
    <col min="10226" max="10226" width="12.25" style="4" bestFit="1" customWidth="1"/>
    <col min="10227" max="10228" width="11.25" style="4" customWidth="1"/>
    <col min="10229" max="10229" width="9.625" style="4" customWidth="1"/>
    <col min="10230" max="10231" width="11.25" style="4" customWidth="1"/>
    <col min="10232" max="10232" width="9.25" style="4" customWidth="1"/>
    <col min="10233" max="10234" width="11.25" style="4" customWidth="1"/>
    <col min="10235" max="10235" width="10.125" style="4" customWidth="1"/>
    <col min="10236" max="10237" width="9.375" style="4" customWidth="1"/>
    <col min="10238" max="10238" width="10.375" style="4" bestFit="1" customWidth="1"/>
    <col min="10239" max="10240" width="9.375" style="4" customWidth="1"/>
    <col min="10241" max="10241" width="9.25" style="4" bestFit="1" customWidth="1"/>
    <col min="10242" max="10242" width="9.375" style="4" customWidth="1"/>
    <col min="10243" max="10243" width="9" style="4" customWidth="1"/>
    <col min="10244" max="10244" width="9.75" style="4" customWidth="1"/>
    <col min="10245" max="10245" width="10.5" style="4" customWidth="1"/>
    <col min="10246" max="10246" width="11.125" style="4" bestFit="1" customWidth="1"/>
    <col min="10247" max="10247" width="10.375" style="4" bestFit="1" customWidth="1"/>
    <col min="10248" max="10248" width="9.375" style="4" customWidth="1"/>
    <col min="10249" max="10249" width="10" style="4" customWidth="1"/>
    <col min="10250" max="10250" width="8.5" style="4" bestFit="1" customWidth="1"/>
    <col min="10251" max="10251" width="10.25" style="4" customWidth="1"/>
    <col min="10252" max="10252" width="10.125" style="4" customWidth="1"/>
    <col min="10253" max="10253" width="9.25" style="4" bestFit="1" customWidth="1"/>
    <col min="10254" max="10254" width="11" style="4" bestFit="1" customWidth="1"/>
    <col min="10255" max="10255" width="10.625" style="4" customWidth="1"/>
    <col min="10256" max="10256" width="10.375" style="4" bestFit="1" customWidth="1"/>
    <col min="10257" max="10257" width="9.5" style="4" bestFit="1" customWidth="1"/>
    <col min="10258" max="10453" width="9" style="4"/>
    <col min="10454" max="10454" width="4" style="4" customWidth="1"/>
    <col min="10455" max="10455" width="17.75" style="4" customWidth="1"/>
    <col min="10456" max="10457" width="12.5" style="4" customWidth="1"/>
    <col min="10458" max="10458" width="12.25" style="4" bestFit="1" customWidth="1"/>
    <col min="10459" max="10460" width="11" style="4" customWidth="1"/>
    <col min="10461" max="10461" width="9.875" style="4" customWidth="1"/>
    <col min="10462" max="10463" width="11" style="4" customWidth="1"/>
    <col min="10464" max="10464" width="10.125" style="4" customWidth="1"/>
    <col min="10465" max="10466" width="11" style="4" customWidth="1"/>
    <col min="10467" max="10467" width="10.375" style="4" customWidth="1"/>
    <col min="10468" max="10469" width="11" style="4" customWidth="1"/>
    <col min="10470" max="10470" width="10.625" style="4" customWidth="1"/>
    <col min="10471" max="10473" width="11" style="4" customWidth="1"/>
    <col min="10474" max="10475" width="11.25" style="4" customWidth="1"/>
    <col min="10476" max="10476" width="10.375" style="4" bestFit="1" customWidth="1"/>
    <col min="10477" max="10478" width="11.25" style="4" customWidth="1"/>
    <col min="10479" max="10479" width="10.375" style="4" customWidth="1"/>
    <col min="10480" max="10481" width="11.25" style="4" customWidth="1"/>
    <col min="10482" max="10482" width="12.25" style="4" bestFit="1" customWidth="1"/>
    <col min="10483" max="10484" width="11.25" style="4" customWidth="1"/>
    <col min="10485" max="10485" width="9.625" style="4" customWidth="1"/>
    <col min="10486" max="10487" width="11.25" style="4" customWidth="1"/>
    <col min="10488" max="10488" width="9.25" style="4" customWidth="1"/>
    <col min="10489" max="10490" width="11.25" style="4" customWidth="1"/>
    <col min="10491" max="10491" width="10.125" style="4" customWidth="1"/>
    <col min="10492" max="10493" width="9.375" style="4" customWidth="1"/>
    <col min="10494" max="10494" width="10.375" style="4" bestFit="1" customWidth="1"/>
    <col min="10495" max="10496" width="9.375" style="4" customWidth="1"/>
    <col min="10497" max="10497" width="9.25" style="4" bestFit="1" customWidth="1"/>
    <col min="10498" max="10498" width="9.375" style="4" customWidth="1"/>
    <col min="10499" max="10499" width="9" style="4" customWidth="1"/>
    <col min="10500" max="10500" width="9.75" style="4" customWidth="1"/>
    <col min="10501" max="10501" width="10.5" style="4" customWidth="1"/>
    <col min="10502" max="10502" width="11.125" style="4" bestFit="1" customWidth="1"/>
    <col min="10503" max="10503" width="10.375" style="4" bestFit="1" customWidth="1"/>
    <col min="10504" max="10504" width="9.375" style="4" customWidth="1"/>
    <col min="10505" max="10505" width="10" style="4" customWidth="1"/>
    <col min="10506" max="10506" width="8.5" style="4" bestFit="1" customWidth="1"/>
    <col min="10507" max="10507" width="10.25" style="4" customWidth="1"/>
    <col min="10508" max="10508" width="10.125" style="4" customWidth="1"/>
    <col min="10509" max="10509" width="9.25" style="4" bestFit="1" customWidth="1"/>
    <col min="10510" max="10510" width="11" style="4" bestFit="1" customWidth="1"/>
    <col min="10511" max="10511" width="10.625" style="4" customWidth="1"/>
    <col min="10512" max="10512" width="10.375" style="4" bestFit="1" customWidth="1"/>
    <col min="10513" max="10513" width="9.5" style="4" bestFit="1" customWidth="1"/>
    <col min="10514" max="10709" width="9" style="4"/>
    <col min="10710" max="10710" width="4" style="4" customWidth="1"/>
    <col min="10711" max="10711" width="17.75" style="4" customWidth="1"/>
    <col min="10712" max="10713" width="12.5" style="4" customWidth="1"/>
    <col min="10714" max="10714" width="12.25" style="4" bestFit="1" customWidth="1"/>
    <col min="10715" max="10716" width="11" style="4" customWidth="1"/>
    <col min="10717" max="10717" width="9.875" style="4" customWidth="1"/>
    <col min="10718" max="10719" width="11" style="4" customWidth="1"/>
    <col min="10720" max="10720" width="10.125" style="4" customWidth="1"/>
    <col min="10721" max="10722" width="11" style="4" customWidth="1"/>
    <col min="10723" max="10723" width="10.375" style="4" customWidth="1"/>
    <col min="10724" max="10725" width="11" style="4" customWidth="1"/>
    <col min="10726" max="10726" width="10.625" style="4" customWidth="1"/>
    <col min="10727" max="10729" width="11" style="4" customWidth="1"/>
    <col min="10730" max="10731" width="11.25" style="4" customWidth="1"/>
    <col min="10732" max="10732" width="10.375" style="4" bestFit="1" customWidth="1"/>
    <col min="10733" max="10734" width="11.25" style="4" customWidth="1"/>
    <col min="10735" max="10735" width="10.375" style="4" customWidth="1"/>
    <col min="10736" max="10737" width="11.25" style="4" customWidth="1"/>
    <col min="10738" max="10738" width="12.25" style="4" bestFit="1" customWidth="1"/>
    <col min="10739" max="10740" width="11.25" style="4" customWidth="1"/>
    <col min="10741" max="10741" width="9.625" style="4" customWidth="1"/>
    <col min="10742" max="10743" width="11.25" style="4" customWidth="1"/>
    <col min="10744" max="10744" width="9.25" style="4" customWidth="1"/>
    <col min="10745" max="10746" width="11.25" style="4" customWidth="1"/>
    <col min="10747" max="10747" width="10.125" style="4" customWidth="1"/>
    <col min="10748" max="10749" width="9.375" style="4" customWidth="1"/>
    <col min="10750" max="10750" width="10.375" style="4" bestFit="1" customWidth="1"/>
    <col min="10751" max="10752" width="9.375" style="4" customWidth="1"/>
    <col min="10753" max="10753" width="9.25" style="4" bestFit="1" customWidth="1"/>
    <col min="10754" max="10754" width="9.375" style="4" customWidth="1"/>
    <col min="10755" max="10755" width="9" style="4" customWidth="1"/>
    <col min="10756" max="10756" width="9.75" style="4" customWidth="1"/>
    <col min="10757" max="10757" width="10.5" style="4" customWidth="1"/>
    <col min="10758" max="10758" width="11.125" style="4" bestFit="1" customWidth="1"/>
    <col min="10759" max="10759" width="10.375" style="4" bestFit="1" customWidth="1"/>
    <col min="10760" max="10760" width="9.375" style="4" customWidth="1"/>
    <col min="10761" max="10761" width="10" style="4" customWidth="1"/>
    <col min="10762" max="10762" width="8.5" style="4" bestFit="1" customWidth="1"/>
    <col min="10763" max="10763" width="10.25" style="4" customWidth="1"/>
    <col min="10764" max="10764" width="10.125" style="4" customWidth="1"/>
    <col min="10765" max="10765" width="9.25" style="4" bestFit="1" customWidth="1"/>
    <col min="10766" max="10766" width="11" style="4" bestFit="1" customWidth="1"/>
    <col min="10767" max="10767" width="10.625" style="4" customWidth="1"/>
    <col min="10768" max="10768" width="10.375" style="4" bestFit="1" customWidth="1"/>
    <col min="10769" max="10769" width="9.5" style="4" bestFit="1" customWidth="1"/>
    <col min="10770" max="10965" width="9" style="4"/>
    <col min="10966" max="10966" width="4" style="4" customWidth="1"/>
    <col min="10967" max="10967" width="17.75" style="4" customWidth="1"/>
    <col min="10968" max="10969" width="12.5" style="4" customWidth="1"/>
    <col min="10970" max="10970" width="12.25" style="4" bestFit="1" customWidth="1"/>
    <col min="10971" max="10972" width="11" style="4" customWidth="1"/>
    <col min="10973" max="10973" width="9.875" style="4" customWidth="1"/>
    <col min="10974" max="10975" width="11" style="4" customWidth="1"/>
    <col min="10976" max="10976" width="10.125" style="4" customWidth="1"/>
    <col min="10977" max="10978" width="11" style="4" customWidth="1"/>
    <col min="10979" max="10979" width="10.375" style="4" customWidth="1"/>
    <col min="10980" max="10981" width="11" style="4" customWidth="1"/>
    <col min="10982" max="10982" width="10.625" style="4" customWidth="1"/>
    <col min="10983" max="10985" width="11" style="4" customWidth="1"/>
    <col min="10986" max="10987" width="11.25" style="4" customWidth="1"/>
    <col min="10988" max="10988" width="10.375" style="4" bestFit="1" customWidth="1"/>
    <col min="10989" max="10990" width="11.25" style="4" customWidth="1"/>
    <col min="10991" max="10991" width="10.375" style="4" customWidth="1"/>
    <col min="10992" max="10993" width="11.25" style="4" customWidth="1"/>
    <col min="10994" max="10994" width="12.25" style="4" bestFit="1" customWidth="1"/>
    <col min="10995" max="10996" width="11.25" style="4" customWidth="1"/>
    <col min="10997" max="10997" width="9.625" style="4" customWidth="1"/>
    <col min="10998" max="10999" width="11.25" style="4" customWidth="1"/>
    <col min="11000" max="11000" width="9.25" style="4" customWidth="1"/>
    <col min="11001" max="11002" width="11.25" style="4" customWidth="1"/>
    <col min="11003" max="11003" width="10.125" style="4" customWidth="1"/>
    <col min="11004" max="11005" width="9.375" style="4" customWidth="1"/>
    <col min="11006" max="11006" width="10.375" style="4" bestFit="1" customWidth="1"/>
    <col min="11007" max="11008" width="9.375" style="4" customWidth="1"/>
    <col min="11009" max="11009" width="9.25" style="4" bestFit="1" customWidth="1"/>
    <col min="11010" max="11010" width="9.375" style="4" customWidth="1"/>
    <col min="11011" max="11011" width="9" style="4" customWidth="1"/>
    <col min="11012" max="11012" width="9.75" style="4" customWidth="1"/>
    <col min="11013" max="11013" width="10.5" style="4" customWidth="1"/>
    <col min="11014" max="11014" width="11.125" style="4" bestFit="1" customWidth="1"/>
    <col min="11015" max="11015" width="10.375" style="4" bestFit="1" customWidth="1"/>
    <col min="11016" max="11016" width="9.375" style="4" customWidth="1"/>
    <col min="11017" max="11017" width="10" style="4" customWidth="1"/>
    <col min="11018" max="11018" width="8.5" style="4" bestFit="1" customWidth="1"/>
    <col min="11019" max="11019" width="10.25" style="4" customWidth="1"/>
    <col min="11020" max="11020" width="10.125" style="4" customWidth="1"/>
    <col min="11021" max="11021" width="9.25" style="4" bestFit="1" customWidth="1"/>
    <col min="11022" max="11022" width="11" style="4" bestFit="1" customWidth="1"/>
    <col min="11023" max="11023" width="10.625" style="4" customWidth="1"/>
    <col min="11024" max="11024" width="10.375" style="4" bestFit="1" customWidth="1"/>
    <col min="11025" max="11025" width="9.5" style="4" bestFit="1" customWidth="1"/>
    <col min="11026" max="11221" width="9" style="4"/>
    <col min="11222" max="11222" width="4" style="4" customWidth="1"/>
    <col min="11223" max="11223" width="17.75" style="4" customWidth="1"/>
    <col min="11224" max="11225" width="12.5" style="4" customWidth="1"/>
    <col min="11226" max="11226" width="12.25" style="4" bestFit="1" customWidth="1"/>
    <col min="11227" max="11228" width="11" style="4" customWidth="1"/>
    <col min="11229" max="11229" width="9.875" style="4" customWidth="1"/>
    <col min="11230" max="11231" width="11" style="4" customWidth="1"/>
    <col min="11232" max="11232" width="10.125" style="4" customWidth="1"/>
    <col min="11233" max="11234" width="11" style="4" customWidth="1"/>
    <col min="11235" max="11235" width="10.375" style="4" customWidth="1"/>
    <col min="11236" max="11237" width="11" style="4" customWidth="1"/>
    <col min="11238" max="11238" width="10.625" style="4" customWidth="1"/>
    <col min="11239" max="11241" width="11" style="4" customWidth="1"/>
    <col min="11242" max="11243" width="11.25" style="4" customWidth="1"/>
    <col min="11244" max="11244" width="10.375" style="4" bestFit="1" customWidth="1"/>
    <col min="11245" max="11246" width="11.25" style="4" customWidth="1"/>
    <col min="11247" max="11247" width="10.375" style="4" customWidth="1"/>
    <col min="11248" max="11249" width="11.25" style="4" customWidth="1"/>
    <col min="11250" max="11250" width="12.25" style="4" bestFit="1" customWidth="1"/>
    <col min="11251" max="11252" width="11.25" style="4" customWidth="1"/>
    <col min="11253" max="11253" width="9.625" style="4" customWidth="1"/>
    <col min="11254" max="11255" width="11.25" style="4" customWidth="1"/>
    <col min="11256" max="11256" width="9.25" style="4" customWidth="1"/>
    <col min="11257" max="11258" width="11.25" style="4" customWidth="1"/>
    <col min="11259" max="11259" width="10.125" style="4" customWidth="1"/>
    <col min="11260" max="11261" width="9.375" style="4" customWidth="1"/>
    <col min="11262" max="11262" width="10.375" style="4" bestFit="1" customWidth="1"/>
    <col min="11263" max="11264" width="9.375" style="4" customWidth="1"/>
    <col min="11265" max="11265" width="9.25" style="4" bestFit="1" customWidth="1"/>
    <col min="11266" max="11266" width="9.375" style="4" customWidth="1"/>
    <col min="11267" max="11267" width="9" style="4" customWidth="1"/>
    <col min="11268" max="11268" width="9.75" style="4" customWidth="1"/>
    <col min="11269" max="11269" width="10.5" style="4" customWidth="1"/>
    <col min="11270" max="11270" width="11.125" style="4" bestFit="1" customWidth="1"/>
    <col min="11271" max="11271" width="10.375" style="4" bestFit="1" customWidth="1"/>
    <col min="11272" max="11272" width="9.375" style="4" customWidth="1"/>
    <col min="11273" max="11273" width="10" style="4" customWidth="1"/>
    <col min="11274" max="11274" width="8.5" style="4" bestFit="1" customWidth="1"/>
    <col min="11275" max="11275" width="10.25" style="4" customWidth="1"/>
    <col min="11276" max="11276" width="10.125" style="4" customWidth="1"/>
    <col min="11277" max="11277" width="9.25" style="4" bestFit="1" customWidth="1"/>
    <col min="11278" max="11278" width="11" style="4" bestFit="1" customWidth="1"/>
    <col min="11279" max="11279" width="10.625" style="4" customWidth="1"/>
    <col min="11280" max="11280" width="10.375" style="4" bestFit="1" customWidth="1"/>
    <col min="11281" max="11281" width="9.5" style="4" bestFit="1" customWidth="1"/>
    <col min="11282" max="11477" width="9" style="4"/>
    <col min="11478" max="11478" width="4" style="4" customWidth="1"/>
    <col min="11479" max="11479" width="17.75" style="4" customWidth="1"/>
    <col min="11480" max="11481" width="12.5" style="4" customWidth="1"/>
    <col min="11482" max="11482" width="12.25" style="4" bestFit="1" customWidth="1"/>
    <col min="11483" max="11484" width="11" style="4" customWidth="1"/>
    <col min="11485" max="11485" width="9.875" style="4" customWidth="1"/>
    <col min="11486" max="11487" width="11" style="4" customWidth="1"/>
    <col min="11488" max="11488" width="10.125" style="4" customWidth="1"/>
    <col min="11489" max="11490" width="11" style="4" customWidth="1"/>
    <col min="11491" max="11491" width="10.375" style="4" customWidth="1"/>
    <col min="11492" max="11493" width="11" style="4" customWidth="1"/>
    <col min="11494" max="11494" width="10.625" style="4" customWidth="1"/>
    <col min="11495" max="11497" width="11" style="4" customWidth="1"/>
    <col min="11498" max="11499" width="11.25" style="4" customWidth="1"/>
    <col min="11500" max="11500" width="10.375" style="4" bestFit="1" customWidth="1"/>
    <col min="11501" max="11502" width="11.25" style="4" customWidth="1"/>
    <col min="11503" max="11503" width="10.375" style="4" customWidth="1"/>
    <col min="11504" max="11505" width="11.25" style="4" customWidth="1"/>
    <col min="11506" max="11506" width="12.25" style="4" bestFit="1" customWidth="1"/>
    <col min="11507" max="11508" width="11.25" style="4" customWidth="1"/>
    <col min="11509" max="11509" width="9.625" style="4" customWidth="1"/>
    <col min="11510" max="11511" width="11.25" style="4" customWidth="1"/>
    <col min="11512" max="11512" width="9.25" style="4" customWidth="1"/>
    <col min="11513" max="11514" width="11.25" style="4" customWidth="1"/>
    <col min="11515" max="11515" width="10.125" style="4" customWidth="1"/>
    <col min="11516" max="11517" width="9.375" style="4" customWidth="1"/>
    <col min="11518" max="11518" width="10.375" style="4" bestFit="1" customWidth="1"/>
    <col min="11519" max="11520" width="9.375" style="4" customWidth="1"/>
    <col min="11521" max="11521" width="9.25" style="4" bestFit="1" customWidth="1"/>
    <col min="11522" max="11522" width="9.375" style="4" customWidth="1"/>
    <col min="11523" max="11523" width="9" style="4" customWidth="1"/>
    <col min="11524" max="11524" width="9.75" style="4" customWidth="1"/>
    <col min="11525" max="11525" width="10.5" style="4" customWidth="1"/>
    <col min="11526" max="11526" width="11.125" style="4" bestFit="1" customWidth="1"/>
    <col min="11527" max="11527" width="10.375" style="4" bestFit="1" customWidth="1"/>
    <col min="11528" max="11528" width="9.375" style="4" customWidth="1"/>
    <col min="11529" max="11529" width="10" style="4" customWidth="1"/>
    <col min="11530" max="11530" width="8.5" style="4" bestFit="1" customWidth="1"/>
    <col min="11531" max="11531" width="10.25" style="4" customWidth="1"/>
    <col min="11532" max="11532" width="10.125" style="4" customWidth="1"/>
    <col min="11533" max="11533" width="9.25" style="4" bestFit="1" customWidth="1"/>
    <col min="11534" max="11534" width="11" style="4" bestFit="1" customWidth="1"/>
    <col min="11535" max="11535" width="10.625" style="4" customWidth="1"/>
    <col min="11536" max="11536" width="10.375" style="4" bestFit="1" customWidth="1"/>
    <col min="11537" max="11537" width="9.5" style="4" bestFit="1" customWidth="1"/>
    <col min="11538" max="11733" width="9" style="4"/>
    <col min="11734" max="11734" width="4" style="4" customWidth="1"/>
    <col min="11735" max="11735" width="17.75" style="4" customWidth="1"/>
    <col min="11736" max="11737" width="12.5" style="4" customWidth="1"/>
    <col min="11738" max="11738" width="12.25" style="4" bestFit="1" customWidth="1"/>
    <col min="11739" max="11740" width="11" style="4" customWidth="1"/>
    <col min="11741" max="11741" width="9.875" style="4" customWidth="1"/>
    <col min="11742" max="11743" width="11" style="4" customWidth="1"/>
    <col min="11744" max="11744" width="10.125" style="4" customWidth="1"/>
    <col min="11745" max="11746" width="11" style="4" customWidth="1"/>
    <col min="11747" max="11747" width="10.375" style="4" customWidth="1"/>
    <col min="11748" max="11749" width="11" style="4" customWidth="1"/>
    <col min="11750" max="11750" width="10.625" style="4" customWidth="1"/>
    <col min="11751" max="11753" width="11" style="4" customWidth="1"/>
    <col min="11754" max="11755" width="11.25" style="4" customWidth="1"/>
    <col min="11756" max="11756" width="10.375" style="4" bestFit="1" customWidth="1"/>
    <col min="11757" max="11758" width="11.25" style="4" customWidth="1"/>
    <col min="11759" max="11759" width="10.375" style="4" customWidth="1"/>
    <col min="11760" max="11761" width="11.25" style="4" customWidth="1"/>
    <col min="11762" max="11762" width="12.25" style="4" bestFit="1" customWidth="1"/>
    <col min="11763" max="11764" width="11.25" style="4" customWidth="1"/>
    <col min="11765" max="11765" width="9.625" style="4" customWidth="1"/>
    <col min="11766" max="11767" width="11.25" style="4" customWidth="1"/>
    <col min="11768" max="11768" width="9.25" style="4" customWidth="1"/>
    <col min="11769" max="11770" width="11.25" style="4" customWidth="1"/>
    <col min="11771" max="11771" width="10.125" style="4" customWidth="1"/>
    <col min="11772" max="11773" width="9.375" style="4" customWidth="1"/>
    <col min="11774" max="11774" width="10.375" style="4" bestFit="1" customWidth="1"/>
    <col min="11775" max="11776" width="9.375" style="4" customWidth="1"/>
    <col min="11777" max="11777" width="9.25" style="4" bestFit="1" customWidth="1"/>
    <col min="11778" max="11778" width="9.375" style="4" customWidth="1"/>
    <col min="11779" max="11779" width="9" style="4" customWidth="1"/>
    <col min="11780" max="11780" width="9.75" style="4" customWidth="1"/>
    <col min="11781" max="11781" width="10.5" style="4" customWidth="1"/>
    <col min="11782" max="11782" width="11.125" style="4" bestFit="1" customWidth="1"/>
    <col min="11783" max="11783" width="10.375" style="4" bestFit="1" customWidth="1"/>
    <col min="11784" max="11784" width="9.375" style="4" customWidth="1"/>
    <col min="11785" max="11785" width="10" style="4" customWidth="1"/>
    <col min="11786" max="11786" width="8.5" style="4" bestFit="1" customWidth="1"/>
    <col min="11787" max="11787" width="10.25" style="4" customWidth="1"/>
    <col min="11788" max="11788" width="10.125" style="4" customWidth="1"/>
    <col min="11789" max="11789" width="9.25" style="4" bestFit="1" customWidth="1"/>
    <col min="11790" max="11790" width="11" style="4" bestFit="1" customWidth="1"/>
    <col min="11791" max="11791" width="10.625" style="4" customWidth="1"/>
    <col min="11792" max="11792" width="10.375" style="4" bestFit="1" customWidth="1"/>
    <col min="11793" max="11793" width="9.5" style="4" bestFit="1" customWidth="1"/>
    <col min="11794" max="11989" width="9" style="4"/>
    <col min="11990" max="11990" width="4" style="4" customWidth="1"/>
    <col min="11991" max="11991" width="17.75" style="4" customWidth="1"/>
    <col min="11992" max="11993" width="12.5" style="4" customWidth="1"/>
    <col min="11994" max="11994" width="12.25" style="4" bestFit="1" customWidth="1"/>
    <col min="11995" max="11996" width="11" style="4" customWidth="1"/>
    <col min="11997" max="11997" width="9.875" style="4" customWidth="1"/>
    <col min="11998" max="11999" width="11" style="4" customWidth="1"/>
    <col min="12000" max="12000" width="10.125" style="4" customWidth="1"/>
    <col min="12001" max="12002" width="11" style="4" customWidth="1"/>
    <col min="12003" max="12003" width="10.375" style="4" customWidth="1"/>
    <col min="12004" max="12005" width="11" style="4" customWidth="1"/>
    <col min="12006" max="12006" width="10.625" style="4" customWidth="1"/>
    <col min="12007" max="12009" width="11" style="4" customWidth="1"/>
    <col min="12010" max="12011" width="11.25" style="4" customWidth="1"/>
    <col min="12012" max="12012" width="10.375" style="4" bestFit="1" customWidth="1"/>
    <col min="12013" max="12014" width="11.25" style="4" customWidth="1"/>
    <col min="12015" max="12015" width="10.375" style="4" customWidth="1"/>
    <col min="12016" max="12017" width="11.25" style="4" customWidth="1"/>
    <col min="12018" max="12018" width="12.25" style="4" bestFit="1" customWidth="1"/>
    <col min="12019" max="12020" width="11.25" style="4" customWidth="1"/>
    <col min="12021" max="12021" width="9.625" style="4" customWidth="1"/>
    <col min="12022" max="12023" width="11.25" style="4" customWidth="1"/>
    <col min="12024" max="12024" width="9.25" style="4" customWidth="1"/>
    <col min="12025" max="12026" width="11.25" style="4" customWidth="1"/>
    <col min="12027" max="12027" width="10.125" style="4" customWidth="1"/>
    <col min="12028" max="12029" width="9.375" style="4" customWidth="1"/>
    <col min="12030" max="12030" width="10.375" style="4" bestFit="1" customWidth="1"/>
    <col min="12031" max="12032" width="9.375" style="4" customWidth="1"/>
    <col min="12033" max="12033" width="9.25" style="4" bestFit="1" customWidth="1"/>
    <col min="12034" max="12034" width="9.375" style="4" customWidth="1"/>
    <col min="12035" max="12035" width="9" style="4" customWidth="1"/>
    <col min="12036" max="12036" width="9.75" style="4" customWidth="1"/>
    <col min="12037" max="12037" width="10.5" style="4" customWidth="1"/>
    <col min="12038" max="12038" width="11.125" style="4" bestFit="1" customWidth="1"/>
    <col min="12039" max="12039" width="10.375" style="4" bestFit="1" customWidth="1"/>
    <col min="12040" max="12040" width="9.375" style="4" customWidth="1"/>
    <col min="12041" max="12041" width="10" style="4" customWidth="1"/>
    <col min="12042" max="12042" width="8.5" style="4" bestFit="1" customWidth="1"/>
    <col min="12043" max="12043" width="10.25" style="4" customWidth="1"/>
    <col min="12044" max="12044" width="10.125" style="4" customWidth="1"/>
    <col min="12045" max="12045" width="9.25" style="4" bestFit="1" customWidth="1"/>
    <col min="12046" max="12046" width="11" style="4" bestFit="1" customWidth="1"/>
    <col min="12047" max="12047" width="10.625" style="4" customWidth="1"/>
    <col min="12048" max="12048" width="10.375" style="4" bestFit="1" customWidth="1"/>
    <col min="12049" max="12049" width="9.5" style="4" bestFit="1" customWidth="1"/>
    <col min="12050" max="12245" width="9" style="4"/>
    <col min="12246" max="12246" width="4" style="4" customWidth="1"/>
    <col min="12247" max="12247" width="17.75" style="4" customWidth="1"/>
    <col min="12248" max="12249" width="12.5" style="4" customWidth="1"/>
    <col min="12250" max="12250" width="12.25" style="4" bestFit="1" customWidth="1"/>
    <col min="12251" max="12252" width="11" style="4" customWidth="1"/>
    <col min="12253" max="12253" width="9.875" style="4" customWidth="1"/>
    <col min="12254" max="12255" width="11" style="4" customWidth="1"/>
    <col min="12256" max="12256" width="10.125" style="4" customWidth="1"/>
    <col min="12257" max="12258" width="11" style="4" customWidth="1"/>
    <col min="12259" max="12259" width="10.375" style="4" customWidth="1"/>
    <col min="12260" max="12261" width="11" style="4" customWidth="1"/>
    <col min="12262" max="12262" width="10.625" style="4" customWidth="1"/>
    <col min="12263" max="12265" width="11" style="4" customWidth="1"/>
    <col min="12266" max="12267" width="11.25" style="4" customWidth="1"/>
    <col min="12268" max="12268" width="10.375" style="4" bestFit="1" customWidth="1"/>
    <col min="12269" max="12270" width="11.25" style="4" customWidth="1"/>
    <col min="12271" max="12271" width="10.375" style="4" customWidth="1"/>
    <col min="12272" max="12273" width="11.25" style="4" customWidth="1"/>
    <col min="12274" max="12274" width="12.25" style="4" bestFit="1" customWidth="1"/>
    <col min="12275" max="12276" width="11.25" style="4" customWidth="1"/>
    <col min="12277" max="12277" width="9.625" style="4" customWidth="1"/>
    <col min="12278" max="12279" width="11.25" style="4" customWidth="1"/>
    <col min="12280" max="12280" width="9.25" style="4" customWidth="1"/>
    <col min="12281" max="12282" width="11.25" style="4" customWidth="1"/>
    <col min="12283" max="12283" width="10.125" style="4" customWidth="1"/>
    <col min="12284" max="12285" width="9.375" style="4" customWidth="1"/>
    <col min="12286" max="12286" width="10.375" style="4" bestFit="1" customWidth="1"/>
    <col min="12287" max="12288" width="9.375" style="4" customWidth="1"/>
    <col min="12289" max="12289" width="9.25" style="4" bestFit="1" customWidth="1"/>
    <col min="12290" max="12290" width="9.375" style="4" customWidth="1"/>
    <col min="12291" max="12291" width="9" style="4" customWidth="1"/>
    <col min="12292" max="12292" width="9.75" style="4" customWidth="1"/>
    <col min="12293" max="12293" width="10.5" style="4" customWidth="1"/>
    <col min="12294" max="12294" width="11.125" style="4" bestFit="1" customWidth="1"/>
    <col min="12295" max="12295" width="10.375" style="4" bestFit="1" customWidth="1"/>
    <col min="12296" max="12296" width="9.375" style="4" customWidth="1"/>
    <col min="12297" max="12297" width="10" style="4" customWidth="1"/>
    <col min="12298" max="12298" width="8.5" style="4" bestFit="1" customWidth="1"/>
    <col min="12299" max="12299" width="10.25" style="4" customWidth="1"/>
    <col min="12300" max="12300" width="10.125" style="4" customWidth="1"/>
    <col min="12301" max="12301" width="9.25" style="4" bestFit="1" customWidth="1"/>
    <col min="12302" max="12302" width="11" style="4" bestFit="1" customWidth="1"/>
    <col min="12303" max="12303" width="10.625" style="4" customWidth="1"/>
    <col min="12304" max="12304" width="10.375" style="4" bestFit="1" customWidth="1"/>
    <col min="12305" max="12305" width="9.5" style="4" bestFit="1" customWidth="1"/>
    <col min="12306" max="12501" width="9" style="4"/>
    <col min="12502" max="12502" width="4" style="4" customWidth="1"/>
    <col min="12503" max="12503" width="17.75" style="4" customWidth="1"/>
    <col min="12504" max="12505" width="12.5" style="4" customWidth="1"/>
    <col min="12506" max="12506" width="12.25" style="4" bestFit="1" customWidth="1"/>
    <col min="12507" max="12508" width="11" style="4" customWidth="1"/>
    <col min="12509" max="12509" width="9.875" style="4" customWidth="1"/>
    <col min="12510" max="12511" width="11" style="4" customWidth="1"/>
    <col min="12512" max="12512" width="10.125" style="4" customWidth="1"/>
    <col min="12513" max="12514" width="11" style="4" customWidth="1"/>
    <col min="12515" max="12515" width="10.375" style="4" customWidth="1"/>
    <col min="12516" max="12517" width="11" style="4" customWidth="1"/>
    <col min="12518" max="12518" width="10.625" style="4" customWidth="1"/>
    <col min="12519" max="12521" width="11" style="4" customWidth="1"/>
    <col min="12522" max="12523" width="11.25" style="4" customWidth="1"/>
    <col min="12524" max="12524" width="10.375" style="4" bestFit="1" customWidth="1"/>
    <col min="12525" max="12526" width="11.25" style="4" customWidth="1"/>
    <col min="12527" max="12527" width="10.375" style="4" customWidth="1"/>
    <col min="12528" max="12529" width="11.25" style="4" customWidth="1"/>
    <col min="12530" max="12530" width="12.25" style="4" bestFit="1" customWidth="1"/>
    <col min="12531" max="12532" width="11.25" style="4" customWidth="1"/>
    <col min="12533" max="12533" width="9.625" style="4" customWidth="1"/>
    <col min="12534" max="12535" width="11.25" style="4" customWidth="1"/>
    <col min="12536" max="12536" width="9.25" style="4" customWidth="1"/>
    <col min="12537" max="12538" width="11.25" style="4" customWidth="1"/>
    <col min="12539" max="12539" width="10.125" style="4" customWidth="1"/>
    <col min="12540" max="12541" width="9.375" style="4" customWidth="1"/>
    <col min="12542" max="12542" width="10.375" style="4" bestFit="1" customWidth="1"/>
    <col min="12543" max="12544" width="9.375" style="4" customWidth="1"/>
    <col min="12545" max="12545" width="9.25" style="4" bestFit="1" customWidth="1"/>
    <col min="12546" max="12546" width="9.375" style="4" customWidth="1"/>
    <col min="12547" max="12547" width="9" style="4" customWidth="1"/>
    <col min="12548" max="12548" width="9.75" style="4" customWidth="1"/>
    <col min="12549" max="12549" width="10.5" style="4" customWidth="1"/>
    <col min="12550" max="12550" width="11.125" style="4" bestFit="1" customWidth="1"/>
    <col min="12551" max="12551" width="10.375" style="4" bestFit="1" customWidth="1"/>
    <col min="12552" max="12552" width="9.375" style="4" customWidth="1"/>
    <col min="12553" max="12553" width="10" style="4" customWidth="1"/>
    <col min="12554" max="12554" width="8.5" style="4" bestFit="1" customWidth="1"/>
    <col min="12555" max="12555" width="10.25" style="4" customWidth="1"/>
    <col min="12556" max="12556" width="10.125" style="4" customWidth="1"/>
    <col min="12557" max="12557" width="9.25" style="4" bestFit="1" customWidth="1"/>
    <col min="12558" max="12558" width="11" style="4" bestFit="1" customWidth="1"/>
    <col min="12559" max="12559" width="10.625" style="4" customWidth="1"/>
    <col min="12560" max="12560" width="10.375" style="4" bestFit="1" customWidth="1"/>
    <col min="12561" max="12561" width="9.5" style="4" bestFit="1" customWidth="1"/>
    <col min="12562" max="12757" width="9" style="4"/>
    <col min="12758" max="12758" width="4" style="4" customWidth="1"/>
    <col min="12759" max="12759" width="17.75" style="4" customWidth="1"/>
    <col min="12760" max="12761" width="12.5" style="4" customWidth="1"/>
    <col min="12762" max="12762" width="12.25" style="4" bestFit="1" customWidth="1"/>
    <col min="12763" max="12764" width="11" style="4" customWidth="1"/>
    <col min="12765" max="12765" width="9.875" style="4" customWidth="1"/>
    <col min="12766" max="12767" width="11" style="4" customWidth="1"/>
    <col min="12768" max="12768" width="10.125" style="4" customWidth="1"/>
    <col min="12769" max="12770" width="11" style="4" customWidth="1"/>
    <col min="12771" max="12771" width="10.375" style="4" customWidth="1"/>
    <col min="12772" max="12773" width="11" style="4" customWidth="1"/>
    <col min="12774" max="12774" width="10.625" style="4" customWidth="1"/>
    <col min="12775" max="12777" width="11" style="4" customWidth="1"/>
    <col min="12778" max="12779" width="11.25" style="4" customWidth="1"/>
    <col min="12780" max="12780" width="10.375" style="4" bestFit="1" customWidth="1"/>
    <col min="12781" max="12782" width="11.25" style="4" customWidth="1"/>
    <col min="12783" max="12783" width="10.375" style="4" customWidth="1"/>
    <col min="12784" max="12785" width="11.25" style="4" customWidth="1"/>
    <col min="12786" max="12786" width="12.25" style="4" bestFit="1" customWidth="1"/>
    <col min="12787" max="12788" width="11.25" style="4" customWidth="1"/>
    <col min="12789" max="12789" width="9.625" style="4" customWidth="1"/>
    <col min="12790" max="12791" width="11.25" style="4" customWidth="1"/>
    <col min="12792" max="12792" width="9.25" style="4" customWidth="1"/>
    <col min="12793" max="12794" width="11.25" style="4" customWidth="1"/>
    <col min="12795" max="12795" width="10.125" style="4" customWidth="1"/>
    <col min="12796" max="12797" width="9.375" style="4" customWidth="1"/>
    <col min="12798" max="12798" width="10.375" style="4" bestFit="1" customWidth="1"/>
    <col min="12799" max="12800" width="9.375" style="4" customWidth="1"/>
    <col min="12801" max="12801" width="9.25" style="4" bestFit="1" customWidth="1"/>
    <col min="12802" max="12802" width="9.375" style="4" customWidth="1"/>
    <col min="12803" max="12803" width="9" style="4" customWidth="1"/>
    <col min="12804" max="12804" width="9.75" style="4" customWidth="1"/>
    <col min="12805" max="12805" width="10.5" style="4" customWidth="1"/>
    <col min="12806" max="12806" width="11.125" style="4" bestFit="1" customWidth="1"/>
    <col min="12807" max="12807" width="10.375" style="4" bestFit="1" customWidth="1"/>
    <col min="12808" max="12808" width="9.375" style="4" customWidth="1"/>
    <col min="12809" max="12809" width="10" style="4" customWidth="1"/>
    <col min="12810" max="12810" width="8.5" style="4" bestFit="1" customWidth="1"/>
    <col min="12811" max="12811" width="10.25" style="4" customWidth="1"/>
    <col min="12812" max="12812" width="10.125" style="4" customWidth="1"/>
    <col min="12813" max="12813" width="9.25" style="4" bestFit="1" customWidth="1"/>
    <col min="12814" max="12814" width="11" style="4" bestFit="1" customWidth="1"/>
    <col min="12815" max="12815" width="10.625" style="4" customWidth="1"/>
    <col min="12816" max="12816" width="10.375" style="4" bestFit="1" customWidth="1"/>
    <col min="12817" max="12817" width="9.5" style="4" bestFit="1" customWidth="1"/>
    <col min="12818" max="13013" width="9" style="4"/>
    <col min="13014" max="13014" width="4" style="4" customWidth="1"/>
    <col min="13015" max="13015" width="17.75" style="4" customWidth="1"/>
    <col min="13016" max="13017" width="12.5" style="4" customWidth="1"/>
    <col min="13018" max="13018" width="12.25" style="4" bestFit="1" customWidth="1"/>
    <col min="13019" max="13020" width="11" style="4" customWidth="1"/>
    <col min="13021" max="13021" width="9.875" style="4" customWidth="1"/>
    <col min="13022" max="13023" width="11" style="4" customWidth="1"/>
    <col min="13024" max="13024" width="10.125" style="4" customWidth="1"/>
    <col min="13025" max="13026" width="11" style="4" customWidth="1"/>
    <col min="13027" max="13027" width="10.375" style="4" customWidth="1"/>
    <col min="13028" max="13029" width="11" style="4" customWidth="1"/>
    <col min="13030" max="13030" width="10.625" style="4" customWidth="1"/>
    <col min="13031" max="13033" width="11" style="4" customWidth="1"/>
    <col min="13034" max="13035" width="11.25" style="4" customWidth="1"/>
    <col min="13036" max="13036" width="10.375" style="4" bestFit="1" customWidth="1"/>
    <col min="13037" max="13038" width="11.25" style="4" customWidth="1"/>
    <col min="13039" max="13039" width="10.375" style="4" customWidth="1"/>
    <col min="13040" max="13041" width="11.25" style="4" customWidth="1"/>
    <col min="13042" max="13042" width="12.25" style="4" bestFit="1" customWidth="1"/>
    <col min="13043" max="13044" width="11.25" style="4" customWidth="1"/>
    <col min="13045" max="13045" width="9.625" style="4" customWidth="1"/>
    <col min="13046" max="13047" width="11.25" style="4" customWidth="1"/>
    <col min="13048" max="13048" width="9.25" style="4" customWidth="1"/>
    <col min="13049" max="13050" width="11.25" style="4" customWidth="1"/>
    <col min="13051" max="13051" width="10.125" style="4" customWidth="1"/>
    <col min="13052" max="13053" width="9.375" style="4" customWidth="1"/>
    <col min="13054" max="13054" width="10.375" style="4" bestFit="1" customWidth="1"/>
    <col min="13055" max="13056" width="9.375" style="4" customWidth="1"/>
    <col min="13057" max="13057" width="9.25" style="4" bestFit="1" customWidth="1"/>
    <col min="13058" max="13058" width="9.375" style="4" customWidth="1"/>
    <col min="13059" max="13059" width="9" style="4" customWidth="1"/>
    <col min="13060" max="13060" width="9.75" style="4" customWidth="1"/>
    <col min="13061" max="13061" width="10.5" style="4" customWidth="1"/>
    <col min="13062" max="13062" width="11.125" style="4" bestFit="1" customWidth="1"/>
    <col min="13063" max="13063" width="10.375" style="4" bestFit="1" customWidth="1"/>
    <col min="13064" max="13064" width="9.375" style="4" customWidth="1"/>
    <col min="13065" max="13065" width="10" style="4" customWidth="1"/>
    <col min="13066" max="13066" width="8.5" style="4" bestFit="1" customWidth="1"/>
    <col min="13067" max="13067" width="10.25" style="4" customWidth="1"/>
    <col min="13068" max="13068" width="10.125" style="4" customWidth="1"/>
    <col min="13069" max="13069" width="9.25" style="4" bestFit="1" customWidth="1"/>
    <col min="13070" max="13070" width="11" style="4" bestFit="1" customWidth="1"/>
    <col min="13071" max="13071" width="10.625" style="4" customWidth="1"/>
    <col min="13072" max="13072" width="10.375" style="4" bestFit="1" customWidth="1"/>
    <col min="13073" max="13073" width="9.5" style="4" bestFit="1" customWidth="1"/>
    <col min="13074" max="13269" width="9" style="4"/>
    <col min="13270" max="13270" width="4" style="4" customWidth="1"/>
    <col min="13271" max="13271" width="17.75" style="4" customWidth="1"/>
    <col min="13272" max="13273" width="12.5" style="4" customWidth="1"/>
    <col min="13274" max="13274" width="12.25" style="4" bestFit="1" customWidth="1"/>
    <col min="13275" max="13276" width="11" style="4" customWidth="1"/>
    <col min="13277" max="13277" width="9.875" style="4" customWidth="1"/>
    <col min="13278" max="13279" width="11" style="4" customWidth="1"/>
    <col min="13280" max="13280" width="10.125" style="4" customWidth="1"/>
    <col min="13281" max="13282" width="11" style="4" customWidth="1"/>
    <col min="13283" max="13283" width="10.375" style="4" customWidth="1"/>
    <col min="13284" max="13285" width="11" style="4" customWidth="1"/>
    <col min="13286" max="13286" width="10.625" style="4" customWidth="1"/>
    <col min="13287" max="13289" width="11" style="4" customWidth="1"/>
    <col min="13290" max="13291" width="11.25" style="4" customWidth="1"/>
    <col min="13292" max="13292" width="10.375" style="4" bestFit="1" customWidth="1"/>
    <col min="13293" max="13294" width="11.25" style="4" customWidth="1"/>
    <col min="13295" max="13295" width="10.375" style="4" customWidth="1"/>
    <col min="13296" max="13297" width="11.25" style="4" customWidth="1"/>
    <col min="13298" max="13298" width="12.25" style="4" bestFit="1" customWidth="1"/>
    <col min="13299" max="13300" width="11.25" style="4" customWidth="1"/>
    <col min="13301" max="13301" width="9.625" style="4" customWidth="1"/>
    <col min="13302" max="13303" width="11.25" style="4" customWidth="1"/>
    <col min="13304" max="13304" width="9.25" style="4" customWidth="1"/>
    <col min="13305" max="13306" width="11.25" style="4" customWidth="1"/>
    <col min="13307" max="13307" width="10.125" style="4" customWidth="1"/>
    <col min="13308" max="13309" width="9.375" style="4" customWidth="1"/>
    <col min="13310" max="13310" width="10.375" style="4" bestFit="1" customWidth="1"/>
    <col min="13311" max="13312" width="9.375" style="4" customWidth="1"/>
    <col min="13313" max="13313" width="9.25" style="4" bestFit="1" customWidth="1"/>
    <col min="13314" max="13314" width="9.375" style="4" customWidth="1"/>
    <col min="13315" max="13315" width="9" style="4" customWidth="1"/>
    <col min="13316" max="13316" width="9.75" style="4" customWidth="1"/>
    <col min="13317" max="13317" width="10.5" style="4" customWidth="1"/>
    <col min="13318" max="13318" width="11.125" style="4" bestFit="1" customWidth="1"/>
    <col min="13319" max="13319" width="10.375" style="4" bestFit="1" customWidth="1"/>
    <col min="13320" max="13320" width="9.375" style="4" customWidth="1"/>
    <col min="13321" max="13321" width="10" style="4" customWidth="1"/>
    <col min="13322" max="13322" width="8.5" style="4" bestFit="1" customWidth="1"/>
    <col min="13323" max="13323" width="10.25" style="4" customWidth="1"/>
    <col min="13324" max="13324" width="10.125" style="4" customWidth="1"/>
    <col min="13325" max="13325" width="9.25" style="4" bestFit="1" customWidth="1"/>
    <col min="13326" max="13326" width="11" style="4" bestFit="1" customWidth="1"/>
    <col min="13327" max="13327" width="10.625" style="4" customWidth="1"/>
    <col min="13328" max="13328" width="10.375" style="4" bestFit="1" customWidth="1"/>
    <col min="13329" max="13329" width="9.5" style="4" bestFit="1" customWidth="1"/>
    <col min="13330" max="13525" width="9" style="4"/>
    <col min="13526" max="13526" width="4" style="4" customWidth="1"/>
    <col min="13527" max="13527" width="17.75" style="4" customWidth="1"/>
    <col min="13528" max="13529" width="12.5" style="4" customWidth="1"/>
    <col min="13530" max="13530" width="12.25" style="4" bestFit="1" customWidth="1"/>
    <col min="13531" max="13532" width="11" style="4" customWidth="1"/>
    <col min="13533" max="13533" width="9.875" style="4" customWidth="1"/>
    <col min="13534" max="13535" width="11" style="4" customWidth="1"/>
    <col min="13536" max="13536" width="10.125" style="4" customWidth="1"/>
    <col min="13537" max="13538" width="11" style="4" customWidth="1"/>
    <col min="13539" max="13539" width="10.375" style="4" customWidth="1"/>
    <col min="13540" max="13541" width="11" style="4" customWidth="1"/>
    <col min="13542" max="13542" width="10.625" style="4" customWidth="1"/>
    <col min="13543" max="13545" width="11" style="4" customWidth="1"/>
    <col min="13546" max="13547" width="11.25" style="4" customWidth="1"/>
    <col min="13548" max="13548" width="10.375" style="4" bestFit="1" customWidth="1"/>
    <col min="13549" max="13550" width="11.25" style="4" customWidth="1"/>
    <col min="13551" max="13551" width="10.375" style="4" customWidth="1"/>
    <col min="13552" max="13553" width="11.25" style="4" customWidth="1"/>
    <col min="13554" max="13554" width="12.25" style="4" bestFit="1" customWidth="1"/>
    <col min="13555" max="13556" width="11.25" style="4" customWidth="1"/>
    <col min="13557" max="13557" width="9.625" style="4" customWidth="1"/>
    <col min="13558" max="13559" width="11.25" style="4" customWidth="1"/>
    <col min="13560" max="13560" width="9.25" style="4" customWidth="1"/>
    <col min="13561" max="13562" width="11.25" style="4" customWidth="1"/>
    <col min="13563" max="13563" width="10.125" style="4" customWidth="1"/>
    <col min="13564" max="13565" width="9.375" style="4" customWidth="1"/>
    <col min="13566" max="13566" width="10.375" style="4" bestFit="1" customWidth="1"/>
    <col min="13567" max="13568" width="9.375" style="4" customWidth="1"/>
    <col min="13569" max="13569" width="9.25" style="4" bestFit="1" customWidth="1"/>
    <col min="13570" max="13570" width="9.375" style="4" customWidth="1"/>
    <col min="13571" max="13571" width="9" style="4" customWidth="1"/>
    <col min="13572" max="13572" width="9.75" style="4" customWidth="1"/>
    <col min="13573" max="13573" width="10.5" style="4" customWidth="1"/>
    <col min="13574" max="13574" width="11.125" style="4" bestFit="1" customWidth="1"/>
    <col min="13575" max="13575" width="10.375" style="4" bestFit="1" customWidth="1"/>
    <col min="13576" max="13576" width="9.375" style="4" customWidth="1"/>
    <col min="13577" max="13577" width="10" style="4" customWidth="1"/>
    <col min="13578" max="13578" width="8.5" style="4" bestFit="1" customWidth="1"/>
    <col min="13579" max="13579" width="10.25" style="4" customWidth="1"/>
    <col min="13580" max="13580" width="10.125" style="4" customWidth="1"/>
    <col min="13581" max="13581" width="9.25" style="4" bestFit="1" customWidth="1"/>
    <col min="13582" max="13582" width="11" style="4" bestFit="1" customWidth="1"/>
    <col min="13583" max="13583" width="10.625" style="4" customWidth="1"/>
    <col min="13584" max="13584" width="10.375" style="4" bestFit="1" customWidth="1"/>
    <col min="13585" max="13585" width="9.5" style="4" bestFit="1" customWidth="1"/>
    <col min="13586" max="13781" width="9" style="4"/>
    <col min="13782" max="13782" width="4" style="4" customWidth="1"/>
    <col min="13783" max="13783" width="17.75" style="4" customWidth="1"/>
    <col min="13784" max="13785" width="12.5" style="4" customWidth="1"/>
    <col min="13786" max="13786" width="12.25" style="4" bestFit="1" customWidth="1"/>
    <col min="13787" max="13788" width="11" style="4" customWidth="1"/>
    <col min="13789" max="13789" width="9.875" style="4" customWidth="1"/>
    <col min="13790" max="13791" width="11" style="4" customWidth="1"/>
    <col min="13792" max="13792" width="10.125" style="4" customWidth="1"/>
    <col min="13793" max="13794" width="11" style="4" customWidth="1"/>
    <col min="13795" max="13795" width="10.375" style="4" customWidth="1"/>
    <col min="13796" max="13797" width="11" style="4" customWidth="1"/>
    <col min="13798" max="13798" width="10.625" style="4" customWidth="1"/>
    <col min="13799" max="13801" width="11" style="4" customWidth="1"/>
    <col min="13802" max="13803" width="11.25" style="4" customWidth="1"/>
    <col min="13804" max="13804" width="10.375" style="4" bestFit="1" customWidth="1"/>
    <col min="13805" max="13806" width="11.25" style="4" customWidth="1"/>
    <col min="13807" max="13807" width="10.375" style="4" customWidth="1"/>
    <col min="13808" max="13809" width="11.25" style="4" customWidth="1"/>
    <col min="13810" max="13810" width="12.25" style="4" bestFit="1" customWidth="1"/>
    <col min="13811" max="13812" width="11.25" style="4" customWidth="1"/>
    <col min="13813" max="13813" width="9.625" style="4" customWidth="1"/>
    <col min="13814" max="13815" width="11.25" style="4" customWidth="1"/>
    <col min="13816" max="13816" width="9.25" style="4" customWidth="1"/>
    <col min="13817" max="13818" width="11.25" style="4" customWidth="1"/>
    <col min="13819" max="13819" width="10.125" style="4" customWidth="1"/>
    <col min="13820" max="13821" width="9.375" style="4" customWidth="1"/>
    <col min="13822" max="13822" width="10.375" style="4" bestFit="1" customWidth="1"/>
    <col min="13823" max="13824" width="9.375" style="4" customWidth="1"/>
    <col min="13825" max="13825" width="9.25" style="4" bestFit="1" customWidth="1"/>
    <col min="13826" max="13826" width="9.375" style="4" customWidth="1"/>
    <col min="13827" max="13827" width="9" style="4" customWidth="1"/>
    <col min="13828" max="13828" width="9.75" style="4" customWidth="1"/>
    <col min="13829" max="13829" width="10.5" style="4" customWidth="1"/>
    <col min="13830" max="13830" width="11.125" style="4" bestFit="1" customWidth="1"/>
    <col min="13831" max="13831" width="10.375" style="4" bestFit="1" customWidth="1"/>
    <col min="13832" max="13832" width="9.375" style="4" customWidth="1"/>
    <col min="13833" max="13833" width="10" style="4" customWidth="1"/>
    <col min="13834" max="13834" width="8.5" style="4" bestFit="1" customWidth="1"/>
    <col min="13835" max="13835" width="10.25" style="4" customWidth="1"/>
    <col min="13836" max="13836" width="10.125" style="4" customWidth="1"/>
    <col min="13837" max="13837" width="9.25" style="4" bestFit="1" customWidth="1"/>
    <col min="13838" max="13838" width="11" style="4" bestFit="1" customWidth="1"/>
    <col min="13839" max="13839" width="10.625" style="4" customWidth="1"/>
    <col min="13840" max="13840" width="10.375" style="4" bestFit="1" customWidth="1"/>
    <col min="13841" max="13841" width="9.5" style="4" bestFit="1" customWidth="1"/>
    <col min="13842" max="14037" width="9" style="4"/>
    <col min="14038" max="14038" width="4" style="4" customWidth="1"/>
    <col min="14039" max="14039" width="17.75" style="4" customWidth="1"/>
    <col min="14040" max="14041" width="12.5" style="4" customWidth="1"/>
    <col min="14042" max="14042" width="12.25" style="4" bestFit="1" customWidth="1"/>
    <col min="14043" max="14044" width="11" style="4" customWidth="1"/>
    <col min="14045" max="14045" width="9.875" style="4" customWidth="1"/>
    <col min="14046" max="14047" width="11" style="4" customWidth="1"/>
    <col min="14048" max="14048" width="10.125" style="4" customWidth="1"/>
    <col min="14049" max="14050" width="11" style="4" customWidth="1"/>
    <col min="14051" max="14051" width="10.375" style="4" customWidth="1"/>
    <col min="14052" max="14053" width="11" style="4" customWidth="1"/>
    <col min="14054" max="14054" width="10.625" style="4" customWidth="1"/>
    <col min="14055" max="14057" width="11" style="4" customWidth="1"/>
    <col min="14058" max="14059" width="11.25" style="4" customWidth="1"/>
    <col min="14060" max="14060" width="10.375" style="4" bestFit="1" customWidth="1"/>
    <col min="14061" max="14062" width="11.25" style="4" customWidth="1"/>
    <col min="14063" max="14063" width="10.375" style="4" customWidth="1"/>
    <col min="14064" max="14065" width="11.25" style="4" customWidth="1"/>
    <col min="14066" max="14066" width="12.25" style="4" bestFit="1" customWidth="1"/>
    <col min="14067" max="14068" width="11.25" style="4" customWidth="1"/>
    <col min="14069" max="14069" width="9.625" style="4" customWidth="1"/>
    <col min="14070" max="14071" width="11.25" style="4" customWidth="1"/>
    <col min="14072" max="14072" width="9.25" style="4" customWidth="1"/>
    <col min="14073" max="14074" width="11.25" style="4" customWidth="1"/>
    <col min="14075" max="14075" width="10.125" style="4" customWidth="1"/>
    <col min="14076" max="14077" width="9.375" style="4" customWidth="1"/>
    <col min="14078" max="14078" width="10.375" style="4" bestFit="1" customWidth="1"/>
    <col min="14079" max="14080" width="9.375" style="4" customWidth="1"/>
    <col min="14081" max="14081" width="9.25" style="4" bestFit="1" customWidth="1"/>
    <col min="14082" max="14082" width="9.375" style="4" customWidth="1"/>
    <col min="14083" max="14083" width="9" style="4" customWidth="1"/>
    <col min="14084" max="14084" width="9.75" style="4" customWidth="1"/>
    <col min="14085" max="14085" width="10.5" style="4" customWidth="1"/>
    <col min="14086" max="14086" width="11.125" style="4" bestFit="1" customWidth="1"/>
    <col min="14087" max="14087" width="10.375" style="4" bestFit="1" customWidth="1"/>
    <col min="14088" max="14088" width="9.375" style="4" customWidth="1"/>
    <col min="14089" max="14089" width="10" style="4" customWidth="1"/>
    <col min="14090" max="14090" width="8.5" style="4" bestFit="1" customWidth="1"/>
    <col min="14091" max="14091" width="10.25" style="4" customWidth="1"/>
    <col min="14092" max="14092" width="10.125" style="4" customWidth="1"/>
    <col min="14093" max="14093" width="9.25" style="4" bestFit="1" customWidth="1"/>
    <col min="14094" max="14094" width="11" style="4" bestFit="1" customWidth="1"/>
    <col min="14095" max="14095" width="10.625" style="4" customWidth="1"/>
    <col min="14096" max="14096" width="10.375" style="4" bestFit="1" customWidth="1"/>
    <col min="14097" max="14097" width="9.5" style="4" bestFit="1" customWidth="1"/>
    <col min="14098" max="14293" width="9" style="4"/>
    <col min="14294" max="14294" width="4" style="4" customWidth="1"/>
    <col min="14295" max="14295" width="17.75" style="4" customWidth="1"/>
    <col min="14296" max="14297" width="12.5" style="4" customWidth="1"/>
    <col min="14298" max="14298" width="12.25" style="4" bestFit="1" customWidth="1"/>
    <col min="14299" max="14300" width="11" style="4" customWidth="1"/>
    <col min="14301" max="14301" width="9.875" style="4" customWidth="1"/>
    <col min="14302" max="14303" width="11" style="4" customWidth="1"/>
    <col min="14304" max="14304" width="10.125" style="4" customWidth="1"/>
    <col min="14305" max="14306" width="11" style="4" customWidth="1"/>
    <col min="14307" max="14307" width="10.375" style="4" customWidth="1"/>
    <col min="14308" max="14309" width="11" style="4" customWidth="1"/>
    <col min="14310" max="14310" width="10.625" style="4" customWidth="1"/>
    <col min="14311" max="14313" width="11" style="4" customWidth="1"/>
    <col min="14314" max="14315" width="11.25" style="4" customWidth="1"/>
    <col min="14316" max="14316" width="10.375" style="4" bestFit="1" customWidth="1"/>
    <col min="14317" max="14318" width="11.25" style="4" customWidth="1"/>
    <col min="14319" max="14319" width="10.375" style="4" customWidth="1"/>
    <col min="14320" max="14321" width="11.25" style="4" customWidth="1"/>
    <col min="14322" max="14322" width="12.25" style="4" bestFit="1" customWidth="1"/>
    <col min="14323" max="14324" width="11.25" style="4" customWidth="1"/>
    <col min="14325" max="14325" width="9.625" style="4" customWidth="1"/>
    <col min="14326" max="14327" width="11.25" style="4" customWidth="1"/>
    <col min="14328" max="14328" width="9.25" style="4" customWidth="1"/>
    <col min="14329" max="14330" width="11.25" style="4" customWidth="1"/>
    <col min="14331" max="14331" width="10.125" style="4" customWidth="1"/>
    <col min="14332" max="14333" width="9.375" style="4" customWidth="1"/>
    <col min="14334" max="14334" width="10.375" style="4" bestFit="1" customWidth="1"/>
    <col min="14335" max="14336" width="9.375" style="4" customWidth="1"/>
    <col min="14337" max="14337" width="9.25" style="4" bestFit="1" customWidth="1"/>
    <col min="14338" max="14338" width="9.375" style="4" customWidth="1"/>
    <col min="14339" max="14339" width="9" style="4" customWidth="1"/>
    <col min="14340" max="14340" width="9.75" style="4" customWidth="1"/>
    <col min="14341" max="14341" width="10.5" style="4" customWidth="1"/>
    <col min="14342" max="14342" width="11.125" style="4" bestFit="1" customWidth="1"/>
    <col min="14343" max="14343" width="10.375" style="4" bestFit="1" customWidth="1"/>
    <col min="14344" max="14344" width="9.375" style="4" customWidth="1"/>
    <col min="14345" max="14345" width="10" style="4" customWidth="1"/>
    <col min="14346" max="14346" width="8.5" style="4" bestFit="1" customWidth="1"/>
    <col min="14347" max="14347" width="10.25" style="4" customWidth="1"/>
    <col min="14348" max="14348" width="10.125" style="4" customWidth="1"/>
    <col min="14349" max="14349" width="9.25" style="4" bestFit="1" customWidth="1"/>
    <col min="14350" max="14350" width="11" style="4" bestFit="1" customWidth="1"/>
    <col min="14351" max="14351" width="10.625" style="4" customWidth="1"/>
    <col min="14352" max="14352" width="10.375" style="4" bestFit="1" customWidth="1"/>
    <col min="14353" max="14353" width="9.5" style="4" bestFit="1" customWidth="1"/>
    <col min="14354" max="14549" width="9" style="4"/>
    <col min="14550" max="14550" width="4" style="4" customWidth="1"/>
    <col min="14551" max="14551" width="17.75" style="4" customWidth="1"/>
    <col min="14552" max="14553" width="12.5" style="4" customWidth="1"/>
    <col min="14554" max="14554" width="12.25" style="4" bestFit="1" customWidth="1"/>
    <col min="14555" max="14556" width="11" style="4" customWidth="1"/>
    <col min="14557" max="14557" width="9.875" style="4" customWidth="1"/>
    <col min="14558" max="14559" width="11" style="4" customWidth="1"/>
    <col min="14560" max="14560" width="10.125" style="4" customWidth="1"/>
    <col min="14561" max="14562" width="11" style="4" customWidth="1"/>
    <col min="14563" max="14563" width="10.375" style="4" customWidth="1"/>
    <col min="14564" max="14565" width="11" style="4" customWidth="1"/>
    <col min="14566" max="14566" width="10.625" style="4" customWidth="1"/>
    <col min="14567" max="14569" width="11" style="4" customWidth="1"/>
    <col min="14570" max="14571" width="11.25" style="4" customWidth="1"/>
    <col min="14572" max="14572" width="10.375" style="4" bestFit="1" customWidth="1"/>
    <col min="14573" max="14574" width="11.25" style="4" customWidth="1"/>
    <col min="14575" max="14575" width="10.375" style="4" customWidth="1"/>
    <col min="14576" max="14577" width="11.25" style="4" customWidth="1"/>
    <col min="14578" max="14578" width="12.25" style="4" bestFit="1" customWidth="1"/>
    <col min="14579" max="14580" width="11.25" style="4" customWidth="1"/>
    <col min="14581" max="14581" width="9.625" style="4" customWidth="1"/>
    <col min="14582" max="14583" width="11.25" style="4" customWidth="1"/>
    <col min="14584" max="14584" width="9.25" style="4" customWidth="1"/>
    <col min="14585" max="14586" width="11.25" style="4" customWidth="1"/>
    <col min="14587" max="14587" width="10.125" style="4" customWidth="1"/>
    <col min="14588" max="14589" width="9.375" style="4" customWidth="1"/>
    <col min="14590" max="14590" width="10.375" style="4" bestFit="1" customWidth="1"/>
    <col min="14591" max="14592" width="9.375" style="4" customWidth="1"/>
    <col min="14593" max="14593" width="9.25" style="4" bestFit="1" customWidth="1"/>
    <col min="14594" max="14594" width="9.375" style="4" customWidth="1"/>
    <col min="14595" max="14595" width="9" style="4" customWidth="1"/>
    <col min="14596" max="14596" width="9.75" style="4" customWidth="1"/>
    <col min="14597" max="14597" width="10.5" style="4" customWidth="1"/>
    <col min="14598" max="14598" width="11.125" style="4" bestFit="1" customWidth="1"/>
    <col min="14599" max="14599" width="10.375" style="4" bestFit="1" customWidth="1"/>
    <col min="14600" max="14600" width="9.375" style="4" customWidth="1"/>
    <col min="14601" max="14601" width="10" style="4" customWidth="1"/>
    <col min="14602" max="14602" width="8.5" style="4" bestFit="1" customWidth="1"/>
    <col min="14603" max="14603" width="10.25" style="4" customWidth="1"/>
    <col min="14604" max="14604" width="10.125" style="4" customWidth="1"/>
    <col min="14605" max="14605" width="9.25" style="4" bestFit="1" customWidth="1"/>
    <col min="14606" max="14606" width="11" style="4" bestFit="1" customWidth="1"/>
    <col min="14607" max="14607" width="10.625" style="4" customWidth="1"/>
    <col min="14608" max="14608" width="10.375" style="4" bestFit="1" customWidth="1"/>
    <col min="14609" max="14609" width="9.5" style="4" bestFit="1" customWidth="1"/>
    <col min="14610" max="14805" width="9" style="4"/>
    <col min="14806" max="14806" width="4" style="4" customWidth="1"/>
    <col min="14807" max="14807" width="17.75" style="4" customWidth="1"/>
    <col min="14808" max="14809" width="12.5" style="4" customWidth="1"/>
    <col min="14810" max="14810" width="12.25" style="4" bestFit="1" customWidth="1"/>
    <col min="14811" max="14812" width="11" style="4" customWidth="1"/>
    <col min="14813" max="14813" width="9.875" style="4" customWidth="1"/>
    <col min="14814" max="14815" width="11" style="4" customWidth="1"/>
    <col min="14816" max="14816" width="10.125" style="4" customWidth="1"/>
    <col min="14817" max="14818" width="11" style="4" customWidth="1"/>
    <col min="14819" max="14819" width="10.375" style="4" customWidth="1"/>
    <col min="14820" max="14821" width="11" style="4" customWidth="1"/>
    <col min="14822" max="14822" width="10.625" style="4" customWidth="1"/>
    <col min="14823" max="14825" width="11" style="4" customWidth="1"/>
    <col min="14826" max="14827" width="11.25" style="4" customWidth="1"/>
    <col min="14828" max="14828" width="10.375" style="4" bestFit="1" customWidth="1"/>
    <col min="14829" max="14830" width="11.25" style="4" customWidth="1"/>
    <col min="14831" max="14831" width="10.375" style="4" customWidth="1"/>
    <col min="14832" max="14833" width="11.25" style="4" customWidth="1"/>
    <col min="14834" max="14834" width="12.25" style="4" bestFit="1" customWidth="1"/>
    <col min="14835" max="14836" width="11.25" style="4" customWidth="1"/>
    <col min="14837" max="14837" width="9.625" style="4" customWidth="1"/>
    <col min="14838" max="14839" width="11.25" style="4" customWidth="1"/>
    <col min="14840" max="14840" width="9.25" style="4" customWidth="1"/>
    <col min="14841" max="14842" width="11.25" style="4" customWidth="1"/>
    <col min="14843" max="14843" width="10.125" style="4" customWidth="1"/>
    <col min="14844" max="14845" width="9.375" style="4" customWidth="1"/>
    <col min="14846" max="14846" width="10.375" style="4" bestFit="1" customWidth="1"/>
    <col min="14847" max="14848" width="9.375" style="4" customWidth="1"/>
    <col min="14849" max="14849" width="9.25" style="4" bestFit="1" customWidth="1"/>
    <col min="14850" max="14850" width="9.375" style="4" customWidth="1"/>
    <col min="14851" max="14851" width="9" style="4" customWidth="1"/>
    <col min="14852" max="14852" width="9.75" style="4" customWidth="1"/>
    <col min="14853" max="14853" width="10.5" style="4" customWidth="1"/>
    <col min="14854" max="14854" width="11.125" style="4" bestFit="1" customWidth="1"/>
    <col min="14855" max="14855" width="10.375" style="4" bestFit="1" customWidth="1"/>
    <col min="14856" max="14856" width="9.375" style="4" customWidth="1"/>
    <col min="14857" max="14857" width="10" style="4" customWidth="1"/>
    <col min="14858" max="14858" width="8.5" style="4" bestFit="1" customWidth="1"/>
    <col min="14859" max="14859" width="10.25" style="4" customWidth="1"/>
    <col min="14860" max="14860" width="10.125" style="4" customWidth="1"/>
    <col min="14861" max="14861" width="9.25" style="4" bestFit="1" customWidth="1"/>
    <col min="14862" max="14862" width="11" style="4" bestFit="1" customWidth="1"/>
    <col min="14863" max="14863" width="10.625" style="4" customWidth="1"/>
    <col min="14864" max="14864" width="10.375" style="4" bestFit="1" customWidth="1"/>
    <col min="14865" max="14865" width="9.5" style="4" bestFit="1" customWidth="1"/>
    <col min="14866" max="15061" width="9" style="4"/>
    <col min="15062" max="15062" width="4" style="4" customWidth="1"/>
    <col min="15063" max="15063" width="17.75" style="4" customWidth="1"/>
    <col min="15064" max="15065" width="12.5" style="4" customWidth="1"/>
    <col min="15066" max="15066" width="12.25" style="4" bestFit="1" customWidth="1"/>
    <col min="15067" max="15068" width="11" style="4" customWidth="1"/>
    <col min="15069" max="15069" width="9.875" style="4" customWidth="1"/>
    <col min="15070" max="15071" width="11" style="4" customWidth="1"/>
    <col min="15072" max="15072" width="10.125" style="4" customWidth="1"/>
    <col min="15073" max="15074" width="11" style="4" customWidth="1"/>
    <col min="15075" max="15075" width="10.375" style="4" customWidth="1"/>
    <col min="15076" max="15077" width="11" style="4" customWidth="1"/>
    <col min="15078" max="15078" width="10.625" style="4" customWidth="1"/>
    <col min="15079" max="15081" width="11" style="4" customWidth="1"/>
    <col min="15082" max="15083" width="11.25" style="4" customWidth="1"/>
    <col min="15084" max="15084" width="10.375" style="4" bestFit="1" customWidth="1"/>
    <col min="15085" max="15086" width="11.25" style="4" customWidth="1"/>
    <col min="15087" max="15087" width="10.375" style="4" customWidth="1"/>
    <col min="15088" max="15089" width="11.25" style="4" customWidth="1"/>
    <col min="15090" max="15090" width="12.25" style="4" bestFit="1" customWidth="1"/>
    <col min="15091" max="15092" width="11.25" style="4" customWidth="1"/>
    <col min="15093" max="15093" width="9.625" style="4" customWidth="1"/>
    <col min="15094" max="15095" width="11.25" style="4" customWidth="1"/>
    <col min="15096" max="15096" width="9.25" style="4" customWidth="1"/>
    <col min="15097" max="15098" width="11.25" style="4" customWidth="1"/>
    <col min="15099" max="15099" width="10.125" style="4" customWidth="1"/>
    <col min="15100" max="15101" width="9.375" style="4" customWidth="1"/>
    <col min="15102" max="15102" width="10.375" style="4" bestFit="1" customWidth="1"/>
    <col min="15103" max="15104" width="9.375" style="4" customWidth="1"/>
    <col min="15105" max="15105" width="9.25" style="4" bestFit="1" customWidth="1"/>
    <col min="15106" max="15106" width="9.375" style="4" customWidth="1"/>
    <col min="15107" max="15107" width="9" style="4" customWidth="1"/>
    <col min="15108" max="15108" width="9.75" style="4" customWidth="1"/>
    <col min="15109" max="15109" width="10.5" style="4" customWidth="1"/>
    <col min="15110" max="15110" width="11.125" style="4" bestFit="1" customWidth="1"/>
    <col min="15111" max="15111" width="10.375" style="4" bestFit="1" customWidth="1"/>
    <col min="15112" max="15112" width="9.375" style="4" customWidth="1"/>
    <col min="15113" max="15113" width="10" style="4" customWidth="1"/>
    <col min="15114" max="15114" width="8.5" style="4" bestFit="1" customWidth="1"/>
    <col min="15115" max="15115" width="10.25" style="4" customWidth="1"/>
    <col min="15116" max="15116" width="10.125" style="4" customWidth="1"/>
    <col min="15117" max="15117" width="9.25" style="4" bestFit="1" customWidth="1"/>
    <col min="15118" max="15118" width="11" style="4" bestFit="1" customWidth="1"/>
    <col min="15119" max="15119" width="10.625" style="4" customWidth="1"/>
    <col min="15120" max="15120" width="10.375" style="4" bestFit="1" customWidth="1"/>
    <col min="15121" max="15121" width="9.5" style="4" bestFit="1" customWidth="1"/>
    <col min="15122" max="15317" width="9" style="4"/>
    <col min="15318" max="15318" width="4" style="4" customWidth="1"/>
    <col min="15319" max="15319" width="17.75" style="4" customWidth="1"/>
    <col min="15320" max="15321" width="12.5" style="4" customWidth="1"/>
    <col min="15322" max="15322" width="12.25" style="4" bestFit="1" customWidth="1"/>
    <col min="15323" max="15324" width="11" style="4" customWidth="1"/>
    <col min="15325" max="15325" width="9.875" style="4" customWidth="1"/>
    <col min="15326" max="15327" width="11" style="4" customWidth="1"/>
    <col min="15328" max="15328" width="10.125" style="4" customWidth="1"/>
    <col min="15329" max="15330" width="11" style="4" customWidth="1"/>
    <col min="15331" max="15331" width="10.375" style="4" customWidth="1"/>
    <col min="15332" max="15333" width="11" style="4" customWidth="1"/>
    <col min="15334" max="15334" width="10.625" style="4" customWidth="1"/>
    <col min="15335" max="15337" width="11" style="4" customWidth="1"/>
    <col min="15338" max="15339" width="11.25" style="4" customWidth="1"/>
    <col min="15340" max="15340" width="10.375" style="4" bestFit="1" customWidth="1"/>
    <col min="15341" max="15342" width="11.25" style="4" customWidth="1"/>
    <col min="15343" max="15343" width="10.375" style="4" customWidth="1"/>
    <col min="15344" max="15345" width="11.25" style="4" customWidth="1"/>
    <col min="15346" max="15346" width="12.25" style="4" bestFit="1" customWidth="1"/>
    <col min="15347" max="15348" width="11.25" style="4" customWidth="1"/>
    <col min="15349" max="15349" width="9.625" style="4" customWidth="1"/>
    <col min="15350" max="15351" width="11.25" style="4" customWidth="1"/>
    <col min="15352" max="15352" width="9.25" style="4" customWidth="1"/>
    <col min="15353" max="15354" width="11.25" style="4" customWidth="1"/>
    <col min="15355" max="15355" width="10.125" style="4" customWidth="1"/>
    <col min="15356" max="15357" width="9.375" style="4" customWidth="1"/>
    <col min="15358" max="15358" width="10.375" style="4" bestFit="1" customWidth="1"/>
    <col min="15359" max="15360" width="9.375" style="4" customWidth="1"/>
    <col min="15361" max="15361" width="9.25" style="4" bestFit="1" customWidth="1"/>
    <col min="15362" max="15362" width="9.375" style="4" customWidth="1"/>
    <col min="15363" max="15363" width="9" style="4" customWidth="1"/>
    <col min="15364" max="15364" width="9.75" style="4" customWidth="1"/>
    <col min="15365" max="15365" width="10.5" style="4" customWidth="1"/>
    <col min="15366" max="15366" width="11.125" style="4" bestFit="1" customWidth="1"/>
    <col min="15367" max="15367" width="10.375" style="4" bestFit="1" customWidth="1"/>
    <col min="15368" max="15368" width="9.375" style="4" customWidth="1"/>
    <col min="15369" max="15369" width="10" style="4" customWidth="1"/>
    <col min="15370" max="15370" width="8.5" style="4" bestFit="1" customWidth="1"/>
    <col min="15371" max="15371" width="10.25" style="4" customWidth="1"/>
    <col min="15372" max="15372" width="10.125" style="4" customWidth="1"/>
    <col min="15373" max="15373" width="9.25" style="4" bestFit="1" customWidth="1"/>
    <col min="15374" max="15374" width="11" style="4" bestFit="1" customWidth="1"/>
    <col min="15375" max="15375" width="10.625" style="4" customWidth="1"/>
    <col min="15376" max="15376" width="10.375" style="4" bestFit="1" customWidth="1"/>
    <col min="15377" max="15377" width="9.5" style="4" bestFit="1" customWidth="1"/>
    <col min="15378" max="15573" width="9" style="4"/>
    <col min="15574" max="15574" width="4" style="4" customWidth="1"/>
    <col min="15575" max="15575" width="17.75" style="4" customWidth="1"/>
    <col min="15576" max="15577" width="12.5" style="4" customWidth="1"/>
    <col min="15578" max="15578" width="12.25" style="4" bestFit="1" customWidth="1"/>
    <col min="15579" max="15580" width="11" style="4" customWidth="1"/>
    <col min="15581" max="15581" width="9.875" style="4" customWidth="1"/>
    <col min="15582" max="15583" width="11" style="4" customWidth="1"/>
    <col min="15584" max="15584" width="10.125" style="4" customWidth="1"/>
    <col min="15585" max="15586" width="11" style="4" customWidth="1"/>
    <col min="15587" max="15587" width="10.375" style="4" customWidth="1"/>
    <col min="15588" max="15589" width="11" style="4" customWidth="1"/>
    <col min="15590" max="15590" width="10.625" style="4" customWidth="1"/>
    <col min="15591" max="15593" width="11" style="4" customWidth="1"/>
    <col min="15594" max="15595" width="11.25" style="4" customWidth="1"/>
    <col min="15596" max="15596" width="10.375" style="4" bestFit="1" customWidth="1"/>
    <col min="15597" max="15598" width="11.25" style="4" customWidth="1"/>
    <col min="15599" max="15599" width="10.375" style="4" customWidth="1"/>
    <col min="15600" max="15601" width="11.25" style="4" customWidth="1"/>
    <col min="15602" max="15602" width="12.25" style="4" bestFit="1" customWidth="1"/>
    <col min="15603" max="15604" width="11.25" style="4" customWidth="1"/>
    <col min="15605" max="15605" width="9.625" style="4" customWidth="1"/>
    <col min="15606" max="15607" width="11.25" style="4" customWidth="1"/>
    <col min="15608" max="15608" width="9.25" style="4" customWidth="1"/>
    <col min="15609" max="15610" width="11.25" style="4" customWidth="1"/>
    <col min="15611" max="15611" width="10.125" style="4" customWidth="1"/>
    <col min="15612" max="15613" width="9.375" style="4" customWidth="1"/>
    <col min="15614" max="15614" width="10.375" style="4" bestFit="1" customWidth="1"/>
    <col min="15615" max="15616" width="9.375" style="4" customWidth="1"/>
    <col min="15617" max="15617" width="9.25" style="4" bestFit="1" customWidth="1"/>
    <col min="15618" max="15618" width="9.375" style="4" customWidth="1"/>
    <col min="15619" max="15619" width="9" style="4" customWidth="1"/>
    <col min="15620" max="15620" width="9.75" style="4" customWidth="1"/>
    <col min="15621" max="15621" width="10.5" style="4" customWidth="1"/>
    <col min="15622" max="15622" width="11.125" style="4" bestFit="1" customWidth="1"/>
    <col min="15623" max="15623" width="10.375" style="4" bestFit="1" customWidth="1"/>
    <col min="15624" max="15624" width="9.375" style="4" customWidth="1"/>
    <col min="15625" max="15625" width="10" style="4" customWidth="1"/>
    <col min="15626" max="15626" width="8.5" style="4" bestFit="1" customWidth="1"/>
    <col min="15627" max="15627" width="10.25" style="4" customWidth="1"/>
    <col min="15628" max="15628" width="10.125" style="4" customWidth="1"/>
    <col min="15629" max="15629" width="9.25" style="4" bestFit="1" customWidth="1"/>
    <col min="15630" max="15630" width="11" style="4" bestFit="1" customWidth="1"/>
    <col min="15631" max="15631" width="10.625" style="4" customWidth="1"/>
    <col min="15632" max="15632" width="10.375" style="4" bestFit="1" customWidth="1"/>
    <col min="15633" max="15633" width="9.5" style="4" bestFit="1" customWidth="1"/>
    <col min="15634" max="15829" width="9" style="4"/>
    <col min="15830" max="15830" width="4" style="4" customWidth="1"/>
    <col min="15831" max="15831" width="17.75" style="4" customWidth="1"/>
    <col min="15832" max="15833" width="12.5" style="4" customWidth="1"/>
    <col min="15834" max="15834" width="12.25" style="4" bestFit="1" customWidth="1"/>
    <col min="15835" max="15836" width="11" style="4" customWidth="1"/>
    <col min="15837" max="15837" width="9.875" style="4" customWidth="1"/>
    <col min="15838" max="15839" width="11" style="4" customWidth="1"/>
    <col min="15840" max="15840" width="10.125" style="4" customWidth="1"/>
    <col min="15841" max="15842" width="11" style="4" customWidth="1"/>
    <col min="15843" max="15843" width="10.375" style="4" customWidth="1"/>
    <col min="15844" max="15845" width="11" style="4" customWidth="1"/>
    <col min="15846" max="15846" width="10.625" style="4" customWidth="1"/>
    <col min="15847" max="15849" width="11" style="4" customWidth="1"/>
    <col min="15850" max="15851" width="11.25" style="4" customWidth="1"/>
    <col min="15852" max="15852" width="10.375" style="4" bestFit="1" customWidth="1"/>
    <col min="15853" max="15854" width="11.25" style="4" customWidth="1"/>
    <col min="15855" max="15855" width="10.375" style="4" customWidth="1"/>
    <col min="15856" max="15857" width="11.25" style="4" customWidth="1"/>
    <col min="15858" max="15858" width="12.25" style="4" bestFit="1" customWidth="1"/>
    <col min="15859" max="15860" width="11.25" style="4" customWidth="1"/>
    <col min="15861" max="15861" width="9.625" style="4" customWidth="1"/>
    <col min="15862" max="15863" width="11.25" style="4" customWidth="1"/>
    <col min="15864" max="15864" width="9.25" style="4" customWidth="1"/>
    <col min="15865" max="15866" width="11.25" style="4" customWidth="1"/>
    <col min="15867" max="15867" width="10.125" style="4" customWidth="1"/>
    <col min="15868" max="15869" width="9.375" style="4" customWidth="1"/>
    <col min="15870" max="15870" width="10.375" style="4" bestFit="1" customWidth="1"/>
    <col min="15871" max="15872" width="9.375" style="4" customWidth="1"/>
    <col min="15873" max="15873" width="9.25" style="4" bestFit="1" customWidth="1"/>
    <col min="15874" max="15874" width="9.375" style="4" customWidth="1"/>
    <col min="15875" max="15875" width="9" style="4" customWidth="1"/>
    <col min="15876" max="15876" width="9.75" style="4" customWidth="1"/>
    <col min="15877" max="15877" width="10.5" style="4" customWidth="1"/>
    <col min="15878" max="15878" width="11.125" style="4" bestFit="1" customWidth="1"/>
    <col min="15879" max="15879" width="10.375" style="4" bestFit="1" customWidth="1"/>
    <col min="15880" max="15880" width="9.375" style="4" customWidth="1"/>
    <col min="15881" max="15881" width="10" style="4" customWidth="1"/>
    <col min="15882" max="15882" width="8.5" style="4" bestFit="1" customWidth="1"/>
    <col min="15883" max="15883" width="10.25" style="4" customWidth="1"/>
    <col min="15884" max="15884" width="10.125" style="4" customWidth="1"/>
    <col min="15885" max="15885" width="9.25" style="4" bestFit="1" customWidth="1"/>
    <col min="15886" max="15886" width="11" style="4" bestFit="1" customWidth="1"/>
    <col min="15887" max="15887" width="10.625" style="4" customWidth="1"/>
    <col min="15888" max="15888" width="10.375" style="4" bestFit="1" customWidth="1"/>
    <col min="15889" max="15889" width="9.5" style="4" bestFit="1" customWidth="1"/>
    <col min="15890" max="16085" width="9" style="4"/>
    <col min="16086" max="16086" width="4" style="4" customWidth="1"/>
    <col min="16087" max="16087" width="17.75" style="4" customWidth="1"/>
    <col min="16088" max="16089" width="12.5" style="4" customWidth="1"/>
    <col min="16090" max="16090" width="12.25" style="4" bestFit="1" customWidth="1"/>
    <col min="16091" max="16092" width="11" style="4" customWidth="1"/>
    <col min="16093" max="16093" width="9.875" style="4" customWidth="1"/>
    <col min="16094" max="16095" width="11" style="4" customWidth="1"/>
    <col min="16096" max="16096" width="10.125" style="4" customWidth="1"/>
    <col min="16097" max="16098" width="11" style="4" customWidth="1"/>
    <col min="16099" max="16099" width="10.375" style="4" customWidth="1"/>
    <col min="16100" max="16101" width="11" style="4" customWidth="1"/>
    <col min="16102" max="16102" width="10.625" style="4" customWidth="1"/>
    <col min="16103" max="16105" width="11" style="4" customWidth="1"/>
    <col min="16106" max="16107" width="11.25" style="4" customWidth="1"/>
    <col min="16108" max="16108" width="10.375" style="4" bestFit="1" customWidth="1"/>
    <col min="16109" max="16110" width="11.25" style="4" customWidth="1"/>
    <col min="16111" max="16111" width="10.375" style="4" customWidth="1"/>
    <col min="16112" max="16113" width="11.25" style="4" customWidth="1"/>
    <col min="16114" max="16114" width="12.25" style="4" bestFit="1" customWidth="1"/>
    <col min="16115" max="16116" width="11.25" style="4" customWidth="1"/>
    <col min="16117" max="16117" width="9.625" style="4" customWidth="1"/>
    <col min="16118" max="16119" width="11.25" style="4" customWidth="1"/>
    <col min="16120" max="16120" width="9.25" style="4" customWidth="1"/>
    <col min="16121" max="16122" width="11.25" style="4" customWidth="1"/>
    <col min="16123" max="16123" width="10.125" style="4" customWidth="1"/>
    <col min="16124" max="16125" width="9.375" style="4" customWidth="1"/>
    <col min="16126" max="16126" width="10.375" style="4" bestFit="1" customWidth="1"/>
    <col min="16127" max="16128" width="9.375" style="4" customWidth="1"/>
    <col min="16129" max="16129" width="9.25" style="4" bestFit="1" customWidth="1"/>
    <col min="16130" max="16130" width="9.375" style="4" customWidth="1"/>
    <col min="16131" max="16131" width="9" style="4" customWidth="1"/>
    <col min="16132" max="16132" width="9.75" style="4" customWidth="1"/>
    <col min="16133" max="16133" width="10.5" style="4" customWidth="1"/>
    <col min="16134" max="16134" width="11.125" style="4" bestFit="1" customWidth="1"/>
    <col min="16135" max="16135" width="10.375" style="4" bestFit="1" customWidth="1"/>
    <col min="16136" max="16136" width="9.375" style="4" customWidth="1"/>
    <col min="16137" max="16137" width="10" style="4" customWidth="1"/>
    <col min="16138" max="16138" width="8.5" style="4" bestFit="1" customWidth="1"/>
    <col min="16139" max="16139" width="10.25" style="4" customWidth="1"/>
    <col min="16140" max="16140" width="10.125" style="4" customWidth="1"/>
    <col min="16141" max="16141" width="9.25" style="4" bestFit="1" customWidth="1"/>
    <col min="16142" max="16142" width="11" style="4" bestFit="1" customWidth="1"/>
    <col min="16143" max="16143" width="10.625" style="4" customWidth="1"/>
    <col min="16144" max="16144" width="10.375" style="4" bestFit="1" customWidth="1"/>
    <col min="16145" max="16145" width="9.5" style="4" bestFit="1" customWidth="1"/>
    <col min="16146" max="16384" width="9" style="4"/>
  </cols>
  <sheetData>
    <row r="1" spans="1:37" s="1" customFormat="1" ht="43.5" customHeight="1" x14ac:dyDescent="0.2">
      <c r="A1" s="477" t="s">
        <v>185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</row>
    <row r="2" spans="1:37" s="1" customFormat="1" ht="73.5" customHeight="1" x14ac:dyDescent="0.2">
      <c r="A2" s="477"/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477"/>
      <c r="X2" s="477"/>
      <c r="Y2" s="477"/>
      <c r="Z2" s="477"/>
      <c r="AA2" s="477"/>
      <c r="AB2" s="477"/>
      <c r="AC2" s="477"/>
      <c r="AD2" s="477"/>
      <c r="AE2" s="477"/>
      <c r="AF2" s="477"/>
      <c r="AG2" s="477"/>
      <c r="AH2" s="477"/>
      <c r="AI2" s="477"/>
      <c r="AJ2" s="477"/>
      <c r="AK2" s="477"/>
    </row>
    <row r="3" spans="1:37" ht="21" thickBot="1" x14ac:dyDescent="0.3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5" customFormat="1" ht="70.5" customHeight="1" x14ac:dyDescent="0.3">
      <c r="A4" s="466" t="s">
        <v>1</v>
      </c>
      <c r="B4" s="468" t="s">
        <v>2</v>
      </c>
      <c r="C4" s="470" t="s">
        <v>3</v>
      </c>
      <c r="D4" s="470" t="s">
        <v>39</v>
      </c>
      <c r="E4" s="505">
        <v>43922</v>
      </c>
      <c r="F4" s="505">
        <v>43923</v>
      </c>
      <c r="G4" s="505">
        <v>43924</v>
      </c>
      <c r="H4" s="503">
        <v>43925</v>
      </c>
      <c r="I4" s="503">
        <v>43926</v>
      </c>
      <c r="J4" s="505">
        <v>43927</v>
      </c>
      <c r="K4" s="505">
        <v>43928</v>
      </c>
      <c r="L4" s="505">
        <v>43929</v>
      </c>
      <c r="M4" s="505">
        <v>43930</v>
      </c>
      <c r="N4" s="505">
        <v>43931</v>
      </c>
      <c r="O4" s="503">
        <v>43932</v>
      </c>
      <c r="P4" s="503">
        <v>43933</v>
      </c>
      <c r="Q4" s="505">
        <v>43934</v>
      </c>
      <c r="R4" s="505">
        <v>43935</v>
      </c>
      <c r="S4" s="505">
        <v>43936</v>
      </c>
      <c r="T4" s="505">
        <v>43937</v>
      </c>
      <c r="U4" s="505">
        <v>43938</v>
      </c>
      <c r="V4" s="503">
        <v>43939</v>
      </c>
      <c r="W4" s="503">
        <v>43940</v>
      </c>
      <c r="X4" s="505">
        <v>43941</v>
      </c>
      <c r="Y4" s="505">
        <v>43942</v>
      </c>
      <c r="Z4" s="505">
        <v>43943</v>
      </c>
      <c r="AA4" s="505">
        <v>43944</v>
      </c>
      <c r="AB4" s="505">
        <v>43945</v>
      </c>
      <c r="AC4" s="503">
        <v>43946</v>
      </c>
      <c r="AD4" s="503">
        <v>43947</v>
      </c>
      <c r="AE4" s="505">
        <v>43948</v>
      </c>
      <c r="AF4" s="505">
        <v>43949</v>
      </c>
      <c r="AG4" s="505">
        <v>43950</v>
      </c>
      <c r="AH4" s="505">
        <v>43951</v>
      </c>
      <c r="AI4" s="505" t="s">
        <v>183</v>
      </c>
      <c r="AJ4" s="507" t="s">
        <v>40</v>
      </c>
      <c r="AK4" s="498" t="s">
        <v>50</v>
      </c>
    </row>
    <row r="5" spans="1:37" s="5" customFormat="1" ht="87" customHeight="1" thickBot="1" x14ac:dyDescent="0.35">
      <c r="A5" s="467"/>
      <c r="B5" s="469"/>
      <c r="C5" s="471"/>
      <c r="D5" s="471"/>
      <c r="E5" s="506"/>
      <c r="F5" s="506"/>
      <c r="G5" s="506"/>
      <c r="H5" s="504"/>
      <c r="I5" s="504"/>
      <c r="J5" s="506"/>
      <c r="K5" s="506"/>
      <c r="L5" s="506"/>
      <c r="M5" s="506"/>
      <c r="N5" s="506"/>
      <c r="O5" s="504"/>
      <c r="P5" s="504"/>
      <c r="Q5" s="506"/>
      <c r="R5" s="506"/>
      <c r="S5" s="506"/>
      <c r="T5" s="506"/>
      <c r="U5" s="506"/>
      <c r="V5" s="504"/>
      <c r="W5" s="504"/>
      <c r="X5" s="506"/>
      <c r="Y5" s="506"/>
      <c r="Z5" s="506"/>
      <c r="AA5" s="506"/>
      <c r="AB5" s="506"/>
      <c r="AC5" s="504"/>
      <c r="AD5" s="504"/>
      <c r="AE5" s="506"/>
      <c r="AF5" s="506"/>
      <c r="AG5" s="506"/>
      <c r="AH5" s="506"/>
      <c r="AI5" s="506"/>
      <c r="AJ5" s="508"/>
      <c r="AK5" s="499"/>
    </row>
    <row r="6" spans="1:37" s="12" customFormat="1" ht="27" thickBot="1" x14ac:dyDescent="0.35">
      <c r="A6" s="7"/>
      <c r="B6" s="8" t="s">
        <v>6</v>
      </c>
      <c r="C6" s="9"/>
      <c r="D6" s="9"/>
      <c r="E6" s="106"/>
      <c r="F6" s="106"/>
      <c r="G6" s="106"/>
      <c r="H6" s="158"/>
      <c r="I6" s="158"/>
      <c r="J6" s="106"/>
      <c r="K6" s="106"/>
      <c r="L6" s="106"/>
      <c r="M6" s="106"/>
      <c r="N6" s="106"/>
      <c r="O6" s="158"/>
      <c r="P6" s="158"/>
      <c r="Q6" s="106"/>
      <c r="R6" s="106"/>
      <c r="S6" s="106"/>
      <c r="T6" s="106"/>
      <c r="U6" s="106"/>
      <c r="V6" s="158"/>
      <c r="W6" s="158"/>
      <c r="X6" s="106"/>
      <c r="Y6" s="106"/>
      <c r="Z6" s="106"/>
      <c r="AA6" s="106"/>
      <c r="AB6" s="106"/>
      <c r="AC6" s="158"/>
      <c r="AD6" s="158"/>
      <c r="AE6" s="106"/>
      <c r="AF6" s="106"/>
      <c r="AG6" s="106"/>
      <c r="AH6" s="106"/>
      <c r="AI6" s="106"/>
      <c r="AJ6" s="10"/>
      <c r="AK6" s="368"/>
    </row>
    <row r="7" spans="1:37" ht="26.25" thickBot="1" x14ac:dyDescent="0.35">
      <c r="A7" s="13"/>
      <c r="B7" s="209" t="s">
        <v>7</v>
      </c>
      <c r="C7" s="391"/>
      <c r="D7" s="15"/>
      <c r="E7" s="107"/>
      <c r="F7" s="107"/>
      <c r="G7" s="107"/>
      <c r="H7" s="159"/>
      <c r="I7" s="159"/>
      <c r="J7" s="107"/>
      <c r="K7" s="107"/>
      <c r="L7" s="107"/>
      <c r="M7" s="107"/>
      <c r="N7" s="107"/>
      <c r="O7" s="159"/>
      <c r="P7" s="159"/>
      <c r="Q7" s="107"/>
      <c r="R7" s="107"/>
      <c r="S7" s="107"/>
      <c r="T7" s="107"/>
      <c r="U7" s="107"/>
      <c r="V7" s="159"/>
      <c r="W7" s="159"/>
      <c r="X7" s="107"/>
      <c r="Y7" s="107"/>
      <c r="Z7" s="107"/>
      <c r="AA7" s="107"/>
      <c r="AB7" s="107"/>
      <c r="AC7" s="159"/>
      <c r="AD7" s="159"/>
      <c r="AE7" s="107"/>
      <c r="AF7" s="107"/>
      <c r="AG7" s="107"/>
      <c r="AH7" s="107"/>
      <c r="AI7" s="107"/>
      <c r="AJ7" s="183">
        <v>0</v>
      </c>
      <c r="AK7" s="428">
        <v>1</v>
      </c>
    </row>
    <row r="8" spans="1:37" s="12" customFormat="1" ht="21.75" x14ac:dyDescent="0.3">
      <c r="A8" s="19"/>
      <c r="B8" s="20" t="s">
        <v>8</v>
      </c>
      <c r="C8" s="21">
        <v>832</v>
      </c>
      <c r="D8" s="21">
        <v>100</v>
      </c>
      <c r="E8" s="108"/>
      <c r="F8" s="108"/>
      <c r="G8" s="108"/>
      <c r="H8" s="160"/>
      <c r="I8" s="160"/>
      <c r="J8" s="108"/>
      <c r="K8" s="108"/>
      <c r="L8" s="108"/>
      <c r="M8" s="108"/>
      <c r="N8" s="108"/>
      <c r="O8" s="160"/>
      <c r="P8" s="160"/>
      <c r="Q8" s="108"/>
      <c r="R8" s="108"/>
      <c r="S8" s="108"/>
      <c r="T8" s="108"/>
      <c r="U8" s="108"/>
      <c r="V8" s="160"/>
      <c r="W8" s="160"/>
      <c r="X8" s="108"/>
      <c r="Y8" s="108"/>
      <c r="Z8" s="108"/>
      <c r="AA8" s="108"/>
      <c r="AB8" s="108"/>
      <c r="AC8" s="160"/>
      <c r="AD8" s="160"/>
      <c r="AE8" s="108"/>
      <c r="AF8" s="108"/>
      <c r="AG8" s="108"/>
      <c r="AH8" s="108"/>
      <c r="AI8" s="108"/>
      <c r="AJ8" s="289">
        <f>+D8-E8-F8-G8-H8-I8-J8-K8-L8-M8-N8-O8-P8-Q8-R8-S8-T8-U8-V8-W8-X8-Y8-Z8-AA8-AB8-AC8-AD8-AE8-AF8-AG8-AH8-AI8</f>
        <v>100</v>
      </c>
      <c r="AK8" s="369">
        <f t="shared" ref="AK8:AK41" si="0">+AJ8/D8</f>
        <v>1</v>
      </c>
    </row>
    <row r="9" spans="1:37" s="12" customFormat="1" ht="21.75" hidden="1" customHeight="1" outlineLevel="1" x14ac:dyDescent="0.3">
      <c r="A9" s="24"/>
      <c r="B9" s="25" t="s">
        <v>59</v>
      </c>
      <c r="C9" s="26">
        <v>832</v>
      </c>
      <c r="D9" s="26">
        <v>100</v>
      </c>
      <c r="E9" s="109"/>
      <c r="F9" s="109"/>
      <c r="G9" s="109"/>
      <c r="H9" s="161"/>
      <c r="I9" s="161"/>
      <c r="J9" s="109"/>
      <c r="K9" s="109"/>
      <c r="L9" s="109"/>
      <c r="M9" s="109"/>
      <c r="N9" s="109"/>
      <c r="O9" s="161"/>
      <c r="P9" s="161"/>
      <c r="Q9" s="109"/>
      <c r="R9" s="109"/>
      <c r="S9" s="109"/>
      <c r="T9" s="109"/>
      <c r="U9" s="109"/>
      <c r="V9" s="161"/>
      <c r="W9" s="161"/>
      <c r="X9" s="109"/>
      <c r="Y9" s="109"/>
      <c r="Z9" s="109"/>
      <c r="AA9" s="109"/>
      <c r="AB9" s="109"/>
      <c r="AC9" s="161"/>
      <c r="AD9" s="161"/>
      <c r="AE9" s="109"/>
      <c r="AF9" s="109"/>
      <c r="AG9" s="109"/>
      <c r="AH9" s="109"/>
      <c r="AI9" s="109"/>
      <c r="AJ9" s="123">
        <f t="shared" ref="AJ9:AJ70" si="1">+D9-E9-F9-G9-H9-I9-J9-K9-L9-M9-N9-O9-P9-Q9-R9-S9-T9-U9-V9-W9-X9-Y9-Z9-AA9-AB9-AC9-AD9-AE9-AF9-AG9-AH9-AI9</f>
        <v>100</v>
      </c>
      <c r="AK9" s="370">
        <f t="shared" si="0"/>
        <v>1</v>
      </c>
    </row>
    <row r="10" spans="1:37" ht="21.75" hidden="1" customHeight="1" outlineLevel="1" x14ac:dyDescent="0.3">
      <c r="A10" s="24">
        <v>1</v>
      </c>
      <c r="B10" s="25" t="s">
        <v>99</v>
      </c>
      <c r="C10" s="26">
        <v>890</v>
      </c>
      <c r="D10" s="26">
        <v>100</v>
      </c>
      <c r="E10" s="109"/>
      <c r="F10" s="109"/>
      <c r="G10" s="109"/>
      <c r="H10" s="161"/>
      <c r="I10" s="161"/>
      <c r="J10" s="109"/>
      <c r="K10" s="109"/>
      <c r="L10" s="109"/>
      <c r="M10" s="109"/>
      <c r="N10" s="109"/>
      <c r="O10" s="161"/>
      <c r="P10" s="161"/>
      <c r="Q10" s="109"/>
      <c r="R10" s="109"/>
      <c r="S10" s="109"/>
      <c r="T10" s="109"/>
      <c r="U10" s="109"/>
      <c r="V10" s="161"/>
      <c r="W10" s="161"/>
      <c r="X10" s="109"/>
      <c r="Y10" s="109"/>
      <c r="Z10" s="109"/>
      <c r="AA10" s="109"/>
      <c r="AB10" s="109"/>
      <c r="AC10" s="161"/>
      <c r="AD10" s="161"/>
      <c r="AE10" s="109"/>
      <c r="AF10" s="109"/>
      <c r="AG10" s="109"/>
      <c r="AH10" s="109"/>
      <c r="AI10" s="109"/>
      <c r="AJ10" s="123">
        <f t="shared" si="1"/>
        <v>100</v>
      </c>
      <c r="AK10" s="370">
        <f t="shared" si="0"/>
        <v>1</v>
      </c>
    </row>
    <row r="11" spans="1:37" ht="21.75" hidden="1" customHeight="1" outlineLevel="1" x14ac:dyDescent="0.3">
      <c r="A11" s="29">
        <v>3</v>
      </c>
      <c r="B11" s="30" t="s">
        <v>105</v>
      </c>
      <c r="C11" s="31">
        <v>911</v>
      </c>
      <c r="D11" s="31">
        <v>100</v>
      </c>
      <c r="E11" s="110"/>
      <c r="F11" s="110"/>
      <c r="G11" s="110"/>
      <c r="H11" s="162"/>
      <c r="I11" s="162"/>
      <c r="J11" s="110"/>
      <c r="K11" s="110"/>
      <c r="L11" s="110"/>
      <c r="M11" s="110"/>
      <c r="N11" s="110"/>
      <c r="O11" s="162"/>
      <c r="P11" s="162"/>
      <c r="Q11" s="110"/>
      <c r="R11" s="110"/>
      <c r="S11" s="110"/>
      <c r="T11" s="110"/>
      <c r="U11" s="110"/>
      <c r="V11" s="162"/>
      <c r="W11" s="162"/>
      <c r="X11" s="110"/>
      <c r="Y11" s="110"/>
      <c r="Z11" s="110"/>
      <c r="AA11" s="110"/>
      <c r="AB11" s="110"/>
      <c r="AC11" s="162"/>
      <c r="AD11" s="162"/>
      <c r="AE11" s="110"/>
      <c r="AF11" s="110"/>
      <c r="AG11" s="110"/>
      <c r="AH11" s="110"/>
      <c r="AI11" s="110"/>
      <c r="AJ11" s="115">
        <f t="shared" si="1"/>
        <v>100</v>
      </c>
      <c r="AK11" s="371">
        <f t="shared" si="0"/>
        <v>1</v>
      </c>
    </row>
    <row r="12" spans="1:37" ht="21.75" hidden="1" customHeight="1" outlineLevel="1" x14ac:dyDescent="0.3">
      <c r="A12" s="29">
        <v>4</v>
      </c>
      <c r="B12" s="30" t="s">
        <v>106</v>
      </c>
      <c r="C12" s="31">
        <v>912</v>
      </c>
      <c r="D12" s="31">
        <v>100</v>
      </c>
      <c r="E12" s="110"/>
      <c r="F12" s="110"/>
      <c r="G12" s="110"/>
      <c r="H12" s="162"/>
      <c r="I12" s="162"/>
      <c r="J12" s="110"/>
      <c r="K12" s="110"/>
      <c r="L12" s="110"/>
      <c r="M12" s="110"/>
      <c r="N12" s="110"/>
      <c r="O12" s="162"/>
      <c r="P12" s="162"/>
      <c r="Q12" s="110"/>
      <c r="R12" s="110"/>
      <c r="S12" s="110"/>
      <c r="T12" s="110"/>
      <c r="U12" s="110"/>
      <c r="V12" s="162"/>
      <c r="W12" s="162"/>
      <c r="X12" s="110"/>
      <c r="Y12" s="110"/>
      <c r="Z12" s="110"/>
      <c r="AA12" s="110"/>
      <c r="AB12" s="110"/>
      <c r="AC12" s="162"/>
      <c r="AD12" s="162"/>
      <c r="AE12" s="110"/>
      <c r="AF12" s="110"/>
      <c r="AG12" s="110"/>
      <c r="AH12" s="110"/>
      <c r="AI12" s="110"/>
      <c r="AJ12" s="115">
        <f t="shared" si="1"/>
        <v>100</v>
      </c>
      <c r="AK12" s="371">
        <f t="shared" si="0"/>
        <v>1</v>
      </c>
    </row>
    <row r="13" spans="1:37" ht="21.75" hidden="1" customHeight="1" outlineLevel="1" x14ac:dyDescent="0.3">
      <c r="A13" s="29">
        <v>6</v>
      </c>
      <c r="B13" s="30" t="s">
        <v>107</v>
      </c>
      <c r="C13" s="31">
        <v>920</v>
      </c>
      <c r="D13" s="31">
        <v>100</v>
      </c>
      <c r="E13" s="110"/>
      <c r="F13" s="110"/>
      <c r="G13" s="110"/>
      <c r="H13" s="162"/>
      <c r="I13" s="162"/>
      <c r="J13" s="110"/>
      <c r="K13" s="110"/>
      <c r="L13" s="110"/>
      <c r="M13" s="110"/>
      <c r="N13" s="110"/>
      <c r="O13" s="162"/>
      <c r="P13" s="162"/>
      <c r="Q13" s="110"/>
      <c r="R13" s="110"/>
      <c r="S13" s="110"/>
      <c r="T13" s="110"/>
      <c r="U13" s="110"/>
      <c r="V13" s="162"/>
      <c r="W13" s="162"/>
      <c r="X13" s="110"/>
      <c r="Y13" s="110"/>
      <c r="Z13" s="110"/>
      <c r="AA13" s="110"/>
      <c r="AB13" s="110"/>
      <c r="AC13" s="162"/>
      <c r="AD13" s="162"/>
      <c r="AE13" s="110"/>
      <c r="AF13" s="110"/>
      <c r="AG13" s="110"/>
      <c r="AH13" s="110"/>
      <c r="AI13" s="110"/>
      <c r="AJ13" s="115">
        <f t="shared" si="1"/>
        <v>100</v>
      </c>
      <c r="AK13" s="371">
        <f t="shared" si="0"/>
        <v>1</v>
      </c>
    </row>
    <row r="14" spans="1:37" ht="21.75" hidden="1" customHeight="1" outlineLevel="1" x14ac:dyDescent="0.3">
      <c r="A14" s="34">
        <v>7</v>
      </c>
      <c r="B14" s="35" t="s">
        <v>108</v>
      </c>
      <c r="C14" s="36">
        <v>931</v>
      </c>
      <c r="D14" s="36">
        <v>100</v>
      </c>
      <c r="E14" s="111"/>
      <c r="F14" s="111"/>
      <c r="G14" s="111"/>
      <c r="H14" s="163"/>
      <c r="I14" s="163"/>
      <c r="J14" s="111"/>
      <c r="K14" s="111"/>
      <c r="L14" s="111"/>
      <c r="M14" s="111"/>
      <c r="N14" s="111"/>
      <c r="O14" s="163"/>
      <c r="P14" s="163"/>
      <c r="Q14" s="111"/>
      <c r="R14" s="111"/>
      <c r="S14" s="111"/>
      <c r="T14" s="111"/>
      <c r="U14" s="111"/>
      <c r="V14" s="163"/>
      <c r="W14" s="163"/>
      <c r="X14" s="111"/>
      <c r="Y14" s="111"/>
      <c r="Z14" s="111"/>
      <c r="AA14" s="111"/>
      <c r="AB14" s="111"/>
      <c r="AC14" s="163"/>
      <c r="AD14" s="163"/>
      <c r="AE14" s="111"/>
      <c r="AF14" s="111"/>
      <c r="AG14" s="111"/>
      <c r="AH14" s="111"/>
      <c r="AI14" s="111"/>
      <c r="AJ14" s="124">
        <f t="shared" si="1"/>
        <v>100</v>
      </c>
      <c r="AK14" s="372">
        <f t="shared" si="0"/>
        <v>1</v>
      </c>
    </row>
    <row r="15" spans="1:37" s="44" customFormat="1" ht="21.75" collapsed="1" x14ac:dyDescent="0.3">
      <c r="A15" s="39"/>
      <c r="B15" s="40" t="s">
        <v>16</v>
      </c>
      <c r="C15" s="41">
        <v>490</v>
      </c>
      <c r="D15" s="41">
        <v>100</v>
      </c>
      <c r="E15" s="112"/>
      <c r="F15" s="112"/>
      <c r="G15" s="112"/>
      <c r="H15" s="164"/>
      <c r="I15" s="164"/>
      <c r="J15" s="112"/>
      <c r="K15" s="112"/>
      <c r="L15" s="112"/>
      <c r="M15" s="112"/>
      <c r="N15" s="112"/>
      <c r="O15" s="164"/>
      <c r="P15" s="164"/>
      <c r="Q15" s="112"/>
      <c r="R15" s="112"/>
      <c r="S15" s="112"/>
      <c r="T15" s="112"/>
      <c r="U15" s="112"/>
      <c r="V15" s="164"/>
      <c r="W15" s="164"/>
      <c r="X15" s="112"/>
      <c r="Y15" s="112"/>
      <c r="Z15" s="112"/>
      <c r="AA15" s="112"/>
      <c r="AB15" s="112"/>
      <c r="AC15" s="164"/>
      <c r="AD15" s="164"/>
      <c r="AE15" s="112"/>
      <c r="AF15" s="112"/>
      <c r="AG15" s="112"/>
      <c r="AH15" s="112"/>
      <c r="AI15" s="112"/>
      <c r="AJ15" s="125">
        <f t="shared" si="1"/>
        <v>100</v>
      </c>
      <c r="AK15" s="373">
        <f t="shared" si="0"/>
        <v>1</v>
      </c>
    </row>
    <row r="16" spans="1:37" s="44" customFormat="1" ht="21.75" hidden="1" customHeight="1" outlineLevel="1" x14ac:dyDescent="0.3">
      <c r="A16" s="24"/>
      <c r="B16" s="25" t="s">
        <v>60</v>
      </c>
      <c r="C16" s="26">
        <v>490</v>
      </c>
      <c r="D16" s="26">
        <v>100</v>
      </c>
      <c r="E16" s="109"/>
      <c r="F16" s="109"/>
      <c r="G16" s="109"/>
      <c r="H16" s="161"/>
      <c r="I16" s="161"/>
      <c r="J16" s="109"/>
      <c r="K16" s="109"/>
      <c r="L16" s="109"/>
      <c r="M16" s="109"/>
      <c r="N16" s="109"/>
      <c r="O16" s="161"/>
      <c r="P16" s="161"/>
      <c r="Q16" s="109"/>
      <c r="R16" s="109"/>
      <c r="S16" s="109"/>
      <c r="T16" s="109"/>
      <c r="U16" s="109"/>
      <c r="V16" s="161"/>
      <c r="W16" s="161"/>
      <c r="X16" s="109"/>
      <c r="Y16" s="109"/>
      <c r="Z16" s="109"/>
      <c r="AA16" s="109"/>
      <c r="AB16" s="109"/>
      <c r="AC16" s="161"/>
      <c r="AD16" s="161"/>
      <c r="AE16" s="109"/>
      <c r="AF16" s="109"/>
      <c r="AG16" s="109"/>
      <c r="AH16" s="109"/>
      <c r="AI16" s="109"/>
      <c r="AJ16" s="123">
        <f t="shared" si="1"/>
        <v>100</v>
      </c>
      <c r="AK16" s="370">
        <f t="shared" si="0"/>
        <v>1</v>
      </c>
    </row>
    <row r="17" spans="1:37" ht="21.75" hidden="1" customHeight="1" outlineLevel="1" x14ac:dyDescent="0.3">
      <c r="A17" s="45">
        <v>1</v>
      </c>
      <c r="B17" s="25" t="s">
        <v>100</v>
      </c>
      <c r="C17" s="26">
        <v>863</v>
      </c>
      <c r="D17" s="26">
        <v>100</v>
      </c>
      <c r="E17" s="109"/>
      <c r="F17" s="109"/>
      <c r="G17" s="109"/>
      <c r="H17" s="161"/>
      <c r="I17" s="161"/>
      <c r="J17" s="109"/>
      <c r="K17" s="109"/>
      <c r="L17" s="109"/>
      <c r="M17" s="109"/>
      <c r="N17" s="109"/>
      <c r="O17" s="161"/>
      <c r="P17" s="161"/>
      <c r="Q17" s="109"/>
      <c r="R17" s="109"/>
      <c r="S17" s="109"/>
      <c r="T17" s="109"/>
      <c r="U17" s="109"/>
      <c r="V17" s="161"/>
      <c r="W17" s="161"/>
      <c r="X17" s="109"/>
      <c r="Y17" s="109"/>
      <c r="Z17" s="109"/>
      <c r="AA17" s="109"/>
      <c r="AB17" s="109"/>
      <c r="AC17" s="161"/>
      <c r="AD17" s="161"/>
      <c r="AE17" s="109"/>
      <c r="AF17" s="109"/>
      <c r="AG17" s="109"/>
      <c r="AH17" s="109"/>
      <c r="AI17" s="109"/>
      <c r="AJ17" s="123">
        <f t="shared" si="1"/>
        <v>100</v>
      </c>
      <c r="AK17" s="370">
        <f t="shared" si="0"/>
        <v>1</v>
      </c>
    </row>
    <row r="18" spans="1:37" ht="21.75" hidden="1" customHeight="1" outlineLevel="1" x14ac:dyDescent="0.3">
      <c r="A18" s="29">
        <v>2</v>
      </c>
      <c r="B18" s="30" t="s">
        <v>101</v>
      </c>
      <c r="C18" s="31">
        <v>884</v>
      </c>
      <c r="D18" s="31">
        <v>100</v>
      </c>
      <c r="E18" s="110"/>
      <c r="F18" s="110"/>
      <c r="G18" s="110"/>
      <c r="H18" s="162"/>
      <c r="I18" s="161"/>
      <c r="J18" s="109"/>
      <c r="K18" s="110"/>
      <c r="L18" s="110"/>
      <c r="M18" s="109"/>
      <c r="N18" s="110"/>
      <c r="O18" s="162"/>
      <c r="P18" s="161"/>
      <c r="Q18" s="110"/>
      <c r="R18" s="110"/>
      <c r="S18" s="110"/>
      <c r="T18" s="110"/>
      <c r="U18" s="110"/>
      <c r="V18" s="162"/>
      <c r="W18" s="161"/>
      <c r="X18" s="109"/>
      <c r="Y18" s="110"/>
      <c r="Z18" s="110"/>
      <c r="AA18" s="110"/>
      <c r="AB18" s="110"/>
      <c r="AC18" s="162"/>
      <c r="AD18" s="161"/>
      <c r="AE18" s="109"/>
      <c r="AF18" s="110"/>
      <c r="AG18" s="110"/>
      <c r="AH18" s="110"/>
      <c r="AI18" s="110"/>
      <c r="AJ18" s="115">
        <f t="shared" si="1"/>
        <v>100</v>
      </c>
      <c r="AK18" s="371">
        <f t="shared" si="0"/>
        <v>1</v>
      </c>
    </row>
    <row r="19" spans="1:37" ht="21.75" hidden="1" customHeight="1" outlineLevel="1" x14ac:dyDescent="0.3">
      <c r="A19" s="29">
        <v>3</v>
      </c>
      <c r="B19" s="30" t="s">
        <v>102</v>
      </c>
      <c r="C19" s="31">
        <v>1022</v>
      </c>
      <c r="D19" s="31">
        <v>100</v>
      </c>
      <c r="E19" s="110"/>
      <c r="F19" s="110"/>
      <c r="G19" s="110"/>
      <c r="H19" s="162"/>
      <c r="I19" s="161"/>
      <c r="J19" s="109"/>
      <c r="K19" s="110"/>
      <c r="L19" s="110"/>
      <c r="M19" s="109"/>
      <c r="N19" s="110"/>
      <c r="O19" s="162"/>
      <c r="P19" s="161"/>
      <c r="Q19" s="110"/>
      <c r="R19" s="110"/>
      <c r="S19" s="110"/>
      <c r="T19" s="110"/>
      <c r="U19" s="110"/>
      <c r="V19" s="162"/>
      <c r="W19" s="161"/>
      <c r="X19" s="109"/>
      <c r="Y19" s="110"/>
      <c r="Z19" s="110"/>
      <c r="AA19" s="110"/>
      <c r="AB19" s="110"/>
      <c r="AC19" s="162"/>
      <c r="AD19" s="161"/>
      <c r="AE19" s="109"/>
      <c r="AF19" s="110"/>
      <c r="AG19" s="110"/>
      <c r="AH19" s="110"/>
      <c r="AI19" s="110"/>
      <c r="AJ19" s="115">
        <f t="shared" si="1"/>
        <v>100</v>
      </c>
      <c r="AK19" s="371">
        <f t="shared" si="0"/>
        <v>1</v>
      </c>
    </row>
    <row r="20" spans="1:37" ht="21.75" hidden="1" customHeight="1" outlineLevel="1" x14ac:dyDescent="0.3">
      <c r="A20" s="29">
        <v>4</v>
      </c>
      <c r="B20" s="30" t="s">
        <v>103</v>
      </c>
      <c r="C20" s="31">
        <v>1034</v>
      </c>
      <c r="D20" s="31">
        <v>100</v>
      </c>
      <c r="E20" s="110"/>
      <c r="F20" s="110"/>
      <c r="G20" s="110"/>
      <c r="H20" s="162"/>
      <c r="I20" s="161"/>
      <c r="J20" s="109"/>
      <c r="K20" s="110"/>
      <c r="L20" s="110"/>
      <c r="M20" s="109"/>
      <c r="N20" s="110"/>
      <c r="O20" s="162"/>
      <c r="P20" s="161"/>
      <c r="Q20" s="110"/>
      <c r="R20" s="110"/>
      <c r="S20" s="110"/>
      <c r="T20" s="110"/>
      <c r="U20" s="110"/>
      <c r="V20" s="162"/>
      <c r="W20" s="161"/>
      <c r="X20" s="109"/>
      <c r="Y20" s="110"/>
      <c r="Z20" s="110"/>
      <c r="AA20" s="110"/>
      <c r="AB20" s="110"/>
      <c r="AC20" s="162"/>
      <c r="AD20" s="161"/>
      <c r="AE20" s="109"/>
      <c r="AF20" s="110"/>
      <c r="AG20" s="110"/>
      <c r="AH20" s="110"/>
      <c r="AI20" s="110"/>
      <c r="AJ20" s="115">
        <f t="shared" si="1"/>
        <v>100</v>
      </c>
      <c r="AK20" s="371">
        <f t="shared" si="0"/>
        <v>1</v>
      </c>
    </row>
    <row r="21" spans="1:37" ht="21.75" hidden="1" customHeight="1" outlineLevel="1" x14ac:dyDescent="0.3">
      <c r="A21" s="29">
        <v>5</v>
      </c>
      <c r="B21" s="30" t="s">
        <v>104</v>
      </c>
      <c r="C21" s="31">
        <v>1100</v>
      </c>
      <c r="D21" s="31">
        <v>100</v>
      </c>
      <c r="E21" s="110"/>
      <c r="F21" s="110"/>
      <c r="G21" s="110"/>
      <c r="H21" s="162"/>
      <c r="I21" s="161"/>
      <c r="J21" s="109"/>
      <c r="K21" s="110"/>
      <c r="L21" s="110"/>
      <c r="M21" s="109"/>
      <c r="N21" s="110"/>
      <c r="O21" s="162"/>
      <c r="P21" s="161"/>
      <c r="Q21" s="110"/>
      <c r="R21" s="110"/>
      <c r="S21" s="110"/>
      <c r="T21" s="110"/>
      <c r="U21" s="110"/>
      <c r="V21" s="162"/>
      <c r="W21" s="161"/>
      <c r="X21" s="109"/>
      <c r="Y21" s="110"/>
      <c r="Z21" s="110"/>
      <c r="AA21" s="110"/>
      <c r="AB21" s="110"/>
      <c r="AC21" s="162"/>
      <c r="AD21" s="161"/>
      <c r="AE21" s="109"/>
      <c r="AF21" s="110"/>
      <c r="AG21" s="110"/>
      <c r="AH21" s="110"/>
      <c r="AI21" s="110"/>
      <c r="AJ21" s="115">
        <f t="shared" si="1"/>
        <v>100</v>
      </c>
      <c r="AK21" s="371">
        <f t="shared" si="0"/>
        <v>1</v>
      </c>
    </row>
    <row r="22" spans="1:37" s="44" customFormat="1" ht="21.75" collapsed="1" x14ac:dyDescent="0.3">
      <c r="A22" s="39"/>
      <c r="B22" s="40" t="s">
        <v>18</v>
      </c>
      <c r="C22" s="41">
        <v>454</v>
      </c>
      <c r="D22" s="41">
        <v>100</v>
      </c>
      <c r="E22" s="112"/>
      <c r="F22" s="112"/>
      <c r="G22" s="112"/>
      <c r="H22" s="164"/>
      <c r="I22" s="164"/>
      <c r="J22" s="112"/>
      <c r="K22" s="112"/>
      <c r="L22" s="112"/>
      <c r="M22" s="112"/>
      <c r="N22" s="112"/>
      <c r="O22" s="164"/>
      <c r="P22" s="164"/>
      <c r="Q22" s="112"/>
      <c r="R22" s="112"/>
      <c r="S22" s="112"/>
      <c r="T22" s="112"/>
      <c r="U22" s="112"/>
      <c r="V22" s="164"/>
      <c r="W22" s="164"/>
      <c r="X22" s="112"/>
      <c r="Y22" s="112"/>
      <c r="Z22" s="112"/>
      <c r="AA22" s="112"/>
      <c r="AB22" s="112"/>
      <c r="AC22" s="164"/>
      <c r="AD22" s="164"/>
      <c r="AE22" s="112"/>
      <c r="AF22" s="112"/>
      <c r="AG22" s="112"/>
      <c r="AH22" s="112"/>
      <c r="AI22" s="112"/>
      <c r="AJ22" s="125">
        <f t="shared" si="1"/>
        <v>100</v>
      </c>
      <c r="AK22" s="373">
        <f t="shared" si="0"/>
        <v>1</v>
      </c>
    </row>
    <row r="23" spans="1:37" s="44" customFormat="1" ht="21.75" hidden="1" customHeight="1" outlineLevel="1" x14ac:dyDescent="0.3">
      <c r="A23" s="24"/>
      <c r="B23" s="25" t="s">
        <v>61</v>
      </c>
      <c r="C23" s="26">
        <v>454</v>
      </c>
      <c r="D23" s="26">
        <v>100</v>
      </c>
      <c r="E23" s="109"/>
      <c r="F23" s="109"/>
      <c r="G23" s="109"/>
      <c r="H23" s="161"/>
      <c r="I23" s="161"/>
      <c r="J23" s="109"/>
      <c r="K23" s="109"/>
      <c r="L23" s="109"/>
      <c r="M23" s="109"/>
      <c r="N23" s="109"/>
      <c r="O23" s="161"/>
      <c r="P23" s="161"/>
      <c r="Q23" s="109"/>
      <c r="R23" s="109"/>
      <c r="S23" s="109"/>
      <c r="T23" s="109"/>
      <c r="U23" s="109"/>
      <c r="V23" s="161"/>
      <c r="W23" s="161"/>
      <c r="X23" s="109"/>
      <c r="Y23" s="109"/>
      <c r="Z23" s="109"/>
      <c r="AA23" s="109"/>
      <c r="AB23" s="109"/>
      <c r="AC23" s="161"/>
      <c r="AD23" s="161"/>
      <c r="AE23" s="109"/>
      <c r="AF23" s="109"/>
      <c r="AG23" s="109"/>
      <c r="AH23" s="109"/>
      <c r="AI23" s="109"/>
      <c r="AJ23" s="123">
        <f t="shared" si="1"/>
        <v>100</v>
      </c>
      <c r="AK23" s="370">
        <f t="shared" si="0"/>
        <v>1</v>
      </c>
    </row>
    <row r="24" spans="1:37" ht="21.75" hidden="1" customHeight="1" outlineLevel="1" x14ac:dyDescent="0.3">
      <c r="A24" s="29">
        <v>1</v>
      </c>
      <c r="B24" s="30" t="s">
        <v>109</v>
      </c>
      <c r="C24" s="31">
        <v>413</v>
      </c>
      <c r="D24" s="31">
        <v>100</v>
      </c>
      <c r="E24" s="110"/>
      <c r="F24" s="110"/>
      <c r="G24" s="110"/>
      <c r="H24" s="162"/>
      <c r="I24" s="162"/>
      <c r="J24" s="110"/>
      <c r="K24" s="110"/>
      <c r="L24" s="110"/>
      <c r="M24" s="110"/>
      <c r="N24" s="110"/>
      <c r="O24" s="162"/>
      <c r="P24" s="162"/>
      <c r="Q24" s="110"/>
      <c r="R24" s="110"/>
      <c r="S24" s="110"/>
      <c r="T24" s="110"/>
      <c r="U24" s="110"/>
      <c r="V24" s="162"/>
      <c r="W24" s="162"/>
      <c r="X24" s="110"/>
      <c r="Y24" s="110"/>
      <c r="Z24" s="110"/>
      <c r="AA24" s="110"/>
      <c r="AB24" s="110"/>
      <c r="AC24" s="162"/>
      <c r="AD24" s="162"/>
      <c r="AE24" s="110"/>
      <c r="AF24" s="110"/>
      <c r="AG24" s="110"/>
      <c r="AH24" s="110"/>
      <c r="AI24" s="110"/>
      <c r="AJ24" s="115">
        <f t="shared" si="1"/>
        <v>100</v>
      </c>
      <c r="AK24" s="371">
        <f t="shared" si="0"/>
        <v>1</v>
      </c>
    </row>
    <row r="25" spans="1:37" ht="21.75" hidden="1" customHeight="1" outlineLevel="1" x14ac:dyDescent="0.3">
      <c r="A25" s="29">
        <v>2</v>
      </c>
      <c r="B25" s="30" t="s">
        <v>110</v>
      </c>
      <c r="C25" s="31">
        <v>457</v>
      </c>
      <c r="D25" s="31">
        <v>100</v>
      </c>
      <c r="E25" s="110"/>
      <c r="F25" s="110"/>
      <c r="G25" s="110"/>
      <c r="H25" s="162"/>
      <c r="I25" s="162"/>
      <c r="J25" s="110"/>
      <c r="K25" s="110"/>
      <c r="L25" s="110"/>
      <c r="M25" s="110"/>
      <c r="N25" s="110"/>
      <c r="O25" s="162"/>
      <c r="P25" s="162"/>
      <c r="Q25" s="110"/>
      <c r="R25" s="110"/>
      <c r="S25" s="110"/>
      <c r="T25" s="110"/>
      <c r="U25" s="110"/>
      <c r="V25" s="162"/>
      <c r="W25" s="162"/>
      <c r="X25" s="110"/>
      <c r="Y25" s="110"/>
      <c r="Z25" s="110"/>
      <c r="AA25" s="110"/>
      <c r="AB25" s="110"/>
      <c r="AC25" s="162"/>
      <c r="AD25" s="162"/>
      <c r="AE25" s="110"/>
      <c r="AF25" s="110"/>
      <c r="AG25" s="110"/>
      <c r="AH25" s="110"/>
      <c r="AI25" s="110"/>
      <c r="AJ25" s="115">
        <f t="shared" si="1"/>
        <v>100</v>
      </c>
      <c r="AK25" s="371">
        <f t="shared" si="0"/>
        <v>1</v>
      </c>
    </row>
    <row r="26" spans="1:37" ht="21.75" hidden="1" customHeight="1" outlineLevel="1" x14ac:dyDescent="0.3">
      <c r="A26" s="29">
        <v>3</v>
      </c>
      <c r="B26" s="30" t="s">
        <v>111</v>
      </c>
      <c r="C26" s="31">
        <v>463</v>
      </c>
      <c r="D26" s="31">
        <v>100</v>
      </c>
      <c r="E26" s="110"/>
      <c r="F26" s="110"/>
      <c r="G26" s="110"/>
      <c r="H26" s="162"/>
      <c r="I26" s="162"/>
      <c r="J26" s="110"/>
      <c r="K26" s="110"/>
      <c r="L26" s="110"/>
      <c r="M26" s="110"/>
      <c r="N26" s="110"/>
      <c r="O26" s="162"/>
      <c r="P26" s="162"/>
      <c r="Q26" s="110"/>
      <c r="R26" s="110"/>
      <c r="S26" s="110"/>
      <c r="T26" s="110"/>
      <c r="U26" s="110"/>
      <c r="V26" s="162"/>
      <c r="W26" s="162"/>
      <c r="X26" s="110"/>
      <c r="Y26" s="110"/>
      <c r="Z26" s="110"/>
      <c r="AA26" s="110"/>
      <c r="AB26" s="110"/>
      <c r="AC26" s="162"/>
      <c r="AD26" s="162"/>
      <c r="AE26" s="110"/>
      <c r="AF26" s="110"/>
      <c r="AG26" s="110"/>
      <c r="AH26" s="110"/>
      <c r="AI26" s="110"/>
      <c r="AJ26" s="115">
        <f t="shared" si="1"/>
        <v>100</v>
      </c>
      <c r="AK26" s="371">
        <f t="shared" si="0"/>
        <v>1</v>
      </c>
    </row>
    <row r="27" spans="1:37" ht="21.75" hidden="1" customHeight="1" outlineLevel="1" x14ac:dyDescent="0.3">
      <c r="A27" s="29">
        <v>4</v>
      </c>
      <c r="B27" s="30" t="s">
        <v>112</v>
      </c>
      <c r="C27" s="31">
        <v>468</v>
      </c>
      <c r="D27" s="31">
        <v>100</v>
      </c>
      <c r="E27" s="110"/>
      <c r="F27" s="110"/>
      <c r="G27" s="110"/>
      <c r="H27" s="162"/>
      <c r="I27" s="162"/>
      <c r="J27" s="110"/>
      <c r="K27" s="110"/>
      <c r="L27" s="110"/>
      <c r="M27" s="110"/>
      <c r="N27" s="110"/>
      <c r="O27" s="162"/>
      <c r="P27" s="162"/>
      <c r="Q27" s="110"/>
      <c r="R27" s="110"/>
      <c r="S27" s="110"/>
      <c r="T27" s="110"/>
      <c r="U27" s="110"/>
      <c r="V27" s="162"/>
      <c r="W27" s="162"/>
      <c r="X27" s="110"/>
      <c r="Y27" s="110"/>
      <c r="Z27" s="110"/>
      <c r="AA27" s="110"/>
      <c r="AB27" s="110"/>
      <c r="AC27" s="162"/>
      <c r="AD27" s="162"/>
      <c r="AE27" s="110"/>
      <c r="AF27" s="110"/>
      <c r="AG27" s="110"/>
      <c r="AH27" s="110"/>
      <c r="AI27" s="110"/>
      <c r="AJ27" s="115">
        <f t="shared" si="1"/>
        <v>100</v>
      </c>
      <c r="AK27" s="371">
        <f t="shared" si="0"/>
        <v>1</v>
      </c>
    </row>
    <row r="28" spans="1:37" ht="21.75" hidden="1" customHeight="1" outlineLevel="1" x14ac:dyDescent="0.3">
      <c r="A28" s="29">
        <v>5</v>
      </c>
      <c r="B28" s="30" t="s">
        <v>113</v>
      </c>
      <c r="C28" s="31">
        <v>472</v>
      </c>
      <c r="D28" s="31">
        <v>100</v>
      </c>
      <c r="E28" s="110"/>
      <c r="F28" s="110"/>
      <c r="G28" s="110"/>
      <c r="H28" s="162"/>
      <c r="I28" s="162"/>
      <c r="J28" s="110"/>
      <c r="K28" s="110"/>
      <c r="L28" s="110"/>
      <c r="M28" s="110"/>
      <c r="N28" s="110"/>
      <c r="O28" s="162"/>
      <c r="P28" s="162"/>
      <c r="Q28" s="110"/>
      <c r="R28" s="110"/>
      <c r="S28" s="110"/>
      <c r="T28" s="110"/>
      <c r="U28" s="110"/>
      <c r="V28" s="162"/>
      <c r="W28" s="162"/>
      <c r="X28" s="110"/>
      <c r="Y28" s="110"/>
      <c r="Z28" s="110"/>
      <c r="AA28" s="110"/>
      <c r="AB28" s="110"/>
      <c r="AC28" s="162"/>
      <c r="AD28" s="162"/>
      <c r="AE28" s="110"/>
      <c r="AF28" s="110"/>
      <c r="AG28" s="110"/>
      <c r="AH28" s="110"/>
      <c r="AI28" s="110"/>
      <c r="AJ28" s="115">
        <f t="shared" si="1"/>
        <v>100</v>
      </c>
      <c r="AK28" s="371">
        <f t="shared" si="0"/>
        <v>1</v>
      </c>
    </row>
    <row r="29" spans="1:37" ht="21.75" hidden="1" customHeight="1" outlineLevel="1" x14ac:dyDescent="0.3">
      <c r="A29" s="29">
        <v>6</v>
      </c>
      <c r="B29" s="30" t="s">
        <v>114</v>
      </c>
      <c r="C29" s="31">
        <v>474</v>
      </c>
      <c r="D29" s="31">
        <v>100</v>
      </c>
      <c r="E29" s="110"/>
      <c r="F29" s="110"/>
      <c r="G29" s="110"/>
      <c r="H29" s="162"/>
      <c r="I29" s="162"/>
      <c r="J29" s="110"/>
      <c r="K29" s="110"/>
      <c r="L29" s="110"/>
      <c r="M29" s="110"/>
      <c r="N29" s="110"/>
      <c r="O29" s="162"/>
      <c r="P29" s="162"/>
      <c r="Q29" s="110"/>
      <c r="R29" s="110"/>
      <c r="S29" s="110"/>
      <c r="T29" s="110"/>
      <c r="U29" s="110"/>
      <c r="V29" s="162"/>
      <c r="W29" s="162"/>
      <c r="X29" s="110"/>
      <c r="Y29" s="110"/>
      <c r="Z29" s="110"/>
      <c r="AA29" s="110"/>
      <c r="AB29" s="110"/>
      <c r="AC29" s="162"/>
      <c r="AD29" s="162"/>
      <c r="AE29" s="110"/>
      <c r="AF29" s="110"/>
      <c r="AG29" s="110"/>
      <c r="AH29" s="110"/>
      <c r="AI29" s="110"/>
      <c r="AJ29" s="115">
        <f t="shared" si="1"/>
        <v>100</v>
      </c>
      <c r="AK29" s="371">
        <f t="shared" si="0"/>
        <v>1</v>
      </c>
    </row>
    <row r="30" spans="1:37" ht="21.75" hidden="1" customHeight="1" outlineLevel="1" x14ac:dyDescent="0.3">
      <c r="A30" s="29">
        <v>7</v>
      </c>
      <c r="B30" s="30" t="s">
        <v>115</v>
      </c>
      <c r="C30" s="31">
        <v>475</v>
      </c>
      <c r="D30" s="31">
        <v>100</v>
      </c>
      <c r="E30" s="110"/>
      <c r="F30" s="110"/>
      <c r="G30" s="110"/>
      <c r="H30" s="162"/>
      <c r="I30" s="162"/>
      <c r="J30" s="110"/>
      <c r="K30" s="110"/>
      <c r="L30" s="110"/>
      <c r="M30" s="110"/>
      <c r="N30" s="110"/>
      <c r="O30" s="162"/>
      <c r="P30" s="162"/>
      <c r="Q30" s="110"/>
      <c r="R30" s="110"/>
      <c r="S30" s="110"/>
      <c r="T30" s="110"/>
      <c r="U30" s="110"/>
      <c r="V30" s="162"/>
      <c r="W30" s="162"/>
      <c r="X30" s="110"/>
      <c r="Y30" s="110"/>
      <c r="Z30" s="110"/>
      <c r="AA30" s="110"/>
      <c r="AB30" s="110"/>
      <c r="AC30" s="162"/>
      <c r="AD30" s="162"/>
      <c r="AE30" s="110"/>
      <c r="AF30" s="110"/>
      <c r="AG30" s="110"/>
      <c r="AH30" s="110"/>
      <c r="AI30" s="110"/>
      <c r="AJ30" s="115">
        <f t="shared" si="1"/>
        <v>100</v>
      </c>
      <c r="AK30" s="371">
        <f t="shared" si="0"/>
        <v>1</v>
      </c>
    </row>
    <row r="31" spans="1:37" ht="21.75" hidden="1" customHeight="1" outlineLevel="1" x14ac:dyDescent="0.3">
      <c r="A31" s="29">
        <v>8</v>
      </c>
      <c r="B31" s="30" t="s">
        <v>116</v>
      </c>
      <c r="C31" s="31">
        <v>476</v>
      </c>
      <c r="D31" s="31">
        <v>100</v>
      </c>
      <c r="E31" s="110"/>
      <c r="F31" s="110"/>
      <c r="G31" s="110"/>
      <c r="H31" s="162"/>
      <c r="I31" s="162"/>
      <c r="J31" s="110"/>
      <c r="K31" s="110"/>
      <c r="L31" s="110"/>
      <c r="M31" s="110"/>
      <c r="N31" s="110"/>
      <c r="O31" s="162"/>
      <c r="P31" s="162"/>
      <c r="Q31" s="110"/>
      <c r="R31" s="110"/>
      <c r="S31" s="110"/>
      <c r="T31" s="110"/>
      <c r="U31" s="110"/>
      <c r="V31" s="162"/>
      <c r="W31" s="162"/>
      <c r="X31" s="110"/>
      <c r="Y31" s="110"/>
      <c r="Z31" s="110"/>
      <c r="AA31" s="110"/>
      <c r="AB31" s="110"/>
      <c r="AC31" s="162"/>
      <c r="AD31" s="162"/>
      <c r="AE31" s="110"/>
      <c r="AF31" s="110"/>
      <c r="AG31" s="110"/>
      <c r="AH31" s="110"/>
      <c r="AI31" s="110"/>
      <c r="AJ31" s="115">
        <f t="shared" si="1"/>
        <v>100</v>
      </c>
      <c r="AK31" s="371">
        <f t="shared" si="0"/>
        <v>1</v>
      </c>
    </row>
    <row r="32" spans="1:37" ht="21.75" hidden="1" customHeight="1" outlineLevel="1" x14ac:dyDescent="0.3">
      <c r="A32" s="29">
        <v>9</v>
      </c>
      <c r="B32" s="30" t="s">
        <v>117</v>
      </c>
      <c r="C32" s="31">
        <v>480</v>
      </c>
      <c r="D32" s="31">
        <v>100</v>
      </c>
      <c r="E32" s="110"/>
      <c r="F32" s="110"/>
      <c r="G32" s="110"/>
      <c r="H32" s="162"/>
      <c r="I32" s="162"/>
      <c r="J32" s="110"/>
      <c r="K32" s="110"/>
      <c r="L32" s="110"/>
      <c r="M32" s="110"/>
      <c r="N32" s="110"/>
      <c r="O32" s="162"/>
      <c r="P32" s="162"/>
      <c r="Q32" s="110"/>
      <c r="R32" s="110"/>
      <c r="S32" s="110"/>
      <c r="T32" s="110"/>
      <c r="U32" s="110"/>
      <c r="V32" s="162"/>
      <c r="W32" s="162"/>
      <c r="X32" s="110"/>
      <c r="Y32" s="110"/>
      <c r="Z32" s="110"/>
      <c r="AA32" s="110"/>
      <c r="AB32" s="110"/>
      <c r="AC32" s="162"/>
      <c r="AD32" s="162"/>
      <c r="AE32" s="110"/>
      <c r="AF32" s="110"/>
      <c r="AG32" s="110"/>
      <c r="AH32" s="110"/>
      <c r="AI32" s="110"/>
      <c r="AJ32" s="115">
        <f t="shared" si="1"/>
        <v>100</v>
      </c>
      <c r="AK32" s="371">
        <f t="shared" si="0"/>
        <v>1</v>
      </c>
    </row>
    <row r="33" spans="1:37" ht="21.75" hidden="1" customHeight="1" outlineLevel="1" x14ac:dyDescent="0.3">
      <c r="A33" s="29">
        <v>10</v>
      </c>
      <c r="B33" s="30" t="s">
        <v>118</v>
      </c>
      <c r="C33" s="31">
        <v>482</v>
      </c>
      <c r="D33" s="31">
        <v>100</v>
      </c>
      <c r="E33" s="110"/>
      <c r="F33" s="110"/>
      <c r="G33" s="110"/>
      <c r="H33" s="162"/>
      <c r="I33" s="162"/>
      <c r="J33" s="110"/>
      <c r="K33" s="110"/>
      <c r="L33" s="110"/>
      <c r="M33" s="110"/>
      <c r="N33" s="110"/>
      <c r="O33" s="162"/>
      <c r="P33" s="162"/>
      <c r="Q33" s="110"/>
      <c r="R33" s="110"/>
      <c r="S33" s="110"/>
      <c r="T33" s="110"/>
      <c r="U33" s="110"/>
      <c r="V33" s="162"/>
      <c r="W33" s="162"/>
      <c r="X33" s="110"/>
      <c r="Y33" s="110"/>
      <c r="Z33" s="110"/>
      <c r="AA33" s="110"/>
      <c r="AB33" s="110"/>
      <c r="AC33" s="162"/>
      <c r="AD33" s="162"/>
      <c r="AE33" s="110"/>
      <c r="AF33" s="110"/>
      <c r="AG33" s="110"/>
      <c r="AH33" s="110"/>
      <c r="AI33" s="110"/>
      <c r="AJ33" s="115">
        <f t="shared" si="1"/>
        <v>100</v>
      </c>
      <c r="AK33" s="371">
        <f t="shared" si="0"/>
        <v>1</v>
      </c>
    </row>
    <row r="34" spans="1:37" ht="21.75" hidden="1" customHeight="1" outlineLevel="1" x14ac:dyDescent="0.3">
      <c r="A34" s="29">
        <v>11</v>
      </c>
      <c r="B34" s="30" t="s">
        <v>119</v>
      </c>
      <c r="C34" s="31">
        <v>485</v>
      </c>
      <c r="D34" s="31">
        <v>100</v>
      </c>
      <c r="E34" s="110"/>
      <c r="F34" s="110"/>
      <c r="G34" s="110"/>
      <c r="H34" s="162"/>
      <c r="I34" s="162"/>
      <c r="J34" s="110"/>
      <c r="K34" s="110"/>
      <c r="L34" s="110"/>
      <c r="M34" s="110"/>
      <c r="N34" s="110"/>
      <c r="O34" s="162"/>
      <c r="P34" s="162"/>
      <c r="Q34" s="110"/>
      <c r="R34" s="110"/>
      <c r="S34" s="110"/>
      <c r="T34" s="110"/>
      <c r="U34" s="110"/>
      <c r="V34" s="162"/>
      <c r="W34" s="162"/>
      <c r="X34" s="110"/>
      <c r="Y34" s="110"/>
      <c r="Z34" s="110"/>
      <c r="AA34" s="110"/>
      <c r="AB34" s="110"/>
      <c r="AC34" s="162"/>
      <c r="AD34" s="162"/>
      <c r="AE34" s="110"/>
      <c r="AF34" s="110"/>
      <c r="AG34" s="110"/>
      <c r="AH34" s="110"/>
      <c r="AI34" s="110"/>
      <c r="AJ34" s="115">
        <f t="shared" si="1"/>
        <v>100</v>
      </c>
      <c r="AK34" s="371">
        <f t="shared" si="0"/>
        <v>1</v>
      </c>
    </row>
    <row r="35" spans="1:37" s="44" customFormat="1" ht="22.5" collapsed="1" thickBot="1" x14ac:dyDescent="0.35">
      <c r="A35" s="39"/>
      <c r="B35" s="40" t="s">
        <v>27</v>
      </c>
      <c r="C35" s="41">
        <v>455</v>
      </c>
      <c r="D35" s="41">
        <v>100</v>
      </c>
      <c r="E35" s="112"/>
      <c r="F35" s="112"/>
      <c r="G35" s="112"/>
      <c r="H35" s="164"/>
      <c r="I35" s="164"/>
      <c r="J35" s="112"/>
      <c r="K35" s="112"/>
      <c r="L35" s="112"/>
      <c r="M35" s="112"/>
      <c r="N35" s="112"/>
      <c r="O35" s="164"/>
      <c r="P35" s="164"/>
      <c r="Q35" s="112"/>
      <c r="R35" s="112"/>
      <c r="S35" s="112"/>
      <c r="T35" s="112"/>
      <c r="U35" s="112"/>
      <c r="V35" s="164"/>
      <c r="W35" s="164"/>
      <c r="X35" s="112"/>
      <c r="Y35" s="112"/>
      <c r="Z35" s="112"/>
      <c r="AA35" s="112"/>
      <c r="AB35" s="112"/>
      <c r="AC35" s="164"/>
      <c r="AD35" s="164"/>
      <c r="AE35" s="112"/>
      <c r="AF35" s="112"/>
      <c r="AG35" s="112"/>
      <c r="AH35" s="112"/>
      <c r="AI35" s="112"/>
      <c r="AJ35" s="125">
        <f t="shared" si="1"/>
        <v>100</v>
      </c>
      <c r="AK35" s="373">
        <f t="shared" si="0"/>
        <v>1</v>
      </c>
    </row>
    <row r="36" spans="1:37" s="44" customFormat="1" ht="21.75" hidden="1" customHeight="1" outlineLevel="1" x14ac:dyDescent="0.3">
      <c r="A36" s="24"/>
      <c r="B36" s="25" t="s">
        <v>62</v>
      </c>
      <c r="C36" s="26">
        <v>455</v>
      </c>
      <c r="D36" s="26">
        <v>100</v>
      </c>
      <c r="E36" s="109"/>
      <c r="F36" s="109"/>
      <c r="G36" s="109"/>
      <c r="H36" s="161"/>
      <c r="I36" s="161"/>
      <c r="J36" s="109"/>
      <c r="K36" s="109"/>
      <c r="L36" s="109"/>
      <c r="M36" s="109"/>
      <c r="N36" s="109"/>
      <c r="O36" s="161"/>
      <c r="P36" s="161"/>
      <c r="Q36" s="109"/>
      <c r="R36" s="109"/>
      <c r="S36" s="109"/>
      <c r="T36" s="109"/>
      <c r="U36" s="109"/>
      <c r="V36" s="161"/>
      <c r="W36" s="161"/>
      <c r="X36" s="109"/>
      <c r="Y36" s="109"/>
      <c r="Z36" s="109"/>
      <c r="AA36" s="109"/>
      <c r="AB36" s="109"/>
      <c r="AC36" s="161"/>
      <c r="AD36" s="161"/>
      <c r="AE36" s="109"/>
      <c r="AF36" s="109"/>
      <c r="AG36" s="109"/>
      <c r="AH36" s="109"/>
      <c r="AI36" s="109"/>
      <c r="AJ36" s="123">
        <f t="shared" si="1"/>
        <v>100</v>
      </c>
      <c r="AK36" s="370">
        <f t="shared" si="0"/>
        <v>1</v>
      </c>
    </row>
    <row r="37" spans="1:37" ht="21.75" hidden="1" customHeight="1" outlineLevel="1" x14ac:dyDescent="0.3">
      <c r="A37" s="29">
        <v>1</v>
      </c>
      <c r="B37" s="30" t="s">
        <v>120</v>
      </c>
      <c r="C37" s="31">
        <v>458</v>
      </c>
      <c r="D37" s="31">
        <v>100</v>
      </c>
      <c r="E37" s="110"/>
      <c r="F37" s="110"/>
      <c r="G37" s="110"/>
      <c r="H37" s="162"/>
      <c r="I37" s="162"/>
      <c r="J37" s="110"/>
      <c r="K37" s="110"/>
      <c r="L37" s="110"/>
      <c r="M37" s="110"/>
      <c r="N37" s="110"/>
      <c r="O37" s="162"/>
      <c r="P37" s="162"/>
      <c r="Q37" s="110"/>
      <c r="R37" s="110"/>
      <c r="S37" s="110"/>
      <c r="T37" s="110"/>
      <c r="U37" s="110"/>
      <c r="V37" s="162"/>
      <c r="W37" s="162"/>
      <c r="X37" s="110"/>
      <c r="Y37" s="110"/>
      <c r="Z37" s="110"/>
      <c r="AA37" s="110"/>
      <c r="AB37" s="110"/>
      <c r="AC37" s="162"/>
      <c r="AD37" s="162"/>
      <c r="AE37" s="110"/>
      <c r="AF37" s="110"/>
      <c r="AG37" s="110"/>
      <c r="AH37" s="110"/>
      <c r="AI37" s="110"/>
      <c r="AJ37" s="115">
        <f t="shared" si="1"/>
        <v>100</v>
      </c>
      <c r="AK37" s="371">
        <f t="shared" si="0"/>
        <v>1</v>
      </c>
    </row>
    <row r="38" spans="1:37" ht="21.75" hidden="1" customHeight="1" outlineLevel="1" x14ac:dyDescent="0.3">
      <c r="A38" s="29">
        <v>2</v>
      </c>
      <c r="B38" s="30" t="s">
        <v>121</v>
      </c>
      <c r="C38" s="31">
        <v>467</v>
      </c>
      <c r="D38" s="31">
        <v>100</v>
      </c>
      <c r="E38" s="110"/>
      <c r="F38" s="110"/>
      <c r="G38" s="110"/>
      <c r="H38" s="162"/>
      <c r="I38" s="162"/>
      <c r="J38" s="110"/>
      <c r="K38" s="110"/>
      <c r="L38" s="110"/>
      <c r="M38" s="110"/>
      <c r="N38" s="110"/>
      <c r="O38" s="162"/>
      <c r="P38" s="162"/>
      <c r="Q38" s="110"/>
      <c r="R38" s="110"/>
      <c r="S38" s="110"/>
      <c r="T38" s="110"/>
      <c r="U38" s="110"/>
      <c r="V38" s="162"/>
      <c r="W38" s="162"/>
      <c r="X38" s="110"/>
      <c r="Y38" s="110"/>
      <c r="Z38" s="110"/>
      <c r="AA38" s="110"/>
      <c r="AB38" s="110"/>
      <c r="AC38" s="162"/>
      <c r="AD38" s="162"/>
      <c r="AE38" s="110"/>
      <c r="AF38" s="110"/>
      <c r="AG38" s="110"/>
      <c r="AH38" s="110"/>
      <c r="AI38" s="110"/>
      <c r="AJ38" s="115">
        <f t="shared" si="1"/>
        <v>100</v>
      </c>
      <c r="AK38" s="371">
        <f t="shared" si="0"/>
        <v>1</v>
      </c>
    </row>
    <row r="39" spans="1:37" ht="21.75" hidden="1" customHeight="1" outlineLevel="1" x14ac:dyDescent="0.3">
      <c r="A39" s="29">
        <v>3</v>
      </c>
      <c r="B39" s="30" t="s">
        <v>122</v>
      </c>
      <c r="C39" s="31">
        <v>470</v>
      </c>
      <c r="D39" s="31">
        <v>100</v>
      </c>
      <c r="E39" s="110"/>
      <c r="F39" s="110"/>
      <c r="G39" s="110"/>
      <c r="H39" s="162"/>
      <c r="I39" s="162"/>
      <c r="J39" s="110"/>
      <c r="K39" s="110"/>
      <c r="L39" s="110"/>
      <c r="M39" s="110"/>
      <c r="N39" s="110"/>
      <c r="O39" s="162"/>
      <c r="P39" s="162"/>
      <c r="Q39" s="110"/>
      <c r="R39" s="110"/>
      <c r="S39" s="110"/>
      <c r="T39" s="110"/>
      <c r="U39" s="110"/>
      <c r="V39" s="162"/>
      <c r="W39" s="162"/>
      <c r="X39" s="110"/>
      <c r="Y39" s="110"/>
      <c r="Z39" s="110"/>
      <c r="AA39" s="110"/>
      <c r="AB39" s="110"/>
      <c r="AC39" s="162"/>
      <c r="AD39" s="162"/>
      <c r="AE39" s="110"/>
      <c r="AF39" s="110"/>
      <c r="AG39" s="110"/>
      <c r="AH39" s="110"/>
      <c r="AI39" s="110"/>
      <c r="AJ39" s="115">
        <f t="shared" si="1"/>
        <v>100</v>
      </c>
      <c r="AK39" s="371">
        <f t="shared" si="0"/>
        <v>1</v>
      </c>
    </row>
    <row r="40" spans="1:37" ht="21.75" hidden="1" customHeight="1" outlineLevel="1" x14ac:dyDescent="0.3">
      <c r="A40" s="29">
        <v>4</v>
      </c>
      <c r="B40" s="30" t="s">
        <v>123</v>
      </c>
      <c r="C40" s="31">
        <v>473</v>
      </c>
      <c r="D40" s="31">
        <v>100</v>
      </c>
      <c r="E40" s="110"/>
      <c r="F40" s="110"/>
      <c r="G40" s="110"/>
      <c r="H40" s="162"/>
      <c r="I40" s="162"/>
      <c r="J40" s="110"/>
      <c r="K40" s="110"/>
      <c r="L40" s="110"/>
      <c r="M40" s="110"/>
      <c r="N40" s="110"/>
      <c r="O40" s="162"/>
      <c r="P40" s="162"/>
      <c r="Q40" s="110"/>
      <c r="R40" s="110"/>
      <c r="S40" s="110"/>
      <c r="T40" s="110"/>
      <c r="U40" s="110"/>
      <c r="V40" s="162"/>
      <c r="W40" s="162"/>
      <c r="X40" s="110"/>
      <c r="Y40" s="110"/>
      <c r="Z40" s="110"/>
      <c r="AA40" s="110"/>
      <c r="AB40" s="110"/>
      <c r="AC40" s="162"/>
      <c r="AD40" s="162"/>
      <c r="AE40" s="110"/>
      <c r="AF40" s="110"/>
      <c r="AG40" s="110"/>
      <c r="AH40" s="110"/>
      <c r="AI40" s="110"/>
      <c r="AJ40" s="115">
        <f t="shared" si="1"/>
        <v>100</v>
      </c>
      <c r="AK40" s="371">
        <f t="shared" si="0"/>
        <v>1</v>
      </c>
    </row>
    <row r="41" spans="1:37" ht="22.5" hidden="1" customHeight="1" outlineLevel="1" thickBot="1" x14ac:dyDescent="0.35">
      <c r="A41" s="46">
        <v>5</v>
      </c>
      <c r="B41" s="47" t="s">
        <v>124</v>
      </c>
      <c r="C41" s="48">
        <v>483</v>
      </c>
      <c r="D41" s="48">
        <v>100</v>
      </c>
      <c r="E41" s="113"/>
      <c r="F41" s="113"/>
      <c r="G41" s="113"/>
      <c r="H41" s="165"/>
      <c r="I41" s="165"/>
      <c r="J41" s="113"/>
      <c r="K41" s="113"/>
      <c r="L41" s="113"/>
      <c r="M41" s="113"/>
      <c r="N41" s="113"/>
      <c r="O41" s="165"/>
      <c r="P41" s="165"/>
      <c r="Q41" s="113"/>
      <c r="R41" s="113"/>
      <c r="S41" s="113"/>
      <c r="T41" s="113"/>
      <c r="U41" s="113"/>
      <c r="V41" s="165"/>
      <c r="W41" s="165"/>
      <c r="X41" s="113"/>
      <c r="Y41" s="113"/>
      <c r="Z41" s="113"/>
      <c r="AA41" s="113"/>
      <c r="AB41" s="113"/>
      <c r="AC41" s="165"/>
      <c r="AD41" s="165"/>
      <c r="AE41" s="113"/>
      <c r="AF41" s="113"/>
      <c r="AG41" s="113"/>
      <c r="AH41" s="113"/>
      <c r="AI41" s="113"/>
      <c r="AJ41" s="126">
        <f t="shared" si="1"/>
        <v>100</v>
      </c>
      <c r="AK41" s="374">
        <f t="shared" si="0"/>
        <v>1</v>
      </c>
    </row>
    <row r="42" spans="1:37" s="44" customFormat="1" ht="21.75" collapsed="1" x14ac:dyDescent="0.3">
      <c r="A42" s="19"/>
      <c r="B42" s="20" t="s">
        <v>29</v>
      </c>
      <c r="C42" s="21">
        <v>1025</v>
      </c>
      <c r="D42" s="21">
        <v>100</v>
      </c>
      <c r="E42" s="108"/>
      <c r="F42" s="108"/>
      <c r="G42" s="108"/>
      <c r="H42" s="160"/>
      <c r="I42" s="160"/>
      <c r="J42" s="108"/>
      <c r="K42" s="108"/>
      <c r="L42" s="108"/>
      <c r="M42" s="108"/>
      <c r="N42" s="108"/>
      <c r="O42" s="160"/>
      <c r="P42" s="160"/>
      <c r="Q42" s="108"/>
      <c r="R42" s="108"/>
      <c r="S42" s="108"/>
      <c r="T42" s="108"/>
      <c r="U42" s="108"/>
      <c r="V42" s="160"/>
      <c r="W42" s="160"/>
      <c r="X42" s="108"/>
      <c r="Y42" s="108"/>
      <c r="Z42" s="108"/>
      <c r="AA42" s="108"/>
      <c r="AB42" s="108"/>
      <c r="AC42" s="160"/>
      <c r="AD42" s="160"/>
      <c r="AE42" s="108"/>
      <c r="AF42" s="108"/>
      <c r="AG42" s="108"/>
      <c r="AH42" s="108"/>
      <c r="AI42" s="108"/>
      <c r="AJ42" s="127">
        <f t="shared" si="1"/>
        <v>100</v>
      </c>
      <c r="AK42" s="375">
        <f t="shared" ref="AK42:AK72" si="2">+AJ42/D42</f>
        <v>1</v>
      </c>
    </row>
    <row r="43" spans="1:37" s="44" customFormat="1" ht="21.75" hidden="1" customHeight="1" outlineLevel="1" x14ac:dyDescent="0.3">
      <c r="A43" s="24"/>
      <c r="B43" s="25" t="s">
        <v>63</v>
      </c>
      <c r="C43" s="26">
        <v>1025</v>
      </c>
      <c r="D43" s="26">
        <v>100</v>
      </c>
      <c r="E43" s="109"/>
      <c r="F43" s="109"/>
      <c r="G43" s="109"/>
      <c r="H43" s="161"/>
      <c r="I43" s="161"/>
      <c r="J43" s="109"/>
      <c r="K43" s="109"/>
      <c r="L43" s="109"/>
      <c r="M43" s="109"/>
      <c r="N43" s="109"/>
      <c r="O43" s="161"/>
      <c r="P43" s="161"/>
      <c r="Q43" s="109"/>
      <c r="R43" s="109"/>
      <c r="S43" s="109"/>
      <c r="T43" s="109"/>
      <c r="U43" s="109"/>
      <c r="V43" s="161"/>
      <c r="W43" s="161"/>
      <c r="X43" s="109"/>
      <c r="Y43" s="109"/>
      <c r="Z43" s="109"/>
      <c r="AA43" s="109"/>
      <c r="AB43" s="109"/>
      <c r="AC43" s="161"/>
      <c r="AD43" s="161"/>
      <c r="AE43" s="109"/>
      <c r="AF43" s="109"/>
      <c r="AG43" s="109"/>
      <c r="AH43" s="109"/>
      <c r="AI43" s="109"/>
      <c r="AJ43" s="123">
        <f t="shared" si="1"/>
        <v>100</v>
      </c>
      <c r="AK43" s="370">
        <f t="shared" si="2"/>
        <v>1</v>
      </c>
    </row>
    <row r="44" spans="1:37" ht="21.75" hidden="1" customHeight="1" outlineLevel="1" x14ac:dyDescent="0.3">
      <c r="A44" s="29">
        <v>1</v>
      </c>
      <c r="B44" s="30" t="s">
        <v>125</v>
      </c>
      <c r="C44" s="31">
        <v>770</v>
      </c>
      <c r="D44" s="31">
        <v>100</v>
      </c>
      <c r="E44" s="110"/>
      <c r="F44" s="110"/>
      <c r="G44" s="110"/>
      <c r="H44" s="162"/>
      <c r="I44" s="162"/>
      <c r="J44" s="110"/>
      <c r="K44" s="110"/>
      <c r="L44" s="110"/>
      <c r="M44" s="110"/>
      <c r="N44" s="110"/>
      <c r="O44" s="162"/>
      <c r="P44" s="162"/>
      <c r="Q44" s="110"/>
      <c r="R44" s="110"/>
      <c r="S44" s="110"/>
      <c r="T44" s="110"/>
      <c r="U44" s="110"/>
      <c r="V44" s="162"/>
      <c r="W44" s="162"/>
      <c r="X44" s="110"/>
      <c r="Y44" s="110"/>
      <c r="Z44" s="110"/>
      <c r="AA44" s="110"/>
      <c r="AB44" s="110"/>
      <c r="AC44" s="162"/>
      <c r="AD44" s="162"/>
      <c r="AE44" s="110"/>
      <c r="AF44" s="110"/>
      <c r="AG44" s="110"/>
      <c r="AH44" s="110"/>
      <c r="AI44" s="110"/>
      <c r="AJ44" s="115">
        <f t="shared" si="1"/>
        <v>100</v>
      </c>
      <c r="AK44" s="371">
        <f t="shared" si="2"/>
        <v>1</v>
      </c>
    </row>
    <row r="45" spans="1:37" ht="21.75" hidden="1" customHeight="1" outlineLevel="1" x14ac:dyDescent="0.3">
      <c r="A45" s="29">
        <v>2</v>
      </c>
      <c r="B45" s="30" t="s">
        <v>126</v>
      </c>
      <c r="C45" s="31">
        <v>771</v>
      </c>
      <c r="D45" s="31">
        <v>100</v>
      </c>
      <c r="E45" s="110"/>
      <c r="F45" s="110"/>
      <c r="G45" s="110"/>
      <c r="H45" s="162"/>
      <c r="I45" s="162"/>
      <c r="J45" s="110"/>
      <c r="K45" s="110"/>
      <c r="L45" s="110"/>
      <c r="M45" s="110"/>
      <c r="N45" s="110"/>
      <c r="O45" s="162"/>
      <c r="P45" s="162"/>
      <c r="Q45" s="110"/>
      <c r="R45" s="110"/>
      <c r="S45" s="110"/>
      <c r="T45" s="110"/>
      <c r="U45" s="110"/>
      <c r="V45" s="162"/>
      <c r="W45" s="162"/>
      <c r="X45" s="110"/>
      <c r="Y45" s="110"/>
      <c r="Z45" s="110"/>
      <c r="AA45" s="110"/>
      <c r="AB45" s="110"/>
      <c r="AC45" s="162"/>
      <c r="AD45" s="162"/>
      <c r="AE45" s="110"/>
      <c r="AF45" s="110"/>
      <c r="AG45" s="110"/>
      <c r="AH45" s="110"/>
      <c r="AI45" s="110"/>
      <c r="AJ45" s="115">
        <f t="shared" si="1"/>
        <v>100</v>
      </c>
      <c r="AK45" s="371">
        <f t="shared" si="2"/>
        <v>1</v>
      </c>
    </row>
    <row r="46" spans="1:37" ht="21.75" hidden="1" customHeight="1" outlineLevel="1" x14ac:dyDescent="0.3">
      <c r="A46" s="29">
        <v>3</v>
      </c>
      <c r="B46" s="30" t="s">
        <v>127</v>
      </c>
      <c r="C46" s="31">
        <v>772</v>
      </c>
      <c r="D46" s="31">
        <v>100</v>
      </c>
      <c r="E46" s="110"/>
      <c r="F46" s="110"/>
      <c r="G46" s="110"/>
      <c r="H46" s="162"/>
      <c r="I46" s="162"/>
      <c r="J46" s="110"/>
      <c r="K46" s="110"/>
      <c r="L46" s="110"/>
      <c r="M46" s="110"/>
      <c r="N46" s="110"/>
      <c r="O46" s="162"/>
      <c r="P46" s="162"/>
      <c r="Q46" s="110"/>
      <c r="R46" s="110"/>
      <c r="S46" s="110"/>
      <c r="T46" s="110"/>
      <c r="U46" s="110"/>
      <c r="V46" s="162"/>
      <c r="W46" s="162"/>
      <c r="X46" s="110"/>
      <c r="Y46" s="110"/>
      <c r="Z46" s="110"/>
      <c r="AA46" s="110"/>
      <c r="AB46" s="110"/>
      <c r="AC46" s="162"/>
      <c r="AD46" s="162"/>
      <c r="AE46" s="110"/>
      <c r="AF46" s="110"/>
      <c r="AG46" s="110"/>
      <c r="AH46" s="110"/>
      <c r="AI46" s="110"/>
      <c r="AJ46" s="115">
        <f t="shared" si="1"/>
        <v>100</v>
      </c>
      <c r="AK46" s="371">
        <f t="shared" si="2"/>
        <v>1</v>
      </c>
    </row>
    <row r="47" spans="1:37" ht="21.75" hidden="1" customHeight="1" outlineLevel="1" x14ac:dyDescent="0.3">
      <c r="A47" s="29">
        <v>4</v>
      </c>
      <c r="B47" s="30" t="s">
        <v>128</v>
      </c>
      <c r="C47" s="31">
        <v>773</v>
      </c>
      <c r="D47" s="31">
        <v>100</v>
      </c>
      <c r="E47" s="110"/>
      <c r="F47" s="110"/>
      <c r="G47" s="110"/>
      <c r="H47" s="162"/>
      <c r="I47" s="162"/>
      <c r="J47" s="110"/>
      <c r="K47" s="110"/>
      <c r="L47" s="110"/>
      <c r="M47" s="110"/>
      <c r="N47" s="110"/>
      <c r="O47" s="162"/>
      <c r="P47" s="162"/>
      <c r="Q47" s="110"/>
      <c r="R47" s="110"/>
      <c r="S47" s="110"/>
      <c r="T47" s="110"/>
      <c r="U47" s="110"/>
      <c r="V47" s="162"/>
      <c r="W47" s="162"/>
      <c r="X47" s="110"/>
      <c r="Y47" s="110"/>
      <c r="Z47" s="110"/>
      <c r="AA47" s="110"/>
      <c r="AB47" s="110"/>
      <c r="AC47" s="162"/>
      <c r="AD47" s="162"/>
      <c r="AE47" s="110"/>
      <c r="AF47" s="110"/>
      <c r="AG47" s="110"/>
      <c r="AH47" s="110"/>
      <c r="AI47" s="110"/>
      <c r="AJ47" s="115">
        <f t="shared" si="1"/>
        <v>100</v>
      </c>
      <c r="AK47" s="371">
        <f t="shared" si="2"/>
        <v>1</v>
      </c>
    </row>
    <row r="48" spans="1:37" ht="21.75" hidden="1" customHeight="1" outlineLevel="1" x14ac:dyDescent="0.3">
      <c r="A48" s="29">
        <v>5</v>
      </c>
      <c r="B48" s="30" t="s">
        <v>129</v>
      </c>
      <c r="C48" s="31">
        <v>774</v>
      </c>
      <c r="D48" s="31">
        <v>100</v>
      </c>
      <c r="E48" s="110"/>
      <c r="F48" s="110"/>
      <c r="G48" s="110"/>
      <c r="H48" s="162"/>
      <c r="I48" s="162"/>
      <c r="J48" s="110"/>
      <c r="K48" s="110"/>
      <c r="L48" s="110"/>
      <c r="M48" s="110"/>
      <c r="N48" s="110"/>
      <c r="O48" s="162"/>
      <c r="P48" s="162"/>
      <c r="Q48" s="110"/>
      <c r="R48" s="110"/>
      <c r="S48" s="110"/>
      <c r="T48" s="110"/>
      <c r="U48" s="110"/>
      <c r="V48" s="162"/>
      <c r="W48" s="162"/>
      <c r="X48" s="110"/>
      <c r="Y48" s="110"/>
      <c r="Z48" s="110"/>
      <c r="AA48" s="110"/>
      <c r="AB48" s="110"/>
      <c r="AC48" s="162"/>
      <c r="AD48" s="162"/>
      <c r="AE48" s="110"/>
      <c r="AF48" s="110"/>
      <c r="AG48" s="110"/>
      <c r="AH48" s="110"/>
      <c r="AI48" s="110"/>
      <c r="AJ48" s="115">
        <f t="shared" si="1"/>
        <v>100</v>
      </c>
      <c r="AK48" s="371">
        <f t="shared" si="2"/>
        <v>1</v>
      </c>
    </row>
    <row r="49" spans="1:37" ht="21.75" hidden="1" customHeight="1" outlineLevel="1" x14ac:dyDescent="0.3">
      <c r="A49" s="29">
        <v>6</v>
      </c>
      <c r="B49" s="30" t="s">
        <v>130</v>
      </c>
      <c r="C49" s="31">
        <v>775</v>
      </c>
      <c r="D49" s="31">
        <v>100</v>
      </c>
      <c r="E49" s="110"/>
      <c r="F49" s="110"/>
      <c r="G49" s="110"/>
      <c r="H49" s="162"/>
      <c r="I49" s="162"/>
      <c r="J49" s="110"/>
      <c r="K49" s="110"/>
      <c r="L49" s="110"/>
      <c r="M49" s="110"/>
      <c r="N49" s="110"/>
      <c r="O49" s="162"/>
      <c r="P49" s="162"/>
      <c r="Q49" s="110"/>
      <c r="R49" s="110"/>
      <c r="S49" s="110"/>
      <c r="T49" s="110"/>
      <c r="U49" s="110"/>
      <c r="V49" s="162"/>
      <c r="W49" s="162"/>
      <c r="X49" s="110"/>
      <c r="Y49" s="110"/>
      <c r="Z49" s="110"/>
      <c r="AA49" s="110"/>
      <c r="AB49" s="110"/>
      <c r="AC49" s="162"/>
      <c r="AD49" s="162"/>
      <c r="AE49" s="110"/>
      <c r="AF49" s="110"/>
      <c r="AG49" s="110"/>
      <c r="AH49" s="110"/>
      <c r="AI49" s="110"/>
      <c r="AJ49" s="115">
        <f t="shared" si="1"/>
        <v>100</v>
      </c>
      <c r="AK49" s="371">
        <f t="shared" si="2"/>
        <v>1</v>
      </c>
    </row>
    <row r="50" spans="1:37" ht="21.75" hidden="1" customHeight="1" outlineLevel="1" x14ac:dyDescent="0.3">
      <c r="A50" s="29">
        <v>7</v>
      </c>
      <c r="B50" s="30" t="s">
        <v>131</v>
      </c>
      <c r="C50" s="31">
        <v>776</v>
      </c>
      <c r="D50" s="31">
        <v>100</v>
      </c>
      <c r="E50" s="110"/>
      <c r="F50" s="110"/>
      <c r="G50" s="110"/>
      <c r="H50" s="162"/>
      <c r="I50" s="162"/>
      <c r="J50" s="110"/>
      <c r="K50" s="110"/>
      <c r="L50" s="110"/>
      <c r="M50" s="110"/>
      <c r="N50" s="110"/>
      <c r="O50" s="162"/>
      <c r="P50" s="162"/>
      <c r="Q50" s="110"/>
      <c r="R50" s="110"/>
      <c r="S50" s="110"/>
      <c r="T50" s="110"/>
      <c r="U50" s="110"/>
      <c r="V50" s="162"/>
      <c r="W50" s="162"/>
      <c r="X50" s="110"/>
      <c r="Y50" s="110"/>
      <c r="Z50" s="110"/>
      <c r="AA50" s="110"/>
      <c r="AB50" s="110"/>
      <c r="AC50" s="162"/>
      <c r="AD50" s="162"/>
      <c r="AE50" s="110"/>
      <c r="AF50" s="110"/>
      <c r="AG50" s="110"/>
      <c r="AH50" s="110"/>
      <c r="AI50" s="110"/>
      <c r="AJ50" s="115">
        <f t="shared" si="1"/>
        <v>100</v>
      </c>
      <c r="AK50" s="371">
        <f t="shared" si="2"/>
        <v>1</v>
      </c>
    </row>
    <row r="51" spans="1:37" ht="21.75" hidden="1" customHeight="1" outlineLevel="1" x14ac:dyDescent="0.3">
      <c r="A51" s="29">
        <v>8</v>
      </c>
      <c r="B51" s="30" t="s">
        <v>132</v>
      </c>
      <c r="C51" s="31">
        <v>777</v>
      </c>
      <c r="D51" s="31">
        <v>100</v>
      </c>
      <c r="E51" s="110"/>
      <c r="F51" s="110"/>
      <c r="G51" s="110"/>
      <c r="H51" s="162"/>
      <c r="I51" s="162"/>
      <c r="J51" s="110"/>
      <c r="K51" s="110"/>
      <c r="L51" s="110"/>
      <c r="M51" s="110"/>
      <c r="N51" s="110"/>
      <c r="O51" s="162"/>
      <c r="P51" s="162"/>
      <c r="Q51" s="110"/>
      <c r="R51" s="110"/>
      <c r="S51" s="110"/>
      <c r="T51" s="110"/>
      <c r="U51" s="110"/>
      <c r="V51" s="162"/>
      <c r="W51" s="162"/>
      <c r="X51" s="110"/>
      <c r="Y51" s="110"/>
      <c r="Z51" s="110"/>
      <c r="AA51" s="110"/>
      <c r="AB51" s="110"/>
      <c r="AC51" s="162"/>
      <c r="AD51" s="162"/>
      <c r="AE51" s="110"/>
      <c r="AF51" s="110"/>
      <c r="AG51" s="110"/>
      <c r="AH51" s="110"/>
      <c r="AI51" s="110"/>
      <c r="AJ51" s="115">
        <f t="shared" si="1"/>
        <v>100</v>
      </c>
      <c r="AK51" s="371">
        <f t="shared" si="2"/>
        <v>1</v>
      </c>
    </row>
    <row r="52" spans="1:37" ht="21.75" hidden="1" customHeight="1" outlineLevel="1" x14ac:dyDescent="0.3">
      <c r="A52" s="29">
        <v>9</v>
      </c>
      <c r="B52" s="30" t="s">
        <v>133</v>
      </c>
      <c r="C52" s="31">
        <v>778</v>
      </c>
      <c r="D52" s="31">
        <v>100</v>
      </c>
      <c r="E52" s="110"/>
      <c r="F52" s="110"/>
      <c r="G52" s="110"/>
      <c r="H52" s="162"/>
      <c r="I52" s="162"/>
      <c r="J52" s="110"/>
      <c r="K52" s="110"/>
      <c r="L52" s="110"/>
      <c r="M52" s="110"/>
      <c r="N52" s="110"/>
      <c r="O52" s="162"/>
      <c r="P52" s="162"/>
      <c r="Q52" s="110"/>
      <c r="R52" s="110"/>
      <c r="S52" s="110"/>
      <c r="T52" s="110"/>
      <c r="U52" s="110"/>
      <c r="V52" s="162"/>
      <c r="W52" s="162"/>
      <c r="X52" s="110"/>
      <c r="Y52" s="110"/>
      <c r="Z52" s="110"/>
      <c r="AA52" s="110"/>
      <c r="AB52" s="110"/>
      <c r="AC52" s="162"/>
      <c r="AD52" s="162"/>
      <c r="AE52" s="110"/>
      <c r="AF52" s="110"/>
      <c r="AG52" s="110"/>
      <c r="AH52" s="110"/>
      <c r="AI52" s="110"/>
      <c r="AJ52" s="115">
        <f t="shared" si="1"/>
        <v>100</v>
      </c>
      <c r="AK52" s="371">
        <f t="shared" si="2"/>
        <v>1</v>
      </c>
    </row>
    <row r="53" spans="1:37" ht="21.75" hidden="1" customHeight="1" outlineLevel="1" x14ac:dyDescent="0.3">
      <c r="A53" s="29">
        <v>10</v>
      </c>
      <c r="B53" s="30" t="s">
        <v>134</v>
      </c>
      <c r="C53" s="31">
        <v>779</v>
      </c>
      <c r="D53" s="31">
        <v>100</v>
      </c>
      <c r="E53" s="110"/>
      <c r="F53" s="110"/>
      <c r="G53" s="110"/>
      <c r="H53" s="162"/>
      <c r="I53" s="162"/>
      <c r="J53" s="110"/>
      <c r="K53" s="110"/>
      <c r="L53" s="110"/>
      <c r="M53" s="110"/>
      <c r="N53" s="110"/>
      <c r="O53" s="162"/>
      <c r="P53" s="162"/>
      <c r="Q53" s="110"/>
      <c r="R53" s="110"/>
      <c r="S53" s="110"/>
      <c r="T53" s="110"/>
      <c r="U53" s="110"/>
      <c r="V53" s="162"/>
      <c r="W53" s="162"/>
      <c r="X53" s="110"/>
      <c r="Y53" s="110"/>
      <c r="Z53" s="110"/>
      <c r="AA53" s="110"/>
      <c r="AB53" s="110"/>
      <c r="AC53" s="162"/>
      <c r="AD53" s="162"/>
      <c r="AE53" s="110"/>
      <c r="AF53" s="110"/>
      <c r="AG53" s="110"/>
      <c r="AH53" s="110"/>
      <c r="AI53" s="110"/>
      <c r="AJ53" s="115">
        <f t="shared" si="1"/>
        <v>100</v>
      </c>
      <c r="AK53" s="371">
        <f t="shared" si="2"/>
        <v>1</v>
      </c>
    </row>
    <row r="54" spans="1:37" ht="21.75" hidden="1" customHeight="1" outlineLevel="1" x14ac:dyDescent="0.3">
      <c r="A54" s="29">
        <v>11</v>
      </c>
      <c r="B54" s="30" t="s">
        <v>135</v>
      </c>
      <c r="C54" s="31">
        <v>780</v>
      </c>
      <c r="D54" s="31">
        <v>100</v>
      </c>
      <c r="E54" s="110"/>
      <c r="F54" s="110"/>
      <c r="G54" s="110"/>
      <c r="H54" s="162"/>
      <c r="I54" s="162"/>
      <c r="J54" s="110"/>
      <c r="K54" s="110"/>
      <c r="L54" s="110"/>
      <c r="M54" s="110"/>
      <c r="N54" s="110"/>
      <c r="O54" s="162"/>
      <c r="P54" s="162"/>
      <c r="Q54" s="110"/>
      <c r="R54" s="110"/>
      <c r="S54" s="110"/>
      <c r="T54" s="110"/>
      <c r="U54" s="110"/>
      <c r="V54" s="162"/>
      <c r="W54" s="162"/>
      <c r="X54" s="110"/>
      <c r="Y54" s="110"/>
      <c r="Z54" s="110"/>
      <c r="AA54" s="110"/>
      <c r="AB54" s="110"/>
      <c r="AC54" s="162"/>
      <c r="AD54" s="162"/>
      <c r="AE54" s="110"/>
      <c r="AF54" s="110"/>
      <c r="AG54" s="110"/>
      <c r="AH54" s="110"/>
      <c r="AI54" s="110"/>
      <c r="AJ54" s="115">
        <f t="shared" si="1"/>
        <v>100</v>
      </c>
      <c r="AK54" s="371">
        <f t="shared" si="2"/>
        <v>1</v>
      </c>
    </row>
    <row r="55" spans="1:37" ht="21.75" hidden="1" customHeight="1" outlineLevel="1" x14ac:dyDescent="0.3">
      <c r="A55" s="29">
        <v>12</v>
      </c>
      <c r="B55" s="30" t="s">
        <v>136</v>
      </c>
      <c r="C55" s="31">
        <v>781</v>
      </c>
      <c r="D55" s="31">
        <v>100</v>
      </c>
      <c r="E55" s="110"/>
      <c r="F55" s="110"/>
      <c r="G55" s="110"/>
      <c r="H55" s="162"/>
      <c r="I55" s="162"/>
      <c r="J55" s="110"/>
      <c r="K55" s="110"/>
      <c r="L55" s="110"/>
      <c r="M55" s="110"/>
      <c r="N55" s="110"/>
      <c r="O55" s="162"/>
      <c r="P55" s="162"/>
      <c r="Q55" s="110"/>
      <c r="R55" s="110"/>
      <c r="S55" s="110"/>
      <c r="T55" s="110"/>
      <c r="U55" s="110"/>
      <c r="V55" s="162"/>
      <c r="W55" s="162"/>
      <c r="X55" s="110"/>
      <c r="Y55" s="110"/>
      <c r="Z55" s="110"/>
      <c r="AA55" s="110"/>
      <c r="AB55" s="110"/>
      <c r="AC55" s="162"/>
      <c r="AD55" s="162"/>
      <c r="AE55" s="110"/>
      <c r="AF55" s="110"/>
      <c r="AG55" s="110"/>
      <c r="AH55" s="110"/>
      <c r="AI55" s="110"/>
      <c r="AJ55" s="115">
        <f t="shared" si="1"/>
        <v>100</v>
      </c>
      <c r="AK55" s="371">
        <f t="shared" si="2"/>
        <v>1</v>
      </c>
    </row>
    <row r="56" spans="1:37" ht="21.75" hidden="1" customHeight="1" outlineLevel="1" x14ac:dyDescent="0.3">
      <c r="A56" s="29">
        <v>13</v>
      </c>
      <c r="B56" s="30" t="s">
        <v>137</v>
      </c>
      <c r="C56" s="31">
        <v>782</v>
      </c>
      <c r="D56" s="31">
        <v>100</v>
      </c>
      <c r="E56" s="110"/>
      <c r="F56" s="110"/>
      <c r="G56" s="110"/>
      <c r="H56" s="162"/>
      <c r="I56" s="162"/>
      <c r="J56" s="110"/>
      <c r="K56" s="110"/>
      <c r="L56" s="110"/>
      <c r="M56" s="110"/>
      <c r="N56" s="110"/>
      <c r="O56" s="162"/>
      <c r="P56" s="162"/>
      <c r="Q56" s="110"/>
      <c r="R56" s="110"/>
      <c r="S56" s="110"/>
      <c r="T56" s="110"/>
      <c r="U56" s="110"/>
      <c r="V56" s="162"/>
      <c r="W56" s="162"/>
      <c r="X56" s="110"/>
      <c r="Y56" s="110"/>
      <c r="Z56" s="110"/>
      <c r="AA56" s="110"/>
      <c r="AB56" s="110"/>
      <c r="AC56" s="162"/>
      <c r="AD56" s="162"/>
      <c r="AE56" s="110"/>
      <c r="AF56" s="110"/>
      <c r="AG56" s="110"/>
      <c r="AH56" s="110"/>
      <c r="AI56" s="110"/>
      <c r="AJ56" s="115">
        <f t="shared" si="1"/>
        <v>100</v>
      </c>
      <c r="AK56" s="371">
        <f t="shared" si="2"/>
        <v>1</v>
      </c>
    </row>
    <row r="57" spans="1:37" ht="21.75" hidden="1" customHeight="1" outlineLevel="1" x14ac:dyDescent="0.3">
      <c r="A57" s="29">
        <v>14</v>
      </c>
      <c r="B57" s="30" t="s">
        <v>138</v>
      </c>
      <c r="C57" s="31">
        <v>783</v>
      </c>
      <c r="D57" s="31">
        <v>100</v>
      </c>
      <c r="E57" s="110"/>
      <c r="F57" s="110"/>
      <c r="G57" s="110"/>
      <c r="H57" s="162"/>
      <c r="I57" s="162"/>
      <c r="J57" s="110"/>
      <c r="K57" s="110"/>
      <c r="L57" s="110"/>
      <c r="M57" s="110"/>
      <c r="N57" s="110"/>
      <c r="O57" s="162"/>
      <c r="P57" s="162"/>
      <c r="Q57" s="110"/>
      <c r="R57" s="110"/>
      <c r="S57" s="110"/>
      <c r="T57" s="110"/>
      <c r="U57" s="110"/>
      <c r="V57" s="162"/>
      <c r="W57" s="162"/>
      <c r="X57" s="110"/>
      <c r="Y57" s="110"/>
      <c r="Z57" s="110"/>
      <c r="AA57" s="110"/>
      <c r="AB57" s="110"/>
      <c r="AC57" s="162"/>
      <c r="AD57" s="162"/>
      <c r="AE57" s="110"/>
      <c r="AF57" s="110"/>
      <c r="AG57" s="110"/>
      <c r="AH57" s="110"/>
      <c r="AI57" s="110"/>
      <c r="AJ57" s="115">
        <f t="shared" si="1"/>
        <v>100</v>
      </c>
      <c r="AK57" s="371">
        <f t="shared" si="2"/>
        <v>1</v>
      </c>
    </row>
    <row r="58" spans="1:37" ht="21.75" hidden="1" customHeight="1" outlineLevel="1" x14ac:dyDescent="0.3">
      <c r="A58" s="29">
        <v>15</v>
      </c>
      <c r="B58" s="30" t="s">
        <v>139</v>
      </c>
      <c r="C58" s="31">
        <v>784</v>
      </c>
      <c r="D58" s="31">
        <v>100</v>
      </c>
      <c r="E58" s="110"/>
      <c r="F58" s="110"/>
      <c r="G58" s="110"/>
      <c r="H58" s="162"/>
      <c r="I58" s="162"/>
      <c r="J58" s="110"/>
      <c r="K58" s="110"/>
      <c r="L58" s="110"/>
      <c r="M58" s="110"/>
      <c r="N58" s="110"/>
      <c r="O58" s="162"/>
      <c r="P58" s="162"/>
      <c r="Q58" s="110"/>
      <c r="R58" s="110"/>
      <c r="S58" s="110"/>
      <c r="T58" s="110"/>
      <c r="U58" s="110"/>
      <c r="V58" s="162"/>
      <c r="W58" s="162"/>
      <c r="X58" s="110"/>
      <c r="Y58" s="110"/>
      <c r="Z58" s="110"/>
      <c r="AA58" s="110"/>
      <c r="AB58" s="110"/>
      <c r="AC58" s="162"/>
      <c r="AD58" s="162"/>
      <c r="AE58" s="110"/>
      <c r="AF58" s="110"/>
      <c r="AG58" s="110"/>
      <c r="AH58" s="110"/>
      <c r="AI58" s="110"/>
      <c r="AJ58" s="115">
        <f t="shared" si="1"/>
        <v>100</v>
      </c>
      <c r="AK58" s="371">
        <f t="shared" si="2"/>
        <v>1</v>
      </c>
    </row>
    <row r="59" spans="1:37" ht="21.75" hidden="1" customHeight="1" outlineLevel="1" x14ac:dyDescent="0.3">
      <c r="A59" s="29">
        <v>16</v>
      </c>
      <c r="B59" s="30" t="s">
        <v>140</v>
      </c>
      <c r="C59" s="31">
        <v>785</v>
      </c>
      <c r="D59" s="31">
        <v>100</v>
      </c>
      <c r="E59" s="110"/>
      <c r="F59" s="110"/>
      <c r="G59" s="110"/>
      <c r="H59" s="162"/>
      <c r="I59" s="162"/>
      <c r="J59" s="110"/>
      <c r="K59" s="110"/>
      <c r="L59" s="110"/>
      <c r="M59" s="110"/>
      <c r="N59" s="110"/>
      <c r="O59" s="162"/>
      <c r="P59" s="162"/>
      <c r="Q59" s="110"/>
      <c r="R59" s="110"/>
      <c r="S59" s="110"/>
      <c r="T59" s="110"/>
      <c r="U59" s="110"/>
      <c r="V59" s="162"/>
      <c r="W59" s="162"/>
      <c r="X59" s="110"/>
      <c r="Y59" s="110"/>
      <c r="Z59" s="110"/>
      <c r="AA59" s="110"/>
      <c r="AB59" s="110"/>
      <c r="AC59" s="162"/>
      <c r="AD59" s="162"/>
      <c r="AE59" s="110"/>
      <c r="AF59" s="110"/>
      <c r="AG59" s="110"/>
      <c r="AH59" s="110"/>
      <c r="AI59" s="110"/>
      <c r="AJ59" s="115">
        <f t="shared" si="1"/>
        <v>100</v>
      </c>
      <c r="AK59" s="371">
        <f t="shared" si="2"/>
        <v>1</v>
      </c>
    </row>
    <row r="60" spans="1:37" ht="21.75" hidden="1" customHeight="1" outlineLevel="1" x14ac:dyDescent="0.3">
      <c r="A60" s="29">
        <v>17</v>
      </c>
      <c r="B60" s="30" t="s">
        <v>141</v>
      </c>
      <c r="C60" s="31">
        <v>786</v>
      </c>
      <c r="D60" s="31">
        <v>100</v>
      </c>
      <c r="E60" s="110"/>
      <c r="F60" s="110"/>
      <c r="G60" s="110"/>
      <c r="H60" s="162"/>
      <c r="I60" s="162"/>
      <c r="J60" s="110"/>
      <c r="K60" s="110"/>
      <c r="L60" s="110"/>
      <c r="M60" s="110"/>
      <c r="N60" s="110"/>
      <c r="O60" s="162"/>
      <c r="P60" s="162"/>
      <c r="Q60" s="110"/>
      <c r="R60" s="110"/>
      <c r="S60" s="110"/>
      <c r="T60" s="110"/>
      <c r="U60" s="110"/>
      <c r="V60" s="162"/>
      <c r="W60" s="162"/>
      <c r="X60" s="110"/>
      <c r="Y60" s="110"/>
      <c r="Z60" s="110"/>
      <c r="AA60" s="110"/>
      <c r="AB60" s="110"/>
      <c r="AC60" s="162"/>
      <c r="AD60" s="162"/>
      <c r="AE60" s="110"/>
      <c r="AF60" s="110"/>
      <c r="AG60" s="110"/>
      <c r="AH60" s="110"/>
      <c r="AI60" s="110"/>
      <c r="AJ60" s="115">
        <f t="shared" si="1"/>
        <v>100</v>
      </c>
      <c r="AK60" s="371">
        <f t="shared" si="2"/>
        <v>1</v>
      </c>
    </row>
    <row r="61" spans="1:37" ht="21.75" hidden="1" customHeight="1" outlineLevel="1" x14ac:dyDescent="0.3">
      <c r="A61" s="29">
        <v>18</v>
      </c>
      <c r="B61" s="30" t="s">
        <v>175</v>
      </c>
      <c r="C61" s="31">
        <v>787</v>
      </c>
      <c r="D61" s="31">
        <v>100</v>
      </c>
      <c r="E61" s="110"/>
      <c r="F61" s="110"/>
      <c r="G61" s="110"/>
      <c r="H61" s="162"/>
      <c r="I61" s="162"/>
      <c r="J61" s="110"/>
      <c r="K61" s="110"/>
      <c r="L61" s="110"/>
      <c r="M61" s="110"/>
      <c r="N61" s="110"/>
      <c r="O61" s="162"/>
      <c r="P61" s="162"/>
      <c r="Q61" s="110"/>
      <c r="R61" s="110"/>
      <c r="S61" s="110"/>
      <c r="T61" s="110"/>
      <c r="U61" s="110"/>
      <c r="V61" s="162"/>
      <c r="W61" s="162"/>
      <c r="X61" s="110"/>
      <c r="Y61" s="110"/>
      <c r="Z61" s="110"/>
      <c r="AA61" s="110"/>
      <c r="AB61" s="110"/>
      <c r="AC61" s="162"/>
      <c r="AD61" s="162"/>
      <c r="AE61" s="110"/>
      <c r="AF61" s="110"/>
      <c r="AG61" s="110"/>
      <c r="AH61" s="110"/>
      <c r="AI61" s="110"/>
      <c r="AJ61" s="115">
        <f t="shared" si="1"/>
        <v>100</v>
      </c>
      <c r="AK61" s="371">
        <f t="shared" si="2"/>
        <v>1</v>
      </c>
    </row>
    <row r="62" spans="1:37" ht="21.75" hidden="1" customHeight="1" outlineLevel="1" x14ac:dyDescent="0.3">
      <c r="A62" s="29">
        <v>19</v>
      </c>
      <c r="B62" s="30" t="s">
        <v>142</v>
      </c>
      <c r="C62" s="31">
        <v>788</v>
      </c>
      <c r="D62" s="31">
        <v>100</v>
      </c>
      <c r="E62" s="110"/>
      <c r="F62" s="110"/>
      <c r="G62" s="110"/>
      <c r="H62" s="162"/>
      <c r="I62" s="162"/>
      <c r="J62" s="110"/>
      <c r="K62" s="110"/>
      <c r="L62" s="110"/>
      <c r="M62" s="110"/>
      <c r="N62" s="110"/>
      <c r="O62" s="162"/>
      <c r="P62" s="162"/>
      <c r="Q62" s="110"/>
      <c r="R62" s="110"/>
      <c r="S62" s="110"/>
      <c r="T62" s="110"/>
      <c r="U62" s="110"/>
      <c r="V62" s="162"/>
      <c r="W62" s="162"/>
      <c r="X62" s="110"/>
      <c r="Y62" s="110"/>
      <c r="Z62" s="110"/>
      <c r="AA62" s="110"/>
      <c r="AB62" s="110"/>
      <c r="AC62" s="162"/>
      <c r="AD62" s="162"/>
      <c r="AE62" s="110"/>
      <c r="AF62" s="110"/>
      <c r="AG62" s="110"/>
      <c r="AH62" s="110"/>
      <c r="AI62" s="110"/>
      <c r="AJ62" s="115">
        <f t="shared" si="1"/>
        <v>100</v>
      </c>
      <c r="AK62" s="371">
        <f t="shared" si="2"/>
        <v>1</v>
      </c>
    </row>
    <row r="63" spans="1:37" s="44" customFormat="1" ht="21.75" collapsed="1" x14ac:dyDescent="0.3">
      <c r="A63" s="39"/>
      <c r="B63" s="40" t="s">
        <v>31</v>
      </c>
      <c r="C63" s="41"/>
      <c r="D63" s="41"/>
      <c r="E63" s="112"/>
      <c r="F63" s="112"/>
      <c r="G63" s="112"/>
      <c r="H63" s="164"/>
      <c r="I63" s="164"/>
      <c r="J63" s="112"/>
      <c r="K63" s="112"/>
      <c r="L63" s="112"/>
      <c r="M63" s="112"/>
      <c r="N63" s="112"/>
      <c r="O63" s="164"/>
      <c r="P63" s="164"/>
      <c r="Q63" s="112"/>
      <c r="R63" s="112"/>
      <c r="S63" s="112"/>
      <c r="T63" s="112"/>
      <c r="U63" s="112"/>
      <c r="V63" s="164"/>
      <c r="W63" s="164"/>
      <c r="X63" s="112"/>
      <c r="Y63" s="112"/>
      <c r="Z63" s="112"/>
      <c r="AA63" s="112"/>
      <c r="AB63" s="112"/>
      <c r="AC63" s="164"/>
      <c r="AD63" s="164"/>
      <c r="AE63" s="112"/>
      <c r="AF63" s="112"/>
      <c r="AG63" s="112"/>
      <c r="AH63" s="112"/>
      <c r="AI63" s="112"/>
      <c r="AJ63" s="125"/>
      <c r="AK63" s="373"/>
    </row>
    <row r="64" spans="1:37" ht="21.75" x14ac:dyDescent="0.3">
      <c r="A64" s="29">
        <v>1</v>
      </c>
      <c r="B64" s="30" t="s">
        <v>143</v>
      </c>
      <c r="C64" s="31">
        <v>410</v>
      </c>
      <c r="D64" s="31">
        <v>100</v>
      </c>
      <c r="E64" s="110"/>
      <c r="F64" s="110"/>
      <c r="G64" s="110"/>
      <c r="H64" s="162"/>
      <c r="I64" s="162"/>
      <c r="J64" s="110"/>
      <c r="K64" s="110"/>
      <c r="L64" s="110"/>
      <c r="M64" s="110"/>
      <c r="N64" s="110"/>
      <c r="O64" s="162"/>
      <c r="P64" s="162"/>
      <c r="Q64" s="110"/>
      <c r="R64" s="110"/>
      <c r="S64" s="110"/>
      <c r="T64" s="110"/>
      <c r="U64" s="110"/>
      <c r="V64" s="162"/>
      <c r="W64" s="162"/>
      <c r="X64" s="110"/>
      <c r="Y64" s="110"/>
      <c r="Z64" s="110"/>
      <c r="AA64" s="110"/>
      <c r="AB64" s="110"/>
      <c r="AC64" s="162"/>
      <c r="AD64" s="162"/>
      <c r="AE64" s="110"/>
      <c r="AF64" s="110"/>
      <c r="AG64" s="110"/>
      <c r="AH64" s="110"/>
      <c r="AI64" s="110"/>
      <c r="AJ64" s="115">
        <f t="shared" si="1"/>
        <v>100</v>
      </c>
      <c r="AK64" s="371">
        <f t="shared" si="2"/>
        <v>1</v>
      </c>
    </row>
    <row r="65" spans="1:37" ht="21.75" x14ac:dyDescent="0.3">
      <c r="A65" s="29">
        <v>2</v>
      </c>
      <c r="B65" s="30" t="s">
        <v>144</v>
      </c>
      <c r="C65" s="31">
        <v>414</v>
      </c>
      <c r="D65" s="31">
        <v>100</v>
      </c>
      <c r="E65" s="110"/>
      <c r="F65" s="110"/>
      <c r="G65" s="110"/>
      <c r="H65" s="162"/>
      <c r="I65" s="162"/>
      <c r="J65" s="110"/>
      <c r="K65" s="110"/>
      <c r="L65" s="110"/>
      <c r="M65" s="110"/>
      <c r="N65" s="110"/>
      <c r="O65" s="162"/>
      <c r="P65" s="162"/>
      <c r="Q65" s="110"/>
      <c r="R65" s="110"/>
      <c r="S65" s="110"/>
      <c r="T65" s="110"/>
      <c r="U65" s="110"/>
      <c r="V65" s="162"/>
      <c r="W65" s="162"/>
      <c r="X65" s="110"/>
      <c r="Y65" s="110"/>
      <c r="Z65" s="110"/>
      <c r="AA65" s="110"/>
      <c r="AB65" s="110"/>
      <c r="AC65" s="162"/>
      <c r="AD65" s="162"/>
      <c r="AE65" s="110"/>
      <c r="AF65" s="110"/>
      <c r="AG65" s="110"/>
      <c r="AH65" s="110"/>
      <c r="AI65" s="110"/>
      <c r="AJ65" s="115">
        <f t="shared" si="1"/>
        <v>100</v>
      </c>
      <c r="AK65" s="371">
        <f t="shared" si="2"/>
        <v>1</v>
      </c>
    </row>
    <row r="66" spans="1:37" ht="21.75" x14ac:dyDescent="0.3">
      <c r="A66" s="29">
        <v>3</v>
      </c>
      <c r="B66" s="30" t="s">
        <v>145</v>
      </c>
      <c r="C66" s="31">
        <v>418</v>
      </c>
      <c r="D66" s="31">
        <v>100</v>
      </c>
      <c r="E66" s="110"/>
      <c r="F66" s="110"/>
      <c r="G66" s="110"/>
      <c r="H66" s="162"/>
      <c r="I66" s="162"/>
      <c r="J66" s="110"/>
      <c r="K66" s="110"/>
      <c r="L66" s="110"/>
      <c r="M66" s="110"/>
      <c r="N66" s="110"/>
      <c r="O66" s="162"/>
      <c r="P66" s="162"/>
      <c r="Q66" s="110"/>
      <c r="R66" s="110"/>
      <c r="S66" s="110"/>
      <c r="T66" s="110"/>
      <c r="U66" s="110"/>
      <c r="V66" s="162"/>
      <c r="W66" s="162"/>
      <c r="X66" s="110"/>
      <c r="Y66" s="110"/>
      <c r="Z66" s="110"/>
      <c r="AA66" s="110"/>
      <c r="AB66" s="110"/>
      <c r="AC66" s="162"/>
      <c r="AD66" s="162"/>
      <c r="AE66" s="110"/>
      <c r="AF66" s="110"/>
      <c r="AG66" s="110"/>
      <c r="AH66" s="110"/>
      <c r="AI66" s="110"/>
      <c r="AJ66" s="115">
        <f t="shared" si="1"/>
        <v>100</v>
      </c>
      <c r="AK66" s="371">
        <f t="shared" si="2"/>
        <v>1</v>
      </c>
    </row>
    <row r="67" spans="1:37" s="44" customFormat="1" ht="21.75" x14ac:dyDescent="0.3">
      <c r="A67" s="39"/>
      <c r="B67" s="40" t="s">
        <v>32</v>
      </c>
      <c r="C67" s="41">
        <v>987</v>
      </c>
      <c r="D67" s="41">
        <v>100</v>
      </c>
      <c r="E67" s="112"/>
      <c r="F67" s="112"/>
      <c r="G67" s="112"/>
      <c r="H67" s="164"/>
      <c r="I67" s="164"/>
      <c r="J67" s="112"/>
      <c r="K67" s="112"/>
      <c r="L67" s="112"/>
      <c r="M67" s="112"/>
      <c r="N67" s="112"/>
      <c r="O67" s="164"/>
      <c r="P67" s="164"/>
      <c r="Q67" s="112"/>
      <c r="R67" s="112"/>
      <c r="S67" s="112"/>
      <c r="T67" s="112"/>
      <c r="U67" s="112"/>
      <c r="V67" s="164"/>
      <c r="W67" s="164"/>
      <c r="X67" s="112"/>
      <c r="Y67" s="112"/>
      <c r="Z67" s="112"/>
      <c r="AA67" s="112"/>
      <c r="AB67" s="112"/>
      <c r="AC67" s="164"/>
      <c r="AD67" s="164"/>
      <c r="AE67" s="112"/>
      <c r="AF67" s="112"/>
      <c r="AG67" s="112"/>
      <c r="AH67" s="112"/>
      <c r="AI67" s="112"/>
      <c r="AJ67" s="125">
        <f t="shared" si="1"/>
        <v>100</v>
      </c>
      <c r="AK67" s="373">
        <f t="shared" si="2"/>
        <v>1</v>
      </c>
    </row>
    <row r="68" spans="1:37" s="44" customFormat="1" ht="21.75" hidden="1" customHeight="1" outlineLevel="1" x14ac:dyDescent="0.3">
      <c r="A68" s="24"/>
      <c r="B68" s="25" t="s">
        <v>64</v>
      </c>
      <c r="C68" s="26">
        <v>987</v>
      </c>
      <c r="D68" s="26">
        <v>100</v>
      </c>
      <c r="E68" s="109"/>
      <c r="F68" s="109"/>
      <c r="G68" s="109"/>
      <c r="H68" s="161"/>
      <c r="I68" s="161"/>
      <c r="J68" s="109"/>
      <c r="K68" s="109"/>
      <c r="L68" s="109"/>
      <c r="M68" s="109"/>
      <c r="N68" s="109"/>
      <c r="O68" s="161"/>
      <c r="P68" s="161"/>
      <c r="Q68" s="109"/>
      <c r="R68" s="109"/>
      <c r="S68" s="109"/>
      <c r="T68" s="109"/>
      <c r="U68" s="109"/>
      <c r="V68" s="161"/>
      <c r="W68" s="161"/>
      <c r="X68" s="109"/>
      <c r="Y68" s="109"/>
      <c r="Z68" s="109"/>
      <c r="AA68" s="109"/>
      <c r="AB68" s="109"/>
      <c r="AC68" s="161"/>
      <c r="AD68" s="161"/>
      <c r="AE68" s="109"/>
      <c r="AF68" s="109"/>
      <c r="AG68" s="109"/>
      <c r="AH68" s="109"/>
      <c r="AI68" s="109"/>
      <c r="AJ68" s="123">
        <f t="shared" si="1"/>
        <v>100</v>
      </c>
      <c r="AK68" s="370">
        <f t="shared" si="2"/>
        <v>1</v>
      </c>
    </row>
    <row r="69" spans="1:37" ht="21.75" hidden="1" customHeight="1" outlineLevel="1" x14ac:dyDescent="0.3">
      <c r="A69" s="29">
        <v>1</v>
      </c>
      <c r="B69" s="30" t="s">
        <v>146</v>
      </c>
      <c r="C69" s="31">
        <v>466</v>
      </c>
      <c r="D69" s="31">
        <v>100</v>
      </c>
      <c r="E69" s="110"/>
      <c r="F69" s="110"/>
      <c r="G69" s="110"/>
      <c r="H69" s="162"/>
      <c r="I69" s="162"/>
      <c r="J69" s="110"/>
      <c r="K69" s="110"/>
      <c r="L69" s="110"/>
      <c r="M69" s="110"/>
      <c r="N69" s="110"/>
      <c r="O69" s="162"/>
      <c r="P69" s="162"/>
      <c r="Q69" s="110"/>
      <c r="R69" s="110"/>
      <c r="S69" s="110"/>
      <c r="T69" s="110"/>
      <c r="U69" s="110"/>
      <c r="V69" s="162"/>
      <c r="W69" s="162"/>
      <c r="X69" s="110"/>
      <c r="Y69" s="110"/>
      <c r="Z69" s="110"/>
      <c r="AA69" s="110"/>
      <c r="AB69" s="110"/>
      <c r="AC69" s="162"/>
      <c r="AD69" s="162"/>
      <c r="AE69" s="110"/>
      <c r="AF69" s="110"/>
      <c r="AG69" s="110"/>
      <c r="AH69" s="110"/>
      <c r="AI69" s="110"/>
      <c r="AJ69" s="115">
        <f t="shared" si="1"/>
        <v>100</v>
      </c>
      <c r="AK69" s="371">
        <f t="shared" si="2"/>
        <v>1</v>
      </c>
    </row>
    <row r="70" spans="1:37" ht="21.75" hidden="1" customHeight="1" outlineLevel="1" x14ac:dyDescent="0.3">
      <c r="A70" s="29">
        <v>2</v>
      </c>
      <c r="B70" s="30" t="s">
        <v>147</v>
      </c>
      <c r="C70" s="31">
        <v>484</v>
      </c>
      <c r="D70" s="31">
        <v>100</v>
      </c>
      <c r="E70" s="110"/>
      <c r="F70" s="110"/>
      <c r="G70" s="110"/>
      <c r="H70" s="162"/>
      <c r="I70" s="162"/>
      <c r="J70" s="110"/>
      <c r="K70" s="110"/>
      <c r="L70" s="110"/>
      <c r="M70" s="110"/>
      <c r="N70" s="110"/>
      <c r="O70" s="162"/>
      <c r="P70" s="162"/>
      <c r="Q70" s="110"/>
      <c r="R70" s="110"/>
      <c r="S70" s="110"/>
      <c r="T70" s="110"/>
      <c r="U70" s="110"/>
      <c r="V70" s="162"/>
      <c r="W70" s="162"/>
      <c r="X70" s="110"/>
      <c r="Y70" s="110"/>
      <c r="Z70" s="110"/>
      <c r="AA70" s="110"/>
      <c r="AB70" s="110"/>
      <c r="AC70" s="162"/>
      <c r="AD70" s="162"/>
      <c r="AE70" s="110"/>
      <c r="AF70" s="110"/>
      <c r="AG70" s="110"/>
      <c r="AH70" s="110"/>
      <c r="AI70" s="110"/>
      <c r="AJ70" s="115">
        <f t="shared" si="1"/>
        <v>100</v>
      </c>
      <c r="AK70" s="371">
        <f t="shared" si="2"/>
        <v>1</v>
      </c>
    </row>
    <row r="71" spans="1:37" ht="21.75" hidden="1" customHeight="1" outlineLevel="1" x14ac:dyDescent="0.3">
      <c r="A71" s="29">
        <v>3</v>
      </c>
      <c r="B71" s="30" t="s">
        <v>148</v>
      </c>
      <c r="C71" s="31">
        <v>866</v>
      </c>
      <c r="D71" s="31">
        <v>100</v>
      </c>
      <c r="E71" s="110"/>
      <c r="F71" s="110"/>
      <c r="G71" s="110"/>
      <c r="H71" s="162"/>
      <c r="I71" s="162"/>
      <c r="J71" s="110"/>
      <c r="K71" s="110"/>
      <c r="L71" s="110"/>
      <c r="M71" s="110"/>
      <c r="N71" s="110"/>
      <c r="O71" s="162"/>
      <c r="P71" s="162"/>
      <c r="Q71" s="110"/>
      <c r="R71" s="110"/>
      <c r="S71" s="110"/>
      <c r="T71" s="110"/>
      <c r="U71" s="110"/>
      <c r="V71" s="162"/>
      <c r="W71" s="162"/>
      <c r="X71" s="110"/>
      <c r="Y71" s="110"/>
      <c r="Z71" s="110"/>
      <c r="AA71" s="110"/>
      <c r="AB71" s="110"/>
      <c r="AC71" s="162"/>
      <c r="AD71" s="162"/>
      <c r="AE71" s="110"/>
      <c r="AF71" s="110"/>
      <c r="AG71" s="110"/>
      <c r="AH71" s="110"/>
      <c r="AI71" s="110"/>
      <c r="AJ71" s="115">
        <f t="shared" ref="AJ71:AJ97" si="3">+D71-E71-F71-G71-H71-I71-J71-K71-L71-M71-N71-O71-P71-Q71-R71-S71-T71-U71-V71-W71-X71-Y71-Z71-AA71-AB71-AC71-AD71-AE71-AF71-AG71-AH71-AI71</f>
        <v>100</v>
      </c>
      <c r="AK71" s="371">
        <f t="shared" si="2"/>
        <v>1</v>
      </c>
    </row>
    <row r="72" spans="1:37" ht="21.75" hidden="1" customHeight="1" outlineLevel="1" x14ac:dyDescent="0.3">
      <c r="A72" s="29">
        <v>4</v>
      </c>
      <c r="B72" s="30" t="s">
        <v>149</v>
      </c>
      <c r="C72" s="31">
        <v>924</v>
      </c>
      <c r="D72" s="31">
        <v>100</v>
      </c>
      <c r="E72" s="110"/>
      <c r="F72" s="110"/>
      <c r="G72" s="110"/>
      <c r="H72" s="162"/>
      <c r="I72" s="162"/>
      <c r="J72" s="110"/>
      <c r="K72" s="110"/>
      <c r="L72" s="110"/>
      <c r="M72" s="110"/>
      <c r="N72" s="110"/>
      <c r="O72" s="162"/>
      <c r="P72" s="162"/>
      <c r="Q72" s="110"/>
      <c r="R72" s="110"/>
      <c r="S72" s="110"/>
      <c r="T72" s="110"/>
      <c r="U72" s="110"/>
      <c r="V72" s="162"/>
      <c r="W72" s="162"/>
      <c r="X72" s="110"/>
      <c r="Y72" s="110"/>
      <c r="Z72" s="110"/>
      <c r="AA72" s="110"/>
      <c r="AB72" s="110"/>
      <c r="AC72" s="162"/>
      <c r="AD72" s="162"/>
      <c r="AE72" s="110"/>
      <c r="AF72" s="110"/>
      <c r="AG72" s="110"/>
      <c r="AH72" s="110"/>
      <c r="AI72" s="110"/>
      <c r="AJ72" s="115">
        <f t="shared" si="3"/>
        <v>100</v>
      </c>
      <c r="AK72" s="371">
        <f t="shared" si="2"/>
        <v>1</v>
      </c>
    </row>
    <row r="73" spans="1:37" s="44" customFormat="1" ht="21.75" collapsed="1" x14ac:dyDescent="0.3">
      <c r="A73" s="39"/>
      <c r="B73" s="40" t="s">
        <v>33</v>
      </c>
      <c r="C73" s="41"/>
      <c r="D73" s="41"/>
      <c r="E73" s="112"/>
      <c r="F73" s="112"/>
      <c r="G73" s="112"/>
      <c r="H73" s="164"/>
      <c r="I73" s="164"/>
      <c r="J73" s="112"/>
      <c r="K73" s="112"/>
      <c r="L73" s="112"/>
      <c r="M73" s="112"/>
      <c r="N73" s="112"/>
      <c r="O73" s="164"/>
      <c r="P73" s="164"/>
      <c r="Q73" s="112"/>
      <c r="R73" s="112"/>
      <c r="S73" s="112"/>
      <c r="T73" s="112"/>
      <c r="U73" s="112"/>
      <c r="V73" s="164"/>
      <c r="W73" s="164"/>
      <c r="X73" s="112"/>
      <c r="Y73" s="112"/>
      <c r="Z73" s="112"/>
      <c r="AA73" s="112"/>
      <c r="AB73" s="112"/>
      <c r="AC73" s="164"/>
      <c r="AD73" s="164"/>
      <c r="AE73" s="112"/>
      <c r="AF73" s="112"/>
      <c r="AG73" s="112"/>
      <c r="AH73" s="112"/>
      <c r="AI73" s="112"/>
      <c r="AJ73" s="125"/>
      <c r="AK73" s="373"/>
    </row>
    <row r="74" spans="1:37" ht="21.75" x14ac:dyDescent="0.3">
      <c r="A74" s="29">
        <v>1</v>
      </c>
      <c r="B74" s="30" t="s">
        <v>150</v>
      </c>
      <c r="C74" s="31">
        <v>1019</v>
      </c>
      <c r="D74" s="31">
        <v>100</v>
      </c>
      <c r="E74" s="110"/>
      <c r="F74" s="110"/>
      <c r="G74" s="110"/>
      <c r="H74" s="162"/>
      <c r="I74" s="162"/>
      <c r="J74" s="110"/>
      <c r="K74" s="110"/>
      <c r="L74" s="110"/>
      <c r="M74" s="110"/>
      <c r="N74" s="110"/>
      <c r="O74" s="162"/>
      <c r="P74" s="162"/>
      <c r="Q74" s="110"/>
      <c r="R74" s="110"/>
      <c r="S74" s="110"/>
      <c r="T74" s="110"/>
      <c r="U74" s="110"/>
      <c r="V74" s="162"/>
      <c r="W74" s="162"/>
      <c r="X74" s="110"/>
      <c r="Y74" s="110"/>
      <c r="Z74" s="110"/>
      <c r="AA74" s="110"/>
      <c r="AB74" s="110"/>
      <c r="AC74" s="162"/>
      <c r="AD74" s="162"/>
      <c r="AE74" s="110"/>
      <c r="AF74" s="110"/>
      <c r="AG74" s="110"/>
      <c r="AH74" s="110"/>
      <c r="AI74" s="110"/>
      <c r="AJ74" s="115">
        <f t="shared" si="3"/>
        <v>100</v>
      </c>
      <c r="AK74" s="371">
        <f>+AJ74/D74</f>
        <v>1</v>
      </c>
    </row>
    <row r="75" spans="1:37" s="44" customFormat="1" ht="21.75" x14ac:dyDescent="0.3">
      <c r="A75" s="39"/>
      <c r="B75" s="40" t="s">
        <v>34</v>
      </c>
      <c r="C75" s="41"/>
      <c r="D75" s="41"/>
      <c r="E75" s="112"/>
      <c r="F75" s="112"/>
      <c r="G75" s="112"/>
      <c r="H75" s="164"/>
      <c r="I75" s="164"/>
      <c r="J75" s="112"/>
      <c r="K75" s="112"/>
      <c r="L75" s="112"/>
      <c r="M75" s="112"/>
      <c r="N75" s="112"/>
      <c r="O75" s="164"/>
      <c r="P75" s="164"/>
      <c r="Q75" s="112"/>
      <c r="R75" s="112"/>
      <c r="S75" s="112"/>
      <c r="T75" s="112"/>
      <c r="U75" s="112"/>
      <c r="V75" s="164"/>
      <c r="W75" s="164"/>
      <c r="X75" s="112"/>
      <c r="Y75" s="112"/>
      <c r="Z75" s="112"/>
      <c r="AA75" s="112"/>
      <c r="AB75" s="112"/>
      <c r="AC75" s="164"/>
      <c r="AD75" s="164"/>
      <c r="AE75" s="112"/>
      <c r="AF75" s="112"/>
      <c r="AG75" s="112"/>
      <c r="AH75" s="112"/>
      <c r="AI75" s="112"/>
      <c r="AJ75" s="125"/>
      <c r="AK75" s="373"/>
    </row>
    <row r="76" spans="1:37" ht="21.75" x14ac:dyDescent="0.3">
      <c r="A76" s="29">
        <v>1</v>
      </c>
      <c r="B76" s="30" t="s">
        <v>151</v>
      </c>
      <c r="C76" s="31">
        <v>960</v>
      </c>
      <c r="D76" s="31">
        <v>100</v>
      </c>
      <c r="E76" s="110"/>
      <c r="F76" s="110"/>
      <c r="G76" s="110"/>
      <c r="H76" s="162"/>
      <c r="I76" s="162"/>
      <c r="J76" s="110"/>
      <c r="K76" s="110"/>
      <c r="L76" s="110"/>
      <c r="M76" s="110"/>
      <c r="N76" s="110"/>
      <c r="O76" s="162"/>
      <c r="P76" s="162"/>
      <c r="Q76" s="110"/>
      <c r="R76" s="110"/>
      <c r="S76" s="110"/>
      <c r="T76" s="110"/>
      <c r="U76" s="110"/>
      <c r="V76" s="162"/>
      <c r="W76" s="162"/>
      <c r="X76" s="110"/>
      <c r="Y76" s="110"/>
      <c r="Z76" s="110"/>
      <c r="AA76" s="110"/>
      <c r="AB76" s="110"/>
      <c r="AC76" s="162"/>
      <c r="AD76" s="162"/>
      <c r="AE76" s="110"/>
      <c r="AF76" s="110"/>
      <c r="AG76" s="110"/>
      <c r="AH76" s="110"/>
      <c r="AI76" s="110"/>
      <c r="AJ76" s="115">
        <f t="shared" si="3"/>
        <v>100</v>
      </c>
      <c r="AK76" s="371">
        <f>+AJ76/D76</f>
        <v>1</v>
      </c>
    </row>
    <row r="77" spans="1:37" ht="21.75" x14ac:dyDescent="0.3">
      <c r="A77" s="29">
        <v>2</v>
      </c>
      <c r="B77" s="30" t="s">
        <v>152</v>
      </c>
      <c r="C77" s="31">
        <v>976</v>
      </c>
      <c r="D77" s="31">
        <v>100</v>
      </c>
      <c r="E77" s="110"/>
      <c r="F77" s="110"/>
      <c r="G77" s="110"/>
      <c r="H77" s="162"/>
      <c r="I77" s="162"/>
      <c r="J77" s="110"/>
      <c r="K77" s="110"/>
      <c r="L77" s="110"/>
      <c r="M77" s="110"/>
      <c r="N77" s="110"/>
      <c r="O77" s="162"/>
      <c r="P77" s="162"/>
      <c r="Q77" s="110"/>
      <c r="R77" s="110"/>
      <c r="S77" s="110"/>
      <c r="T77" s="110"/>
      <c r="U77" s="110"/>
      <c r="V77" s="162"/>
      <c r="W77" s="162"/>
      <c r="X77" s="110"/>
      <c r="Y77" s="110"/>
      <c r="Z77" s="110"/>
      <c r="AA77" s="110"/>
      <c r="AB77" s="110"/>
      <c r="AC77" s="162"/>
      <c r="AD77" s="162"/>
      <c r="AE77" s="110"/>
      <c r="AF77" s="110"/>
      <c r="AG77" s="110"/>
      <c r="AH77" s="110"/>
      <c r="AI77" s="110"/>
      <c r="AJ77" s="115">
        <f t="shared" si="3"/>
        <v>100</v>
      </c>
      <c r="AK77" s="371">
        <f>+AJ77/D77</f>
        <v>1</v>
      </c>
    </row>
    <row r="78" spans="1:37" ht="21.75" x14ac:dyDescent="0.3">
      <c r="A78" s="29">
        <v>3</v>
      </c>
      <c r="B78" s="30" t="s">
        <v>153</v>
      </c>
      <c r="C78" s="31">
        <v>988</v>
      </c>
      <c r="D78" s="31">
        <v>100</v>
      </c>
      <c r="E78" s="110"/>
      <c r="F78" s="110"/>
      <c r="G78" s="110"/>
      <c r="H78" s="162"/>
      <c r="I78" s="162"/>
      <c r="J78" s="110"/>
      <c r="K78" s="110"/>
      <c r="L78" s="110"/>
      <c r="M78" s="110"/>
      <c r="N78" s="110"/>
      <c r="O78" s="162"/>
      <c r="P78" s="162"/>
      <c r="Q78" s="110"/>
      <c r="R78" s="110"/>
      <c r="S78" s="110"/>
      <c r="T78" s="110"/>
      <c r="U78" s="110"/>
      <c r="V78" s="162"/>
      <c r="W78" s="162"/>
      <c r="X78" s="110"/>
      <c r="Y78" s="110"/>
      <c r="Z78" s="110"/>
      <c r="AA78" s="110"/>
      <c r="AB78" s="110"/>
      <c r="AC78" s="162"/>
      <c r="AD78" s="162"/>
      <c r="AE78" s="110"/>
      <c r="AF78" s="110"/>
      <c r="AG78" s="110"/>
      <c r="AH78" s="110"/>
      <c r="AI78" s="110"/>
      <c r="AJ78" s="115">
        <f t="shared" si="3"/>
        <v>100</v>
      </c>
      <c r="AK78" s="371">
        <f>+AJ78/D78</f>
        <v>1</v>
      </c>
    </row>
    <row r="79" spans="1:37" ht="21.75" x14ac:dyDescent="0.3">
      <c r="A79" s="29">
        <v>4</v>
      </c>
      <c r="B79" s="30" t="s">
        <v>154</v>
      </c>
      <c r="C79" s="31">
        <v>1149</v>
      </c>
      <c r="D79" s="31">
        <v>100</v>
      </c>
      <c r="E79" s="110"/>
      <c r="F79" s="110"/>
      <c r="G79" s="110"/>
      <c r="H79" s="162"/>
      <c r="I79" s="162"/>
      <c r="J79" s="110"/>
      <c r="K79" s="110"/>
      <c r="L79" s="110"/>
      <c r="M79" s="110"/>
      <c r="N79" s="110"/>
      <c r="O79" s="162"/>
      <c r="P79" s="162"/>
      <c r="Q79" s="110"/>
      <c r="R79" s="110"/>
      <c r="S79" s="110"/>
      <c r="T79" s="110"/>
      <c r="U79" s="110"/>
      <c r="V79" s="162"/>
      <c r="W79" s="162"/>
      <c r="X79" s="110"/>
      <c r="Y79" s="110"/>
      <c r="Z79" s="110"/>
      <c r="AA79" s="110"/>
      <c r="AB79" s="110"/>
      <c r="AC79" s="162"/>
      <c r="AD79" s="162"/>
      <c r="AE79" s="110"/>
      <c r="AF79" s="110"/>
      <c r="AG79" s="110"/>
      <c r="AH79" s="110"/>
      <c r="AI79" s="110"/>
      <c r="AJ79" s="115">
        <f t="shared" si="3"/>
        <v>100</v>
      </c>
      <c r="AK79" s="371">
        <f>+AJ79/D79</f>
        <v>1</v>
      </c>
    </row>
    <row r="80" spans="1:37" ht="21.75" x14ac:dyDescent="0.3">
      <c r="A80" s="13">
        <v>5</v>
      </c>
      <c r="B80" s="51" t="s">
        <v>155</v>
      </c>
      <c r="C80" s="52">
        <v>1159</v>
      </c>
      <c r="D80" s="52">
        <v>100</v>
      </c>
      <c r="E80" s="114"/>
      <c r="F80" s="114"/>
      <c r="G80" s="114"/>
      <c r="H80" s="166"/>
      <c r="I80" s="166"/>
      <c r="J80" s="114"/>
      <c r="K80" s="114"/>
      <c r="L80" s="114"/>
      <c r="M80" s="114"/>
      <c r="N80" s="114"/>
      <c r="O80" s="166"/>
      <c r="P80" s="166"/>
      <c r="Q80" s="114"/>
      <c r="R80" s="114"/>
      <c r="S80" s="114"/>
      <c r="T80" s="114"/>
      <c r="U80" s="114"/>
      <c r="V80" s="166"/>
      <c r="W80" s="166"/>
      <c r="X80" s="114"/>
      <c r="Y80" s="114"/>
      <c r="Z80" s="114"/>
      <c r="AA80" s="114"/>
      <c r="AB80" s="114"/>
      <c r="AC80" s="166"/>
      <c r="AD80" s="166"/>
      <c r="AE80" s="114"/>
      <c r="AF80" s="114"/>
      <c r="AG80" s="114"/>
      <c r="AH80" s="114"/>
      <c r="AI80" s="114"/>
      <c r="AJ80" s="128">
        <f t="shared" si="3"/>
        <v>100</v>
      </c>
      <c r="AK80" s="376">
        <f>+AJ80/D80</f>
        <v>1</v>
      </c>
    </row>
    <row r="81" spans="1:37" s="44" customFormat="1" ht="21.75" x14ac:dyDescent="0.3">
      <c r="A81" s="39"/>
      <c r="B81" s="40" t="s">
        <v>35</v>
      </c>
      <c r="C81" s="41"/>
      <c r="D81" s="41"/>
      <c r="E81" s="112"/>
      <c r="F81" s="112"/>
      <c r="G81" s="112"/>
      <c r="H81" s="164"/>
      <c r="I81" s="164"/>
      <c r="J81" s="112"/>
      <c r="K81" s="112"/>
      <c r="L81" s="112"/>
      <c r="M81" s="112"/>
      <c r="N81" s="112"/>
      <c r="O81" s="164"/>
      <c r="P81" s="164"/>
      <c r="Q81" s="112"/>
      <c r="R81" s="112"/>
      <c r="S81" s="112"/>
      <c r="T81" s="112"/>
      <c r="U81" s="112"/>
      <c r="V81" s="164"/>
      <c r="W81" s="164"/>
      <c r="X81" s="112"/>
      <c r="Y81" s="112"/>
      <c r="Z81" s="112"/>
      <c r="AA81" s="112"/>
      <c r="AB81" s="112"/>
      <c r="AC81" s="164"/>
      <c r="AD81" s="164"/>
      <c r="AE81" s="112"/>
      <c r="AF81" s="112"/>
      <c r="AG81" s="112"/>
      <c r="AH81" s="112"/>
      <c r="AI81" s="112"/>
      <c r="AJ81" s="125"/>
      <c r="AK81" s="373"/>
    </row>
    <row r="82" spans="1:37" ht="21.75" x14ac:dyDescent="0.3">
      <c r="A82" s="29">
        <v>1</v>
      </c>
      <c r="B82" s="30" t="s">
        <v>156</v>
      </c>
      <c r="C82" s="31">
        <v>1081</v>
      </c>
      <c r="D82" s="31">
        <v>100</v>
      </c>
      <c r="E82" s="110"/>
      <c r="F82" s="110"/>
      <c r="G82" s="110"/>
      <c r="H82" s="162"/>
      <c r="I82" s="162"/>
      <c r="J82" s="110"/>
      <c r="K82" s="110"/>
      <c r="L82" s="110"/>
      <c r="M82" s="110"/>
      <c r="N82" s="110"/>
      <c r="O82" s="162"/>
      <c r="P82" s="162"/>
      <c r="Q82" s="110"/>
      <c r="R82" s="110"/>
      <c r="S82" s="110"/>
      <c r="T82" s="110"/>
      <c r="U82" s="110"/>
      <c r="V82" s="162"/>
      <c r="W82" s="162"/>
      <c r="X82" s="110"/>
      <c r="Y82" s="110"/>
      <c r="Z82" s="110"/>
      <c r="AA82" s="110"/>
      <c r="AB82" s="110"/>
      <c r="AC82" s="162"/>
      <c r="AD82" s="162"/>
      <c r="AE82" s="110"/>
      <c r="AF82" s="110"/>
      <c r="AG82" s="110"/>
      <c r="AH82" s="110"/>
      <c r="AI82" s="110"/>
      <c r="AJ82" s="115">
        <f t="shared" si="3"/>
        <v>100</v>
      </c>
      <c r="AK82" s="371">
        <f t="shared" ref="AK82:AK92" si="4">+AJ82/D82</f>
        <v>1</v>
      </c>
    </row>
    <row r="83" spans="1:37" s="44" customFormat="1" ht="27.75" customHeight="1" x14ac:dyDescent="0.3">
      <c r="A83" s="39"/>
      <c r="B83" s="40" t="s">
        <v>36</v>
      </c>
      <c r="C83" s="41">
        <v>408</v>
      </c>
      <c r="D83" s="41">
        <v>100</v>
      </c>
      <c r="E83" s="112"/>
      <c r="F83" s="112"/>
      <c r="G83" s="112"/>
      <c r="H83" s="164"/>
      <c r="I83" s="164"/>
      <c r="J83" s="112"/>
      <c r="K83" s="112"/>
      <c r="L83" s="112"/>
      <c r="M83" s="112"/>
      <c r="N83" s="112"/>
      <c r="O83" s="164"/>
      <c r="P83" s="164"/>
      <c r="Q83" s="112"/>
      <c r="R83" s="112"/>
      <c r="S83" s="112"/>
      <c r="T83" s="112"/>
      <c r="U83" s="112"/>
      <c r="V83" s="164"/>
      <c r="W83" s="164"/>
      <c r="X83" s="112"/>
      <c r="Y83" s="112"/>
      <c r="Z83" s="112"/>
      <c r="AA83" s="112"/>
      <c r="AB83" s="112"/>
      <c r="AC83" s="164"/>
      <c r="AD83" s="164"/>
      <c r="AE83" s="112"/>
      <c r="AF83" s="112"/>
      <c r="AG83" s="112"/>
      <c r="AH83" s="112"/>
      <c r="AI83" s="112"/>
      <c r="AJ83" s="125">
        <f t="shared" si="3"/>
        <v>100</v>
      </c>
      <c r="AK83" s="373">
        <f t="shared" si="4"/>
        <v>1</v>
      </c>
    </row>
    <row r="84" spans="1:37" s="44" customFormat="1" ht="21.75" hidden="1" customHeight="1" outlineLevel="1" x14ac:dyDescent="0.3">
      <c r="A84" s="24"/>
      <c r="B84" s="25" t="s">
        <v>65</v>
      </c>
      <c r="C84" s="26">
        <v>408</v>
      </c>
      <c r="D84" s="26">
        <v>100</v>
      </c>
      <c r="E84" s="109"/>
      <c r="F84" s="109"/>
      <c r="G84" s="109"/>
      <c r="H84" s="161"/>
      <c r="I84" s="161"/>
      <c r="J84" s="109"/>
      <c r="K84" s="109"/>
      <c r="L84" s="109"/>
      <c r="M84" s="109"/>
      <c r="N84" s="109"/>
      <c r="O84" s="161"/>
      <c r="P84" s="161"/>
      <c r="Q84" s="109"/>
      <c r="R84" s="109"/>
      <c r="S84" s="109"/>
      <c r="T84" s="109"/>
      <c r="U84" s="109"/>
      <c r="V84" s="161"/>
      <c r="W84" s="161"/>
      <c r="X84" s="109"/>
      <c r="Y84" s="109"/>
      <c r="Z84" s="109"/>
      <c r="AA84" s="109"/>
      <c r="AB84" s="109"/>
      <c r="AC84" s="161"/>
      <c r="AD84" s="161"/>
      <c r="AE84" s="109"/>
      <c r="AF84" s="109"/>
      <c r="AG84" s="109"/>
      <c r="AH84" s="109"/>
      <c r="AI84" s="109"/>
      <c r="AJ84" s="123">
        <f t="shared" si="3"/>
        <v>100</v>
      </c>
      <c r="AK84" s="370">
        <f t="shared" si="4"/>
        <v>1</v>
      </c>
    </row>
    <row r="85" spans="1:37" ht="21.75" hidden="1" customHeight="1" outlineLevel="1" x14ac:dyDescent="0.3">
      <c r="A85" s="29">
        <v>1</v>
      </c>
      <c r="B85" s="30" t="s">
        <v>157</v>
      </c>
      <c r="C85" s="31">
        <v>459</v>
      </c>
      <c r="D85" s="31">
        <v>100</v>
      </c>
      <c r="E85" s="110"/>
      <c r="F85" s="110"/>
      <c r="G85" s="110"/>
      <c r="H85" s="162"/>
      <c r="I85" s="162"/>
      <c r="J85" s="110"/>
      <c r="K85" s="110"/>
      <c r="L85" s="110"/>
      <c r="M85" s="110"/>
      <c r="N85" s="110"/>
      <c r="O85" s="162"/>
      <c r="P85" s="162"/>
      <c r="Q85" s="110"/>
      <c r="R85" s="110"/>
      <c r="S85" s="110"/>
      <c r="T85" s="110"/>
      <c r="U85" s="110"/>
      <c r="V85" s="162"/>
      <c r="W85" s="162"/>
      <c r="X85" s="110"/>
      <c r="Y85" s="110"/>
      <c r="Z85" s="110"/>
      <c r="AA85" s="110"/>
      <c r="AB85" s="110"/>
      <c r="AC85" s="162"/>
      <c r="AD85" s="162"/>
      <c r="AE85" s="110"/>
      <c r="AF85" s="110"/>
      <c r="AG85" s="110"/>
      <c r="AH85" s="110"/>
      <c r="AI85" s="110"/>
      <c r="AJ85" s="115">
        <f t="shared" si="3"/>
        <v>100</v>
      </c>
      <c r="AK85" s="371">
        <f t="shared" si="4"/>
        <v>1</v>
      </c>
    </row>
    <row r="86" spans="1:37" ht="21.75" hidden="1" customHeight="1" outlineLevel="1" x14ac:dyDescent="0.3">
      <c r="A86" s="29">
        <v>2</v>
      </c>
      <c r="B86" s="30" t="s">
        <v>158</v>
      </c>
      <c r="C86" s="31">
        <v>461</v>
      </c>
      <c r="D86" s="31">
        <v>100</v>
      </c>
      <c r="E86" s="110"/>
      <c r="F86" s="110"/>
      <c r="G86" s="110"/>
      <c r="H86" s="162"/>
      <c r="I86" s="162"/>
      <c r="J86" s="110"/>
      <c r="K86" s="110"/>
      <c r="L86" s="110"/>
      <c r="M86" s="110"/>
      <c r="N86" s="110"/>
      <c r="O86" s="162"/>
      <c r="P86" s="162"/>
      <c r="Q86" s="110"/>
      <c r="R86" s="110"/>
      <c r="S86" s="110"/>
      <c r="T86" s="110"/>
      <c r="U86" s="110"/>
      <c r="V86" s="162"/>
      <c r="W86" s="162"/>
      <c r="X86" s="110"/>
      <c r="Y86" s="110"/>
      <c r="Z86" s="110"/>
      <c r="AA86" s="110"/>
      <c r="AB86" s="110"/>
      <c r="AC86" s="162"/>
      <c r="AD86" s="162"/>
      <c r="AE86" s="110"/>
      <c r="AF86" s="110"/>
      <c r="AG86" s="110"/>
      <c r="AH86" s="110"/>
      <c r="AI86" s="110"/>
      <c r="AJ86" s="115">
        <f t="shared" si="3"/>
        <v>100</v>
      </c>
      <c r="AK86" s="371">
        <f t="shared" si="4"/>
        <v>1</v>
      </c>
    </row>
    <row r="87" spans="1:37" ht="21.75" hidden="1" customHeight="1" outlineLevel="1" x14ac:dyDescent="0.3">
      <c r="A87" s="29">
        <v>3</v>
      </c>
      <c r="B87" s="30" t="s">
        <v>159</v>
      </c>
      <c r="C87" s="31">
        <v>478</v>
      </c>
      <c r="D87" s="31">
        <v>100</v>
      </c>
      <c r="E87" s="110"/>
      <c r="F87" s="110"/>
      <c r="G87" s="110"/>
      <c r="H87" s="162"/>
      <c r="I87" s="162"/>
      <c r="J87" s="110"/>
      <c r="K87" s="110"/>
      <c r="L87" s="110"/>
      <c r="M87" s="110"/>
      <c r="N87" s="110"/>
      <c r="O87" s="162"/>
      <c r="P87" s="162"/>
      <c r="Q87" s="110"/>
      <c r="R87" s="110"/>
      <c r="S87" s="110"/>
      <c r="T87" s="110"/>
      <c r="U87" s="110"/>
      <c r="V87" s="162"/>
      <c r="W87" s="162"/>
      <c r="X87" s="110"/>
      <c r="Y87" s="110"/>
      <c r="Z87" s="110"/>
      <c r="AA87" s="110"/>
      <c r="AB87" s="110"/>
      <c r="AC87" s="162"/>
      <c r="AD87" s="162"/>
      <c r="AE87" s="110"/>
      <c r="AF87" s="110"/>
      <c r="AG87" s="110"/>
      <c r="AH87" s="110"/>
      <c r="AI87" s="110"/>
      <c r="AJ87" s="115">
        <f t="shared" si="3"/>
        <v>100</v>
      </c>
      <c r="AK87" s="371">
        <f t="shared" si="4"/>
        <v>1</v>
      </c>
    </row>
    <row r="88" spans="1:37" ht="21.75" hidden="1" customHeight="1" outlineLevel="1" x14ac:dyDescent="0.3">
      <c r="A88" s="29">
        <v>4</v>
      </c>
      <c r="B88" s="30" t="s">
        <v>160</v>
      </c>
      <c r="C88" s="31">
        <v>487</v>
      </c>
      <c r="D88" s="31">
        <v>100</v>
      </c>
      <c r="E88" s="110"/>
      <c r="F88" s="110"/>
      <c r="G88" s="110"/>
      <c r="H88" s="162"/>
      <c r="I88" s="162"/>
      <c r="J88" s="110"/>
      <c r="K88" s="110"/>
      <c r="L88" s="110"/>
      <c r="M88" s="110"/>
      <c r="N88" s="110"/>
      <c r="O88" s="162"/>
      <c r="P88" s="162"/>
      <c r="Q88" s="110"/>
      <c r="R88" s="110"/>
      <c r="S88" s="110"/>
      <c r="T88" s="110"/>
      <c r="U88" s="110"/>
      <c r="V88" s="162"/>
      <c r="W88" s="162"/>
      <c r="X88" s="110"/>
      <c r="Y88" s="110"/>
      <c r="Z88" s="110"/>
      <c r="AA88" s="110"/>
      <c r="AB88" s="110"/>
      <c r="AC88" s="162"/>
      <c r="AD88" s="162"/>
      <c r="AE88" s="110"/>
      <c r="AF88" s="110"/>
      <c r="AG88" s="110"/>
      <c r="AH88" s="110"/>
      <c r="AI88" s="110"/>
      <c r="AJ88" s="115">
        <f t="shared" si="3"/>
        <v>100</v>
      </c>
      <c r="AK88" s="371">
        <f t="shared" si="4"/>
        <v>1</v>
      </c>
    </row>
    <row r="89" spans="1:37" ht="21.75" hidden="1" customHeight="1" outlineLevel="1" x14ac:dyDescent="0.3">
      <c r="A89" s="29">
        <v>5</v>
      </c>
      <c r="B89" s="30" t="s">
        <v>161</v>
      </c>
      <c r="C89" s="31">
        <v>489</v>
      </c>
      <c r="D89" s="31">
        <v>100</v>
      </c>
      <c r="E89" s="110"/>
      <c r="F89" s="110"/>
      <c r="G89" s="110"/>
      <c r="H89" s="162"/>
      <c r="I89" s="162"/>
      <c r="J89" s="110"/>
      <c r="K89" s="110"/>
      <c r="L89" s="110"/>
      <c r="M89" s="110"/>
      <c r="N89" s="110"/>
      <c r="O89" s="162"/>
      <c r="P89" s="162"/>
      <c r="Q89" s="110"/>
      <c r="R89" s="110"/>
      <c r="S89" s="110"/>
      <c r="T89" s="110"/>
      <c r="U89" s="110"/>
      <c r="V89" s="162"/>
      <c r="W89" s="162"/>
      <c r="X89" s="110"/>
      <c r="Y89" s="110"/>
      <c r="Z89" s="110"/>
      <c r="AA89" s="110"/>
      <c r="AB89" s="110"/>
      <c r="AC89" s="162"/>
      <c r="AD89" s="162"/>
      <c r="AE89" s="110"/>
      <c r="AF89" s="110"/>
      <c r="AG89" s="110"/>
      <c r="AH89" s="110"/>
      <c r="AI89" s="110"/>
      <c r="AJ89" s="115">
        <f t="shared" si="3"/>
        <v>100</v>
      </c>
      <c r="AK89" s="371">
        <f t="shared" si="4"/>
        <v>1</v>
      </c>
    </row>
    <row r="90" spans="1:37" ht="21.75" hidden="1" customHeight="1" outlineLevel="1" x14ac:dyDescent="0.3">
      <c r="A90" s="29">
        <v>6</v>
      </c>
      <c r="B90" s="30" t="s">
        <v>162</v>
      </c>
      <c r="C90" s="31">
        <v>1039</v>
      </c>
      <c r="D90" s="31">
        <v>100</v>
      </c>
      <c r="E90" s="110"/>
      <c r="F90" s="110"/>
      <c r="G90" s="110"/>
      <c r="H90" s="162"/>
      <c r="I90" s="162"/>
      <c r="J90" s="110"/>
      <c r="K90" s="110"/>
      <c r="L90" s="110"/>
      <c r="M90" s="110"/>
      <c r="N90" s="110"/>
      <c r="O90" s="162"/>
      <c r="P90" s="162"/>
      <c r="Q90" s="110"/>
      <c r="R90" s="110"/>
      <c r="S90" s="110"/>
      <c r="T90" s="110"/>
      <c r="U90" s="110"/>
      <c r="V90" s="162"/>
      <c r="W90" s="162"/>
      <c r="X90" s="110"/>
      <c r="Y90" s="110"/>
      <c r="Z90" s="110"/>
      <c r="AA90" s="110"/>
      <c r="AB90" s="110"/>
      <c r="AC90" s="162"/>
      <c r="AD90" s="162"/>
      <c r="AE90" s="110"/>
      <c r="AF90" s="110"/>
      <c r="AG90" s="110"/>
      <c r="AH90" s="110"/>
      <c r="AI90" s="110"/>
      <c r="AJ90" s="115">
        <f t="shared" si="3"/>
        <v>100</v>
      </c>
      <c r="AK90" s="371">
        <f t="shared" si="4"/>
        <v>1</v>
      </c>
    </row>
    <row r="91" spans="1:37" ht="21.75" hidden="1" customHeight="1" outlineLevel="1" x14ac:dyDescent="0.3">
      <c r="A91" s="29">
        <v>7</v>
      </c>
      <c r="B91" s="30" t="s">
        <v>163</v>
      </c>
      <c r="C91" s="31">
        <v>1130</v>
      </c>
      <c r="D91" s="31">
        <v>100</v>
      </c>
      <c r="E91" s="110"/>
      <c r="F91" s="110"/>
      <c r="G91" s="110"/>
      <c r="H91" s="162"/>
      <c r="I91" s="162"/>
      <c r="J91" s="110"/>
      <c r="K91" s="110"/>
      <c r="L91" s="110"/>
      <c r="M91" s="110"/>
      <c r="N91" s="110"/>
      <c r="O91" s="162"/>
      <c r="P91" s="162"/>
      <c r="Q91" s="110"/>
      <c r="R91" s="110"/>
      <c r="S91" s="110"/>
      <c r="T91" s="110"/>
      <c r="U91" s="110"/>
      <c r="V91" s="162"/>
      <c r="W91" s="162"/>
      <c r="X91" s="110"/>
      <c r="Y91" s="110"/>
      <c r="Z91" s="110"/>
      <c r="AA91" s="110"/>
      <c r="AB91" s="110"/>
      <c r="AC91" s="162"/>
      <c r="AD91" s="162"/>
      <c r="AE91" s="110"/>
      <c r="AF91" s="110"/>
      <c r="AG91" s="110"/>
      <c r="AH91" s="110"/>
      <c r="AI91" s="110"/>
      <c r="AJ91" s="115">
        <f t="shared" si="3"/>
        <v>100</v>
      </c>
      <c r="AK91" s="371">
        <f t="shared" si="4"/>
        <v>1</v>
      </c>
    </row>
    <row r="92" spans="1:37" ht="21.75" hidden="1" customHeight="1" outlineLevel="1" x14ac:dyDescent="0.3">
      <c r="A92" s="13">
        <v>8</v>
      </c>
      <c r="B92" s="51" t="s">
        <v>164</v>
      </c>
      <c r="C92" s="52">
        <v>1170</v>
      </c>
      <c r="D92" s="52">
        <v>100</v>
      </c>
      <c r="E92" s="114"/>
      <c r="F92" s="114"/>
      <c r="G92" s="114"/>
      <c r="H92" s="166"/>
      <c r="I92" s="162"/>
      <c r="J92" s="114"/>
      <c r="K92" s="114"/>
      <c r="L92" s="114"/>
      <c r="M92" s="114"/>
      <c r="N92" s="110"/>
      <c r="O92" s="166"/>
      <c r="P92" s="162"/>
      <c r="Q92" s="114"/>
      <c r="R92" s="110"/>
      <c r="S92" s="114"/>
      <c r="T92" s="114"/>
      <c r="U92" s="110"/>
      <c r="V92" s="166"/>
      <c r="W92" s="162"/>
      <c r="X92" s="114"/>
      <c r="Y92" s="114"/>
      <c r="Z92" s="114"/>
      <c r="AA92" s="114"/>
      <c r="AB92" s="114"/>
      <c r="AC92" s="166"/>
      <c r="AD92" s="162"/>
      <c r="AE92" s="114"/>
      <c r="AF92" s="114"/>
      <c r="AG92" s="114"/>
      <c r="AH92" s="114"/>
      <c r="AI92" s="114"/>
      <c r="AJ92" s="128">
        <f t="shared" si="3"/>
        <v>100</v>
      </c>
      <c r="AK92" s="376">
        <f t="shared" si="4"/>
        <v>1</v>
      </c>
    </row>
    <row r="93" spans="1:37" ht="21.75" collapsed="1" x14ac:dyDescent="0.3">
      <c r="A93" s="39"/>
      <c r="B93" s="40" t="s">
        <v>37</v>
      </c>
      <c r="C93" s="41"/>
      <c r="D93" s="41"/>
      <c r="E93" s="112"/>
      <c r="F93" s="112"/>
      <c r="G93" s="112"/>
      <c r="H93" s="164"/>
      <c r="I93" s="164"/>
      <c r="J93" s="112"/>
      <c r="K93" s="112"/>
      <c r="L93" s="112"/>
      <c r="M93" s="112"/>
      <c r="N93" s="112"/>
      <c r="O93" s="164"/>
      <c r="P93" s="164"/>
      <c r="Q93" s="112"/>
      <c r="R93" s="112"/>
      <c r="S93" s="112"/>
      <c r="T93" s="112"/>
      <c r="U93" s="112"/>
      <c r="V93" s="164"/>
      <c r="W93" s="164"/>
      <c r="X93" s="112"/>
      <c r="Y93" s="112"/>
      <c r="Z93" s="112"/>
      <c r="AA93" s="112"/>
      <c r="AB93" s="112"/>
      <c r="AC93" s="164"/>
      <c r="AD93" s="164"/>
      <c r="AE93" s="112"/>
      <c r="AF93" s="112"/>
      <c r="AG93" s="112"/>
      <c r="AH93" s="112"/>
      <c r="AI93" s="112"/>
      <c r="AJ93" s="125"/>
      <c r="AK93" s="373"/>
    </row>
    <row r="94" spans="1:37" ht="21.75" x14ac:dyDescent="0.3">
      <c r="A94" s="29">
        <v>1</v>
      </c>
      <c r="B94" s="30" t="s">
        <v>167</v>
      </c>
      <c r="C94" s="31">
        <v>1174</v>
      </c>
      <c r="D94" s="31">
        <v>100</v>
      </c>
      <c r="E94" s="110"/>
      <c r="F94" s="110"/>
      <c r="G94" s="110"/>
      <c r="H94" s="162"/>
      <c r="I94" s="162"/>
      <c r="J94" s="110"/>
      <c r="K94" s="110"/>
      <c r="L94" s="110"/>
      <c r="M94" s="110"/>
      <c r="N94" s="110"/>
      <c r="O94" s="162"/>
      <c r="P94" s="162"/>
      <c r="Q94" s="110"/>
      <c r="R94" s="110"/>
      <c r="S94" s="110"/>
      <c r="T94" s="110"/>
      <c r="U94" s="110"/>
      <c r="V94" s="162"/>
      <c r="W94" s="162"/>
      <c r="X94" s="110"/>
      <c r="Y94" s="110"/>
      <c r="Z94" s="110"/>
      <c r="AA94" s="110"/>
      <c r="AB94" s="110"/>
      <c r="AC94" s="162"/>
      <c r="AD94" s="162"/>
      <c r="AE94" s="110"/>
      <c r="AF94" s="110"/>
      <c r="AG94" s="110"/>
      <c r="AH94" s="110"/>
      <c r="AI94" s="110"/>
      <c r="AJ94" s="115">
        <f t="shared" si="3"/>
        <v>100</v>
      </c>
      <c r="AK94" s="371">
        <f>+AJ94/D94</f>
        <v>1</v>
      </c>
    </row>
    <row r="95" spans="1:37" s="44" customFormat="1" ht="21.75" x14ac:dyDescent="0.3">
      <c r="A95" s="39"/>
      <c r="B95" s="40" t="s">
        <v>38</v>
      </c>
      <c r="C95" s="41"/>
      <c r="D95" s="41"/>
      <c r="E95" s="112"/>
      <c r="F95" s="112"/>
      <c r="G95" s="112"/>
      <c r="H95" s="164"/>
      <c r="I95" s="164"/>
      <c r="J95" s="112"/>
      <c r="K95" s="112"/>
      <c r="L95" s="112"/>
      <c r="M95" s="112"/>
      <c r="N95" s="112"/>
      <c r="O95" s="164"/>
      <c r="P95" s="164"/>
      <c r="Q95" s="112"/>
      <c r="R95" s="112"/>
      <c r="S95" s="112"/>
      <c r="T95" s="112"/>
      <c r="U95" s="112"/>
      <c r="V95" s="164"/>
      <c r="W95" s="164"/>
      <c r="X95" s="112"/>
      <c r="Y95" s="112"/>
      <c r="Z95" s="112"/>
      <c r="AA95" s="112"/>
      <c r="AB95" s="112"/>
      <c r="AC95" s="164"/>
      <c r="AD95" s="164"/>
      <c r="AE95" s="112"/>
      <c r="AF95" s="112"/>
      <c r="AG95" s="112"/>
      <c r="AH95" s="112"/>
      <c r="AI95" s="112"/>
      <c r="AJ95" s="125"/>
      <c r="AK95" s="373"/>
    </row>
    <row r="96" spans="1:37" ht="21.75" x14ac:dyDescent="0.3">
      <c r="A96" s="29">
        <v>1</v>
      </c>
      <c r="B96" s="30" t="s">
        <v>165</v>
      </c>
      <c r="C96" s="31">
        <v>1056</v>
      </c>
      <c r="D96" s="31">
        <v>100</v>
      </c>
      <c r="E96" s="110"/>
      <c r="F96" s="110"/>
      <c r="G96" s="110"/>
      <c r="H96" s="162"/>
      <c r="I96" s="162"/>
      <c r="J96" s="110"/>
      <c r="K96" s="110"/>
      <c r="L96" s="110"/>
      <c r="M96" s="110"/>
      <c r="N96" s="110"/>
      <c r="O96" s="162"/>
      <c r="P96" s="162"/>
      <c r="Q96" s="110"/>
      <c r="R96" s="110"/>
      <c r="S96" s="110"/>
      <c r="T96" s="110"/>
      <c r="U96" s="110"/>
      <c r="V96" s="162"/>
      <c r="W96" s="162"/>
      <c r="X96" s="110"/>
      <c r="Y96" s="110"/>
      <c r="Z96" s="110"/>
      <c r="AA96" s="110"/>
      <c r="AB96" s="110"/>
      <c r="AC96" s="162"/>
      <c r="AD96" s="162"/>
      <c r="AE96" s="110"/>
      <c r="AF96" s="110"/>
      <c r="AG96" s="110"/>
      <c r="AH96" s="110"/>
      <c r="AI96" s="110"/>
      <c r="AJ96" s="115">
        <f t="shared" si="3"/>
        <v>100</v>
      </c>
      <c r="AK96" s="371">
        <f>+AJ96/D96</f>
        <v>1</v>
      </c>
    </row>
    <row r="97" spans="1:38" ht="22.5" thickBot="1" x14ac:dyDescent="0.35">
      <c r="A97" s="46">
        <v>2</v>
      </c>
      <c r="B97" s="47" t="s">
        <v>166</v>
      </c>
      <c r="C97" s="48">
        <v>1080</v>
      </c>
      <c r="D97" s="48">
        <v>100</v>
      </c>
      <c r="E97" s="113"/>
      <c r="F97" s="113"/>
      <c r="G97" s="113"/>
      <c r="H97" s="165"/>
      <c r="I97" s="165"/>
      <c r="J97" s="113"/>
      <c r="K97" s="113"/>
      <c r="L97" s="113"/>
      <c r="M97" s="113"/>
      <c r="N97" s="113"/>
      <c r="O97" s="165"/>
      <c r="P97" s="165"/>
      <c r="Q97" s="113"/>
      <c r="R97" s="113"/>
      <c r="S97" s="113"/>
      <c r="T97" s="113"/>
      <c r="U97" s="113"/>
      <c r="V97" s="165"/>
      <c r="W97" s="165"/>
      <c r="X97" s="113"/>
      <c r="Y97" s="113"/>
      <c r="Z97" s="113"/>
      <c r="AA97" s="113"/>
      <c r="AB97" s="113"/>
      <c r="AC97" s="165"/>
      <c r="AD97" s="165"/>
      <c r="AE97" s="113"/>
      <c r="AF97" s="113"/>
      <c r="AG97" s="113"/>
      <c r="AH97" s="113"/>
      <c r="AI97" s="113"/>
      <c r="AJ97" s="126">
        <f t="shared" si="3"/>
        <v>100</v>
      </c>
      <c r="AK97" s="374">
        <f>+AJ97/D97</f>
        <v>1</v>
      </c>
    </row>
    <row r="98" spans="1:38" s="53" customFormat="1" ht="12.75" customHeight="1" x14ac:dyDescent="0.3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5"/>
    </row>
    <row r="99" spans="1:38" ht="27.75" x14ac:dyDescent="0.4">
      <c r="B99" s="66" t="s">
        <v>41</v>
      </c>
      <c r="C99" s="67" t="s">
        <v>42</v>
      </c>
      <c r="D99" s="68"/>
    </row>
    <row r="100" spans="1:38" ht="27.75" x14ac:dyDescent="0.4">
      <c r="B100" s="69" t="s">
        <v>176</v>
      </c>
      <c r="C100" s="67" t="s">
        <v>43</v>
      </c>
      <c r="D100" s="68"/>
      <c r="AL100" s="157">
        <f>100/21</f>
        <v>4.7619047619047619</v>
      </c>
    </row>
    <row r="101" spans="1:38" ht="27.75" x14ac:dyDescent="0.4">
      <c r="B101" s="69" t="s">
        <v>177</v>
      </c>
      <c r="C101" s="67" t="s">
        <v>44</v>
      </c>
      <c r="D101" s="68"/>
      <c r="AL101" s="157">
        <f>71/21</f>
        <v>3.3809523809523809</v>
      </c>
    </row>
    <row r="102" spans="1:38" ht="27.75" x14ac:dyDescent="0.4">
      <c r="B102" s="69" t="s">
        <v>178</v>
      </c>
      <c r="C102" s="67" t="s">
        <v>45</v>
      </c>
      <c r="D102" s="68"/>
      <c r="AL102" s="157">
        <f>56/21</f>
        <v>2.6666666666666665</v>
      </c>
    </row>
  </sheetData>
  <autoFilter ref="AJ7:AK97" xr:uid="{00000000-0009-0000-0000-000005000000}"/>
  <mergeCells count="38">
    <mergeCell ref="N4:N5"/>
    <mergeCell ref="A1:AK2"/>
    <mergeCell ref="A4:A5"/>
    <mergeCell ref="B4:B5"/>
    <mergeCell ref="C4:C5"/>
    <mergeCell ref="D4:D5"/>
    <mergeCell ref="E4:E5"/>
    <mergeCell ref="F4:F5"/>
    <mergeCell ref="G4:G5"/>
    <mergeCell ref="H4:H5"/>
    <mergeCell ref="AJ4:AJ5"/>
    <mergeCell ref="I4:I5"/>
    <mergeCell ref="J4:J5"/>
    <mergeCell ref="K4:K5"/>
    <mergeCell ref="L4:L5"/>
    <mergeCell ref="M4:M5"/>
    <mergeCell ref="Z4:Z5"/>
    <mergeCell ref="AA4:AA5"/>
    <mergeCell ref="AB4:AB5"/>
    <mergeCell ref="AC4:AC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AK4:AK5"/>
    <mergeCell ref="AD4:AD5"/>
    <mergeCell ref="AE4:AE5"/>
    <mergeCell ref="AF4:AF5"/>
    <mergeCell ref="AG4:AG5"/>
    <mergeCell ref="AH4:AH5"/>
    <mergeCell ref="AI4:AI5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4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  <pageSetUpPr fitToPage="1"/>
  </sheetPr>
  <dimension ref="A1:Q103"/>
  <sheetViews>
    <sheetView view="pageBreakPreview" zoomScale="60" zoomScaleNormal="70" workbookViewId="0">
      <pane xSplit="13" ySplit="10" topLeftCell="N92" activePane="bottomRight" state="frozen"/>
      <selection activeCell="C86" sqref="C86"/>
      <selection pane="topRight" activeCell="C86" sqref="C86"/>
      <selection pane="bottomLeft" activeCell="C86" sqref="C86"/>
      <selection pane="bottomRight" activeCell="A3" sqref="A3"/>
    </sheetView>
  </sheetViews>
  <sheetFormatPr defaultRowHeight="20.25" x14ac:dyDescent="0.3"/>
  <cols>
    <col min="1" max="1" width="4.625" style="4" customWidth="1"/>
    <col min="2" max="2" width="35.125" style="57" customWidth="1"/>
    <col min="3" max="3" width="11.75" style="57" customWidth="1"/>
    <col min="4" max="5" width="13.625" style="57" customWidth="1"/>
    <col min="6" max="8" width="19.125" style="54" customWidth="1"/>
    <col min="9" max="9" width="12" style="57" customWidth="1"/>
    <col min="10" max="12" width="19.125" style="57" customWidth="1"/>
    <col min="13" max="13" width="12" style="57" customWidth="1"/>
    <col min="14" max="16" width="19.125" style="4" customWidth="1"/>
    <col min="17" max="17" width="12" style="4" customWidth="1"/>
    <col min="18" max="189" width="9" style="4"/>
    <col min="190" max="190" width="4" style="4" customWidth="1"/>
    <col min="191" max="191" width="17.75" style="4" customWidth="1"/>
    <col min="192" max="193" width="12.5" style="4" customWidth="1"/>
    <col min="194" max="194" width="12.25" style="4" bestFit="1" customWidth="1"/>
    <col min="195" max="196" width="11" style="4" customWidth="1"/>
    <col min="197" max="197" width="9.875" style="4" customWidth="1"/>
    <col min="198" max="199" width="11" style="4" customWidth="1"/>
    <col min="200" max="200" width="10.125" style="4" customWidth="1"/>
    <col min="201" max="202" width="11" style="4" customWidth="1"/>
    <col min="203" max="203" width="10.375" style="4" customWidth="1"/>
    <col min="204" max="205" width="11" style="4" customWidth="1"/>
    <col min="206" max="206" width="10.625" style="4" customWidth="1"/>
    <col min="207" max="209" width="11" style="4" customWidth="1"/>
    <col min="210" max="211" width="11.25" style="4" customWidth="1"/>
    <col min="212" max="212" width="10.375" style="4" bestFit="1" customWidth="1"/>
    <col min="213" max="214" width="11.25" style="4" customWidth="1"/>
    <col min="215" max="215" width="10.375" style="4" customWidth="1"/>
    <col min="216" max="217" width="11.25" style="4" customWidth="1"/>
    <col min="218" max="218" width="12.25" style="4" bestFit="1" customWidth="1"/>
    <col min="219" max="220" width="11.25" style="4" customWidth="1"/>
    <col min="221" max="221" width="9.625" style="4" customWidth="1"/>
    <col min="222" max="223" width="11.25" style="4" customWidth="1"/>
    <col min="224" max="224" width="9.25" style="4" customWidth="1"/>
    <col min="225" max="226" width="11.25" style="4" customWidth="1"/>
    <col min="227" max="227" width="10.125" style="4" customWidth="1"/>
    <col min="228" max="229" width="9.375" style="4" customWidth="1"/>
    <col min="230" max="230" width="10.375" style="4" bestFit="1" customWidth="1"/>
    <col min="231" max="232" width="9.375" style="4" customWidth="1"/>
    <col min="233" max="233" width="9.25" style="4" bestFit="1" customWidth="1"/>
    <col min="234" max="234" width="9.375" style="4" customWidth="1"/>
    <col min="235" max="235" width="9" style="4" customWidth="1"/>
    <col min="236" max="236" width="9.75" style="4" customWidth="1"/>
    <col min="237" max="237" width="10.5" style="4" customWidth="1"/>
    <col min="238" max="238" width="11.125" style="4" bestFit="1" customWidth="1"/>
    <col min="239" max="239" width="10.375" style="4" bestFit="1" customWidth="1"/>
    <col min="240" max="240" width="9.375" style="4" customWidth="1"/>
    <col min="241" max="241" width="10" style="4" customWidth="1"/>
    <col min="242" max="242" width="8.5" style="4" bestFit="1" customWidth="1"/>
    <col min="243" max="243" width="10.25" style="4" customWidth="1"/>
    <col min="244" max="244" width="10.125" style="4" customWidth="1"/>
    <col min="245" max="245" width="9.25" style="4" bestFit="1" customWidth="1"/>
    <col min="246" max="246" width="11" style="4" bestFit="1" customWidth="1"/>
    <col min="247" max="247" width="10.625" style="4" customWidth="1"/>
    <col min="248" max="248" width="10.375" style="4" bestFit="1" customWidth="1"/>
    <col min="249" max="249" width="9.5" style="4" bestFit="1" customWidth="1"/>
    <col min="250" max="445" width="9" style="4"/>
    <col min="446" max="446" width="4" style="4" customWidth="1"/>
    <col min="447" max="447" width="17.75" style="4" customWidth="1"/>
    <col min="448" max="449" width="12.5" style="4" customWidth="1"/>
    <col min="450" max="450" width="12.25" style="4" bestFit="1" customWidth="1"/>
    <col min="451" max="452" width="11" style="4" customWidth="1"/>
    <col min="453" max="453" width="9.875" style="4" customWidth="1"/>
    <col min="454" max="455" width="11" style="4" customWidth="1"/>
    <col min="456" max="456" width="10.125" style="4" customWidth="1"/>
    <col min="457" max="458" width="11" style="4" customWidth="1"/>
    <col min="459" max="459" width="10.375" style="4" customWidth="1"/>
    <col min="460" max="461" width="11" style="4" customWidth="1"/>
    <col min="462" max="462" width="10.625" style="4" customWidth="1"/>
    <col min="463" max="465" width="11" style="4" customWidth="1"/>
    <col min="466" max="467" width="11.25" style="4" customWidth="1"/>
    <col min="468" max="468" width="10.375" style="4" bestFit="1" customWidth="1"/>
    <col min="469" max="470" width="11.25" style="4" customWidth="1"/>
    <col min="471" max="471" width="10.375" style="4" customWidth="1"/>
    <col min="472" max="473" width="11.25" style="4" customWidth="1"/>
    <col min="474" max="474" width="12.25" style="4" bestFit="1" customWidth="1"/>
    <col min="475" max="476" width="11.25" style="4" customWidth="1"/>
    <col min="477" max="477" width="9.625" style="4" customWidth="1"/>
    <col min="478" max="479" width="11.25" style="4" customWidth="1"/>
    <col min="480" max="480" width="9.25" style="4" customWidth="1"/>
    <col min="481" max="482" width="11.25" style="4" customWidth="1"/>
    <col min="483" max="483" width="10.125" style="4" customWidth="1"/>
    <col min="484" max="485" width="9.375" style="4" customWidth="1"/>
    <col min="486" max="486" width="10.375" style="4" bestFit="1" customWidth="1"/>
    <col min="487" max="488" width="9.375" style="4" customWidth="1"/>
    <col min="489" max="489" width="9.25" style="4" bestFit="1" customWidth="1"/>
    <col min="490" max="490" width="9.375" style="4" customWidth="1"/>
    <col min="491" max="491" width="9" style="4" customWidth="1"/>
    <col min="492" max="492" width="9.75" style="4" customWidth="1"/>
    <col min="493" max="493" width="10.5" style="4" customWidth="1"/>
    <col min="494" max="494" width="11.125" style="4" bestFit="1" customWidth="1"/>
    <col min="495" max="495" width="10.375" style="4" bestFit="1" customWidth="1"/>
    <col min="496" max="496" width="9.375" style="4" customWidth="1"/>
    <col min="497" max="497" width="10" style="4" customWidth="1"/>
    <col min="498" max="498" width="8.5" style="4" bestFit="1" customWidth="1"/>
    <col min="499" max="499" width="10.25" style="4" customWidth="1"/>
    <col min="500" max="500" width="10.125" style="4" customWidth="1"/>
    <col min="501" max="501" width="9.25" style="4" bestFit="1" customWidth="1"/>
    <col min="502" max="502" width="11" style="4" bestFit="1" customWidth="1"/>
    <col min="503" max="503" width="10.625" style="4" customWidth="1"/>
    <col min="504" max="504" width="10.375" style="4" bestFit="1" customWidth="1"/>
    <col min="505" max="505" width="9.5" style="4" bestFit="1" customWidth="1"/>
    <col min="506" max="701" width="9" style="4"/>
    <col min="702" max="702" width="4" style="4" customWidth="1"/>
    <col min="703" max="703" width="17.75" style="4" customWidth="1"/>
    <col min="704" max="705" width="12.5" style="4" customWidth="1"/>
    <col min="706" max="706" width="12.25" style="4" bestFit="1" customWidth="1"/>
    <col min="707" max="708" width="11" style="4" customWidth="1"/>
    <col min="709" max="709" width="9.875" style="4" customWidth="1"/>
    <col min="710" max="711" width="11" style="4" customWidth="1"/>
    <col min="712" max="712" width="10.125" style="4" customWidth="1"/>
    <col min="713" max="714" width="11" style="4" customWidth="1"/>
    <col min="715" max="715" width="10.375" style="4" customWidth="1"/>
    <col min="716" max="717" width="11" style="4" customWidth="1"/>
    <col min="718" max="718" width="10.625" style="4" customWidth="1"/>
    <col min="719" max="721" width="11" style="4" customWidth="1"/>
    <col min="722" max="723" width="11.25" style="4" customWidth="1"/>
    <col min="724" max="724" width="10.375" style="4" bestFit="1" customWidth="1"/>
    <col min="725" max="726" width="11.25" style="4" customWidth="1"/>
    <col min="727" max="727" width="10.375" style="4" customWidth="1"/>
    <col min="728" max="729" width="11.25" style="4" customWidth="1"/>
    <col min="730" max="730" width="12.25" style="4" bestFit="1" customWidth="1"/>
    <col min="731" max="732" width="11.25" style="4" customWidth="1"/>
    <col min="733" max="733" width="9.625" style="4" customWidth="1"/>
    <col min="734" max="735" width="11.25" style="4" customWidth="1"/>
    <col min="736" max="736" width="9.25" style="4" customWidth="1"/>
    <col min="737" max="738" width="11.25" style="4" customWidth="1"/>
    <col min="739" max="739" width="10.125" style="4" customWidth="1"/>
    <col min="740" max="741" width="9.375" style="4" customWidth="1"/>
    <col min="742" max="742" width="10.375" style="4" bestFit="1" customWidth="1"/>
    <col min="743" max="744" width="9.375" style="4" customWidth="1"/>
    <col min="745" max="745" width="9.25" style="4" bestFit="1" customWidth="1"/>
    <col min="746" max="746" width="9.375" style="4" customWidth="1"/>
    <col min="747" max="747" width="9" style="4" customWidth="1"/>
    <col min="748" max="748" width="9.75" style="4" customWidth="1"/>
    <col min="749" max="749" width="10.5" style="4" customWidth="1"/>
    <col min="750" max="750" width="11.125" style="4" bestFit="1" customWidth="1"/>
    <col min="751" max="751" width="10.375" style="4" bestFit="1" customWidth="1"/>
    <col min="752" max="752" width="9.375" style="4" customWidth="1"/>
    <col min="753" max="753" width="10" style="4" customWidth="1"/>
    <col min="754" max="754" width="8.5" style="4" bestFit="1" customWidth="1"/>
    <col min="755" max="755" width="10.25" style="4" customWidth="1"/>
    <col min="756" max="756" width="10.125" style="4" customWidth="1"/>
    <col min="757" max="757" width="9.25" style="4" bestFit="1" customWidth="1"/>
    <col min="758" max="758" width="11" style="4" bestFit="1" customWidth="1"/>
    <col min="759" max="759" width="10.625" style="4" customWidth="1"/>
    <col min="760" max="760" width="10.375" style="4" bestFit="1" customWidth="1"/>
    <col min="761" max="761" width="9.5" style="4" bestFit="1" customWidth="1"/>
    <col min="762" max="957" width="9" style="4"/>
    <col min="958" max="958" width="4" style="4" customWidth="1"/>
    <col min="959" max="959" width="17.75" style="4" customWidth="1"/>
    <col min="960" max="961" width="12.5" style="4" customWidth="1"/>
    <col min="962" max="962" width="12.25" style="4" bestFit="1" customWidth="1"/>
    <col min="963" max="964" width="11" style="4" customWidth="1"/>
    <col min="965" max="965" width="9.875" style="4" customWidth="1"/>
    <col min="966" max="967" width="11" style="4" customWidth="1"/>
    <col min="968" max="968" width="10.125" style="4" customWidth="1"/>
    <col min="969" max="970" width="11" style="4" customWidth="1"/>
    <col min="971" max="971" width="10.375" style="4" customWidth="1"/>
    <col min="972" max="973" width="11" style="4" customWidth="1"/>
    <col min="974" max="974" width="10.625" style="4" customWidth="1"/>
    <col min="975" max="977" width="11" style="4" customWidth="1"/>
    <col min="978" max="979" width="11.25" style="4" customWidth="1"/>
    <col min="980" max="980" width="10.375" style="4" bestFit="1" customWidth="1"/>
    <col min="981" max="982" width="11.25" style="4" customWidth="1"/>
    <col min="983" max="983" width="10.375" style="4" customWidth="1"/>
    <col min="984" max="985" width="11.25" style="4" customWidth="1"/>
    <col min="986" max="986" width="12.25" style="4" bestFit="1" customWidth="1"/>
    <col min="987" max="988" width="11.25" style="4" customWidth="1"/>
    <col min="989" max="989" width="9.625" style="4" customWidth="1"/>
    <col min="990" max="991" width="11.25" style="4" customWidth="1"/>
    <col min="992" max="992" width="9.25" style="4" customWidth="1"/>
    <col min="993" max="994" width="11.25" style="4" customWidth="1"/>
    <col min="995" max="995" width="10.125" style="4" customWidth="1"/>
    <col min="996" max="997" width="9.375" style="4" customWidth="1"/>
    <col min="998" max="998" width="10.375" style="4" bestFit="1" customWidth="1"/>
    <col min="999" max="1000" width="9.375" style="4" customWidth="1"/>
    <col min="1001" max="1001" width="9.25" style="4" bestFit="1" customWidth="1"/>
    <col min="1002" max="1002" width="9.375" style="4" customWidth="1"/>
    <col min="1003" max="1003" width="9" style="4" customWidth="1"/>
    <col min="1004" max="1004" width="9.75" style="4" customWidth="1"/>
    <col min="1005" max="1005" width="10.5" style="4" customWidth="1"/>
    <col min="1006" max="1006" width="11.125" style="4" bestFit="1" customWidth="1"/>
    <col min="1007" max="1007" width="10.375" style="4" bestFit="1" customWidth="1"/>
    <col min="1008" max="1008" width="9.375" style="4" customWidth="1"/>
    <col min="1009" max="1009" width="10" style="4" customWidth="1"/>
    <col min="1010" max="1010" width="8.5" style="4" bestFit="1" customWidth="1"/>
    <col min="1011" max="1011" width="10.25" style="4" customWidth="1"/>
    <col min="1012" max="1012" width="10.125" style="4" customWidth="1"/>
    <col min="1013" max="1013" width="9.25" style="4" bestFit="1" customWidth="1"/>
    <col min="1014" max="1014" width="11" style="4" bestFit="1" customWidth="1"/>
    <col min="1015" max="1015" width="10.625" style="4" customWidth="1"/>
    <col min="1016" max="1016" width="10.375" style="4" bestFit="1" customWidth="1"/>
    <col min="1017" max="1017" width="9.5" style="4" bestFit="1" customWidth="1"/>
    <col min="1018" max="1213" width="9" style="4"/>
    <col min="1214" max="1214" width="4" style="4" customWidth="1"/>
    <col min="1215" max="1215" width="17.75" style="4" customWidth="1"/>
    <col min="1216" max="1217" width="12.5" style="4" customWidth="1"/>
    <col min="1218" max="1218" width="12.25" style="4" bestFit="1" customWidth="1"/>
    <col min="1219" max="1220" width="11" style="4" customWidth="1"/>
    <col min="1221" max="1221" width="9.875" style="4" customWidth="1"/>
    <col min="1222" max="1223" width="11" style="4" customWidth="1"/>
    <col min="1224" max="1224" width="10.125" style="4" customWidth="1"/>
    <col min="1225" max="1226" width="11" style="4" customWidth="1"/>
    <col min="1227" max="1227" width="10.375" style="4" customWidth="1"/>
    <col min="1228" max="1229" width="11" style="4" customWidth="1"/>
    <col min="1230" max="1230" width="10.625" style="4" customWidth="1"/>
    <col min="1231" max="1233" width="11" style="4" customWidth="1"/>
    <col min="1234" max="1235" width="11.25" style="4" customWidth="1"/>
    <col min="1236" max="1236" width="10.375" style="4" bestFit="1" customWidth="1"/>
    <col min="1237" max="1238" width="11.25" style="4" customWidth="1"/>
    <col min="1239" max="1239" width="10.375" style="4" customWidth="1"/>
    <col min="1240" max="1241" width="11.25" style="4" customWidth="1"/>
    <col min="1242" max="1242" width="12.25" style="4" bestFit="1" customWidth="1"/>
    <col min="1243" max="1244" width="11.25" style="4" customWidth="1"/>
    <col min="1245" max="1245" width="9.625" style="4" customWidth="1"/>
    <col min="1246" max="1247" width="11.25" style="4" customWidth="1"/>
    <col min="1248" max="1248" width="9.25" style="4" customWidth="1"/>
    <col min="1249" max="1250" width="11.25" style="4" customWidth="1"/>
    <col min="1251" max="1251" width="10.125" style="4" customWidth="1"/>
    <col min="1252" max="1253" width="9.375" style="4" customWidth="1"/>
    <col min="1254" max="1254" width="10.375" style="4" bestFit="1" customWidth="1"/>
    <col min="1255" max="1256" width="9.375" style="4" customWidth="1"/>
    <col min="1257" max="1257" width="9.25" style="4" bestFit="1" customWidth="1"/>
    <col min="1258" max="1258" width="9.375" style="4" customWidth="1"/>
    <col min="1259" max="1259" width="9" style="4" customWidth="1"/>
    <col min="1260" max="1260" width="9.75" style="4" customWidth="1"/>
    <col min="1261" max="1261" width="10.5" style="4" customWidth="1"/>
    <col min="1262" max="1262" width="11.125" style="4" bestFit="1" customWidth="1"/>
    <col min="1263" max="1263" width="10.375" style="4" bestFit="1" customWidth="1"/>
    <col min="1264" max="1264" width="9.375" style="4" customWidth="1"/>
    <col min="1265" max="1265" width="10" style="4" customWidth="1"/>
    <col min="1266" max="1266" width="8.5" style="4" bestFit="1" customWidth="1"/>
    <col min="1267" max="1267" width="10.25" style="4" customWidth="1"/>
    <col min="1268" max="1268" width="10.125" style="4" customWidth="1"/>
    <col min="1269" max="1269" width="9.25" style="4" bestFit="1" customWidth="1"/>
    <col min="1270" max="1270" width="11" style="4" bestFit="1" customWidth="1"/>
    <col min="1271" max="1271" width="10.625" style="4" customWidth="1"/>
    <col min="1272" max="1272" width="10.375" style="4" bestFit="1" customWidth="1"/>
    <col min="1273" max="1273" width="9.5" style="4" bestFit="1" customWidth="1"/>
    <col min="1274" max="1469" width="9" style="4"/>
    <col min="1470" max="1470" width="4" style="4" customWidth="1"/>
    <col min="1471" max="1471" width="17.75" style="4" customWidth="1"/>
    <col min="1472" max="1473" width="12.5" style="4" customWidth="1"/>
    <col min="1474" max="1474" width="12.25" style="4" bestFit="1" customWidth="1"/>
    <col min="1475" max="1476" width="11" style="4" customWidth="1"/>
    <col min="1477" max="1477" width="9.875" style="4" customWidth="1"/>
    <col min="1478" max="1479" width="11" style="4" customWidth="1"/>
    <col min="1480" max="1480" width="10.125" style="4" customWidth="1"/>
    <col min="1481" max="1482" width="11" style="4" customWidth="1"/>
    <col min="1483" max="1483" width="10.375" style="4" customWidth="1"/>
    <col min="1484" max="1485" width="11" style="4" customWidth="1"/>
    <col min="1486" max="1486" width="10.625" style="4" customWidth="1"/>
    <col min="1487" max="1489" width="11" style="4" customWidth="1"/>
    <col min="1490" max="1491" width="11.25" style="4" customWidth="1"/>
    <col min="1492" max="1492" width="10.375" style="4" bestFit="1" customWidth="1"/>
    <col min="1493" max="1494" width="11.25" style="4" customWidth="1"/>
    <col min="1495" max="1495" width="10.375" style="4" customWidth="1"/>
    <col min="1496" max="1497" width="11.25" style="4" customWidth="1"/>
    <col min="1498" max="1498" width="12.25" style="4" bestFit="1" customWidth="1"/>
    <col min="1499" max="1500" width="11.25" style="4" customWidth="1"/>
    <col min="1501" max="1501" width="9.625" style="4" customWidth="1"/>
    <col min="1502" max="1503" width="11.25" style="4" customWidth="1"/>
    <col min="1504" max="1504" width="9.25" style="4" customWidth="1"/>
    <col min="1505" max="1506" width="11.25" style="4" customWidth="1"/>
    <col min="1507" max="1507" width="10.125" style="4" customWidth="1"/>
    <col min="1508" max="1509" width="9.375" style="4" customWidth="1"/>
    <col min="1510" max="1510" width="10.375" style="4" bestFit="1" customWidth="1"/>
    <col min="1511" max="1512" width="9.375" style="4" customWidth="1"/>
    <col min="1513" max="1513" width="9.25" style="4" bestFit="1" customWidth="1"/>
    <col min="1514" max="1514" width="9.375" style="4" customWidth="1"/>
    <col min="1515" max="1515" width="9" style="4" customWidth="1"/>
    <col min="1516" max="1516" width="9.75" style="4" customWidth="1"/>
    <col min="1517" max="1517" width="10.5" style="4" customWidth="1"/>
    <col min="1518" max="1518" width="11.125" style="4" bestFit="1" customWidth="1"/>
    <col min="1519" max="1519" width="10.375" style="4" bestFit="1" customWidth="1"/>
    <col min="1520" max="1520" width="9.375" style="4" customWidth="1"/>
    <col min="1521" max="1521" width="10" style="4" customWidth="1"/>
    <col min="1522" max="1522" width="8.5" style="4" bestFit="1" customWidth="1"/>
    <col min="1523" max="1523" width="10.25" style="4" customWidth="1"/>
    <col min="1524" max="1524" width="10.125" style="4" customWidth="1"/>
    <col min="1525" max="1525" width="9.25" style="4" bestFit="1" customWidth="1"/>
    <col min="1526" max="1526" width="11" style="4" bestFit="1" customWidth="1"/>
    <col min="1527" max="1527" width="10.625" style="4" customWidth="1"/>
    <col min="1528" max="1528" width="10.375" style="4" bestFit="1" customWidth="1"/>
    <col min="1529" max="1529" width="9.5" style="4" bestFit="1" customWidth="1"/>
    <col min="1530" max="1725" width="9" style="4"/>
    <col min="1726" max="1726" width="4" style="4" customWidth="1"/>
    <col min="1727" max="1727" width="17.75" style="4" customWidth="1"/>
    <col min="1728" max="1729" width="12.5" style="4" customWidth="1"/>
    <col min="1730" max="1730" width="12.25" style="4" bestFit="1" customWidth="1"/>
    <col min="1731" max="1732" width="11" style="4" customWidth="1"/>
    <col min="1733" max="1733" width="9.875" style="4" customWidth="1"/>
    <col min="1734" max="1735" width="11" style="4" customWidth="1"/>
    <col min="1736" max="1736" width="10.125" style="4" customWidth="1"/>
    <col min="1737" max="1738" width="11" style="4" customWidth="1"/>
    <col min="1739" max="1739" width="10.375" style="4" customWidth="1"/>
    <col min="1740" max="1741" width="11" style="4" customWidth="1"/>
    <col min="1742" max="1742" width="10.625" style="4" customWidth="1"/>
    <col min="1743" max="1745" width="11" style="4" customWidth="1"/>
    <col min="1746" max="1747" width="11.25" style="4" customWidth="1"/>
    <col min="1748" max="1748" width="10.375" style="4" bestFit="1" customWidth="1"/>
    <col min="1749" max="1750" width="11.25" style="4" customWidth="1"/>
    <col min="1751" max="1751" width="10.375" style="4" customWidth="1"/>
    <col min="1752" max="1753" width="11.25" style="4" customWidth="1"/>
    <col min="1754" max="1754" width="12.25" style="4" bestFit="1" customWidth="1"/>
    <col min="1755" max="1756" width="11.25" style="4" customWidth="1"/>
    <col min="1757" max="1757" width="9.625" style="4" customWidth="1"/>
    <col min="1758" max="1759" width="11.25" style="4" customWidth="1"/>
    <col min="1760" max="1760" width="9.25" style="4" customWidth="1"/>
    <col min="1761" max="1762" width="11.25" style="4" customWidth="1"/>
    <col min="1763" max="1763" width="10.125" style="4" customWidth="1"/>
    <col min="1764" max="1765" width="9.375" style="4" customWidth="1"/>
    <col min="1766" max="1766" width="10.375" style="4" bestFit="1" customWidth="1"/>
    <col min="1767" max="1768" width="9.375" style="4" customWidth="1"/>
    <col min="1769" max="1769" width="9.25" style="4" bestFit="1" customWidth="1"/>
    <col min="1770" max="1770" width="9.375" style="4" customWidth="1"/>
    <col min="1771" max="1771" width="9" style="4" customWidth="1"/>
    <col min="1772" max="1772" width="9.75" style="4" customWidth="1"/>
    <col min="1773" max="1773" width="10.5" style="4" customWidth="1"/>
    <col min="1774" max="1774" width="11.125" style="4" bestFit="1" customWidth="1"/>
    <col min="1775" max="1775" width="10.375" style="4" bestFit="1" customWidth="1"/>
    <col min="1776" max="1776" width="9.375" style="4" customWidth="1"/>
    <col min="1777" max="1777" width="10" style="4" customWidth="1"/>
    <col min="1778" max="1778" width="8.5" style="4" bestFit="1" customWidth="1"/>
    <col min="1779" max="1779" width="10.25" style="4" customWidth="1"/>
    <col min="1780" max="1780" width="10.125" style="4" customWidth="1"/>
    <col min="1781" max="1781" width="9.25" style="4" bestFit="1" customWidth="1"/>
    <col min="1782" max="1782" width="11" style="4" bestFit="1" customWidth="1"/>
    <col min="1783" max="1783" width="10.625" style="4" customWidth="1"/>
    <col min="1784" max="1784" width="10.375" style="4" bestFit="1" customWidth="1"/>
    <col min="1785" max="1785" width="9.5" style="4" bestFit="1" customWidth="1"/>
    <col min="1786" max="1981" width="9" style="4"/>
    <col min="1982" max="1982" width="4" style="4" customWidth="1"/>
    <col min="1983" max="1983" width="17.75" style="4" customWidth="1"/>
    <col min="1984" max="1985" width="12.5" style="4" customWidth="1"/>
    <col min="1986" max="1986" width="12.25" style="4" bestFit="1" customWidth="1"/>
    <col min="1987" max="1988" width="11" style="4" customWidth="1"/>
    <col min="1989" max="1989" width="9.875" style="4" customWidth="1"/>
    <col min="1990" max="1991" width="11" style="4" customWidth="1"/>
    <col min="1992" max="1992" width="10.125" style="4" customWidth="1"/>
    <col min="1993" max="1994" width="11" style="4" customWidth="1"/>
    <col min="1995" max="1995" width="10.375" style="4" customWidth="1"/>
    <col min="1996" max="1997" width="11" style="4" customWidth="1"/>
    <col min="1998" max="1998" width="10.625" style="4" customWidth="1"/>
    <col min="1999" max="2001" width="11" style="4" customWidth="1"/>
    <col min="2002" max="2003" width="11.25" style="4" customWidth="1"/>
    <col min="2004" max="2004" width="10.375" style="4" bestFit="1" customWidth="1"/>
    <col min="2005" max="2006" width="11.25" style="4" customWidth="1"/>
    <col min="2007" max="2007" width="10.375" style="4" customWidth="1"/>
    <col min="2008" max="2009" width="11.25" style="4" customWidth="1"/>
    <col min="2010" max="2010" width="12.25" style="4" bestFit="1" customWidth="1"/>
    <col min="2011" max="2012" width="11.25" style="4" customWidth="1"/>
    <col min="2013" max="2013" width="9.625" style="4" customWidth="1"/>
    <col min="2014" max="2015" width="11.25" style="4" customWidth="1"/>
    <col min="2016" max="2016" width="9.25" style="4" customWidth="1"/>
    <col min="2017" max="2018" width="11.25" style="4" customWidth="1"/>
    <col min="2019" max="2019" width="10.125" style="4" customWidth="1"/>
    <col min="2020" max="2021" width="9.375" style="4" customWidth="1"/>
    <col min="2022" max="2022" width="10.375" style="4" bestFit="1" customWidth="1"/>
    <col min="2023" max="2024" width="9.375" style="4" customWidth="1"/>
    <col min="2025" max="2025" width="9.25" style="4" bestFit="1" customWidth="1"/>
    <col min="2026" max="2026" width="9.375" style="4" customWidth="1"/>
    <col min="2027" max="2027" width="9" style="4" customWidth="1"/>
    <col min="2028" max="2028" width="9.75" style="4" customWidth="1"/>
    <col min="2029" max="2029" width="10.5" style="4" customWidth="1"/>
    <col min="2030" max="2030" width="11.125" style="4" bestFit="1" customWidth="1"/>
    <col min="2031" max="2031" width="10.375" style="4" bestFit="1" customWidth="1"/>
    <col min="2032" max="2032" width="9.375" style="4" customWidth="1"/>
    <col min="2033" max="2033" width="10" style="4" customWidth="1"/>
    <col min="2034" max="2034" width="8.5" style="4" bestFit="1" customWidth="1"/>
    <col min="2035" max="2035" width="10.25" style="4" customWidth="1"/>
    <col min="2036" max="2036" width="10.125" style="4" customWidth="1"/>
    <col min="2037" max="2037" width="9.25" style="4" bestFit="1" customWidth="1"/>
    <col min="2038" max="2038" width="11" style="4" bestFit="1" customWidth="1"/>
    <col min="2039" max="2039" width="10.625" style="4" customWidth="1"/>
    <col min="2040" max="2040" width="10.375" style="4" bestFit="1" customWidth="1"/>
    <col min="2041" max="2041" width="9.5" style="4" bestFit="1" customWidth="1"/>
    <col min="2042" max="2237" width="9" style="4"/>
    <col min="2238" max="2238" width="4" style="4" customWidth="1"/>
    <col min="2239" max="2239" width="17.75" style="4" customWidth="1"/>
    <col min="2240" max="2241" width="12.5" style="4" customWidth="1"/>
    <col min="2242" max="2242" width="12.25" style="4" bestFit="1" customWidth="1"/>
    <col min="2243" max="2244" width="11" style="4" customWidth="1"/>
    <col min="2245" max="2245" width="9.875" style="4" customWidth="1"/>
    <col min="2246" max="2247" width="11" style="4" customWidth="1"/>
    <col min="2248" max="2248" width="10.125" style="4" customWidth="1"/>
    <col min="2249" max="2250" width="11" style="4" customWidth="1"/>
    <col min="2251" max="2251" width="10.375" style="4" customWidth="1"/>
    <col min="2252" max="2253" width="11" style="4" customWidth="1"/>
    <col min="2254" max="2254" width="10.625" style="4" customWidth="1"/>
    <col min="2255" max="2257" width="11" style="4" customWidth="1"/>
    <col min="2258" max="2259" width="11.25" style="4" customWidth="1"/>
    <col min="2260" max="2260" width="10.375" style="4" bestFit="1" customWidth="1"/>
    <col min="2261" max="2262" width="11.25" style="4" customWidth="1"/>
    <col min="2263" max="2263" width="10.375" style="4" customWidth="1"/>
    <col min="2264" max="2265" width="11.25" style="4" customWidth="1"/>
    <col min="2266" max="2266" width="12.25" style="4" bestFit="1" customWidth="1"/>
    <col min="2267" max="2268" width="11.25" style="4" customWidth="1"/>
    <col min="2269" max="2269" width="9.625" style="4" customWidth="1"/>
    <col min="2270" max="2271" width="11.25" style="4" customWidth="1"/>
    <col min="2272" max="2272" width="9.25" style="4" customWidth="1"/>
    <col min="2273" max="2274" width="11.25" style="4" customWidth="1"/>
    <col min="2275" max="2275" width="10.125" style="4" customWidth="1"/>
    <col min="2276" max="2277" width="9.375" style="4" customWidth="1"/>
    <col min="2278" max="2278" width="10.375" style="4" bestFit="1" customWidth="1"/>
    <col min="2279" max="2280" width="9.375" style="4" customWidth="1"/>
    <col min="2281" max="2281" width="9.25" style="4" bestFit="1" customWidth="1"/>
    <col min="2282" max="2282" width="9.375" style="4" customWidth="1"/>
    <col min="2283" max="2283" width="9" style="4" customWidth="1"/>
    <col min="2284" max="2284" width="9.75" style="4" customWidth="1"/>
    <col min="2285" max="2285" width="10.5" style="4" customWidth="1"/>
    <col min="2286" max="2286" width="11.125" style="4" bestFit="1" customWidth="1"/>
    <col min="2287" max="2287" width="10.375" style="4" bestFit="1" customWidth="1"/>
    <col min="2288" max="2288" width="9.375" style="4" customWidth="1"/>
    <col min="2289" max="2289" width="10" style="4" customWidth="1"/>
    <col min="2290" max="2290" width="8.5" style="4" bestFit="1" customWidth="1"/>
    <col min="2291" max="2291" width="10.25" style="4" customWidth="1"/>
    <col min="2292" max="2292" width="10.125" style="4" customWidth="1"/>
    <col min="2293" max="2293" width="9.25" style="4" bestFit="1" customWidth="1"/>
    <col min="2294" max="2294" width="11" style="4" bestFit="1" customWidth="1"/>
    <col min="2295" max="2295" width="10.625" style="4" customWidth="1"/>
    <col min="2296" max="2296" width="10.375" style="4" bestFit="1" customWidth="1"/>
    <col min="2297" max="2297" width="9.5" style="4" bestFit="1" customWidth="1"/>
    <col min="2298" max="2493" width="9" style="4"/>
    <col min="2494" max="2494" width="4" style="4" customWidth="1"/>
    <col min="2495" max="2495" width="17.75" style="4" customWidth="1"/>
    <col min="2496" max="2497" width="12.5" style="4" customWidth="1"/>
    <col min="2498" max="2498" width="12.25" style="4" bestFit="1" customWidth="1"/>
    <col min="2499" max="2500" width="11" style="4" customWidth="1"/>
    <col min="2501" max="2501" width="9.875" style="4" customWidth="1"/>
    <col min="2502" max="2503" width="11" style="4" customWidth="1"/>
    <col min="2504" max="2504" width="10.125" style="4" customWidth="1"/>
    <col min="2505" max="2506" width="11" style="4" customWidth="1"/>
    <col min="2507" max="2507" width="10.375" style="4" customWidth="1"/>
    <col min="2508" max="2509" width="11" style="4" customWidth="1"/>
    <col min="2510" max="2510" width="10.625" style="4" customWidth="1"/>
    <col min="2511" max="2513" width="11" style="4" customWidth="1"/>
    <col min="2514" max="2515" width="11.25" style="4" customWidth="1"/>
    <col min="2516" max="2516" width="10.375" style="4" bestFit="1" customWidth="1"/>
    <col min="2517" max="2518" width="11.25" style="4" customWidth="1"/>
    <col min="2519" max="2519" width="10.375" style="4" customWidth="1"/>
    <col min="2520" max="2521" width="11.25" style="4" customWidth="1"/>
    <col min="2522" max="2522" width="12.25" style="4" bestFit="1" customWidth="1"/>
    <col min="2523" max="2524" width="11.25" style="4" customWidth="1"/>
    <col min="2525" max="2525" width="9.625" style="4" customWidth="1"/>
    <col min="2526" max="2527" width="11.25" style="4" customWidth="1"/>
    <col min="2528" max="2528" width="9.25" style="4" customWidth="1"/>
    <col min="2529" max="2530" width="11.25" style="4" customWidth="1"/>
    <col min="2531" max="2531" width="10.125" style="4" customWidth="1"/>
    <col min="2532" max="2533" width="9.375" style="4" customWidth="1"/>
    <col min="2534" max="2534" width="10.375" style="4" bestFit="1" customWidth="1"/>
    <col min="2535" max="2536" width="9.375" style="4" customWidth="1"/>
    <col min="2537" max="2537" width="9.25" style="4" bestFit="1" customWidth="1"/>
    <col min="2538" max="2538" width="9.375" style="4" customWidth="1"/>
    <col min="2539" max="2539" width="9" style="4" customWidth="1"/>
    <col min="2540" max="2540" width="9.75" style="4" customWidth="1"/>
    <col min="2541" max="2541" width="10.5" style="4" customWidth="1"/>
    <col min="2542" max="2542" width="11.125" style="4" bestFit="1" customWidth="1"/>
    <col min="2543" max="2543" width="10.375" style="4" bestFit="1" customWidth="1"/>
    <col min="2544" max="2544" width="9.375" style="4" customWidth="1"/>
    <col min="2545" max="2545" width="10" style="4" customWidth="1"/>
    <col min="2546" max="2546" width="8.5" style="4" bestFit="1" customWidth="1"/>
    <col min="2547" max="2547" width="10.25" style="4" customWidth="1"/>
    <col min="2548" max="2548" width="10.125" style="4" customWidth="1"/>
    <col min="2549" max="2549" width="9.25" style="4" bestFit="1" customWidth="1"/>
    <col min="2550" max="2550" width="11" style="4" bestFit="1" customWidth="1"/>
    <col min="2551" max="2551" width="10.625" style="4" customWidth="1"/>
    <col min="2552" max="2552" width="10.375" style="4" bestFit="1" customWidth="1"/>
    <col min="2553" max="2553" width="9.5" style="4" bestFit="1" customWidth="1"/>
    <col min="2554" max="2749" width="9" style="4"/>
    <col min="2750" max="2750" width="4" style="4" customWidth="1"/>
    <col min="2751" max="2751" width="17.75" style="4" customWidth="1"/>
    <col min="2752" max="2753" width="12.5" style="4" customWidth="1"/>
    <col min="2754" max="2754" width="12.25" style="4" bestFit="1" customWidth="1"/>
    <col min="2755" max="2756" width="11" style="4" customWidth="1"/>
    <col min="2757" max="2757" width="9.875" style="4" customWidth="1"/>
    <col min="2758" max="2759" width="11" style="4" customWidth="1"/>
    <col min="2760" max="2760" width="10.125" style="4" customWidth="1"/>
    <col min="2761" max="2762" width="11" style="4" customWidth="1"/>
    <col min="2763" max="2763" width="10.375" style="4" customWidth="1"/>
    <col min="2764" max="2765" width="11" style="4" customWidth="1"/>
    <col min="2766" max="2766" width="10.625" style="4" customWidth="1"/>
    <col min="2767" max="2769" width="11" style="4" customWidth="1"/>
    <col min="2770" max="2771" width="11.25" style="4" customWidth="1"/>
    <col min="2772" max="2772" width="10.375" style="4" bestFit="1" customWidth="1"/>
    <col min="2773" max="2774" width="11.25" style="4" customWidth="1"/>
    <col min="2775" max="2775" width="10.375" style="4" customWidth="1"/>
    <col min="2776" max="2777" width="11.25" style="4" customWidth="1"/>
    <col min="2778" max="2778" width="12.25" style="4" bestFit="1" customWidth="1"/>
    <col min="2779" max="2780" width="11.25" style="4" customWidth="1"/>
    <col min="2781" max="2781" width="9.625" style="4" customWidth="1"/>
    <col min="2782" max="2783" width="11.25" style="4" customWidth="1"/>
    <col min="2784" max="2784" width="9.25" style="4" customWidth="1"/>
    <col min="2785" max="2786" width="11.25" style="4" customWidth="1"/>
    <col min="2787" max="2787" width="10.125" style="4" customWidth="1"/>
    <col min="2788" max="2789" width="9.375" style="4" customWidth="1"/>
    <col min="2790" max="2790" width="10.375" style="4" bestFit="1" customWidth="1"/>
    <col min="2791" max="2792" width="9.375" style="4" customWidth="1"/>
    <col min="2793" max="2793" width="9.25" style="4" bestFit="1" customWidth="1"/>
    <col min="2794" max="2794" width="9.375" style="4" customWidth="1"/>
    <col min="2795" max="2795" width="9" style="4" customWidth="1"/>
    <col min="2796" max="2796" width="9.75" style="4" customWidth="1"/>
    <col min="2797" max="2797" width="10.5" style="4" customWidth="1"/>
    <col min="2798" max="2798" width="11.125" style="4" bestFit="1" customWidth="1"/>
    <col min="2799" max="2799" width="10.375" style="4" bestFit="1" customWidth="1"/>
    <col min="2800" max="2800" width="9.375" style="4" customWidth="1"/>
    <col min="2801" max="2801" width="10" style="4" customWidth="1"/>
    <col min="2802" max="2802" width="8.5" style="4" bestFit="1" customWidth="1"/>
    <col min="2803" max="2803" width="10.25" style="4" customWidth="1"/>
    <col min="2804" max="2804" width="10.125" style="4" customWidth="1"/>
    <col min="2805" max="2805" width="9.25" style="4" bestFit="1" customWidth="1"/>
    <col min="2806" max="2806" width="11" style="4" bestFit="1" customWidth="1"/>
    <col min="2807" max="2807" width="10.625" style="4" customWidth="1"/>
    <col min="2808" max="2808" width="10.375" style="4" bestFit="1" customWidth="1"/>
    <col min="2809" max="2809" width="9.5" style="4" bestFit="1" customWidth="1"/>
    <col min="2810" max="3005" width="9" style="4"/>
    <col min="3006" max="3006" width="4" style="4" customWidth="1"/>
    <col min="3007" max="3007" width="17.75" style="4" customWidth="1"/>
    <col min="3008" max="3009" width="12.5" style="4" customWidth="1"/>
    <col min="3010" max="3010" width="12.25" style="4" bestFit="1" customWidth="1"/>
    <col min="3011" max="3012" width="11" style="4" customWidth="1"/>
    <col min="3013" max="3013" width="9.875" style="4" customWidth="1"/>
    <col min="3014" max="3015" width="11" style="4" customWidth="1"/>
    <col min="3016" max="3016" width="10.125" style="4" customWidth="1"/>
    <col min="3017" max="3018" width="11" style="4" customWidth="1"/>
    <col min="3019" max="3019" width="10.375" style="4" customWidth="1"/>
    <col min="3020" max="3021" width="11" style="4" customWidth="1"/>
    <col min="3022" max="3022" width="10.625" style="4" customWidth="1"/>
    <col min="3023" max="3025" width="11" style="4" customWidth="1"/>
    <col min="3026" max="3027" width="11.25" style="4" customWidth="1"/>
    <col min="3028" max="3028" width="10.375" style="4" bestFit="1" customWidth="1"/>
    <col min="3029" max="3030" width="11.25" style="4" customWidth="1"/>
    <col min="3031" max="3031" width="10.375" style="4" customWidth="1"/>
    <col min="3032" max="3033" width="11.25" style="4" customWidth="1"/>
    <col min="3034" max="3034" width="12.25" style="4" bestFit="1" customWidth="1"/>
    <col min="3035" max="3036" width="11.25" style="4" customWidth="1"/>
    <col min="3037" max="3037" width="9.625" style="4" customWidth="1"/>
    <col min="3038" max="3039" width="11.25" style="4" customWidth="1"/>
    <col min="3040" max="3040" width="9.25" style="4" customWidth="1"/>
    <col min="3041" max="3042" width="11.25" style="4" customWidth="1"/>
    <col min="3043" max="3043" width="10.125" style="4" customWidth="1"/>
    <col min="3044" max="3045" width="9.375" style="4" customWidth="1"/>
    <col min="3046" max="3046" width="10.375" style="4" bestFit="1" customWidth="1"/>
    <col min="3047" max="3048" width="9.375" style="4" customWidth="1"/>
    <col min="3049" max="3049" width="9.25" style="4" bestFit="1" customWidth="1"/>
    <col min="3050" max="3050" width="9.375" style="4" customWidth="1"/>
    <col min="3051" max="3051" width="9" style="4" customWidth="1"/>
    <col min="3052" max="3052" width="9.75" style="4" customWidth="1"/>
    <col min="3053" max="3053" width="10.5" style="4" customWidth="1"/>
    <col min="3054" max="3054" width="11.125" style="4" bestFit="1" customWidth="1"/>
    <col min="3055" max="3055" width="10.375" style="4" bestFit="1" customWidth="1"/>
    <col min="3056" max="3056" width="9.375" style="4" customWidth="1"/>
    <col min="3057" max="3057" width="10" style="4" customWidth="1"/>
    <col min="3058" max="3058" width="8.5" style="4" bestFit="1" customWidth="1"/>
    <col min="3059" max="3059" width="10.25" style="4" customWidth="1"/>
    <col min="3060" max="3060" width="10.125" style="4" customWidth="1"/>
    <col min="3061" max="3061" width="9.25" style="4" bestFit="1" customWidth="1"/>
    <col min="3062" max="3062" width="11" style="4" bestFit="1" customWidth="1"/>
    <col min="3063" max="3063" width="10.625" style="4" customWidth="1"/>
    <col min="3064" max="3064" width="10.375" style="4" bestFit="1" customWidth="1"/>
    <col min="3065" max="3065" width="9.5" style="4" bestFit="1" customWidth="1"/>
    <col min="3066" max="3261" width="9" style="4"/>
    <col min="3262" max="3262" width="4" style="4" customWidth="1"/>
    <col min="3263" max="3263" width="17.75" style="4" customWidth="1"/>
    <col min="3264" max="3265" width="12.5" style="4" customWidth="1"/>
    <col min="3266" max="3266" width="12.25" style="4" bestFit="1" customWidth="1"/>
    <col min="3267" max="3268" width="11" style="4" customWidth="1"/>
    <col min="3269" max="3269" width="9.875" style="4" customWidth="1"/>
    <col min="3270" max="3271" width="11" style="4" customWidth="1"/>
    <col min="3272" max="3272" width="10.125" style="4" customWidth="1"/>
    <col min="3273" max="3274" width="11" style="4" customWidth="1"/>
    <col min="3275" max="3275" width="10.375" style="4" customWidth="1"/>
    <col min="3276" max="3277" width="11" style="4" customWidth="1"/>
    <col min="3278" max="3278" width="10.625" style="4" customWidth="1"/>
    <col min="3279" max="3281" width="11" style="4" customWidth="1"/>
    <col min="3282" max="3283" width="11.25" style="4" customWidth="1"/>
    <col min="3284" max="3284" width="10.375" style="4" bestFit="1" customWidth="1"/>
    <col min="3285" max="3286" width="11.25" style="4" customWidth="1"/>
    <col min="3287" max="3287" width="10.375" style="4" customWidth="1"/>
    <col min="3288" max="3289" width="11.25" style="4" customWidth="1"/>
    <col min="3290" max="3290" width="12.25" style="4" bestFit="1" customWidth="1"/>
    <col min="3291" max="3292" width="11.25" style="4" customWidth="1"/>
    <col min="3293" max="3293" width="9.625" style="4" customWidth="1"/>
    <col min="3294" max="3295" width="11.25" style="4" customWidth="1"/>
    <col min="3296" max="3296" width="9.25" style="4" customWidth="1"/>
    <col min="3297" max="3298" width="11.25" style="4" customWidth="1"/>
    <col min="3299" max="3299" width="10.125" style="4" customWidth="1"/>
    <col min="3300" max="3301" width="9.375" style="4" customWidth="1"/>
    <col min="3302" max="3302" width="10.375" style="4" bestFit="1" customWidth="1"/>
    <col min="3303" max="3304" width="9.375" style="4" customWidth="1"/>
    <col min="3305" max="3305" width="9.25" style="4" bestFit="1" customWidth="1"/>
    <col min="3306" max="3306" width="9.375" style="4" customWidth="1"/>
    <col min="3307" max="3307" width="9" style="4" customWidth="1"/>
    <col min="3308" max="3308" width="9.75" style="4" customWidth="1"/>
    <col min="3309" max="3309" width="10.5" style="4" customWidth="1"/>
    <col min="3310" max="3310" width="11.125" style="4" bestFit="1" customWidth="1"/>
    <col min="3311" max="3311" width="10.375" style="4" bestFit="1" customWidth="1"/>
    <col min="3312" max="3312" width="9.375" style="4" customWidth="1"/>
    <col min="3313" max="3313" width="10" style="4" customWidth="1"/>
    <col min="3314" max="3314" width="8.5" style="4" bestFit="1" customWidth="1"/>
    <col min="3315" max="3315" width="10.25" style="4" customWidth="1"/>
    <col min="3316" max="3316" width="10.125" style="4" customWidth="1"/>
    <col min="3317" max="3317" width="9.25" style="4" bestFit="1" customWidth="1"/>
    <col min="3318" max="3318" width="11" style="4" bestFit="1" customWidth="1"/>
    <col min="3319" max="3319" width="10.625" style="4" customWidth="1"/>
    <col min="3320" max="3320" width="10.375" style="4" bestFit="1" customWidth="1"/>
    <col min="3321" max="3321" width="9.5" style="4" bestFit="1" customWidth="1"/>
    <col min="3322" max="3517" width="9" style="4"/>
    <col min="3518" max="3518" width="4" style="4" customWidth="1"/>
    <col min="3519" max="3519" width="17.75" style="4" customWidth="1"/>
    <col min="3520" max="3521" width="12.5" style="4" customWidth="1"/>
    <col min="3522" max="3522" width="12.25" style="4" bestFit="1" customWidth="1"/>
    <col min="3523" max="3524" width="11" style="4" customWidth="1"/>
    <col min="3525" max="3525" width="9.875" style="4" customWidth="1"/>
    <col min="3526" max="3527" width="11" style="4" customWidth="1"/>
    <col min="3528" max="3528" width="10.125" style="4" customWidth="1"/>
    <col min="3529" max="3530" width="11" style="4" customWidth="1"/>
    <col min="3531" max="3531" width="10.375" style="4" customWidth="1"/>
    <col min="3532" max="3533" width="11" style="4" customWidth="1"/>
    <col min="3534" max="3534" width="10.625" style="4" customWidth="1"/>
    <col min="3535" max="3537" width="11" style="4" customWidth="1"/>
    <col min="3538" max="3539" width="11.25" style="4" customWidth="1"/>
    <col min="3540" max="3540" width="10.375" style="4" bestFit="1" customWidth="1"/>
    <col min="3541" max="3542" width="11.25" style="4" customWidth="1"/>
    <col min="3543" max="3543" width="10.375" style="4" customWidth="1"/>
    <col min="3544" max="3545" width="11.25" style="4" customWidth="1"/>
    <col min="3546" max="3546" width="12.25" style="4" bestFit="1" customWidth="1"/>
    <col min="3547" max="3548" width="11.25" style="4" customWidth="1"/>
    <col min="3549" max="3549" width="9.625" style="4" customWidth="1"/>
    <col min="3550" max="3551" width="11.25" style="4" customWidth="1"/>
    <col min="3552" max="3552" width="9.25" style="4" customWidth="1"/>
    <col min="3553" max="3554" width="11.25" style="4" customWidth="1"/>
    <col min="3555" max="3555" width="10.125" style="4" customWidth="1"/>
    <col min="3556" max="3557" width="9.375" style="4" customWidth="1"/>
    <col min="3558" max="3558" width="10.375" style="4" bestFit="1" customWidth="1"/>
    <col min="3559" max="3560" width="9.375" style="4" customWidth="1"/>
    <col min="3561" max="3561" width="9.25" style="4" bestFit="1" customWidth="1"/>
    <col min="3562" max="3562" width="9.375" style="4" customWidth="1"/>
    <col min="3563" max="3563" width="9" style="4" customWidth="1"/>
    <col min="3564" max="3564" width="9.75" style="4" customWidth="1"/>
    <col min="3565" max="3565" width="10.5" style="4" customWidth="1"/>
    <col min="3566" max="3566" width="11.125" style="4" bestFit="1" customWidth="1"/>
    <col min="3567" max="3567" width="10.375" style="4" bestFit="1" customWidth="1"/>
    <col min="3568" max="3568" width="9.375" style="4" customWidth="1"/>
    <col min="3569" max="3569" width="10" style="4" customWidth="1"/>
    <col min="3570" max="3570" width="8.5" style="4" bestFit="1" customWidth="1"/>
    <col min="3571" max="3571" width="10.25" style="4" customWidth="1"/>
    <col min="3572" max="3572" width="10.125" style="4" customWidth="1"/>
    <col min="3573" max="3573" width="9.25" style="4" bestFit="1" customWidth="1"/>
    <col min="3574" max="3574" width="11" style="4" bestFit="1" customWidth="1"/>
    <col min="3575" max="3575" width="10.625" style="4" customWidth="1"/>
    <col min="3576" max="3576" width="10.375" style="4" bestFit="1" customWidth="1"/>
    <col min="3577" max="3577" width="9.5" style="4" bestFit="1" customWidth="1"/>
    <col min="3578" max="3773" width="9" style="4"/>
    <col min="3774" max="3774" width="4" style="4" customWidth="1"/>
    <col min="3775" max="3775" width="17.75" style="4" customWidth="1"/>
    <col min="3776" max="3777" width="12.5" style="4" customWidth="1"/>
    <col min="3778" max="3778" width="12.25" style="4" bestFit="1" customWidth="1"/>
    <col min="3779" max="3780" width="11" style="4" customWidth="1"/>
    <col min="3781" max="3781" width="9.875" style="4" customWidth="1"/>
    <col min="3782" max="3783" width="11" style="4" customWidth="1"/>
    <col min="3784" max="3784" width="10.125" style="4" customWidth="1"/>
    <col min="3785" max="3786" width="11" style="4" customWidth="1"/>
    <col min="3787" max="3787" width="10.375" style="4" customWidth="1"/>
    <col min="3788" max="3789" width="11" style="4" customWidth="1"/>
    <col min="3790" max="3790" width="10.625" style="4" customWidth="1"/>
    <col min="3791" max="3793" width="11" style="4" customWidth="1"/>
    <col min="3794" max="3795" width="11.25" style="4" customWidth="1"/>
    <col min="3796" max="3796" width="10.375" style="4" bestFit="1" customWidth="1"/>
    <col min="3797" max="3798" width="11.25" style="4" customWidth="1"/>
    <col min="3799" max="3799" width="10.375" style="4" customWidth="1"/>
    <col min="3800" max="3801" width="11.25" style="4" customWidth="1"/>
    <col min="3802" max="3802" width="12.25" style="4" bestFit="1" customWidth="1"/>
    <col min="3803" max="3804" width="11.25" style="4" customWidth="1"/>
    <col min="3805" max="3805" width="9.625" style="4" customWidth="1"/>
    <col min="3806" max="3807" width="11.25" style="4" customWidth="1"/>
    <col min="3808" max="3808" width="9.25" style="4" customWidth="1"/>
    <col min="3809" max="3810" width="11.25" style="4" customWidth="1"/>
    <col min="3811" max="3811" width="10.125" style="4" customWidth="1"/>
    <col min="3812" max="3813" width="9.375" style="4" customWidth="1"/>
    <col min="3814" max="3814" width="10.375" style="4" bestFit="1" customWidth="1"/>
    <col min="3815" max="3816" width="9.375" style="4" customWidth="1"/>
    <col min="3817" max="3817" width="9.25" style="4" bestFit="1" customWidth="1"/>
    <col min="3818" max="3818" width="9.375" style="4" customWidth="1"/>
    <col min="3819" max="3819" width="9" style="4" customWidth="1"/>
    <col min="3820" max="3820" width="9.75" style="4" customWidth="1"/>
    <col min="3821" max="3821" width="10.5" style="4" customWidth="1"/>
    <col min="3822" max="3822" width="11.125" style="4" bestFit="1" customWidth="1"/>
    <col min="3823" max="3823" width="10.375" style="4" bestFit="1" customWidth="1"/>
    <col min="3824" max="3824" width="9.375" style="4" customWidth="1"/>
    <col min="3825" max="3825" width="10" style="4" customWidth="1"/>
    <col min="3826" max="3826" width="8.5" style="4" bestFit="1" customWidth="1"/>
    <col min="3827" max="3827" width="10.25" style="4" customWidth="1"/>
    <col min="3828" max="3828" width="10.125" style="4" customWidth="1"/>
    <col min="3829" max="3829" width="9.25" style="4" bestFit="1" customWidth="1"/>
    <col min="3830" max="3830" width="11" style="4" bestFit="1" customWidth="1"/>
    <col min="3831" max="3831" width="10.625" style="4" customWidth="1"/>
    <col min="3832" max="3832" width="10.375" style="4" bestFit="1" customWidth="1"/>
    <col min="3833" max="3833" width="9.5" style="4" bestFit="1" customWidth="1"/>
    <col min="3834" max="4029" width="9" style="4"/>
    <col min="4030" max="4030" width="4" style="4" customWidth="1"/>
    <col min="4031" max="4031" width="17.75" style="4" customWidth="1"/>
    <col min="4032" max="4033" width="12.5" style="4" customWidth="1"/>
    <col min="4034" max="4034" width="12.25" style="4" bestFit="1" customWidth="1"/>
    <col min="4035" max="4036" width="11" style="4" customWidth="1"/>
    <col min="4037" max="4037" width="9.875" style="4" customWidth="1"/>
    <col min="4038" max="4039" width="11" style="4" customWidth="1"/>
    <col min="4040" max="4040" width="10.125" style="4" customWidth="1"/>
    <col min="4041" max="4042" width="11" style="4" customWidth="1"/>
    <col min="4043" max="4043" width="10.375" style="4" customWidth="1"/>
    <col min="4044" max="4045" width="11" style="4" customWidth="1"/>
    <col min="4046" max="4046" width="10.625" style="4" customWidth="1"/>
    <col min="4047" max="4049" width="11" style="4" customWidth="1"/>
    <col min="4050" max="4051" width="11.25" style="4" customWidth="1"/>
    <col min="4052" max="4052" width="10.375" style="4" bestFit="1" customWidth="1"/>
    <col min="4053" max="4054" width="11.25" style="4" customWidth="1"/>
    <col min="4055" max="4055" width="10.375" style="4" customWidth="1"/>
    <col min="4056" max="4057" width="11.25" style="4" customWidth="1"/>
    <col min="4058" max="4058" width="12.25" style="4" bestFit="1" customWidth="1"/>
    <col min="4059" max="4060" width="11.25" style="4" customWidth="1"/>
    <col min="4061" max="4061" width="9.625" style="4" customWidth="1"/>
    <col min="4062" max="4063" width="11.25" style="4" customWidth="1"/>
    <col min="4064" max="4064" width="9.25" style="4" customWidth="1"/>
    <col min="4065" max="4066" width="11.25" style="4" customWidth="1"/>
    <col min="4067" max="4067" width="10.125" style="4" customWidth="1"/>
    <col min="4068" max="4069" width="9.375" style="4" customWidth="1"/>
    <col min="4070" max="4070" width="10.375" style="4" bestFit="1" customWidth="1"/>
    <col min="4071" max="4072" width="9.375" style="4" customWidth="1"/>
    <col min="4073" max="4073" width="9.25" style="4" bestFit="1" customWidth="1"/>
    <col min="4074" max="4074" width="9.375" style="4" customWidth="1"/>
    <col min="4075" max="4075" width="9" style="4" customWidth="1"/>
    <col min="4076" max="4076" width="9.75" style="4" customWidth="1"/>
    <col min="4077" max="4077" width="10.5" style="4" customWidth="1"/>
    <col min="4078" max="4078" width="11.125" style="4" bestFit="1" customWidth="1"/>
    <col min="4079" max="4079" width="10.375" style="4" bestFit="1" customWidth="1"/>
    <col min="4080" max="4080" width="9.375" style="4" customWidth="1"/>
    <col min="4081" max="4081" width="10" style="4" customWidth="1"/>
    <col min="4082" max="4082" width="8.5" style="4" bestFit="1" customWidth="1"/>
    <col min="4083" max="4083" width="10.25" style="4" customWidth="1"/>
    <col min="4084" max="4084" width="10.125" style="4" customWidth="1"/>
    <col min="4085" max="4085" width="9.25" style="4" bestFit="1" customWidth="1"/>
    <col min="4086" max="4086" width="11" style="4" bestFit="1" customWidth="1"/>
    <col min="4087" max="4087" width="10.625" style="4" customWidth="1"/>
    <col min="4088" max="4088" width="10.375" style="4" bestFit="1" customWidth="1"/>
    <col min="4089" max="4089" width="9.5" style="4" bestFit="1" customWidth="1"/>
    <col min="4090" max="4285" width="9" style="4"/>
    <col min="4286" max="4286" width="4" style="4" customWidth="1"/>
    <col min="4287" max="4287" width="17.75" style="4" customWidth="1"/>
    <col min="4288" max="4289" width="12.5" style="4" customWidth="1"/>
    <col min="4290" max="4290" width="12.25" style="4" bestFit="1" customWidth="1"/>
    <col min="4291" max="4292" width="11" style="4" customWidth="1"/>
    <col min="4293" max="4293" width="9.875" style="4" customWidth="1"/>
    <col min="4294" max="4295" width="11" style="4" customWidth="1"/>
    <col min="4296" max="4296" width="10.125" style="4" customWidth="1"/>
    <col min="4297" max="4298" width="11" style="4" customWidth="1"/>
    <col min="4299" max="4299" width="10.375" style="4" customWidth="1"/>
    <col min="4300" max="4301" width="11" style="4" customWidth="1"/>
    <col min="4302" max="4302" width="10.625" style="4" customWidth="1"/>
    <col min="4303" max="4305" width="11" style="4" customWidth="1"/>
    <col min="4306" max="4307" width="11.25" style="4" customWidth="1"/>
    <col min="4308" max="4308" width="10.375" style="4" bestFit="1" customWidth="1"/>
    <col min="4309" max="4310" width="11.25" style="4" customWidth="1"/>
    <col min="4311" max="4311" width="10.375" style="4" customWidth="1"/>
    <col min="4312" max="4313" width="11.25" style="4" customWidth="1"/>
    <col min="4314" max="4314" width="12.25" style="4" bestFit="1" customWidth="1"/>
    <col min="4315" max="4316" width="11.25" style="4" customWidth="1"/>
    <col min="4317" max="4317" width="9.625" style="4" customWidth="1"/>
    <col min="4318" max="4319" width="11.25" style="4" customWidth="1"/>
    <col min="4320" max="4320" width="9.25" style="4" customWidth="1"/>
    <col min="4321" max="4322" width="11.25" style="4" customWidth="1"/>
    <col min="4323" max="4323" width="10.125" style="4" customWidth="1"/>
    <col min="4324" max="4325" width="9.375" style="4" customWidth="1"/>
    <col min="4326" max="4326" width="10.375" style="4" bestFit="1" customWidth="1"/>
    <col min="4327" max="4328" width="9.375" style="4" customWidth="1"/>
    <col min="4329" max="4329" width="9.25" style="4" bestFit="1" customWidth="1"/>
    <col min="4330" max="4330" width="9.375" style="4" customWidth="1"/>
    <col min="4331" max="4331" width="9" style="4" customWidth="1"/>
    <col min="4332" max="4332" width="9.75" style="4" customWidth="1"/>
    <col min="4333" max="4333" width="10.5" style="4" customWidth="1"/>
    <col min="4334" max="4334" width="11.125" style="4" bestFit="1" customWidth="1"/>
    <col min="4335" max="4335" width="10.375" style="4" bestFit="1" customWidth="1"/>
    <col min="4336" max="4336" width="9.375" style="4" customWidth="1"/>
    <col min="4337" max="4337" width="10" style="4" customWidth="1"/>
    <col min="4338" max="4338" width="8.5" style="4" bestFit="1" customWidth="1"/>
    <col min="4339" max="4339" width="10.25" style="4" customWidth="1"/>
    <col min="4340" max="4340" width="10.125" style="4" customWidth="1"/>
    <col min="4341" max="4341" width="9.25" style="4" bestFit="1" customWidth="1"/>
    <col min="4342" max="4342" width="11" style="4" bestFit="1" customWidth="1"/>
    <col min="4343" max="4343" width="10.625" style="4" customWidth="1"/>
    <col min="4344" max="4344" width="10.375" style="4" bestFit="1" customWidth="1"/>
    <col min="4345" max="4345" width="9.5" style="4" bestFit="1" customWidth="1"/>
    <col min="4346" max="4541" width="9" style="4"/>
    <col min="4542" max="4542" width="4" style="4" customWidth="1"/>
    <col min="4543" max="4543" width="17.75" style="4" customWidth="1"/>
    <col min="4544" max="4545" width="12.5" style="4" customWidth="1"/>
    <col min="4546" max="4546" width="12.25" style="4" bestFit="1" customWidth="1"/>
    <col min="4547" max="4548" width="11" style="4" customWidth="1"/>
    <col min="4549" max="4549" width="9.875" style="4" customWidth="1"/>
    <col min="4550" max="4551" width="11" style="4" customWidth="1"/>
    <col min="4552" max="4552" width="10.125" style="4" customWidth="1"/>
    <col min="4553" max="4554" width="11" style="4" customWidth="1"/>
    <col min="4555" max="4555" width="10.375" style="4" customWidth="1"/>
    <col min="4556" max="4557" width="11" style="4" customWidth="1"/>
    <col min="4558" max="4558" width="10.625" style="4" customWidth="1"/>
    <col min="4559" max="4561" width="11" style="4" customWidth="1"/>
    <col min="4562" max="4563" width="11.25" style="4" customWidth="1"/>
    <col min="4564" max="4564" width="10.375" style="4" bestFit="1" customWidth="1"/>
    <col min="4565" max="4566" width="11.25" style="4" customWidth="1"/>
    <col min="4567" max="4567" width="10.375" style="4" customWidth="1"/>
    <col min="4568" max="4569" width="11.25" style="4" customWidth="1"/>
    <col min="4570" max="4570" width="12.25" style="4" bestFit="1" customWidth="1"/>
    <col min="4571" max="4572" width="11.25" style="4" customWidth="1"/>
    <col min="4573" max="4573" width="9.625" style="4" customWidth="1"/>
    <col min="4574" max="4575" width="11.25" style="4" customWidth="1"/>
    <col min="4576" max="4576" width="9.25" style="4" customWidth="1"/>
    <col min="4577" max="4578" width="11.25" style="4" customWidth="1"/>
    <col min="4579" max="4579" width="10.125" style="4" customWidth="1"/>
    <col min="4580" max="4581" width="9.375" style="4" customWidth="1"/>
    <col min="4582" max="4582" width="10.375" style="4" bestFit="1" customWidth="1"/>
    <col min="4583" max="4584" width="9.375" style="4" customWidth="1"/>
    <col min="4585" max="4585" width="9.25" style="4" bestFit="1" customWidth="1"/>
    <col min="4586" max="4586" width="9.375" style="4" customWidth="1"/>
    <col min="4587" max="4587" width="9" style="4" customWidth="1"/>
    <col min="4588" max="4588" width="9.75" style="4" customWidth="1"/>
    <col min="4589" max="4589" width="10.5" style="4" customWidth="1"/>
    <col min="4590" max="4590" width="11.125" style="4" bestFit="1" customWidth="1"/>
    <col min="4591" max="4591" width="10.375" style="4" bestFit="1" customWidth="1"/>
    <col min="4592" max="4592" width="9.375" style="4" customWidth="1"/>
    <col min="4593" max="4593" width="10" style="4" customWidth="1"/>
    <col min="4594" max="4594" width="8.5" style="4" bestFit="1" customWidth="1"/>
    <col min="4595" max="4595" width="10.25" style="4" customWidth="1"/>
    <col min="4596" max="4596" width="10.125" style="4" customWidth="1"/>
    <col min="4597" max="4597" width="9.25" style="4" bestFit="1" customWidth="1"/>
    <col min="4598" max="4598" width="11" style="4" bestFit="1" customWidth="1"/>
    <col min="4599" max="4599" width="10.625" style="4" customWidth="1"/>
    <col min="4600" max="4600" width="10.375" style="4" bestFit="1" customWidth="1"/>
    <col min="4601" max="4601" width="9.5" style="4" bestFit="1" customWidth="1"/>
    <col min="4602" max="4797" width="9" style="4"/>
    <col min="4798" max="4798" width="4" style="4" customWidth="1"/>
    <col min="4799" max="4799" width="17.75" style="4" customWidth="1"/>
    <col min="4800" max="4801" width="12.5" style="4" customWidth="1"/>
    <col min="4802" max="4802" width="12.25" style="4" bestFit="1" customWidth="1"/>
    <col min="4803" max="4804" width="11" style="4" customWidth="1"/>
    <col min="4805" max="4805" width="9.875" style="4" customWidth="1"/>
    <col min="4806" max="4807" width="11" style="4" customWidth="1"/>
    <col min="4808" max="4808" width="10.125" style="4" customWidth="1"/>
    <col min="4809" max="4810" width="11" style="4" customWidth="1"/>
    <col min="4811" max="4811" width="10.375" style="4" customWidth="1"/>
    <col min="4812" max="4813" width="11" style="4" customWidth="1"/>
    <col min="4814" max="4814" width="10.625" style="4" customWidth="1"/>
    <col min="4815" max="4817" width="11" style="4" customWidth="1"/>
    <col min="4818" max="4819" width="11.25" style="4" customWidth="1"/>
    <col min="4820" max="4820" width="10.375" style="4" bestFit="1" customWidth="1"/>
    <col min="4821" max="4822" width="11.25" style="4" customWidth="1"/>
    <col min="4823" max="4823" width="10.375" style="4" customWidth="1"/>
    <col min="4824" max="4825" width="11.25" style="4" customWidth="1"/>
    <col min="4826" max="4826" width="12.25" style="4" bestFit="1" customWidth="1"/>
    <col min="4827" max="4828" width="11.25" style="4" customWidth="1"/>
    <col min="4829" max="4829" width="9.625" style="4" customWidth="1"/>
    <col min="4830" max="4831" width="11.25" style="4" customWidth="1"/>
    <col min="4832" max="4832" width="9.25" style="4" customWidth="1"/>
    <col min="4833" max="4834" width="11.25" style="4" customWidth="1"/>
    <col min="4835" max="4835" width="10.125" style="4" customWidth="1"/>
    <col min="4836" max="4837" width="9.375" style="4" customWidth="1"/>
    <col min="4838" max="4838" width="10.375" style="4" bestFit="1" customWidth="1"/>
    <col min="4839" max="4840" width="9.375" style="4" customWidth="1"/>
    <col min="4841" max="4841" width="9.25" style="4" bestFit="1" customWidth="1"/>
    <col min="4842" max="4842" width="9.375" style="4" customWidth="1"/>
    <col min="4843" max="4843" width="9" style="4" customWidth="1"/>
    <col min="4844" max="4844" width="9.75" style="4" customWidth="1"/>
    <col min="4845" max="4845" width="10.5" style="4" customWidth="1"/>
    <col min="4846" max="4846" width="11.125" style="4" bestFit="1" customWidth="1"/>
    <col min="4847" max="4847" width="10.375" style="4" bestFit="1" customWidth="1"/>
    <col min="4848" max="4848" width="9.375" style="4" customWidth="1"/>
    <col min="4849" max="4849" width="10" style="4" customWidth="1"/>
    <col min="4850" max="4850" width="8.5" style="4" bestFit="1" customWidth="1"/>
    <col min="4851" max="4851" width="10.25" style="4" customWidth="1"/>
    <col min="4852" max="4852" width="10.125" style="4" customWidth="1"/>
    <col min="4853" max="4853" width="9.25" style="4" bestFit="1" customWidth="1"/>
    <col min="4854" max="4854" width="11" style="4" bestFit="1" customWidth="1"/>
    <col min="4855" max="4855" width="10.625" style="4" customWidth="1"/>
    <col min="4856" max="4856" width="10.375" style="4" bestFit="1" customWidth="1"/>
    <col min="4857" max="4857" width="9.5" style="4" bestFit="1" customWidth="1"/>
    <col min="4858" max="5053" width="9" style="4"/>
    <col min="5054" max="5054" width="4" style="4" customWidth="1"/>
    <col min="5055" max="5055" width="17.75" style="4" customWidth="1"/>
    <col min="5056" max="5057" width="12.5" style="4" customWidth="1"/>
    <col min="5058" max="5058" width="12.25" style="4" bestFit="1" customWidth="1"/>
    <col min="5059" max="5060" width="11" style="4" customWidth="1"/>
    <col min="5061" max="5061" width="9.875" style="4" customWidth="1"/>
    <col min="5062" max="5063" width="11" style="4" customWidth="1"/>
    <col min="5064" max="5064" width="10.125" style="4" customWidth="1"/>
    <col min="5065" max="5066" width="11" style="4" customWidth="1"/>
    <col min="5067" max="5067" width="10.375" style="4" customWidth="1"/>
    <col min="5068" max="5069" width="11" style="4" customWidth="1"/>
    <col min="5070" max="5070" width="10.625" style="4" customWidth="1"/>
    <col min="5071" max="5073" width="11" style="4" customWidth="1"/>
    <col min="5074" max="5075" width="11.25" style="4" customWidth="1"/>
    <col min="5076" max="5076" width="10.375" style="4" bestFit="1" customWidth="1"/>
    <col min="5077" max="5078" width="11.25" style="4" customWidth="1"/>
    <col min="5079" max="5079" width="10.375" style="4" customWidth="1"/>
    <col min="5080" max="5081" width="11.25" style="4" customWidth="1"/>
    <col min="5082" max="5082" width="12.25" style="4" bestFit="1" customWidth="1"/>
    <col min="5083" max="5084" width="11.25" style="4" customWidth="1"/>
    <col min="5085" max="5085" width="9.625" style="4" customWidth="1"/>
    <col min="5086" max="5087" width="11.25" style="4" customWidth="1"/>
    <col min="5088" max="5088" width="9.25" style="4" customWidth="1"/>
    <col min="5089" max="5090" width="11.25" style="4" customWidth="1"/>
    <col min="5091" max="5091" width="10.125" style="4" customWidth="1"/>
    <col min="5092" max="5093" width="9.375" style="4" customWidth="1"/>
    <col min="5094" max="5094" width="10.375" style="4" bestFit="1" customWidth="1"/>
    <col min="5095" max="5096" width="9.375" style="4" customWidth="1"/>
    <col min="5097" max="5097" width="9.25" style="4" bestFit="1" customWidth="1"/>
    <col min="5098" max="5098" width="9.375" style="4" customWidth="1"/>
    <col min="5099" max="5099" width="9" style="4" customWidth="1"/>
    <col min="5100" max="5100" width="9.75" style="4" customWidth="1"/>
    <col min="5101" max="5101" width="10.5" style="4" customWidth="1"/>
    <col min="5102" max="5102" width="11.125" style="4" bestFit="1" customWidth="1"/>
    <col min="5103" max="5103" width="10.375" style="4" bestFit="1" customWidth="1"/>
    <col min="5104" max="5104" width="9.375" style="4" customWidth="1"/>
    <col min="5105" max="5105" width="10" style="4" customWidth="1"/>
    <col min="5106" max="5106" width="8.5" style="4" bestFit="1" customWidth="1"/>
    <col min="5107" max="5107" width="10.25" style="4" customWidth="1"/>
    <col min="5108" max="5108" width="10.125" style="4" customWidth="1"/>
    <col min="5109" max="5109" width="9.25" style="4" bestFit="1" customWidth="1"/>
    <col min="5110" max="5110" width="11" style="4" bestFit="1" customWidth="1"/>
    <col min="5111" max="5111" width="10.625" style="4" customWidth="1"/>
    <col min="5112" max="5112" width="10.375" style="4" bestFit="1" customWidth="1"/>
    <col min="5113" max="5113" width="9.5" style="4" bestFit="1" customWidth="1"/>
    <col min="5114" max="5309" width="9" style="4"/>
    <col min="5310" max="5310" width="4" style="4" customWidth="1"/>
    <col min="5311" max="5311" width="17.75" style="4" customWidth="1"/>
    <col min="5312" max="5313" width="12.5" style="4" customWidth="1"/>
    <col min="5314" max="5314" width="12.25" style="4" bestFit="1" customWidth="1"/>
    <col min="5315" max="5316" width="11" style="4" customWidth="1"/>
    <col min="5317" max="5317" width="9.875" style="4" customWidth="1"/>
    <col min="5318" max="5319" width="11" style="4" customWidth="1"/>
    <col min="5320" max="5320" width="10.125" style="4" customWidth="1"/>
    <col min="5321" max="5322" width="11" style="4" customWidth="1"/>
    <col min="5323" max="5323" width="10.375" style="4" customWidth="1"/>
    <col min="5324" max="5325" width="11" style="4" customWidth="1"/>
    <col min="5326" max="5326" width="10.625" style="4" customWidth="1"/>
    <col min="5327" max="5329" width="11" style="4" customWidth="1"/>
    <col min="5330" max="5331" width="11.25" style="4" customWidth="1"/>
    <col min="5332" max="5332" width="10.375" style="4" bestFit="1" customWidth="1"/>
    <col min="5333" max="5334" width="11.25" style="4" customWidth="1"/>
    <col min="5335" max="5335" width="10.375" style="4" customWidth="1"/>
    <col min="5336" max="5337" width="11.25" style="4" customWidth="1"/>
    <col min="5338" max="5338" width="12.25" style="4" bestFit="1" customWidth="1"/>
    <col min="5339" max="5340" width="11.25" style="4" customWidth="1"/>
    <col min="5341" max="5341" width="9.625" style="4" customWidth="1"/>
    <col min="5342" max="5343" width="11.25" style="4" customWidth="1"/>
    <col min="5344" max="5344" width="9.25" style="4" customWidth="1"/>
    <col min="5345" max="5346" width="11.25" style="4" customWidth="1"/>
    <col min="5347" max="5347" width="10.125" style="4" customWidth="1"/>
    <col min="5348" max="5349" width="9.375" style="4" customWidth="1"/>
    <col min="5350" max="5350" width="10.375" style="4" bestFit="1" customWidth="1"/>
    <col min="5351" max="5352" width="9.375" style="4" customWidth="1"/>
    <col min="5353" max="5353" width="9.25" style="4" bestFit="1" customWidth="1"/>
    <col min="5354" max="5354" width="9.375" style="4" customWidth="1"/>
    <col min="5355" max="5355" width="9" style="4" customWidth="1"/>
    <col min="5356" max="5356" width="9.75" style="4" customWidth="1"/>
    <col min="5357" max="5357" width="10.5" style="4" customWidth="1"/>
    <col min="5358" max="5358" width="11.125" style="4" bestFit="1" customWidth="1"/>
    <col min="5359" max="5359" width="10.375" style="4" bestFit="1" customWidth="1"/>
    <col min="5360" max="5360" width="9.375" style="4" customWidth="1"/>
    <col min="5361" max="5361" width="10" style="4" customWidth="1"/>
    <col min="5362" max="5362" width="8.5" style="4" bestFit="1" customWidth="1"/>
    <col min="5363" max="5363" width="10.25" style="4" customWidth="1"/>
    <col min="5364" max="5364" width="10.125" style="4" customWidth="1"/>
    <col min="5365" max="5365" width="9.25" style="4" bestFit="1" customWidth="1"/>
    <col min="5366" max="5366" width="11" style="4" bestFit="1" customWidth="1"/>
    <col min="5367" max="5367" width="10.625" style="4" customWidth="1"/>
    <col min="5368" max="5368" width="10.375" style="4" bestFit="1" customWidth="1"/>
    <col min="5369" max="5369" width="9.5" style="4" bestFit="1" customWidth="1"/>
    <col min="5370" max="5565" width="9" style="4"/>
    <col min="5566" max="5566" width="4" style="4" customWidth="1"/>
    <col min="5567" max="5567" width="17.75" style="4" customWidth="1"/>
    <col min="5568" max="5569" width="12.5" style="4" customWidth="1"/>
    <col min="5570" max="5570" width="12.25" style="4" bestFit="1" customWidth="1"/>
    <col min="5571" max="5572" width="11" style="4" customWidth="1"/>
    <col min="5573" max="5573" width="9.875" style="4" customWidth="1"/>
    <col min="5574" max="5575" width="11" style="4" customWidth="1"/>
    <col min="5576" max="5576" width="10.125" style="4" customWidth="1"/>
    <col min="5577" max="5578" width="11" style="4" customWidth="1"/>
    <col min="5579" max="5579" width="10.375" style="4" customWidth="1"/>
    <col min="5580" max="5581" width="11" style="4" customWidth="1"/>
    <col min="5582" max="5582" width="10.625" style="4" customWidth="1"/>
    <col min="5583" max="5585" width="11" style="4" customWidth="1"/>
    <col min="5586" max="5587" width="11.25" style="4" customWidth="1"/>
    <col min="5588" max="5588" width="10.375" style="4" bestFit="1" customWidth="1"/>
    <col min="5589" max="5590" width="11.25" style="4" customWidth="1"/>
    <col min="5591" max="5591" width="10.375" style="4" customWidth="1"/>
    <col min="5592" max="5593" width="11.25" style="4" customWidth="1"/>
    <col min="5594" max="5594" width="12.25" style="4" bestFit="1" customWidth="1"/>
    <col min="5595" max="5596" width="11.25" style="4" customWidth="1"/>
    <col min="5597" max="5597" width="9.625" style="4" customWidth="1"/>
    <col min="5598" max="5599" width="11.25" style="4" customWidth="1"/>
    <col min="5600" max="5600" width="9.25" style="4" customWidth="1"/>
    <col min="5601" max="5602" width="11.25" style="4" customWidth="1"/>
    <col min="5603" max="5603" width="10.125" style="4" customWidth="1"/>
    <col min="5604" max="5605" width="9.375" style="4" customWidth="1"/>
    <col min="5606" max="5606" width="10.375" style="4" bestFit="1" customWidth="1"/>
    <col min="5607" max="5608" width="9.375" style="4" customWidth="1"/>
    <col min="5609" max="5609" width="9.25" style="4" bestFit="1" customWidth="1"/>
    <col min="5610" max="5610" width="9.375" style="4" customWidth="1"/>
    <col min="5611" max="5611" width="9" style="4" customWidth="1"/>
    <col min="5612" max="5612" width="9.75" style="4" customWidth="1"/>
    <col min="5613" max="5613" width="10.5" style="4" customWidth="1"/>
    <col min="5614" max="5614" width="11.125" style="4" bestFit="1" customWidth="1"/>
    <col min="5615" max="5615" width="10.375" style="4" bestFit="1" customWidth="1"/>
    <col min="5616" max="5616" width="9.375" style="4" customWidth="1"/>
    <col min="5617" max="5617" width="10" style="4" customWidth="1"/>
    <col min="5618" max="5618" width="8.5" style="4" bestFit="1" customWidth="1"/>
    <col min="5619" max="5619" width="10.25" style="4" customWidth="1"/>
    <col min="5620" max="5620" width="10.125" style="4" customWidth="1"/>
    <col min="5621" max="5621" width="9.25" style="4" bestFit="1" customWidth="1"/>
    <col min="5622" max="5622" width="11" style="4" bestFit="1" customWidth="1"/>
    <col min="5623" max="5623" width="10.625" style="4" customWidth="1"/>
    <col min="5624" max="5624" width="10.375" style="4" bestFit="1" customWidth="1"/>
    <col min="5625" max="5625" width="9.5" style="4" bestFit="1" customWidth="1"/>
    <col min="5626" max="5821" width="9" style="4"/>
    <col min="5822" max="5822" width="4" style="4" customWidth="1"/>
    <col min="5823" max="5823" width="17.75" style="4" customWidth="1"/>
    <col min="5824" max="5825" width="12.5" style="4" customWidth="1"/>
    <col min="5826" max="5826" width="12.25" style="4" bestFit="1" customWidth="1"/>
    <col min="5827" max="5828" width="11" style="4" customWidth="1"/>
    <col min="5829" max="5829" width="9.875" style="4" customWidth="1"/>
    <col min="5830" max="5831" width="11" style="4" customWidth="1"/>
    <col min="5832" max="5832" width="10.125" style="4" customWidth="1"/>
    <col min="5833" max="5834" width="11" style="4" customWidth="1"/>
    <col min="5835" max="5835" width="10.375" style="4" customWidth="1"/>
    <col min="5836" max="5837" width="11" style="4" customWidth="1"/>
    <col min="5838" max="5838" width="10.625" style="4" customWidth="1"/>
    <col min="5839" max="5841" width="11" style="4" customWidth="1"/>
    <col min="5842" max="5843" width="11.25" style="4" customWidth="1"/>
    <col min="5844" max="5844" width="10.375" style="4" bestFit="1" customWidth="1"/>
    <col min="5845" max="5846" width="11.25" style="4" customWidth="1"/>
    <col min="5847" max="5847" width="10.375" style="4" customWidth="1"/>
    <col min="5848" max="5849" width="11.25" style="4" customWidth="1"/>
    <col min="5850" max="5850" width="12.25" style="4" bestFit="1" customWidth="1"/>
    <col min="5851" max="5852" width="11.25" style="4" customWidth="1"/>
    <col min="5853" max="5853" width="9.625" style="4" customWidth="1"/>
    <col min="5854" max="5855" width="11.25" style="4" customWidth="1"/>
    <col min="5856" max="5856" width="9.25" style="4" customWidth="1"/>
    <col min="5857" max="5858" width="11.25" style="4" customWidth="1"/>
    <col min="5859" max="5859" width="10.125" style="4" customWidth="1"/>
    <col min="5860" max="5861" width="9.375" style="4" customWidth="1"/>
    <col min="5862" max="5862" width="10.375" style="4" bestFit="1" customWidth="1"/>
    <col min="5863" max="5864" width="9.375" style="4" customWidth="1"/>
    <col min="5865" max="5865" width="9.25" style="4" bestFit="1" customWidth="1"/>
    <col min="5866" max="5866" width="9.375" style="4" customWidth="1"/>
    <col min="5867" max="5867" width="9" style="4" customWidth="1"/>
    <col min="5868" max="5868" width="9.75" style="4" customWidth="1"/>
    <col min="5869" max="5869" width="10.5" style="4" customWidth="1"/>
    <col min="5870" max="5870" width="11.125" style="4" bestFit="1" customWidth="1"/>
    <col min="5871" max="5871" width="10.375" style="4" bestFit="1" customWidth="1"/>
    <col min="5872" max="5872" width="9.375" style="4" customWidth="1"/>
    <col min="5873" max="5873" width="10" style="4" customWidth="1"/>
    <col min="5874" max="5874" width="8.5" style="4" bestFit="1" customWidth="1"/>
    <col min="5875" max="5875" width="10.25" style="4" customWidth="1"/>
    <col min="5876" max="5876" width="10.125" style="4" customWidth="1"/>
    <col min="5877" max="5877" width="9.25" style="4" bestFit="1" customWidth="1"/>
    <col min="5878" max="5878" width="11" style="4" bestFit="1" customWidth="1"/>
    <col min="5879" max="5879" width="10.625" style="4" customWidth="1"/>
    <col min="5880" max="5880" width="10.375" style="4" bestFit="1" customWidth="1"/>
    <col min="5881" max="5881" width="9.5" style="4" bestFit="1" customWidth="1"/>
    <col min="5882" max="6077" width="9" style="4"/>
    <col min="6078" max="6078" width="4" style="4" customWidth="1"/>
    <col min="6079" max="6079" width="17.75" style="4" customWidth="1"/>
    <col min="6080" max="6081" width="12.5" style="4" customWidth="1"/>
    <col min="6082" max="6082" width="12.25" style="4" bestFit="1" customWidth="1"/>
    <col min="6083" max="6084" width="11" style="4" customWidth="1"/>
    <col min="6085" max="6085" width="9.875" style="4" customWidth="1"/>
    <col min="6086" max="6087" width="11" style="4" customWidth="1"/>
    <col min="6088" max="6088" width="10.125" style="4" customWidth="1"/>
    <col min="6089" max="6090" width="11" style="4" customWidth="1"/>
    <col min="6091" max="6091" width="10.375" style="4" customWidth="1"/>
    <col min="6092" max="6093" width="11" style="4" customWidth="1"/>
    <col min="6094" max="6094" width="10.625" style="4" customWidth="1"/>
    <col min="6095" max="6097" width="11" style="4" customWidth="1"/>
    <col min="6098" max="6099" width="11.25" style="4" customWidth="1"/>
    <col min="6100" max="6100" width="10.375" style="4" bestFit="1" customWidth="1"/>
    <col min="6101" max="6102" width="11.25" style="4" customWidth="1"/>
    <col min="6103" max="6103" width="10.375" style="4" customWidth="1"/>
    <col min="6104" max="6105" width="11.25" style="4" customWidth="1"/>
    <col min="6106" max="6106" width="12.25" style="4" bestFit="1" customWidth="1"/>
    <col min="6107" max="6108" width="11.25" style="4" customWidth="1"/>
    <col min="6109" max="6109" width="9.625" style="4" customWidth="1"/>
    <col min="6110" max="6111" width="11.25" style="4" customWidth="1"/>
    <col min="6112" max="6112" width="9.25" style="4" customWidth="1"/>
    <col min="6113" max="6114" width="11.25" style="4" customWidth="1"/>
    <col min="6115" max="6115" width="10.125" style="4" customWidth="1"/>
    <col min="6116" max="6117" width="9.375" style="4" customWidth="1"/>
    <col min="6118" max="6118" width="10.375" style="4" bestFit="1" customWidth="1"/>
    <col min="6119" max="6120" width="9.375" style="4" customWidth="1"/>
    <col min="6121" max="6121" width="9.25" style="4" bestFit="1" customWidth="1"/>
    <col min="6122" max="6122" width="9.375" style="4" customWidth="1"/>
    <col min="6123" max="6123" width="9" style="4" customWidth="1"/>
    <col min="6124" max="6124" width="9.75" style="4" customWidth="1"/>
    <col min="6125" max="6125" width="10.5" style="4" customWidth="1"/>
    <col min="6126" max="6126" width="11.125" style="4" bestFit="1" customWidth="1"/>
    <col min="6127" max="6127" width="10.375" style="4" bestFit="1" customWidth="1"/>
    <col min="6128" max="6128" width="9.375" style="4" customWidth="1"/>
    <col min="6129" max="6129" width="10" style="4" customWidth="1"/>
    <col min="6130" max="6130" width="8.5" style="4" bestFit="1" customWidth="1"/>
    <col min="6131" max="6131" width="10.25" style="4" customWidth="1"/>
    <col min="6132" max="6132" width="10.125" style="4" customWidth="1"/>
    <col min="6133" max="6133" width="9.25" style="4" bestFit="1" customWidth="1"/>
    <col min="6134" max="6134" width="11" style="4" bestFit="1" customWidth="1"/>
    <col min="6135" max="6135" width="10.625" style="4" customWidth="1"/>
    <col min="6136" max="6136" width="10.375" style="4" bestFit="1" customWidth="1"/>
    <col min="6137" max="6137" width="9.5" style="4" bestFit="1" customWidth="1"/>
    <col min="6138" max="6333" width="9" style="4"/>
    <col min="6334" max="6334" width="4" style="4" customWidth="1"/>
    <col min="6335" max="6335" width="17.75" style="4" customWidth="1"/>
    <col min="6336" max="6337" width="12.5" style="4" customWidth="1"/>
    <col min="6338" max="6338" width="12.25" style="4" bestFit="1" customWidth="1"/>
    <col min="6339" max="6340" width="11" style="4" customWidth="1"/>
    <col min="6341" max="6341" width="9.875" style="4" customWidth="1"/>
    <col min="6342" max="6343" width="11" style="4" customWidth="1"/>
    <col min="6344" max="6344" width="10.125" style="4" customWidth="1"/>
    <col min="6345" max="6346" width="11" style="4" customWidth="1"/>
    <col min="6347" max="6347" width="10.375" style="4" customWidth="1"/>
    <col min="6348" max="6349" width="11" style="4" customWidth="1"/>
    <col min="6350" max="6350" width="10.625" style="4" customWidth="1"/>
    <col min="6351" max="6353" width="11" style="4" customWidth="1"/>
    <col min="6354" max="6355" width="11.25" style="4" customWidth="1"/>
    <col min="6356" max="6356" width="10.375" style="4" bestFit="1" customWidth="1"/>
    <col min="6357" max="6358" width="11.25" style="4" customWidth="1"/>
    <col min="6359" max="6359" width="10.375" style="4" customWidth="1"/>
    <col min="6360" max="6361" width="11.25" style="4" customWidth="1"/>
    <col min="6362" max="6362" width="12.25" style="4" bestFit="1" customWidth="1"/>
    <col min="6363" max="6364" width="11.25" style="4" customWidth="1"/>
    <col min="6365" max="6365" width="9.625" style="4" customWidth="1"/>
    <col min="6366" max="6367" width="11.25" style="4" customWidth="1"/>
    <col min="6368" max="6368" width="9.25" style="4" customWidth="1"/>
    <col min="6369" max="6370" width="11.25" style="4" customWidth="1"/>
    <col min="6371" max="6371" width="10.125" style="4" customWidth="1"/>
    <col min="6372" max="6373" width="9.375" style="4" customWidth="1"/>
    <col min="6374" max="6374" width="10.375" style="4" bestFit="1" customWidth="1"/>
    <col min="6375" max="6376" width="9.375" style="4" customWidth="1"/>
    <col min="6377" max="6377" width="9.25" style="4" bestFit="1" customWidth="1"/>
    <col min="6378" max="6378" width="9.375" style="4" customWidth="1"/>
    <col min="6379" max="6379" width="9" style="4" customWidth="1"/>
    <col min="6380" max="6380" width="9.75" style="4" customWidth="1"/>
    <col min="6381" max="6381" width="10.5" style="4" customWidth="1"/>
    <col min="6382" max="6382" width="11.125" style="4" bestFit="1" customWidth="1"/>
    <col min="6383" max="6383" width="10.375" style="4" bestFit="1" customWidth="1"/>
    <col min="6384" max="6384" width="9.375" style="4" customWidth="1"/>
    <col min="6385" max="6385" width="10" style="4" customWidth="1"/>
    <col min="6386" max="6386" width="8.5" style="4" bestFit="1" customWidth="1"/>
    <col min="6387" max="6387" width="10.25" style="4" customWidth="1"/>
    <col min="6388" max="6388" width="10.125" style="4" customWidth="1"/>
    <col min="6389" max="6389" width="9.25" style="4" bestFit="1" customWidth="1"/>
    <col min="6390" max="6390" width="11" style="4" bestFit="1" customWidth="1"/>
    <col min="6391" max="6391" width="10.625" style="4" customWidth="1"/>
    <col min="6392" max="6392" width="10.375" style="4" bestFit="1" customWidth="1"/>
    <col min="6393" max="6393" width="9.5" style="4" bestFit="1" customWidth="1"/>
    <col min="6394" max="6589" width="9" style="4"/>
    <col min="6590" max="6590" width="4" style="4" customWidth="1"/>
    <col min="6591" max="6591" width="17.75" style="4" customWidth="1"/>
    <col min="6592" max="6593" width="12.5" style="4" customWidth="1"/>
    <col min="6594" max="6594" width="12.25" style="4" bestFit="1" customWidth="1"/>
    <col min="6595" max="6596" width="11" style="4" customWidth="1"/>
    <col min="6597" max="6597" width="9.875" style="4" customWidth="1"/>
    <col min="6598" max="6599" width="11" style="4" customWidth="1"/>
    <col min="6600" max="6600" width="10.125" style="4" customWidth="1"/>
    <col min="6601" max="6602" width="11" style="4" customWidth="1"/>
    <col min="6603" max="6603" width="10.375" style="4" customWidth="1"/>
    <col min="6604" max="6605" width="11" style="4" customWidth="1"/>
    <col min="6606" max="6606" width="10.625" style="4" customWidth="1"/>
    <col min="6607" max="6609" width="11" style="4" customWidth="1"/>
    <col min="6610" max="6611" width="11.25" style="4" customWidth="1"/>
    <col min="6612" max="6612" width="10.375" style="4" bestFit="1" customWidth="1"/>
    <col min="6613" max="6614" width="11.25" style="4" customWidth="1"/>
    <col min="6615" max="6615" width="10.375" style="4" customWidth="1"/>
    <col min="6616" max="6617" width="11.25" style="4" customWidth="1"/>
    <col min="6618" max="6618" width="12.25" style="4" bestFit="1" customWidth="1"/>
    <col min="6619" max="6620" width="11.25" style="4" customWidth="1"/>
    <col min="6621" max="6621" width="9.625" style="4" customWidth="1"/>
    <col min="6622" max="6623" width="11.25" style="4" customWidth="1"/>
    <col min="6624" max="6624" width="9.25" style="4" customWidth="1"/>
    <col min="6625" max="6626" width="11.25" style="4" customWidth="1"/>
    <col min="6627" max="6627" width="10.125" style="4" customWidth="1"/>
    <col min="6628" max="6629" width="9.375" style="4" customWidth="1"/>
    <col min="6630" max="6630" width="10.375" style="4" bestFit="1" customWidth="1"/>
    <col min="6631" max="6632" width="9.375" style="4" customWidth="1"/>
    <col min="6633" max="6633" width="9.25" style="4" bestFit="1" customWidth="1"/>
    <col min="6634" max="6634" width="9.375" style="4" customWidth="1"/>
    <col min="6635" max="6635" width="9" style="4" customWidth="1"/>
    <col min="6636" max="6636" width="9.75" style="4" customWidth="1"/>
    <col min="6637" max="6637" width="10.5" style="4" customWidth="1"/>
    <col min="6638" max="6638" width="11.125" style="4" bestFit="1" customWidth="1"/>
    <col min="6639" max="6639" width="10.375" style="4" bestFit="1" customWidth="1"/>
    <col min="6640" max="6640" width="9.375" style="4" customWidth="1"/>
    <col min="6641" max="6641" width="10" style="4" customWidth="1"/>
    <col min="6642" max="6642" width="8.5" style="4" bestFit="1" customWidth="1"/>
    <col min="6643" max="6643" width="10.25" style="4" customWidth="1"/>
    <col min="6644" max="6644" width="10.125" style="4" customWidth="1"/>
    <col min="6645" max="6645" width="9.25" style="4" bestFit="1" customWidth="1"/>
    <col min="6646" max="6646" width="11" style="4" bestFit="1" customWidth="1"/>
    <col min="6647" max="6647" width="10.625" style="4" customWidth="1"/>
    <col min="6648" max="6648" width="10.375" style="4" bestFit="1" customWidth="1"/>
    <col min="6649" max="6649" width="9.5" style="4" bestFit="1" customWidth="1"/>
    <col min="6650" max="6845" width="9" style="4"/>
    <col min="6846" max="6846" width="4" style="4" customWidth="1"/>
    <col min="6847" max="6847" width="17.75" style="4" customWidth="1"/>
    <col min="6848" max="6849" width="12.5" style="4" customWidth="1"/>
    <col min="6850" max="6850" width="12.25" style="4" bestFit="1" customWidth="1"/>
    <col min="6851" max="6852" width="11" style="4" customWidth="1"/>
    <col min="6853" max="6853" width="9.875" style="4" customWidth="1"/>
    <col min="6854" max="6855" width="11" style="4" customWidth="1"/>
    <col min="6856" max="6856" width="10.125" style="4" customWidth="1"/>
    <col min="6857" max="6858" width="11" style="4" customWidth="1"/>
    <col min="6859" max="6859" width="10.375" style="4" customWidth="1"/>
    <col min="6860" max="6861" width="11" style="4" customWidth="1"/>
    <col min="6862" max="6862" width="10.625" style="4" customWidth="1"/>
    <col min="6863" max="6865" width="11" style="4" customWidth="1"/>
    <col min="6866" max="6867" width="11.25" style="4" customWidth="1"/>
    <col min="6868" max="6868" width="10.375" style="4" bestFit="1" customWidth="1"/>
    <col min="6869" max="6870" width="11.25" style="4" customWidth="1"/>
    <col min="6871" max="6871" width="10.375" style="4" customWidth="1"/>
    <col min="6872" max="6873" width="11.25" style="4" customWidth="1"/>
    <col min="6874" max="6874" width="12.25" style="4" bestFit="1" customWidth="1"/>
    <col min="6875" max="6876" width="11.25" style="4" customWidth="1"/>
    <col min="6877" max="6877" width="9.625" style="4" customWidth="1"/>
    <col min="6878" max="6879" width="11.25" style="4" customWidth="1"/>
    <col min="6880" max="6880" width="9.25" style="4" customWidth="1"/>
    <col min="6881" max="6882" width="11.25" style="4" customWidth="1"/>
    <col min="6883" max="6883" width="10.125" style="4" customWidth="1"/>
    <col min="6884" max="6885" width="9.375" style="4" customWidth="1"/>
    <col min="6886" max="6886" width="10.375" style="4" bestFit="1" customWidth="1"/>
    <col min="6887" max="6888" width="9.375" style="4" customWidth="1"/>
    <col min="6889" max="6889" width="9.25" style="4" bestFit="1" customWidth="1"/>
    <col min="6890" max="6890" width="9.375" style="4" customWidth="1"/>
    <col min="6891" max="6891" width="9" style="4" customWidth="1"/>
    <col min="6892" max="6892" width="9.75" style="4" customWidth="1"/>
    <col min="6893" max="6893" width="10.5" style="4" customWidth="1"/>
    <col min="6894" max="6894" width="11.125" style="4" bestFit="1" customWidth="1"/>
    <col min="6895" max="6895" width="10.375" style="4" bestFit="1" customWidth="1"/>
    <col min="6896" max="6896" width="9.375" style="4" customWidth="1"/>
    <col min="6897" max="6897" width="10" style="4" customWidth="1"/>
    <col min="6898" max="6898" width="8.5" style="4" bestFit="1" customWidth="1"/>
    <col min="6899" max="6899" width="10.25" style="4" customWidth="1"/>
    <col min="6900" max="6900" width="10.125" style="4" customWidth="1"/>
    <col min="6901" max="6901" width="9.25" style="4" bestFit="1" customWidth="1"/>
    <col min="6902" max="6902" width="11" style="4" bestFit="1" customWidth="1"/>
    <col min="6903" max="6903" width="10.625" style="4" customWidth="1"/>
    <col min="6904" max="6904" width="10.375" style="4" bestFit="1" customWidth="1"/>
    <col min="6905" max="6905" width="9.5" style="4" bestFit="1" customWidth="1"/>
    <col min="6906" max="7101" width="9" style="4"/>
    <col min="7102" max="7102" width="4" style="4" customWidth="1"/>
    <col min="7103" max="7103" width="17.75" style="4" customWidth="1"/>
    <col min="7104" max="7105" width="12.5" style="4" customWidth="1"/>
    <col min="7106" max="7106" width="12.25" style="4" bestFit="1" customWidth="1"/>
    <col min="7107" max="7108" width="11" style="4" customWidth="1"/>
    <col min="7109" max="7109" width="9.875" style="4" customWidth="1"/>
    <col min="7110" max="7111" width="11" style="4" customWidth="1"/>
    <col min="7112" max="7112" width="10.125" style="4" customWidth="1"/>
    <col min="7113" max="7114" width="11" style="4" customWidth="1"/>
    <col min="7115" max="7115" width="10.375" style="4" customWidth="1"/>
    <col min="7116" max="7117" width="11" style="4" customWidth="1"/>
    <col min="7118" max="7118" width="10.625" style="4" customWidth="1"/>
    <col min="7119" max="7121" width="11" style="4" customWidth="1"/>
    <col min="7122" max="7123" width="11.25" style="4" customWidth="1"/>
    <col min="7124" max="7124" width="10.375" style="4" bestFit="1" customWidth="1"/>
    <col min="7125" max="7126" width="11.25" style="4" customWidth="1"/>
    <col min="7127" max="7127" width="10.375" style="4" customWidth="1"/>
    <col min="7128" max="7129" width="11.25" style="4" customWidth="1"/>
    <col min="7130" max="7130" width="12.25" style="4" bestFit="1" customWidth="1"/>
    <col min="7131" max="7132" width="11.25" style="4" customWidth="1"/>
    <col min="7133" max="7133" width="9.625" style="4" customWidth="1"/>
    <col min="7134" max="7135" width="11.25" style="4" customWidth="1"/>
    <col min="7136" max="7136" width="9.25" style="4" customWidth="1"/>
    <col min="7137" max="7138" width="11.25" style="4" customWidth="1"/>
    <col min="7139" max="7139" width="10.125" style="4" customWidth="1"/>
    <col min="7140" max="7141" width="9.375" style="4" customWidth="1"/>
    <col min="7142" max="7142" width="10.375" style="4" bestFit="1" customWidth="1"/>
    <col min="7143" max="7144" width="9.375" style="4" customWidth="1"/>
    <col min="7145" max="7145" width="9.25" style="4" bestFit="1" customWidth="1"/>
    <col min="7146" max="7146" width="9.375" style="4" customWidth="1"/>
    <col min="7147" max="7147" width="9" style="4" customWidth="1"/>
    <col min="7148" max="7148" width="9.75" style="4" customWidth="1"/>
    <col min="7149" max="7149" width="10.5" style="4" customWidth="1"/>
    <col min="7150" max="7150" width="11.125" style="4" bestFit="1" customWidth="1"/>
    <col min="7151" max="7151" width="10.375" style="4" bestFit="1" customWidth="1"/>
    <col min="7152" max="7152" width="9.375" style="4" customWidth="1"/>
    <col min="7153" max="7153" width="10" style="4" customWidth="1"/>
    <col min="7154" max="7154" width="8.5" style="4" bestFit="1" customWidth="1"/>
    <col min="7155" max="7155" width="10.25" style="4" customWidth="1"/>
    <col min="7156" max="7156" width="10.125" style="4" customWidth="1"/>
    <col min="7157" max="7157" width="9.25" style="4" bestFit="1" customWidth="1"/>
    <col min="7158" max="7158" width="11" style="4" bestFit="1" customWidth="1"/>
    <col min="7159" max="7159" width="10.625" style="4" customWidth="1"/>
    <col min="7160" max="7160" width="10.375" style="4" bestFit="1" customWidth="1"/>
    <col min="7161" max="7161" width="9.5" style="4" bestFit="1" customWidth="1"/>
    <col min="7162" max="7357" width="9" style="4"/>
    <col min="7358" max="7358" width="4" style="4" customWidth="1"/>
    <col min="7359" max="7359" width="17.75" style="4" customWidth="1"/>
    <col min="7360" max="7361" width="12.5" style="4" customWidth="1"/>
    <col min="7362" max="7362" width="12.25" style="4" bestFit="1" customWidth="1"/>
    <col min="7363" max="7364" width="11" style="4" customWidth="1"/>
    <col min="7365" max="7365" width="9.875" style="4" customWidth="1"/>
    <col min="7366" max="7367" width="11" style="4" customWidth="1"/>
    <col min="7368" max="7368" width="10.125" style="4" customWidth="1"/>
    <col min="7369" max="7370" width="11" style="4" customWidth="1"/>
    <col min="7371" max="7371" width="10.375" style="4" customWidth="1"/>
    <col min="7372" max="7373" width="11" style="4" customWidth="1"/>
    <col min="7374" max="7374" width="10.625" style="4" customWidth="1"/>
    <col min="7375" max="7377" width="11" style="4" customWidth="1"/>
    <col min="7378" max="7379" width="11.25" style="4" customWidth="1"/>
    <col min="7380" max="7380" width="10.375" style="4" bestFit="1" customWidth="1"/>
    <col min="7381" max="7382" width="11.25" style="4" customWidth="1"/>
    <col min="7383" max="7383" width="10.375" style="4" customWidth="1"/>
    <col min="7384" max="7385" width="11.25" style="4" customWidth="1"/>
    <col min="7386" max="7386" width="12.25" style="4" bestFit="1" customWidth="1"/>
    <col min="7387" max="7388" width="11.25" style="4" customWidth="1"/>
    <col min="7389" max="7389" width="9.625" style="4" customWidth="1"/>
    <col min="7390" max="7391" width="11.25" style="4" customWidth="1"/>
    <col min="7392" max="7392" width="9.25" style="4" customWidth="1"/>
    <col min="7393" max="7394" width="11.25" style="4" customWidth="1"/>
    <col min="7395" max="7395" width="10.125" style="4" customWidth="1"/>
    <col min="7396" max="7397" width="9.375" style="4" customWidth="1"/>
    <col min="7398" max="7398" width="10.375" style="4" bestFit="1" customWidth="1"/>
    <col min="7399" max="7400" width="9.375" style="4" customWidth="1"/>
    <col min="7401" max="7401" width="9.25" style="4" bestFit="1" customWidth="1"/>
    <col min="7402" max="7402" width="9.375" style="4" customWidth="1"/>
    <col min="7403" max="7403" width="9" style="4" customWidth="1"/>
    <col min="7404" max="7404" width="9.75" style="4" customWidth="1"/>
    <col min="7405" max="7405" width="10.5" style="4" customWidth="1"/>
    <col min="7406" max="7406" width="11.125" style="4" bestFit="1" customWidth="1"/>
    <col min="7407" max="7407" width="10.375" style="4" bestFit="1" customWidth="1"/>
    <col min="7408" max="7408" width="9.375" style="4" customWidth="1"/>
    <col min="7409" max="7409" width="10" style="4" customWidth="1"/>
    <col min="7410" max="7410" width="8.5" style="4" bestFit="1" customWidth="1"/>
    <col min="7411" max="7411" width="10.25" style="4" customWidth="1"/>
    <col min="7412" max="7412" width="10.125" style="4" customWidth="1"/>
    <col min="7413" max="7413" width="9.25" style="4" bestFit="1" customWidth="1"/>
    <col min="7414" max="7414" width="11" style="4" bestFit="1" customWidth="1"/>
    <col min="7415" max="7415" width="10.625" style="4" customWidth="1"/>
    <col min="7416" max="7416" width="10.375" style="4" bestFit="1" customWidth="1"/>
    <col min="7417" max="7417" width="9.5" style="4" bestFit="1" customWidth="1"/>
    <col min="7418" max="7613" width="9" style="4"/>
    <col min="7614" max="7614" width="4" style="4" customWidth="1"/>
    <col min="7615" max="7615" width="17.75" style="4" customWidth="1"/>
    <col min="7616" max="7617" width="12.5" style="4" customWidth="1"/>
    <col min="7618" max="7618" width="12.25" style="4" bestFit="1" customWidth="1"/>
    <col min="7619" max="7620" width="11" style="4" customWidth="1"/>
    <col min="7621" max="7621" width="9.875" style="4" customWidth="1"/>
    <col min="7622" max="7623" width="11" style="4" customWidth="1"/>
    <col min="7624" max="7624" width="10.125" style="4" customWidth="1"/>
    <col min="7625" max="7626" width="11" style="4" customWidth="1"/>
    <col min="7627" max="7627" width="10.375" style="4" customWidth="1"/>
    <col min="7628" max="7629" width="11" style="4" customWidth="1"/>
    <col min="7630" max="7630" width="10.625" style="4" customWidth="1"/>
    <col min="7631" max="7633" width="11" style="4" customWidth="1"/>
    <col min="7634" max="7635" width="11.25" style="4" customWidth="1"/>
    <col min="7636" max="7636" width="10.375" style="4" bestFit="1" customWidth="1"/>
    <col min="7637" max="7638" width="11.25" style="4" customWidth="1"/>
    <col min="7639" max="7639" width="10.375" style="4" customWidth="1"/>
    <col min="7640" max="7641" width="11.25" style="4" customWidth="1"/>
    <col min="7642" max="7642" width="12.25" style="4" bestFit="1" customWidth="1"/>
    <col min="7643" max="7644" width="11.25" style="4" customWidth="1"/>
    <col min="7645" max="7645" width="9.625" style="4" customWidth="1"/>
    <col min="7646" max="7647" width="11.25" style="4" customWidth="1"/>
    <col min="7648" max="7648" width="9.25" style="4" customWidth="1"/>
    <col min="7649" max="7650" width="11.25" style="4" customWidth="1"/>
    <col min="7651" max="7651" width="10.125" style="4" customWidth="1"/>
    <col min="7652" max="7653" width="9.375" style="4" customWidth="1"/>
    <col min="7654" max="7654" width="10.375" style="4" bestFit="1" customWidth="1"/>
    <col min="7655" max="7656" width="9.375" style="4" customWidth="1"/>
    <col min="7657" max="7657" width="9.25" style="4" bestFit="1" customWidth="1"/>
    <col min="7658" max="7658" width="9.375" style="4" customWidth="1"/>
    <col min="7659" max="7659" width="9" style="4" customWidth="1"/>
    <col min="7660" max="7660" width="9.75" style="4" customWidth="1"/>
    <col min="7661" max="7661" width="10.5" style="4" customWidth="1"/>
    <col min="7662" max="7662" width="11.125" style="4" bestFit="1" customWidth="1"/>
    <col min="7663" max="7663" width="10.375" style="4" bestFit="1" customWidth="1"/>
    <col min="7664" max="7664" width="9.375" style="4" customWidth="1"/>
    <col min="7665" max="7665" width="10" style="4" customWidth="1"/>
    <col min="7666" max="7666" width="8.5" style="4" bestFit="1" customWidth="1"/>
    <col min="7667" max="7667" width="10.25" style="4" customWidth="1"/>
    <col min="7668" max="7668" width="10.125" style="4" customWidth="1"/>
    <col min="7669" max="7669" width="9.25" style="4" bestFit="1" customWidth="1"/>
    <col min="7670" max="7670" width="11" style="4" bestFit="1" customWidth="1"/>
    <col min="7671" max="7671" width="10.625" style="4" customWidth="1"/>
    <col min="7672" max="7672" width="10.375" style="4" bestFit="1" customWidth="1"/>
    <col min="7673" max="7673" width="9.5" style="4" bestFit="1" customWidth="1"/>
    <col min="7674" max="7869" width="9" style="4"/>
    <col min="7870" max="7870" width="4" style="4" customWidth="1"/>
    <col min="7871" max="7871" width="17.75" style="4" customWidth="1"/>
    <col min="7872" max="7873" width="12.5" style="4" customWidth="1"/>
    <col min="7874" max="7874" width="12.25" style="4" bestFit="1" customWidth="1"/>
    <col min="7875" max="7876" width="11" style="4" customWidth="1"/>
    <col min="7877" max="7877" width="9.875" style="4" customWidth="1"/>
    <col min="7878" max="7879" width="11" style="4" customWidth="1"/>
    <col min="7880" max="7880" width="10.125" style="4" customWidth="1"/>
    <col min="7881" max="7882" width="11" style="4" customWidth="1"/>
    <col min="7883" max="7883" width="10.375" style="4" customWidth="1"/>
    <col min="7884" max="7885" width="11" style="4" customWidth="1"/>
    <col min="7886" max="7886" width="10.625" style="4" customWidth="1"/>
    <col min="7887" max="7889" width="11" style="4" customWidth="1"/>
    <col min="7890" max="7891" width="11.25" style="4" customWidth="1"/>
    <col min="7892" max="7892" width="10.375" style="4" bestFit="1" customWidth="1"/>
    <col min="7893" max="7894" width="11.25" style="4" customWidth="1"/>
    <col min="7895" max="7895" width="10.375" style="4" customWidth="1"/>
    <col min="7896" max="7897" width="11.25" style="4" customWidth="1"/>
    <col min="7898" max="7898" width="12.25" style="4" bestFit="1" customWidth="1"/>
    <col min="7899" max="7900" width="11.25" style="4" customWidth="1"/>
    <col min="7901" max="7901" width="9.625" style="4" customWidth="1"/>
    <col min="7902" max="7903" width="11.25" style="4" customWidth="1"/>
    <col min="7904" max="7904" width="9.25" style="4" customWidth="1"/>
    <col min="7905" max="7906" width="11.25" style="4" customWidth="1"/>
    <col min="7907" max="7907" width="10.125" style="4" customWidth="1"/>
    <col min="7908" max="7909" width="9.375" style="4" customWidth="1"/>
    <col min="7910" max="7910" width="10.375" style="4" bestFit="1" customWidth="1"/>
    <col min="7911" max="7912" width="9.375" style="4" customWidth="1"/>
    <col min="7913" max="7913" width="9.25" style="4" bestFit="1" customWidth="1"/>
    <col min="7914" max="7914" width="9.375" style="4" customWidth="1"/>
    <col min="7915" max="7915" width="9" style="4" customWidth="1"/>
    <col min="7916" max="7916" width="9.75" style="4" customWidth="1"/>
    <col min="7917" max="7917" width="10.5" style="4" customWidth="1"/>
    <col min="7918" max="7918" width="11.125" style="4" bestFit="1" customWidth="1"/>
    <col min="7919" max="7919" width="10.375" style="4" bestFit="1" customWidth="1"/>
    <col min="7920" max="7920" width="9.375" style="4" customWidth="1"/>
    <col min="7921" max="7921" width="10" style="4" customWidth="1"/>
    <col min="7922" max="7922" width="8.5" style="4" bestFit="1" customWidth="1"/>
    <col min="7923" max="7923" width="10.25" style="4" customWidth="1"/>
    <col min="7924" max="7924" width="10.125" style="4" customWidth="1"/>
    <col min="7925" max="7925" width="9.25" style="4" bestFit="1" customWidth="1"/>
    <col min="7926" max="7926" width="11" style="4" bestFit="1" customWidth="1"/>
    <col min="7927" max="7927" width="10.625" style="4" customWidth="1"/>
    <col min="7928" max="7928" width="10.375" style="4" bestFit="1" customWidth="1"/>
    <col min="7929" max="7929" width="9.5" style="4" bestFit="1" customWidth="1"/>
    <col min="7930" max="8125" width="9" style="4"/>
    <col min="8126" max="8126" width="4" style="4" customWidth="1"/>
    <col min="8127" max="8127" width="17.75" style="4" customWidth="1"/>
    <col min="8128" max="8129" width="12.5" style="4" customWidth="1"/>
    <col min="8130" max="8130" width="12.25" style="4" bestFit="1" customWidth="1"/>
    <col min="8131" max="8132" width="11" style="4" customWidth="1"/>
    <col min="8133" max="8133" width="9.875" style="4" customWidth="1"/>
    <col min="8134" max="8135" width="11" style="4" customWidth="1"/>
    <col min="8136" max="8136" width="10.125" style="4" customWidth="1"/>
    <col min="8137" max="8138" width="11" style="4" customWidth="1"/>
    <col min="8139" max="8139" width="10.375" style="4" customWidth="1"/>
    <col min="8140" max="8141" width="11" style="4" customWidth="1"/>
    <col min="8142" max="8142" width="10.625" style="4" customWidth="1"/>
    <col min="8143" max="8145" width="11" style="4" customWidth="1"/>
    <col min="8146" max="8147" width="11.25" style="4" customWidth="1"/>
    <col min="8148" max="8148" width="10.375" style="4" bestFit="1" customWidth="1"/>
    <col min="8149" max="8150" width="11.25" style="4" customWidth="1"/>
    <col min="8151" max="8151" width="10.375" style="4" customWidth="1"/>
    <col min="8152" max="8153" width="11.25" style="4" customWidth="1"/>
    <col min="8154" max="8154" width="12.25" style="4" bestFit="1" customWidth="1"/>
    <col min="8155" max="8156" width="11.25" style="4" customWidth="1"/>
    <col min="8157" max="8157" width="9.625" style="4" customWidth="1"/>
    <col min="8158" max="8159" width="11.25" style="4" customWidth="1"/>
    <col min="8160" max="8160" width="9.25" style="4" customWidth="1"/>
    <col min="8161" max="8162" width="11.25" style="4" customWidth="1"/>
    <col min="8163" max="8163" width="10.125" style="4" customWidth="1"/>
    <col min="8164" max="8165" width="9.375" style="4" customWidth="1"/>
    <col min="8166" max="8166" width="10.375" style="4" bestFit="1" customWidth="1"/>
    <col min="8167" max="8168" width="9.375" style="4" customWidth="1"/>
    <col min="8169" max="8169" width="9.25" style="4" bestFit="1" customWidth="1"/>
    <col min="8170" max="8170" width="9.375" style="4" customWidth="1"/>
    <col min="8171" max="8171" width="9" style="4" customWidth="1"/>
    <col min="8172" max="8172" width="9.75" style="4" customWidth="1"/>
    <col min="8173" max="8173" width="10.5" style="4" customWidth="1"/>
    <col min="8174" max="8174" width="11.125" style="4" bestFit="1" customWidth="1"/>
    <col min="8175" max="8175" width="10.375" style="4" bestFit="1" customWidth="1"/>
    <col min="8176" max="8176" width="9.375" style="4" customWidth="1"/>
    <col min="8177" max="8177" width="10" style="4" customWidth="1"/>
    <col min="8178" max="8178" width="8.5" style="4" bestFit="1" customWidth="1"/>
    <col min="8179" max="8179" width="10.25" style="4" customWidth="1"/>
    <col min="8180" max="8180" width="10.125" style="4" customWidth="1"/>
    <col min="8181" max="8181" width="9.25" style="4" bestFit="1" customWidth="1"/>
    <col min="8182" max="8182" width="11" style="4" bestFit="1" customWidth="1"/>
    <col min="8183" max="8183" width="10.625" style="4" customWidth="1"/>
    <col min="8184" max="8184" width="10.375" style="4" bestFit="1" customWidth="1"/>
    <col min="8185" max="8185" width="9.5" style="4" bestFit="1" customWidth="1"/>
    <col min="8186" max="8381" width="9" style="4"/>
    <col min="8382" max="8382" width="4" style="4" customWidth="1"/>
    <col min="8383" max="8383" width="17.75" style="4" customWidth="1"/>
    <col min="8384" max="8385" width="12.5" style="4" customWidth="1"/>
    <col min="8386" max="8386" width="12.25" style="4" bestFit="1" customWidth="1"/>
    <col min="8387" max="8388" width="11" style="4" customWidth="1"/>
    <col min="8389" max="8389" width="9.875" style="4" customWidth="1"/>
    <col min="8390" max="8391" width="11" style="4" customWidth="1"/>
    <col min="8392" max="8392" width="10.125" style="4" customWidth="1"/>
    <col min="8393" max="8394" width="11" style="4" customWidth="1"/>
    <col min="8395" max="8395" width="10.375" style="4" customWidth="1"/>
    <col min="8396" max="8397" width="11" style="4" customWidth="1"/>
    <col min="8398" max="8398" width="10.625" style="4" customWidth="1"/>
    <col min="8399" max="8401" width="11" style="4" customWidth="1"/>
    <col min="8402" max="8403" width="11.25" style="4" customWidth="1"/>
    <col min="8404" max="8404" width="10.375" style="4" bestFit="1" customWidth="1"/>
    <col min="8405" max="8406" width="11.25" style="4" customWidth="1"/>
    <col min="8407" max="8407" width="10.375" style="4" customWidth="1"/>
    <col min="8408" max="8409" width="11.25" style="4" customWidth="1"/>
    <col min="8410" max="8410" width="12.25" style="4" bestFit="1" customWidth="1"/>
    <col min="8411" max="8412" width="11.25" style="4" customWidth="1"/>
    <col min="8413" max="8413" width="9.625" style="4" customWidth="1"/>
    <col min="8414" max="8415" width="11.25" style="4" customWidth="1"/>
    <col min="8416" max="8416" width="9.25" style="4" customWidth="1"/>
    <col min="8417" max="8418" width="11.25" style="4" customWidth="1"/>
    <col min="8419" max="8419" width="10.125" style="4" customWidth="1"/>
    <col min="8420" max="8421" width="9.375" style="4" customWidth="1"/>
    <col min="8422" max="8422" width="10.375" style="4" bestFit="1" customWidth="1"/>
    <col min="8423" max="8424" width="9.375" style="4" customWidth="1"/>
    <col min="8425" max="8425" width="9.25" style="4" bestFit="1" customWidth="1"/>
    <col min="8426" max="8426" width="9.375" style="4" customWidth="1"/>
    <col min="8427" max="8427" width="9" style="4" customWidth="1"/>
    <col min="8428" max="8428" width="9.75" style="4" customWidth="1"/>
    <col min="8429" max="8429" width="10.5" style="4" customWidth="1"/>
    <col min="8430" max="8430" width="11.125" style="4" bestFit="1" customWidth="1"/>
    <col min="8431" max="8431" width="10.375" style="4" bestFit="1" customWidth="1"/>
    <col min="8432" max="8432" width="9.375" style="4" customWidth="1"/>
    <col min="8433" max="8433" width="10" style="4" customWidth="1"/>
    <col min="8434" max="8434" width="8.5" style="4" bestFit="1" customWidth="1"/>
    <col min="8435" max="8435" width="10.25" style="4" customWidth="1"/>
    <col min="8436" max="8436" width="10.125" style="4" customWidth="1"/>
    <col min="8437" max="8437" width="9.25" style="4" bestFit="1" customWidth="1"/>
    <col min="8438" max="8438" width="11" style="4" bestFit="1" customWidth="1"/>
    <col min="8439" max="8439" width="10.625" style="4" customWidth="1"/>
    <col min="8440" max="8440" width="10.375" style="4" bestFit="1" customWidth="1"/>
    <col min="8441" max="8441" width="9.5" style="4" bestFit="1" customWidth="1"/>
    <col min="8442" max="8637" width="9" style="4"/>
    <col min="8638" max="8638" width="4" style="4" customWidth="1"/>
    <col min="8639" max="8639" width="17.75" style="4" customWidth="1"/>
    <col min="8640" max="8641" width="12.5" style="4" customWidth="1"/>
    <col min="8642" max="8642" width="12.25" style="4" bestFit="1" customWidth="1"/>
    <col min="8643" max="8644" width="11" style="4" customWidth="1"/>
    <col min="8645" max="8645" width="9.875" style="4" customWidth="1"/>
    <col min="8646" max="8647" width="11" style="4" customWidth="1"/>
    <col min="8648" max="8648" width="10.125" style="4" customWidth="1"/>
    <col min="8649" max="8650" width="11" style="4" customWidth="1"/>
    <col min="8651" max="8651" width="10.375" style="4" customWidth="1"/>
    <col min="8652" max="8653" width="11" style="4" customWidth="1"/>
    <col min="8654" max="8654" width="10.625" style="4" customWidth="1"/>
    <col min="8655" max="8657" width="11" style="4" customWidth="1"/>
    <col min="8658" max="8659" width="11.25" style="4" customWidth="1"/>
    <col min="8660" max="8660" width="10.375" style="4" bestFit="1" customWidth="1"/>
    <col min="8661" max="8662" width="11.25" style="4" customWidth="1"/>
    <col min="8663" max="8663" width="10.375" style="4" customWidth="1"/>
    <col min="8664" max="8665" width="11.25" style="4" customWidth="1"/>
    <col min="8666" max="8666" width="12.25" style="4" bestFit="1" customWidth="1"/>
    <col min="8667" max="8668" width="11.25" style="4" customWidth="1"/>
    <col min="8669" max="8669" width="9.625" style="4" customWidth="1"/>
    <col min="8670" max="8671" width="11.25" style="4" customWidth="1"/>
    <col min="8672" max="8672" width="9.25" style="4" customWidth="1"/>
    <col min="8673" max="8674" width="11.25" style="4" customWidth="1"/>
    <col min="8675" max="8675" width="10.125" style="4" customWidth="1"/>
    <col min="8676" max="8677" width="9.375" style="4" customWidth="1"/>
    <col min="8678" max="8678" width="10.375" style="4" bestFit="1" customWidth="1"/>
    <col min="8679" max="8680" width="9.375" style="4" customWidth="1"/>
    <col min="8681" max="8681" width="9.25" style="4" bestFit="1" customWidth="1"/>
    <col min="8682" max="8682" width="9.375" style="4" customWidth="1"/>
    <col min="8683" max="8683" width="9" style="4" customWidth="1"/>
    <col min="8684" max="8684" width="9.75" style="4" customWidth="1"/>
    <col min="8685" max="8685" width="10.5" style="4" customWidth="1"/>
    <col min="8686" max="8686" width="11.125" style="4" bestFit="1" customWidth="1"/>
    <col min="8687" max="8687" width="10.375" style="4" bestFit="1" customWidth="1"/>
    <col min="8688" max="8688" width="9.375" style="4" customWidth="1"/>
    <col min="8689" max="8689" width="10" style="4" customWidth="1"/>
    <col min="8690" max="8690" width="8.5" style="4" bestFit="1" customWidth="1"/>
    <col min="8691" max="8691" width="10.25" style="4" customWidth="1"/>
    <col min="8692" max="8692" width="10.125" style="4" customWidth="1"/>
    <col min="8693" max="8693" width="9.25" style="4" bestFit="1" customWidth="1"/>
    <col min="8694" max="8694" width="11" style="4" bestFit="1" customWidth="1"/>
    <col min="8695" max="8695" width="10.625" style="4" customWidth="1"/>
    <col min="8696" max="8696" width="10.375" style="4" bestFit="1" customWidth="1"/>
    <col min="8697" max="8697" width="9.5" style="4" bestFit="1" customWidth="1"/>
    <col min="8698" max="8893" width="9" style="4"/>
    <col min="8894" max="8894" width="4" style="4" customWidth="1"/>
    <col min="8895" max="8895" width="17.75" style="4" customWidth="1"/>
    <col min="8896" max="8897" width="12.5" style="4" customWidth="1"/>
    <col min="8898" max="8898" width="12.25" style="4" bestFit="1" customWidth="1"/>
    <col min="8899" max="8900" width="11" style="4" customWidth="1"/>
    <col min="8901" max="8901" width="9.875" style="4" customWidth="1"/>
    <col min="8902" max="8903" width="11" style="4" customWidth="1"/>
    <col min="8904" max="8904" width="10.125" style="4" customWidth="1"/>
    <col min="8905" max="8906" width="11" style="4" customWidth="1"/>
    <col min="8907" max="8907" width="10.375" style="4" customWidth="1"/>
    <col min="8908" max="8909" width="11" style="4" customWidth="1"/>
    <col min="8910" max="8910" width="10.625" style="4" customWidth="1"/>
    <col min="8911" max="8913" width="11" style="4" customWidth="1"/>
    <col min="8914" max="8915" width="11.25" style="4" customWidth="1"/>
    <col min="8916" max="8916" width="10.375" style="4" bestFit="1" customWidth="1"/>
    <col min="8917" max="8918" width="11.25" style="4" customWidth="1"/>
    <col min="8919" max="8919" width="10.375" style="4" customWidth="1"/>
    <col min="8920" max="8921" width="11.25" style="4" customWidth="1"/>
    <col min="8922" max="8922" width="12.25" style="4" bestFit="1" customWidth="1"/>
    <col min="8923" max="8924" width="11.25" style="4" customWidth="1"/>
    <col min="8925" max="8925" width="9.625" style="4" customWidth="1"/>
    <col min="8926" max="8927" width="11.25" style="4" customWidth="1"/>
    <col min="8928" max="8928" width="9.25" style="4" customWidth="1"/>
    <col min="8929" max="8930" width="11.25" style="4" customWidth="1"/>
    <col min="8931" max="8931" width="10.125" style="4" customWidth="1"/>
    <col min="8932" max="8933" width="9.375" style="4" customWidth="1"/>
    <col min="8934" max="8934" width="10.375" style="4" bestFit="1" customWidth="1"/>
    <col min="8935" max="8936" width="9.375" style="4" customWidth="1"/>
    <col min="8937" max="8937" width="9.25" style="4" bestFit="1" customWidth="1"/>
    <col min="8938" max="8938" width="9.375" style="4" customWidth="1"/>
    <col min="8939" max="8939" width="9" style="4" customWidth="1"/>
    <col min="8940" max="8940" width="9.75" style="4" customWidth="1"/>
    <col min="8941" max="8941" width="10.5" style="4" customWidth="1"/>
    <col min="8942" max="8942" width="11.125" style="4" bestFit="1" customWidth="1"/>
    <col min="8943" max="8943" width="10.375" style="4" bestFit="1" customWidth="1"/>
    <col min="8944" max="8944" width="9.375" style="4" customWidth="1"/>
    <col min="8945" max="8945" width="10" style="4" customWidth="1"/>
    <col min="8946" max="8946" width="8.5" style="4" bestFit="1" customWidth="1"/>
    <col min="8947" max="8947" width="10.25" style="4" customWidth="1"/>
    <col min="8948" max="8948" width="10.125" style="4" customWidth="1"/>
    <col min="8949" max="8949" width="9.25" style="4" bestFit="1" customWidth="1"/>
    <col min="8950" max="8950" width="11" style="4" bestFit="1" customWidth="1"/>
    <col min="8951" max="8951" width="10.625" style="4" customWidth="1"/>
    <col min="8952" max="8952" width="10.375" style="4" bestFit="1" customWidth="1"/>
    <col min="8953" max="8953" width="9.5" style="4" bestFit="1" customWidth="1"/>
    <col min="8954" max="9149" width="9" style="4"/>
    <col min="9150" max="9150" width="4" style="4" customWidth="1"/>
    <col min="9151" max="9151" width="17.75" style="4" customWidth="1"/>
    <col min="9152" max="9153" width="12.5" style="4" customWidth="1"/>
    <col min="9154" max="9154" width="12.25" style="4" bestFit="1" customWidth="1"/>
    <col min="9155" max="9156" width="11" style="4" customWidth="1"/>
    <col min="9157" max="9157" width="9.875" style="4" customWidth="1"/>
    <col min="9158" max="9159" width="11" style="4" customWidth="1"/>
    <col min="9160" max="9160" width="10.125" style="4" customWidth="1"/>
    <col min="9161" max="9162" width="11" style="4" customWidth="1"/>
    <col min="9163" max="9163" width="10.375" style="4" customWidth="1"/>
    <col min="9164" max="9165" width="11" style="4" customWidth="1"/>
    <col min="9166" max="9166" width="10.625" style="4" customWidth="1"/>
    <col min="9167" max="9169" width="11" style="4" customWidth="1"/>
    <col min="9170" max="9171" width="11.25" style="4" customWidth="1"/>
    <col min="9172" max="9172" width="10.375" style="4" bestFit="1" customWidth="1"/>
    <col min="9173" max="9174" width="11.25" style="4" customWidth="1"/>
    <col min="9175" max="9175" width="10.375" style="4" customWidth="1"/>
    <col min="9176" max="9177" width="11.25" style="4" customWidth="1"/>
    <col min="9178" max="9178" width="12.25" style="4" bestFit="1" customWidth="1"/>
    <col min="9179" max="9180" width="11.25" style="4" customWidth="1"/>
    <col min="9181" max="9181" width="9.625" style="4" customWidth="1"/>
    <col min="9182" max="9183" width="11.25" style="4" customWidth="1"/>
    <col min="9184" max="9184" width="9.25" style="4" customWidth="1"/>
    <col min="9185" max="9186" width="11.25" style="4" customWidth="1"/>
    <col min="9187" max="9187" width="10.125" style="4" customWidth="1"/>
    <col min="9188" max="9189" width="9.375" style="4" customWidth="1"/>
    <col min="9190" max="9190" width="10.375" style="4" bestFit="1" customWidth="1"/>
    <col min="9191" max="9192" width="9.375" style="4" customWidth="1"/>
    <col min="9193" max="9193" width="9.25" style="4" bestFit="1" customWidth="1"/>
    <col min="9194" max="9194" width="9.375" style="4" customWidth="1"/>
    <col min="9195" max="9195" width="9" style="4" customWidth="1"/>
    <col min="9196" max="9196" width="9.75" style="4" customWidth="1"/>
    <col min="9197" max="9197" width="10.5" style="4" customWidth="1"/>
    <col min="9198" max="9198" width="11.125" style="4" bestFit="1" customWidth="1"/>
    <col min="9199" max="9199" width="10.375" style="4" bestFit="1" customWidth="1"/>
    <col min="9200" max="9200" width="9.375" style="4" customWidth="1"/>
    <col min="9201" max="9201" width="10" style="4" customWidth="1"/>
    <col min="9202" max="9202" width="8.5" style="4" bestFit="1" customWidth="1"/>
    <col min="9203" max="9203" width="10.25" style="4" customWidth="1"/>
    <col min="9204" max="9204" width="10.125" style="4" customWidth="1"/>
    <col min="9205" max="9205" width="9.25" style="4" bestFit="1" customWidth="1"/>
    <col min="9206" max="9206" width="11" style="4" bestFit="1" customWidth="1"/>
    <col min="9207" max="9207" width="10.625" style="4" customWidth="1"/>
    <col min="9208" max="9208" width="10.375" style="4" bestFit="1" customWidth="1"/>
    <col min="9209" max="9209" width="9.5" style="4" bestFit="1" customWidth="1"/>
    <col min="9210" max="9405" width="9" style="4"/>
    <col min="9406" max="9406" width="4" style="4" customWidth="1"/>
    <col min="9407" max="9407" width="17.75" style="4" customWidth="1"/>
    <col min="9408" max="9409" width="12.5" style="4" customWidth="1"/>
    <col min="9410" max="9410" width="12.25" style="4" bestFit="1" customWidth="1"/>
    <col min="9411" max="9412" width="11" style="4" customWidth="1"/>
    <col min="9413" max="9413" width="9.875" style="4" customWidth="1"/>
    <col min="9414" max="9415" width="11" style="4" customWidth="1"/>
    <col min="9416" max="9416" width="10.125" style="4" customWidth="1"/>
    <col min="9417" max="9418" width="11" style="4" customWidth="1"/>
    <col min="9419" max="9419" width="10.375" style="4" customWidth="1"/>
    <col min="9420" max="9421" width="11" style="4" customWidth="1"/>
    <col min="9422" max="9422" width="10.625" style="4" customWidth="1"/>
    <col min="9423" max="9425" width="11" style="4" customWidth="1"/>
    <col min="9426" max="9427" width="11.25" style="4" customWidth="1"/>
    <col min="9428" max="9428" width="10.375" style="4" bestFit="1" customWidth="1"/>
    <col min="9429" max="9430" width="11.25" style="4" customWidth="1"/>
    <col min="9431" max="9431" width="10.375" style="4" customWidth="1"/>
    <col min="9432" max="9433" width="11.25" style="4" customWidth="1"/>
    <col min="9434" max="9434" width="12.25" style="4" bestFit="1" customWidth="1"/>
    <col min="9435" max="9436" width="11.25" style="4" customWidth="1"/>
    <col min="9437" max="9437" width="9.625" style="4" customWidth="1"/>
    <col min="9438" max="9439" width="11.25" style="4" customWidth="1"/>
    <col min="9440" max="9440" width="9.25" style="4" customWidth="1"/>
    <col min="9441" max="9442" width="11.25" style="4" customWidth="1"/>
    <col min="9443" max="9443" width="10.125" style="4" customWidth="1"/>
    <col min="9444" max="9445" width="9.375" style="4" customWidth="1"/>
    <col min="9446" max="9446" width="10.375" style="4" bestFit="1" customWidth="1"/>
    <col min="9447" max="9448" width="9.375" style="4" customWidth="1"/>
    <col min="9449" max="9449" width="9.25" style="4" bestFit="1" customWidth="1"/>
    <col min="9450" max="9450" width="9.375" style="4" customWidth="1"/>
    <col min="9451" max="9451" width="9" style="4" customWidth="1"/>
    <col min="9452" max="9452" width="9.75" style="4" customWidth="1"/>
    <col min="9453" max="9453" width="10.5" style="4" customWidth="1"/>
    <col min="9454" max="9454" width="11.125" style="4" bestFit="1" customWidth="1"/>
    <col min="9455" max="9455" width="10.375" style="4" bestFit="1" customWidth="1"/>
    <col min="9456" max="9456" width="9.375" style="4" customWidth="1"/>
    <col min="9457" max="9457" width="10" style="4" customWidth="1"/>
    <col min="9458" max="9458" width="8.5" style="4" bestFit="1" customWidth="1"/>
    <col min="9459" max="9459" width="10.25" style="4" customWidth="1"/>
    <col min="9460" max="9460" width="10.125" style="4" customWidth="1"/>
    <col min="9461" max="9461" width="9.25" style="4" bestFit="1" customWidth="1"/>
    <col min="9462" max="9462" width="11" style="4" bestFit="1" customWidth="1"/>
    <col min="9463" max="9463" width="10.625" style="4" customWidth="1"/>
    <col min="9464" max="9464" width="10.375" style="4" bestFit="1" customWidth="1"/>
    <col min="9465" max="9465" width="9.5" style="4" bestFit="1" customWidth="1"/>
    <col min="9466" max="9661" width="9" style="4"/>
    <col min="9662" max="9662" width="4" style="4" customWidth="1"/>
    <col min="9663" max="9663" width="17.75" style="4" customWidth="1"/>
    <col min="9664" max="9665" width="12.5" style="4" customWidth="1"/>
    <col min="9666" max="9666" width="12.25" style="4" bestFit="1" customWidth="1"/>
    <col min="9667" max="9668" width="11" style="4" customWidth="1"/>
    <col min="9669" max="9669" width="9.875" style="4" customWidth="1"/>
    <col min="9670" max="9671" width="11" style="4" customWidth="1"/>
    <col min="9672" max="9672" width="10.125" style="4" customWidth="1"/>
    <col min="9673" max="9674" width="11" style="4" customWidth="1"/>
    <col min="9675" max="9675" width="10.375" style="4" customWidth="1"/>
    <col min="9676" max="9677" width="11" style="4" customWidth="1"/>
    <col min="9678" max="9678" width="10.625" style="4" customWidth="1"/>
    <col min="9679" max="9681" width="11" style="4" customWidth="1"/>
    <col min="9682" max="9683" width="11.25" style="4" customWidth="1"/>
    <col min="9684" max="9684" width="10.375" style="4" bestFit="1" customWidth="1"/>
    <col min="9685" max="9686" width="11.25" style="4" customWidth="1"/>
    <col min="9687" max="9687" width="10.375" style="4" customWidth="1"/>
    <col min="9688" max="9689" width="11.25" style="4" customWidth="1"/>
    <col min="9690" max="9690" width="12.25" style="4" bestFit="1" customWidth="1"/>
    <col min="9691" max="9692" width="11.25" style="4" customWidth="1"/>
    <col min="9693" max="9693" width="9.625" style="4" customWidth="1"/>
    <col min="9694" max="9695" width="11.25" style="4" customWidth="1"/>
    <col min="9696" max="9696" width="9.25" style="4" customWidth="1"/>
    <col min="9697" max="9698" width="11.25" style="4" customWidth="1"/>
    <col min="9699" max="9699" width="10.125" style="4" customWidth="1"/>
    <col min="9700" max="9701" width="9.375" style="4" customWidth="1"/>
    <col min="9702" max="9702" width="10.375" style="4" bestFit="1" customWidth="1"/>
    <col min="9703" max="9704" width="9.375" style="4" customWidth="1"/>
    <col min="9705" max="9705" width="9.25" style="4" bestFit="1" customWidth="1"/>
    <col min="9706" max="9706" width="9.375" style="4" customWidth="1"/>
    <col min="9707" max="9707" width="9" style="4" customWidth="1"/>
    <col min="9708" max="9708" width="9.75" style="4" customWidth="1"/>
    <col min="9709" max="9709" width="10.5" style="4" customWidth="1"/>
    <col min="9710" max="9710" width="11.125" style="4" bestFit="1" customWidth="1"/>
    <col min="9711" max="9711" width="10.375" style="4" bestFit="1" customWidth="1"/>
    <col min="9712" max="9712" width="9.375" style="4" customWidth="1"/>
    <col min="9713" max="9713" width="10" style="4" customWidth="1"/>
    <col min="9714" max="9714" width="8.5" style="4" bestFit="1" customWidth="1"/>
    <col min="9715" max="9715" width="10.25" style="4" customWidth="1"/>
    <col min="9716" max="9716" width="10.125" style="4" customWidth="1"/>
    <col min="9717" max="9717" width="9.25" style="4" bestFit="1" customWidth="1"/>
    <col min="9718" max="9718" width="11" style="4" bestFit="1" customWidth="1"/>
    <col min="9719" max="9719" width="10.625" style="4" customWidth="1"/>
    <col min="9720" max="9720" width="10.375" style="4" bestFit="1" customWidth="1"/>
    <col min="9721" max="9721" width="9.5" style="4" bestFit="1" customWidth="1"/>
    <col min="9722" max="9917" width="9" style="4"/>
    <col min="9918" max="9918" width="4" style="4" customWidth="1"/>
    <col min="9919" max="9919" width="17.75" style="4" customWidth="1"/>
    <col min="9920" max="9921" width="12.5" style="4" customWidth="1"/>
    <col min="9922" max="9922" width="12.25" style="4" bestFit="1" customWidth="1"/>
    <col min="9923" max="9924" width="11" style="4" customWidth="1"/>
    <col min="9925" max="9925" width="9.875" style="4" customWidth="1"/>
    <col min="9926" max="9927" width="11" style="4" customWidth="1"/>
    <col min="9928" max="9928" width="10.125" style="4" customWidth="1"/>
    <col min="9929" max="9930" width="11" style="4" customWidth="1"/>
    <col min="9931" max="9931" width="10.375" style="4" customWidth="1"/>
    <col min="9932" max="9933" width="11" style="4" customWidth="1"/>
    <col min="9934" max="9934" width="10.625" style="4" customWidth="1"/>
    <col min="9935" max="9937" width="11" style="4" customWidth="1"/>
    <col min="9938" max="9939" width="11.25" style="4" customWidth="1"/>
    <col min="9940" max="9940" width="10.375" style="4" bestFit="1" customWidth="1"/>
    <col min="9941" max="9942" width="11.25" style="4" customWidth="1"/>
    <col min="9943" max="9943" width="10.375" style="4" customWidth="1"/>
    <col min="9944" max="9945" width="11.25" style="4" customWidth="1"/>
    <col min="9946" max="9946" width="12.25" style="4" bestFit="1" customWidth="1"/>
    <col min="9947" max="9948" width="11.25" style="4" customWidth="1"/>
    <col min="9949" max="9949" width="9.625" style="4" customWidth="1"/>
    <col min="9950" max="9951" width="11.25" style="4" customWidth="1"/>
    <col min="9952" max="9952" width="9.25" style="4" customWidth="1"/>
    <col min="9953" max="9954" width="11.25" style="4" customWidth="1"/>
    <col min="9955" max="9955" width="10.125" style="4" customWidth="1"/>
    <col min="9956" max="9957" width="9.375" style="4" customWidth="1"/>
    <col min="9958" max="9958" width="10.375" style="4" bestFit="1" customWidth="1"/>
    <col min="9959" max="9960" width="9.375" style="4" customWidth="1"/>
    <col min="9961" max="9961" width="9.25" style="4" bestFit="1" customWidth="1"/>
    <col min="9962" max="9962" width="9.375" style="4" customWidth="1"/>
    <col min="9963" max="9963" width="9" style="4" customWidth="1"/>
    <col min="9964" max="9964" width="9.75" style="4" customWidth="1"/>
    <col min="9965" max="9965" width="10.5" style="4" customWidth="1"/>
    <col min="9966" max="9966" width="11.125" style="4" bestFit="1" customWidth="1"/>
    <col min="9967" max="9967" width="10.375" style="4" bestFit="1" customWidth="1"/>
    <col min="9968" max="9968" width="9.375" style="4" customWidth="1"/>
    <col min="9969" max="9969" width="10" style="4" customWidth="1"/>
    <col min="9970" max="9970" width="8.5" style="4" bestFit="1" customWidth="1"/>
    <col min="9971" max="9971" width="10.25" style="4" customWidth="1"/>
    <col min="9972" max="9972" width="10.125" style="4" customWidth="1"/>
    <col min="9973" max="9973" width="9.25" style="4" bestFit="1" customWidth="1"/>
    <col min="9974" max="9974" width="11" style="4" bestFit="1" customWidth="1"/>
    <col min="9975" max="9975" width="10.625" style="4" customWidth="1"/>
    <col min="9976" max="9976" width="10.375" style="4" bestFit="1" customWidth="1"/>
    <col min="9977" max="9977" width="9.5" style="4" bestFit="1" customWidth="1"/>
    <col min="9978" max="10173" width="9" style="4"/>
    <col min="10174" max="10174" width="4" style="4" customWidth="1"/>
    <col min="10175" max="10175" width="17.75" style="4" customWidth="1"/>
    <col min="10176" max="10177" width="12.5" style="4" customWidth="1"/>
    <col min="10178" max="10178" width="12.25" style="4" bestFit="1" customWidth="1"/>
    <col min="10179" max="10180" width="11" style="4" customWidth="1"/>
    <col min="10181" max="10181" width="9.875" style="4" customWidth="1"/>
    <col min="10182" max="10183" width="11" style="4" customWidth="1"/>
    <col min="10184" max="10184" width="10.125" style="4" customWidth="1"/>
    <col min="10185" max="10186" width="11" style="4" customWidth="1"/>
    <col min="10187" max="10187" width="10.375" style="4" customWidth="1"/>
    <col min="10188" max="10189" width="11" style="4" customWidth="1"/>
    <col min="10190" max="10190" width="10.625" style="4" customWidth="1"/>
    <col min="10191" max="10193" width="11" style="4" customWidth="1"/>
    <col min="10194" max="10195" width="11.25" style="4" customWidth="1"/>
    <col min="10196" max="10196" width="10.375" style="4" bestFit="1" customWidth="1"/>
    <col min="10197" max="10198" width="11.25" style="4" customWidth="1"/>
    <col min="10199" max="10199" width="10.375" style="4" customWidth="1"/>
    <col min="10200" max="10201" width="11.25" style="4" customWidth="1"/>
    <col min="10202" max="10202" width="12.25" style="4" bestFit="1" customWidth="1"/>
    <col min="10203" max="10204" width="11.25" style="4" customWidth="1"/>
    <col min="10205" max="10205" width="9.625" style="4" customWidth="1"/>
    <col min="10206" max="10207" width="11.25" style="4" customWidth="1"/>
    <col min="10208" max="10208" width="9.25" style="4" customWidth="1"/>
    <col min="10209" max="10210" width="11.25" style="4" customWidth="1"/>
    <col min="10211" max="10211" width="10.125" style="4" customWidth="1"/>
    <col min="10212" max="10213" width="9.375" style="4" customWidth="1"/>
    <col min="10214" max="10214" width="10.375" style="4" bestFit="1" customWidth="1"/>
    <col min="10215" max="10216" width="9.375" style="4" customWidth="1"/>
    <col min="10217" max="10217" width="9.25" style="4" bestFit="1" customWidth="1"/>
    <col min="10218" max="10218" width="9.375" style="4" customWidth="1"/>
    <col min="10219" max="10219" width="9" style="4" customWidth="1"/>
    <col min="10220" max="10220" width="9.75" style="4" customWidth="1"/>
    <col min="10221" max="10221" width="10.5" style="4" customWidth="1"/>
    <col min="10222" max="10222" width="11.125" style="4" bestFit="1" customWidth="1"/>
    <col min="10223" max="10223" width="10.375" style="4" bestFit="1" customWidth="1"/>
    <col min="10224" max="10224" width="9.375" style="4" customWidth="1"/>
    <col min="10225" max="10225" width="10" style="4" customWidth="1"/>
    <col min="10226" max="10226" width="8.5" style="4" bestFit="1" customWidth="1"/>
    <col min="10227" max="10227" width="10.25" style="4" customWidth="1"/>
    <col min="10228" max="10228" width="10.125" style="4" customWidth="1"/>
    <col min="10229" max="10229" width="9.25" style="4" bestFit="1" customWidth="1"/>
    <col min="10230" max="10230" width="11" style="4" bestFit="1" customWidth="1"/>
    <col min="10231" max="10231" width="10.625" style="4" customWidth="1"/>
    <col min="10232" max="10232" width="10.375" style="4" bestFit="1" customWidth="1"/>
    <col min="10233" max="10233" width="9.5" style="4" bestFit="1" customWidth="1"/>
    <col min="10234" max="10429" width="9" style="4"/>
    <col min="10430" max="10430" width="4" style="4" customWidth="1"/>
    <col min="10431" max="10431" width="17.75" style="4" customWidth="1"/>
    <col min="10432" max="10433" width="12.5" style="4" customWidth="1"/>
    <col min="10434" max="10434" width="12.25" style="4" bestFit="1" customWidth="1"/>
    <col min="10435" max="10436" width="11" style="4" customWidth="1"/>
    <col min="10437" max="10437" width="9.875" style="4" customWidth="1"/>
    <col min="10438" max="10439" width="11" style="4" customWidth="1"/>
    <col min="10440" max="10440" width="10.125" style="4" customWidth="1"/>
    <col min="10441" max="10442" width="11" style="4" customWidth="1"/>
    <col min="10443" max="10443" width="10.375" style="4" customWidth="1"/>
    <col min="10444" max="10445" width="11" style="4" customWidth="1"/>
    <col min="10446" max="10446" width="10.625" style="4" customWidth="1"/>
    <col min="10447" max="10449" width="11" style="4" customWidth="1"/>
    <col min="10450" max="10451" width="11.25" style="4" customWidth="1"/>
    <col min="10452" max="10452" width="10.375" style="4" bestFit="1" customWidth="1"/>
    <col min="10453" max="10454" width="11.25" style="4" customWidth="1"/>
    <col min="10455" max="10455" width="10.375" style="4" customWidth="1"/>
    <col min="10456" max="10457" width="11.25" style="4" customWidth="1"/>
    <col min="10458" max="10458" width="12.25" style="4" bestFit="1" customWidth="1"/>
    <col min="10459" max="10460" width="11.25" style="4" customWidth="1"/>
    <col min="10461" max="10461" width="9.625" style="4" customWidth="1"/>
    <col min="10462" max="10463" width="11.25" style="4" customWidth="1"/>
    <col min="10464" max="10464" width="9.25" style="4" customWidth="1"/>
    <col min="10465" max="10466" width="11.25" style="4" customWidth="1"/>
    <col min="10467" max="10467" width="10.125" style="4" customWidth="1"/>
    <col min="10468" max="10469" width="9.375" style="4" customWidth="1"/>
    <col min="10470" max="10470" width="10.375" style="4" bestFit="1" customWidth="1"/>
    <col min="10471" max="10472" width="9.375" style="4" customWidth="1"/>
    <col min="10473" max="10473" width="9.25" style="4" bestFit="1" customWidth="1"/>
    <col min="10474" max="10474" width="9.375" style="4" customWidth="1"/>
    <col min="10475" max="10475" width="9" style="4" customWidth="1"/>
    <col min="10476" max="10476" width="9.75" style="4" customWidth="1"/>
    <col min="10477" max="10477" width="10.5" style="4" customWidth="1"/>
    <col min="10478" max="10478" width="11.125" style="4" bestFit="1" customWidth="1"/>
    <col min="10479" max="10479" width="10.375" style="4" bestFit="1" customWidth="1"/>
    <col min="10480" max="10480" width="9.375" style="4" customWidth="1"/>
    <col min="10481" max="10481" width="10" style="4" customWidth="1"/>
    <col min="10482" max="10482" width="8.5" style="4" bestFit="1" customWidth="1"/>
    <col min="10483" max="10483" width="10.25" style="4" customWidth="1"/>
    <col min="10484" max="10484" width="10.125" style="4" customWidth="1"/>
    <col min="10485" max="10485" width="9.25" style="4" bestFit="1" customWidth="1"/>
    <col min="10486" max="10486" width="11" style="4" bestFit="1" customWidth="1"/>
    <col min="10487" max="10487" width="10.625" style="4" customWidth="1"/>
    <col min="10488" max="10488" width="10.375" style="4" bestFit="1" customWidth="1"/>
    <col min="10489" max="10489" width="9.5" style="4" bestFit="1" customWidth="1"/>
    <col min="10490" max="10685" width="9" style="4"/>
    <col min="10686" max="10686" width="4" style="4" customWidth="1"/>
    <col min="10687" max="10687" width="17.75" style="4" customWidth="1"/>
    <col min="10688" max="10689" width="12.5" style="4" customWidth="1"/>
    <col min="10690" max="10690" width="12.25" style="4" bestFit="1" customWidth="1"/>
    <col min="10691" max="10692" width="11" style="4" customWidth="1"/>
    <col min="10693" max="10693" width="9.875" style="4" customWidth="1"/>
    <col min="10694" max="10695" width="11" style="4" customWidth="1"/>
    <col min="10696" max="10696" width="10.125" style="4" customWidth="1"/>
    <col min="10697" max="10698" width="11" style="4" customWidth="1"/>
    <col min="10699" max="10699" width="10.375" style="4" customWidth="1"/>
    <col min="10700" max="10701" width="11" style="4" customWidth="1"/>
    <col min="10702" max="10702" width="10.625" style="4" customWidth="1"/>
    <col min="10703" max="10705" width="11" style="4" customWidth="1"/>
    <col min="10706" max="10707" width="11.25" style="4" customWidth="1"/>
    <col min="10708" max="10708" width="10.375" style="4" bestFit="1" customWidth="1"/>
    <col min="10709" max="10710" width="11.25" style="4" customWidth="1"/>
    <col min="10711" max="10711" width="10.375" style="4" customWidth="1"/>
    <col min="10712" max="10713" width="11.25" style="4" customWidth="1"/>
    <col min="10714" max="10714" width="12.25" style="4" bestFit="1" customWidth="1"/>
    <col min="10715" max="10716" width="11.25" style="4" customWidth="1"/>
    <col min="10717" max="10717" width="9.625" style="4" customWidth="1"/>
    <col min="10718" max="10719" width="11.25" style="4" customWidth="1"/>
    <col min="10720" max="10720" width="9.25" style="4" customWidth="1"/>
    <col min="10721" max="10722" width="11.25" style="4" customWidth="1"/>
    <col min="10723" max="10723" width="10.125" style="4" customWidth="1"/>
    <col min="10724" max="10725" width="9.375" style="4" customWidth="1"/>
    <col min="10726" max="10726" width="10.375" style="4" bestFit="1" customWidth="1"/>
    <col min="10727" max="10728" width="9.375" style="4" customWidth="1"/>
    <col min="10729" max="10729" width="9.25" style="4" bestFit="1" customWidth="1"/>
    <col min="10730" max="10730" width="9.375" style="4" customWidth="1"/>
    <col min="10731" max="10731" width="9" style="4" customWidth="1"/>
    <col min="10732" max="10732" width="9.75" style="4" customWidth="1"/>
    <col min="10733" max="10733" width="10.5" style="4" customWidth="1"/>
    <col min="10734" max="10734" width="11.125" style="4" bestFit="1" customWidth="1"/>
    <col min="10735" max="10735" width="10.375" style="4" bestFit="1" customWidth="1"/>
    <col min="10736" max="10736" width="9.375" style="4" customWidth="1"/>
    <col min="10737" max="10737" width="10" style="4" customWidth="1"/>
    <col min="10738" max="10738" width="8.5" style="4" bestFit="1" customWidth="1"/>
    <col min="10739" max="10739" width="10.25" style="4" customWidth="1"/>
    <col min="10740" max="10740" width="10.125" style="4" customWidth="1"/>
    <col min="10741" max="10741" width="9.25" style="4" bestFit="1" customWidth="1"/>
    <col min="10742" max="10742" width="11" style="4" bestFit="1" customWidth="1"/>
    <col min="10743" max="10743" width="10.625" style="4" customWidth="1"/>
    <col min="10744" max="10744" width="10.375" style="4" bestFit="1" customWidth="1"/>
    <col min="10745" max="10745" width="9.5" style="4" bestFit="1" customWidth="1"/>
    <col min="10746" max="10941" width="9" style="4"/>
    <col min="10942" max="10942" width="4" style="4" customWidth="1"/>
    <col min="10943" max="10943" width="17.75" style="4" customWidth="1"/>
    <col min="10944" max="10945" width="12.5" style="4" customWidth="1"/>
    <col min="10946" max="10946" width="12.25" style="4" bestFit="1" customWidth="1"/>
    <col min="10947" max="10948" width="11" style="4" customWidth="1"/>
    <col min="10949" max="10949" width="9.875" style="4" customWidth="1"/>
    <col min="10950" max="10951" width="11" style="4" customWidth="1"/>
    <col min="10952" max="10952" width="10.125" style="4" customWidth="1"/>
    <col min="10953" max="10954" width="11" style="4" customWidth="1"/>
    <col min="10955" max="10955" width="10.375" style="4" customWidth="1"/>
    <col min="10956" max="10957" width="11" style="4" customWidth="1"/>
    <col min="10958" max="10958" width="10.625" style="4" customWidth="1"/>
    <col min="10959" max="10961" width="11" style="4" customWidth="1"/>
    <col min="10962" max="10963" width="11.25" style="4" customWidth="1"/>
    <col min="10964" max="10964" width="10.375" style="4" bestFit="1" customWidth="1"/>
    <col min="10965" max="10966" width="11.25" style="4" customWidth="1"/>
    <col min="10967" max="10967" width="10.375" style="4" customWidth="1"/>
    <col min="10968" max="10969" width="11.25" style="4" customWidth="1"/>
    <col min="10970" max="10970" width="12.25" style="4" bestFit="1" customWidth="1"/>
    <col min="10971" max="10972" width="11.25" style="4" customWidth="1"/>
    <col min="10973" max="10973" width="9.625" style="4" customWidth="1"/>
    <col min="10974" max="10975" width="11.25" style="4" customWidth="1"/>
    <col min="10976" max="10976" width="9.25" style="4" customWidth="1"/>
    <col min="10977" max="10978" width="11.25" style="4" customWidth="1"/>
    <col min="10979" max="10979" width="10.125" style="4" customWidth="1"/>
    <col min="10980" max="10981" width="9.375" style="4" customWidth="1"/>
    <col min="10982" max="10982" width="10.375" style="4" bestFit="1" customWidth="1"/>
    <col min="10983" max="10984" width="9.375" style="4" customWidth="1"/>
    <col min="10985" max="10985" width="9.25" style="4" bestFit="1" customWidth="1"/>
    <col min="10986" max="10986" width="9.375" style="4" customWidth="1"/>
    <col min="10987" max="10987" width="9" style="4" customWidth="1"/>
    <col min="10988" max="10988" width="9.75" style="4" customWidth="1"/>
    <col min="10989" max="10989" width="10.5" style="4" customWidth="1"/>
    <col min="10990" max="10990" width="11.125" style="4" bestFit="1" customWidth="1"/>
    <col min="10991" max="10991" width="10.375" style="4" bestFit="1" customWidth="1"/>
    <col min="10992" max="10992" width="9.375" style="4" customWidth="1"/>
    <col min="10993" max="10993" width="10" style="4" customWidth="1"/>
    <col min="10994" max="10994" width="8.5" style="4" bestFit="1" customWidth="1"/>
    <col min="10995" max="10995" width="10.25" style="4" customWidth="1"/>
    <col min="10996" max="10996" width="10.125" style="4" customWidth="1"/>
    <col min="10997" max="10997" width="9.25" style="4" bestFit="1" customWidth="1"/>
    <col min="10998" max="10998" width="11" style="4" bestFit="1" customWidth="1"/>
    <col min="10999" max="10999" width="10.625" style="4" customWidth="1"/>
    <col min="11000" max="11000" width="10.375" style="4" bestFit="1" customWidth="1"/>
    <col min="11001" max="11001" width="9.5" style="4" bestFit="1" customWidth="1"/>
    <col min="11002" max="11197" width="9" style="4"/>
    <col min="11198" max="11198" width="4" style="4" customWidth="1"/>
    <col min="11199" max="11199" width="17.75" style="4" customWidth="1"/>
    <col min="11200" max="11201" width="12.5" style="4" customWidth="1"/>
    <col min="11202" max="11202" width="12.25" style="4" bestFit="1" customWidth="1"/>
    <col min="11203" max="11204" width="11" style="4" customWidth="1"/>
    <col min="11205" max="11205" width="9.875" style="4" customWidth="1"/>
    <col min="11206" max="11207" width="11" style="4" customWidth="1"/>
    <col min="11208" max="11208" width="10.125" style="4" customWidth="1"/>
    <col min="11209" max="11210" width="11" style="4" customWidth="1"/>
    <col min="11211" max="11211" width="10.375" style="4" customWidth="1"/>
    <col min="11212" max="11213" width="11" style="4" customWidth="1"/>
    <col min="11214" max="11214" width="10.625" style="4" customWidth="1"/>
    <col min="11215" max="11217" width="11" style="4" customWidth="1"/>
    <col min="11218" max="11219" width="11.25" style="4" customWidth="1"/>
    <col min="11220" max="11220" width="10.375" style="4" bestFit="1" customWidth="1"/>
    <col min="11221" max="11222" width="11.25" style="4" customWidth="1"/>
    <col min="11223" max="11223" width="10.375" style="4" customWidth="1"/>
    <col min="11224" max="11225" width="11.25" style="4" customWidth="1"/>
    <col min="11226" max="11226" width="12.25" style="4" bestFit="1" customWidth="1"/>
    <col min="11227" max="11228" width="11.25" style="4" customWidth="1"/>
    <col min="11229" max="11229" width="9.625" style="4" customWidth="1"/>
    <col min="11230" max="11231" width="11.25" style="4" customWidth="1"/>
    <col min="11232" max="11232" width="9.25" style="4" customWidth="1"/>
    <col min="11233" max="11234" width="11.25" style="4" customWidth="1"/>
    <col min="11235" max="11235" width="10.125" style="4" customWidth="1"/>
    <col min="11236" max="11237" width="9.375" style="4" customWidth="1"/>
    <col min="11238" max="11238" width="10.375" style="4" bestFit="1" customWidth="1"/>
    <col min="11239" max="11240" width="9.375" style="4" customWidth="1"/>
    <col min="11241" max="11241" width="9.25" style="4" bestFit="1" customWidth="1"/>
    <col min="11242" max="11242" width="9.375" style="4" customWidth="1"/>
    <col min="11243" max="11243" width="9" style="4" customWidth="1"/>
    <col min="11244" max="11244" width="9.75" style="4" customWidth="1"/>
    <col min="11245" max="11245" width="10.5" style="4" customWidth="1"/>
    <col min="11246" max="11246" width="11.125" style="4" bestFit="1" customWidth="1"/>
    <col min="11247" max="11247" width="10.375" style="4" bestFit="1" customWidth="1"/>
    <col min="11248" max="11248" width="9.375" style="4" customWidth="1"/>
    <col min="11249" max="11249" width="10" style="4" customWidth="1"/>
    <col min="11250" max="11250" width="8.5" style="4" bestFit="1" customWidth="1"/>
    <col min="11251" max="11251" width="10.25" style="4" customWidth="1"/>
    <col min="11252" max="11252" width="10.125" style="4" customWidth="1"/>
    <col min="11253" max="11253" width="9.25" style="4" bestFit="1" customWidth="1"/>
    <col min="11254" max="11254" width="11" style="4" bestFit="1" customWidth="1"/>
    <col min="11255" max="11255" width="10.625" style="4" customWidth="1"/>
    <col min="11256" max="11256" width="10.375" style="4" bestFit="1" customWidth="1"/>
    <col min="11257" max="11257" width="9.5" style="4" bestFit="1" customWidth="1"/>
    <col min="11258" max="11453" width="9" style="4"/>
    <col min="11454" max="11454" width="4" style="4" customWidth="1"/>
    <col min="11455" max="11455" width="17.75" style="4" customWidth="1"/>
    <col min="11456" max="11457" width="12.5" style="4" customWidth="1"/>
    <col min="11458" max="11458" width="12.25" style="4" bestFit="1" customWidth="1"/>
    <col min="11459" max="11460" width="11" style="4" customWidth="1"/>
    <col min="11461" max="11461" width="9.875" style="4" customWidth="1"/>
    <col min="11462" max="11463" width="11" style="4" customWidth="1"/>
    <col min="11464" max="11464" width="10.125" style="4" customWidth="1"/>
    <col min="11465" max="11466" width="11" style="4" customWidth="1"/>
    <col min="11467" max="11467" width="10.375" style="4" customWidth="1"/>
    <col min="11468" max="11469" width="11" style="4" customWidth="1"/>
    <col min="11470" max="11470" width="10.625" style="4" customWidth="1"/>
    <col min="11471" max="11473" width="11" style="4" customWidth="1"/>
    <col min="11474" max="11475" width="11.25" style="4" customWidth="1"/>
    <col min="11476" max="11476" width="10.375" style="4" bestFit="1" customWidth="1"/>
    <col min="11477" max="11478" width="11.25" style="4" customWidth="1"/>
    <col min="11479" max="11479" width="10.375" style="4" customWidth="1"/>
    <col min="11480" max="11481" width="11.25" style="4" customWidth="1"/>
    <col min="11482" max="11482" width="12.25" style="4" bestFit="1" customWidth="1"/>
    <col min="11483" max="11484" width="11.25" style="4" customWidth="1"/>
    <col min="11485" max="11485" width="9.625" style="4" customWidth="1"/>
    <col min="11486" max="11487" width="11.25" style="4" customWidth="1"/>
    <col min="11488" max="11488" width="9.25" style="4" customWidth="1"/>
    <col min="11489" max="11490" width="11.25" style="4" customWidth="1"/>
    <col min="11491" max="11491" width="10.125" style="4" customWidth="1"/>
    <col min="11492" max="11493" width="9.375" style="4" customWidth="1"/>
    <col min="11494" max="11494" width="10.375" style="4" bestFit="1" customWidth="1"/>
    <col min="11495" max="11496" width="9.375" style="4" customWidth="1"/>
    <col min="11497" max="11497" width="9.25" style="4" bestFit="1" customWidth="1"/>
    <col min="11498" max="11498" width="9.375" style="4" customWidth="1"/>
    <col min="11499" max="11499" width="9" style="4" customWidth="1"/>
    <col min="11500" max="11500" width="9.75" style="4" customWidth="1"/>
    <col min="11501" max="11501" width="10.5" style="4" customWidth="1"/>
    <col min="11502" max="11502" width="11.125" style="4" bestFit="1" customWidth="1"/>
    <col min="11503" max="11503" width="10.375" style="4" bestFit="1" customWidth="1"/>
    <col min="11504" max="11504" width="9.375" style="4" customWidth="1"/>
    <col min="11505" max="11505" width="10" style="4" customWidth="1"/>
    <col min="11506" max="11506" width="8.5" style="4" bestFit="1" customWidth="1"/>
    <col min="11507" max="11507" width="10.25" style="4" customWidth="1"/>
    <col min="11508" max="11508" width="10.125" style="4" customWidth="1"/>
    <col min="11509" max="11509" width="9.25" style="4" bestFit="1" customWidth="1"/>
    <col min="11510" max="11510" width="11" style="4" bestFit="1" customWidth="1"/>
    <col min="11511" max="11511" width="10.625" style="4" customWidth="1"/>
    <col min="11512" max="11512" width="10.375" style="4" bestFit="1" customWidth="1"/>
    <col min="11513" max="11513" width="9.5" style="4" bestFit="1" customWidth="1"/>
    <col min="11514" max="11709" width="9" style="4"/>
    <col min="11710" max="11710" width="4" style="4" customWidth="1"/>
    <col min="11711" max="11711" width="17.75" style="4" customWidth="1"/>
    <col min="11712" max="11713" width="12.5" style="4" customWidth="1"/>
    <col min="11714" max="11714" width="12.25" style="4" bestFit="1" customWidth="1"/>
    <col min="11715" max="11716" width="11" style="4" customWidth="1"/>
    <col min="11717" max="11717" width="9.875" style="4" customWidth="1"/>
    <col min="11718" max="11719" width="11" style="4" customWidth="1"/>
    <col min="11720" max="11720" width="10.125" style="4" customWidth="1"/>
    <col min="11721" max="11722" width="11" style="4" customWidth="1"/>
    <col min="11723" max="11723" width="10.375" style="4" customWidth="1"/>
    <col min="11724" max="11725" width="11" style="4" customWidth="1"/>
    <col min="11726" max="11726" width="10.625" style="4" customWidth="1"/>
    <col min="11727" max="11729" width="11" style="4" customWidth="1"/>
    <col min="11730" max="11731" width="11.25" style="4" customWidth="1"/>
    <col min="11732" max="11732" width="10.375" style="4" bestFit="1" customWidth="1"/>
    <col min="11733" max="11734" width="11.25" style="4" customWidth="1"/>
    <col min="11735" max="11735" width="10.375" style="4" customWidth="1"/>
    <col min="11736" max="11737" width="11.25" style="4" customWidth="1"/>
    <col min="11738" max="11738" width="12.25" style="4" bestFit="1" customWidth="1"/>
    <col min="11739" max="11740" width="11.25" style="4" customWidth="1"/>
    <col min="11741" max="11741" width="9.625" style="4" customWidth="1"/>
    <col min="11742" max="11743" width="11.25" style="4" customWidth="1"/>
    <col min="11744" max="11744" width="9.25" style="4" customWidth="1"/>
    <col min="11745" max="11746" width="11.25" style="4" customWidth="1"/>
    <col min="11747" max="11747" width="10.125" style="4" customWidth="1"/>
    <col min="11748" max="11749" width="9.375" style="4" customWidth="1"/>
    <col min="11750" max="11750" width="10.375" style="4" bestFit="1" customWidth="1"/>
    <col min="11751" max="11752" width="9.375" style="4" customWidth="1"/>
    <col min="11753" max="11753" width="9.25" style="4" bestFit="1" customWidth="1"/>
    <col min="11754" max="11754" width="9.375" style="4" customWidth="1"/>
    <col min="11755" max="11755" width="9" style="4" customWidth="1"/>
    <col min="11756" max="11756" width="9.75" style="4" customWidth="1"/>
    <col min="11757" max="11757" width="10.5" style="4" customWidth="1"/>
    <col min="11758" max="11758" width="11.125" style="4" bestFit="1" customWidth="1"/>
    <col min="11759" max="11759" width="10.375" style="4" bestFit="1" customWidth="1"/>
    <col min="11760" max="11760" width="9.375" style="4" customWidth="1"/>
    <col min="11761" max="11761" width="10" style="4" customWidth="1"/>
    <col min="11762" max="11762" width="8.5" style="4" bestFit="1" customWidth="1"/>
    <col min="11763" max="11763" width="10.25" style="4" customWidth="1"/>
    <col min="11764" max="11764" width="10.125" style="4" customWidth="1"/>
    <col min="11765" max="11765" width="9.25" style="4" bestFit="1" customWidth="1"/>
    <col min="11766" max="11766" width="11" style="4" bestFit="1" customWidth="1"/>
    <col min="11767" max="11767" width="10.625" style="4" customWidth="1"/>
    <col min="11768" max="11768" width="10.375" style="4" bestFit="1" customWidth="1"/>
    <col min="11769" max="11769" width="9.5" style="4" bestFit="1" customWidth="1"/>
    <col min="11770" max="11965" width="9" style="4"/>
    <col min="11966" max="11966" width="4" style="4" customWidth="1"/>
    <col min="11967" max="11967" width="17.75" style="4" customWidth="1"/>
    <col min="11968" max="11969" width="12.5" style="4" customWidth="1"/>
    <col min="11970" max="11970" width="12.25" style="4" bestFit="1" customWidth="1"/>
    <col min="11971" max="11972" width="11" style="4" customWidth="1"/>
    <col min="11973" max="11973" width="9.875" style="4" customWidth="1"/>
    <col min="11974" max="11975" width="11" style="4" customWidth="1"/>
    <col min="11976" max="11976" width="10.125" style="4" customWidth="1"/>
    <col min="11977" max="11978" width="11" style="4" customWidth="1"/>
    <col min="11979" max="11979" width="10.375" style="4" customWidth="1"/>
    <col min="11980" max="11981" width="11" style="4" customWidth="1"/>
    <col min="11982" max="11982" width="10.625" style="4" customWidth="1"/>
    <col min="11983" max="11985" width="11" style="4" customWidth="1"/>
    <col min="11986" max="11987" width="11.25" style="4" customWidth="1"/>
    <col min="11988" max="11988" width="10.375" style="4" bestFit="1" customWidth="1"/>
    <col min="11989" max="11990" width="11.25" style="4" customWidth="1"/>
    <col min="11991" max="11991" width="10.375" style="4" customWidth="1"/>
    <col min="11992" max="11993" width="11.25" style="4" customWidth="1"/>
    <col min="11994" max="11994" width="12.25" style="4" bestFit="1" customWidth="1"/>
    <col min="11995" max="11996" width="11.25" style="4" customWidth="1"/>
    <col min="11997" max="11997" width="9.625" style="4" customWidth="1"/>
    <col min="11998" max="11999" width="11.25" style="4" customWidth="1"/>
    <col min="12000" max="12000" width="9.25" style="4" customWidth="1"/>
    <col min="12001" max="12002" width="11.25" style="4" customWidth="1"/>
    <col min="12003" max="12003" width="10.125" style="4" customWidth="1"/>
    <col min="12004" max="12005" width="9.375" style="4" customWidth="1"/>
    <col min="12006" max="12006" width="10.375" style="4" bestFit="1" customWidth="1"/>
    <col min="12007" max="12008" width="9.375" style="4" customWidth="1"/>
    <col min="12009" max="12009" width="9.25" style="4" bestFit="1" customWidth="1"/>
    <col min="12010" max="12010" width="9.375" style="4" customWidth="1"/>
    <col min="12011" max="12011" width="9" style="4" customWidth="1"/>
    <col min="12012" max="12012" width="9.75" style="4" customWidth="1"/>
    <col min="12013" max="12013" width="10.5" style="4" customWidth="1"/>
    <col min="12014" max="12014" width="11.125" style="4" bestFit="1" customWidth="1"/>
    <col min="12015" max="12015" width="10.375" style="4" bestFit="1" customWidth="1"/>
    <col min="12016" max="12016" width="9.375" style="4" customWidth="1"/>
    <col min="12017" max="12017" width="10" style="4" customWidth="1"/>
    <col min="12018" max="12018" width="8.5" style="4" bestFit="1" customWidth="1"/>
    <col min="12019" max="12019" width="10.25" style="4" customWidth="1"/>
    <col min="12020" max="12020" width="10.125" style="4" customWidth="1"/>
    <col min="12021" max="12021" width="9.25" style="4" bestFit="1" customWidth="1"/>
    <col min="12022" max="12022" width="11" style="4" bestFit="1" customWidth="1"/>
    <col min="12023" max="12023" width="10.625" style="4" customWidth="1"/>
    <col min="12024" max="12024" width="10.375" style="4" bestFit="1" customWidth="1"/>
    <col min="12025" max="12025" width="9.5" style="4" bestFit="1" customWidth="1"/>
    <col min="12026" max="12221" width="9" style="4"/>
    <col min="12222" max="12222" width="4" style="4" customWidth="1"/>
    <col min="12223" max="12223" width="17.75" style="4" customWidth="1"/>
    <col min="12224" max="12225" width="12.5" style="4" customWidth="1"/>
    <col min="12226" max="12226" width="12.25" style="4" bestFit="1" customWidth="1"/>
    <col min="12227" max="12228" width="11" style="4" customWidth="1"/>
    <col min="12229" max="12229" width="9.875" style="4" customWidth="1"/>
    <col min="12230" max="12231" width="11" style="4" customWidth="1"/>
    <col min="12232" max="12232" width="10.125" style="4" customWidth="1"/>
    <col min="12233" max="12234" width="11" style="4" customWidth="1"/>
    <col min="12235" max="12235" width="10.375" style="4" customWidth="1"/>
    <col min="12236" max="12237" width="11" style="4" customWidth="1"/>
    <col min="12238" max="12238" width="10.625" style="4" customWidth="1"/>
    <col min="12239" max="12241" width="11" style="4" customWidth="1"/>
    <col min="12242" max="12243" width="11.25" style="4" customWidth="1"/>
    <col min="12244" max="12244" width="10.375" style="4" bestFit="1" customWidth="1"/>
    <col min="12245" max="12246" width="11.25" style="4" customWidth="1"/>
    <col min="12247" max="12247" width="10.375" style="4" customWidth="1"/>
    <col min="12248" max="12249" width="11.25" style="4" customWidth="1"/>
    <col min="12250" max="12250" width="12.25" style="4" bestFit="1" customWidth="1"/>
    <col min="12251" max="12252" width="11.25" style="4" customWidth="1"/>
    <col min="12253" max="12253" width="9.625" style="4" customWidth="1"/>
    <col min="12254" max="12255" width="11.25" style="4" customWidth="1"/>
    <col min="12256" max="12256" width="9.25" style="4" customWidth="1"/>
    <col min="12257" max="12258" width="11.25" style="4" customWidth="1"/>
    <col min="12259" max="12259" width="10.125" style="4" customWidth="1"/>
    <col min="12260" max="12261" width="9.375" style="4" customWidth="1"/>
    <col min="12262" max="12262" width="10.375" style="4" bestFit="1" customWidth="1"/>
    <col min="12263" max="12264" width="9.375" style="4" customWidth="1"/>
    <col min="12265" max="12265" width="9.25" style="4" bestFit="1" customWidth="1"/>
    <col min="12266" max="12266" width="9.375" style="4" customWidth="1"/>
    <col min="12267" max="12267" width="9" style="4" customWidth="1"/>
    <col min="12268" max="12268" width="9.75" style="4" customWidth="1"/>
    <col min="12269" max="12269" width="10.5" style="4" customWidth="1"/>
    <col min="12270" max="12270" width="11.125" style="4" bestFit="1" customWidth="1"/>
    <col min="12271" max="12271" width="10.375" style="4" bestFit="1" customWidth="1"/>
    <col min="12272" max="12272" width="9.375" style="4" customWidth="1"/>
    <col min="12273" max="12273" width="10" style="4" customWidth="1"/>
    <col min="12274" max="12274" width="8.5" style="4" bestFit="1" customWidth="1"/>
    <col min="12275" max="12275" width="10.25" style="4" customWidth="1"/>
    <col min="12276" max="12276" width="10.125" style="4" customWidth="1"/>
    <col min="12277" max="12277" width="9.25" style="4" bestFit="1" customWidth="1"/>
    <col min="12278" max="12278" width="11" style="4" bestFit="1" customWidth="1"/>
    <col min="12279" max="12279" width="10.625" style="4" customWidth="1"/>
    <col min="12280" max="12280" width="10.375" style="4" bestFit="1" customWidth="1"/>
    <col min="12281" max="12281" width="9.5" style="4" bestFit="1" customWidth="1"/>
    <col min="12282" max="12477" width="9" style="4"/>
    <col min="12478" max="12478" width="4" style="4" customWidth="1"/>
    <col min="12479" max="12479" width="17.75" style="4" customWidth="1"/>
    <col min="12480" max="12481" width="12.5" style="4" customWidth="1"/>
    <col min="12482" max="12482" width="12.25" style="4" bestFit="1" customWidth="1"/>
    <col min="12483" max="12484" width="11" style="4" customWidth="1"/>
    <col min="12485" max="12485" width="9.875" style="4" customWidth="1"/>
    <col min="12486" max="12487" width="11" style="4" customWidth="1"/>
    <col min="12488" max="12488" width="10.125" style="4" customWidth="1"/>
    <col min="12489" max="12490" width="11" style="4" customWidth="1"/>
    <col min="12491" max="12491" width="10.375" style="4" customWidth="1"/>
    <col min="12492" max="12493" width="11" style="4" customWidth="1"/>
    <col min="12494" max="12494" width="10.625" style="4" customWidth="1"/>
    <col min="12495" max="12497" width="11" style="4" customWidth="1"/>
    <col min="12498" max="12499" width="11.25" style="4" customWidth="1"/>
    <col min="12500" max="12500" width="10.375" style="4" bestFit="1" customWidth="1"/>
    <col min="12501" max="12502" width="11.25" style="4" customWidth="1"/>
    <col min="12503" max="12503" width="10.375" style="4" customWidth="1"/>
    <col min="12504" max="12505" width="11.25" style="4" customWidth="1"/>
    <col min="12506" max="12506" width="12.25" style="4" bestFit="1" customWidth="1"/>
    <col min="12507" max="12508" width="11.25" style="4" customWidth="1"/>
    <col min="12509" max="12509" width="9.625" style="4" customWidth="1"/>
    <col min="12510" max="12511" width="11.25" style="4" customWidth="1"/>
    <col min="12512" max="12512" width="9.25" style="4" customWidth="1"/>
    <col min="12513" max="12514" width="11.25" style="4" customWidth="1"/>
    <col min="12515" max="12515" width="10.125" style="4" customWidth="1"/>
    <col min="12516" max="12517" width="9.375" style="4" customWidth="1"/>
    <col min="12518" max="12518" width="10.375" style="4" bestFit="1" customWidth="1"/>
    <col min="12519" max="12520" width="9.375" style="4" customWidth="1"/>
    <col min="12521" max="12521" width="9.25" style="4" bestFit="1" customWidth="1"/>
    <col min="12522" max="12522" width="9.375" style="4" customWidth="1"/>
    <col min="12523" max="12523" width="9" style="4" customWidth="1"/>
    <col min="12524" max="12524" width="9.75" style="4" customWidth="1"/>
    <col min="12525" max="12525" width="10.5" style="4" customWidth="1"/>
    <col min="12526" max="12526" width="11.125" style="4" bestFit="1" customWidth="1"/>
    <col min="12527" max="12527" width="10.375" style="4" bestFit="1" customWidth="1"/>
    <col min="12528" max="12528" width="9.375" style="4" customWidth="1"/>
    <col min="12529" max="12529" width="10" style="4" customWidth="1"/>
    <col min="12530" max="12530" width="8.5" style="4" bestFit="1" customWidth="1"/>
    <col min="12531" max="12531" width="10.25" style="4" customWidth="1"/>
    <col min="12532" max="12532" width="10.125" style="4" customWidth="1"/>
    <col min="12533" max="12533" width="9.25" style="4" bestFit="1" customWidth="1"/>
    <col min="12534" max="12534" width="11" style="4" bestFit="1" customWidth="1"/>
    <col min="12535" max="12535" width="10.625" style="4" customWidth="1"/>
    <col min="12536" max="12536" width="10.375" style="4" bestFit="1" customWidth="1"/>
    <col min="12537" max="12537" width="9.5" style="4" bestFit="1" customWidth="1"/>
    <col min="12538" max="12733" width="9" style="4"/>
    <col min="12734" max="12734" width="4" style="4" customWidth="1"/>
    <col min="12735" max="12735" width="17.75" style="4" customWidth="1"/>
    <col min="12736" max="12737" width="12.5" style="4" customWidth="1"/>
    <col min="12738" max="12738" width="12.25" style="4" bestFit="1" customWidth="1"/>
    <col min="12739" max="12740" width="11" style="4" customWidth="1"/>
    <col min="12741" max="12741" width="9.875" style="4" customWidth="1"/>
    <col min="12742" max="12743" width="11" style="4" customWidth="1"/>
    <col min="12744" max="12744" width="10.125" style="4" customWidth="1"/>
    <col min="12745" max="12746" width="11" style="4" customWidth="1"/>
    <col min="12747" max="12747" width="10.375" style="4" customWidth="1"/>
    <col min="12748" max="12749" width="11" style="4" customWidth="1"/>
    <col min="12750" max="12750" width="10.625" style="4" customWidth="1"/>
    <col min="12751" max="12753" width="11" style="4" customWidth="1"/>
    <col min="12754" max="12755" width="11.25" style="4" customWidth="1"/>
    <col min="12756" max="12756" width="10.375" style="4" bestFit="1" customWidth="1"/>
    <col min="12757" max="12758" width="11.25" style="4" customWidth="1"/>
    <col min="12759" max="12759" width="10.375" style="4" customWidth="1"/>
    <col min="12760" max="12761" width="11.25" style="4" customWidth="1"/>
    <col min="12762" max="12762" width="12.25" style="4" bestFit="1" customWidth="1"/>
    <col min="12763" max="12764" width="11.25" style="4" customWidth="1"/>
    <col min="12765" max="12765" width="9.625" style="4" customWidth="1"/>
    <col min="12766" max="12767" width="11.25" style="4" customWidth="1"/>
    <col min="12768" max="12768" width="9.25" style="4" customWidth="1"/>
    <col min="12769" max="12770" width="11.25" style="4" customWidth="1"/>
    <col min="12771" max="12771" width="10.125" style="4" customWidth="1"/>
    <col min="12772" max="12773" width="9.375" style="4" customWidth="1"/>
    <col min="12774" max="12774" width="10.375" style="4" bestFit="1" customWidth="1"/>
    <col min="12775" max="12776" width="9.375" style="4" customWidth="1"/>
    <col min="12777" max="12777" width="9.25" style="4" bestFit="1" customWidth="1"/>
    <col min="12778" max="12778" width="9.375" style="4" customWidth="1"/>
    <col min="12779" max="12779" width="9" style="4" customWidth="1"/>
    <col min="12780" max="12780" width="9.75" style="4" customWidth="1"/>
    <col min="12781" max="12781" width="10.5" style="4" customWidth="1"/>
    <col min="12782" max="12782" width="11.125" style="4" bestFit="1" customWidth="1"/>
    <col min="12783" max="12783" width="10.375" style="4" bestFit="1" customWidth="1"/>
    <col min="12784" max="12784" width="9.375" style="4" customWidth="1"/>
    <col min="12785" max="12785" width="10" style="4" customWidth="1"/>
    <col min="12786" max="12786" width="8.5" style="4" bestFit="1" customWidth="1"/>
    <col min="12787" max="12787" width="10.25" style="4" customWidth="1"/>
    <col min="12788" max="12788" width="10.125" style="4" customWidth="1"/>
    <col min="12789" max="12789" width="9.25" style="4" bestFit="1" customWidth="1"/>
    <col min="12790" max="12790" width="11" style="4" bestFit="1" customWidth="1"/>
    <col min="12791" max="12791" width="10.625" style="4" customWidth="1"/>
    <col min="12792" max="12792" width="10.375" style="4" bestFit="1" customWidth="1"/>
    <col min="12793" max="12793" width="9.5" style="4" bestFit="1" customWidth="1"/>
    <col min="12794" max="12989" width="9" style="4"/>
    <col min="12990" max="12990" width="4" style="4" customWidth="1"/>
    <col min="12991" max="12991" width="17.75" style="4" customWidth="1"/>
    <col min="12992" max="12993" width="12.5" style="4" customWidth="1"/>
    <col min="12994" max="12994" width="12.25" style="4" bestFit="1" customWidth="1"/>
    <col min="12995" max="12996" width="11" style="4" customWidth="1"/>
    <col min="12997" max="12997" width="9.875" style="4" customWidth="1"/>
    <col min="12998" max="12999" width="11" style="4" customWidth="1"/>
    <col min="13000" max="13000" width="10.125" style="4" customWidth="1"/>
    <col min="13001" max="13002" width="11" style="4" customWidth="1"/>
    <col min="13003" max="13003" width="10.375" style="4" customWidth="1"/>
    <col min="13004" max="13005" width="11" style="4" customWidth="1"/>
    <col min="13006" max="13006" width="10.625" style="4" customWidth="1"/>
    <col min="13007" max="13009" width="11" style="4" customWidth="1"/>
    <col min="13010" max="13011" width="11.25" style="4" customWidth="1"/>
    <col min="13012" max="13012" width="10.375" style="4" bestFit="1" customWidth="1"/>
    <col min="13013" max="13014" width="11.25" style="4" customWidth="1"/>
    <col min="13015" max="13015" width="10.375" style="4" customWidth="1"/>
    <col min="13016" max="13017" width="11.25" style="4" customWidth="1"/>
    <col min="13018" max="13018" width="12.25" style="4" bestFit="1" customWidth="1"/>
    <col min="13019" max="13020" width="11.25" style="4" customWidth="1"/>
    <col min="13021" max="13021" width="9.625" style="4" customWidth="1"/>
    <col min="13022" max="13023" width="11.25" style="4" customWidth="1"/>
    <col min="13024" max="13024" width="9.25" style="4" customWidth="1"/>
    <col min="13025" max="13026" width="11.25" style="4" customWidth="1"/>
    <col min="13027" max="13027" width="10.125" style="4" customWidth="1"/>
    <col min="13028" max="13029" width="9.375" style="4" customWidth="1"/>
    <col min="13030" max="13030" width="10.375" style="4" bestFit="1" customWidth="1"/>
    <col min="13031" max="13032" width="9.375" style="4" customWidth="1"/>
    <col min="13033" max="13033" width="9.25" style="4" bestFit="1" customWidth="1"/>
    <col min="13034" max="13034" width="9.375" style="4" customWidth="1"/>
    <col min="13035" max="13035" width="9" style="4" customWidth="1"/>
    <col min="13036" max="13036" width="9.75" style="4" customWidth="1"/>
    <col min="13037" max="13037" width="10.5" style="4" customWidth="1"/>
    <col min="13038" max="13038" width="11.125" style="4" bestFit="1" customWidth="1"/>
    <col min="13039" max="13039" width="10.375" style="4" bestFit="1" customWidth="1"/>
    <col min="13040" max="13040" width="9.375" style="4" customWidth="1"/>
    <col min="13041" max="13041" width="10" style="4" customWidth="1"/>
    <col min="13042" max="13042" width="8.5" style="4" bestFit="1" customWidth="1"/>
    <col min="13043" max="13043" width="10.25" style="4" customWidth="1"/>
    <col min="13044" max="13044" width="10.125" style="4" customWidth="1"/>
    <col min="13045" max="13045" width="9.25" style="4" bestFit="1" customWidth="1"/>
    <col min="13046" max="13046" width="11" style="4" bestFit="1" customWidth="1"/>
    <col min="13047" max="13047" width="10.625" style="4" customWidth="1"/>
    <col min="13048" max="13048" width="10.375" style="4" bestFit="1" customWidth="1"/>
    <col min="13049" max="13049" width="9.5" style="4" bestFit="1" customWidth="1"/>
    <col min="13050" max="13245" width="9" style="4"/>
    <col min="13246" max="13246" width="4" style="4" customWidth="1"/>
    <col min="13247" max="13247" width="17.75" style="4" customWidth="1"/>
    <col min="13248" max="13249" width="12.5" style="4" customWidth="1"/>
    <col min="13250" max="13250" width="12.25" style="4" bestFit="1" customWidth="1"/>
    <col min="13251" max="13252" width="11" style="4" customWidth="1"/>
    <col min="13253" max="13253" width="9.875" style="4" customWidth="1"/>
    <col min="13254" max="13255" width="11" style="4" customWidth="1"/>
    <col min="13256" max="13256" width="10.125" style="4" customWidth="1"/>
    <col min="13257" max="13258" width="11" style="4" customWidth="1"/>
    <col min="13259" max="13259" width="10.375" style="4" customWidth="1"/>
    <col min="13260" max="13261" width="11" style="4" customWidth="1"/>
    <col min="13262" max="13262" width="10.625" style="4" customWidth="1"/>
    <col min="13263" max="13265" width="11" style="4" customWidth="1"/>
    <col min="13266" max="13267" width="11.25" style="4" customWidth="1"/>
    <col min="13268" max="13268" width="10.375" style="4" bestFit="1" customWidth="1"/>
    <col min="13269" max="13270" width="11.25" style="4" customWidth="1"/>
    <col min="13271" max="13271" width="10.375" style="4" customWidth="1"/>
    <col min="13272" max="13273" width="11.25" style="4" customWidth="1"/>
    <col min="13274" max="13274" width="12.25" style="4" bestFit="1" customWidth="1"/>
    <col min="13275" max="13276" width="11.25" style="4" customWidth="1"/>
    <col min="13277" max="13277" width="9.625" style="4" customWidth="1"/>
    <col min="13278" max="13279" width="11.25" style="4" customWidth="1"/>
    <col min="13280" max="13280" width="9.25" style="4" customWidth="1"/>
    <col min="13281" max="13282" width="11.25" style="4" customWidth="1"/>
    <col min="13283" max="13283" width="10.125" style="4" customWidth="1"/>
    <col min="13284" max="13285" width="9.375" style="4" customWidth="1"/>
    <col min="13286" max="13286" width="10.375" style="4" bestFit="1" customWidth="1"/>
    <col min="13287" max="13288" width="9.375" style="4" customWidth="1"/>
    <col min="13289" max="13289" width="9.25" style="4" bestFit="1" customWidth="1"/>
    <col min="13290" max="13290" width="9.375" style="4" customWidth="1"/>
    <col min="13291" max="13291" width="9" style="4" customWidth="1"/>
    <col min="13292" max="13292" width="9.75" style="4" customWidth="1"/>
    <col min="13293" max="13293" width="10.5" style="4" customWidth="1"/>
    <col min="13294" max="13294" width="11.125" style="4" bestFit="1" customWidth="1"/>
    <col min="13295" max="13295" width="10.375" style="4" bestFit="1" customWidth="1"/>
    <col min="13296" max="13296" width="9.375" style="4" customWidth="1"/>
    <col min="13297" max="13297" width="10" style="4" customWidth="1"/>
    <col min="13298" max="13298" width="8.5" style="4" bestFit="1" customWidth="1"/>
    <col min="13299" max="13299" width="10.25" style="4" customWidth="1"/>
    <col min="13300" max="13300" width="10.125" style="4" customWidth="1"/>
    <col min="13301" max="13301" width="9.25" style="4" bestFit="1" customWidth="1"/>
    <col min="13302" max="13302" width="11" style="4" bestFit="1" customWidth="1"/>
    <col min="13303" max="13303" width="10.625" style="4" customWidth="1"/>
    <col min="13304" max="13304" width="10.375" style="4" bestFit="1" customWidth="1"/>
    <col min="13305" max="13305" width="9.5" style="4" bestFit="1" customWidth="1"/>
    <col min="13306" max="13501" width="9" style="4"/>
    <col min="13502" max="13502" width="4" style="4" customWidth="1"/>
    <col min="13503" max="13503" width="17.75" style="4" customWidth="1"/>
    <col min="13504" max="13505" width="12.5" style="4" customWidth="1"/>
    <col min="13506" max="13506" width="12.25" style="4" bestFit="1" customWidth="1"/>
    <col min="13507" max="13508" width="11" style="4" customWidth="1"/>
    <col min="13509" max="13509" width="9.875" style="4" customWidth="1"/>
    <col min="13510" max="13511" width="11" style="4" customWidth="1"/>
    <col min="13512" max="13512" width="10.125" style="4" customWidth="1"/>
    <col min="13513" max="13514" width="11" style="4" customWidth="1"/>
    <col min="13515" max="13515" width="10.375" style="4" customWidth="1"/>
    <col min="13516" max="13517" width="11" style="4" customWidth="1"/>
    <col min="13518" max="13518" width="10.625" style="4" customWidth="1"/>
    <col min="13519" max="13521" width="11" style="4" customWidth="1"/>
    <col min="13522" max="13523" width="11.25" style="4" customWidth="1"/>
    <col min="13524" max="13524" width="10.375" style="4" bestFit="1" customWidth="1"/>
    <col min="13525" max="13526" width="11.25" style="4" customWidth="1"/>
    <col min="13527" max="13527" width="10.375" style="4" customWidth="1"/>
    <col min="13528" max="13529" width="11.25" style="4" customWidth="1"/>
    <col min="13530" max="13530" width="12.25" style="4" bestFit="1" customWidth="1"/>
    <col min="13531" max="13532" width="11.25" style="4" customWidth="1"/>
    <col min="13533" max="13533" width="9.625" style="4" customWidth="1"/>
    <col min="13534" max="13535" width="11.25" style="4" customWidth="1"/>
    <col min="13536" max="13536" width="9.25" style="4" customWidth="1"/>
    <col min="13537" max="13538" width="11.25" style="4" customWidth="1"/>
    <col min="13539" max="13539" width="10.125" style="4" customWidth="1"/>
    <col min="13540" max="13541" width="9.375" style="4" customWidth="1"/>
    <col min="13542" max="13542" width="10.375" style="4" bestFit="1" customWidth="1"/>
    <col min="13543" max="13544" width="9.375" style="4" customWidth="1"/>
    <col min="13545" max="13545" width="9.25" style="4" bestFit="1" customWidth="1"/>
    <col min="13546" max="13546" width="9.375" style="4" customWidth="1"/>
    <col min="13547" max="13547" width="9" style="4" customWidth="1"/>
    <col min="13548" max="13548" width="9.75" style="4" customWidth="1"/>
    <col min="13549" max="13549" width="10.5" style="4" customWidth="1"/>
    <col min="13550" max="13550" width="11.125" style="4" bestFit="1" customWidth="1"/>
    <col min="13551" max="13551" width="10.375" style="4" bestFit="1" customWidth="1"/>
    <col min="13552" max="13552" width="9.375" style="4" customWidth="1"/>
    <col min="13553" max="13553" width="10" style="4" customWidth="1"/>
    <col min="13554" max="13554" width="8.5" style="4" bestFit="1" customWidth="1"/>
    <col min="13555" max="13555" width="10.25" style="4" customWidth="1"/>
    <col min="13556" max="13556" width="10.125" style="4" customWidth="1"/>
    <col min="13557" max="13557" width="9.25" style="4" bestFit="1" customWidth="1"/>
    <col min="13558" max="13558" width="11" style="4" bestFit="1" customWidth="1"/>
    <col min="13559" max="13559" width="10.625" style="4" customWidth="1"/>
    <col min="13560" max="13560" width="10.375" style="4" bestFit="1" customWidth="1"/>
    <col min="13561" max="13561" width="9.5" style="4" bestFit="1" customWidth="1"/>
    <col min="13562" max="13757" width="9" style="4"/>
    <col min="13758" max="13758" width="4" style="4" customWidth="1"/>
    <col min="13759" max="13759" width="17.75" style="4" customWidth="1"/>
    <col min="13760" max="13761" width="12.5" style="4" customWidth="1"/>
    <col min="13762" max="13762" width="12.25" style="4" bestFit="1" customWidth="1"/>
    <col min="13763" max="13764" width="11" style="4" customWidth="1"/>
    <col min="13765" max="13765" width="9.875" style="4" customWidth="1"/>
    <col min="13766" max="13767" width="11" style="4" customWidth="1"/>
    <col min="13768" max="13768" width="10.125" style="4" customWidth="1"/>
    <col min="13769" max="13770" width="11" style="4" customWidth="1"/>
    <col min="13771" max="13771" width="10.375" style="4" customWidth="1"/>
    <col min="13772" max="13773" width="11" style="4" customWidth="1"/>
    <col min="13774" max="13774" width="10.625" style="4" customWidth="1"/>
    <col min="13775" max="13777" width="11" style="4" customWidth="1"/>
    <col min="13778" max="13779" width="11.25" style="4" customWidth="1"/>
    <col min="13780" max="13780" width="10.375" style="4" bestFit="1" customWidth="1"/>
    <col min="13781" max="13782" width="11.25" style="4" customWidth="1"/>
    <col min="13783" max="13783" width="10.375" style="4" customWidth="1"/>
    <col min="13784" max="13785" width="11.25" style="4" customWidth="1"/>
    <col min="13786" max="13786" width="12.25" style="4" bestFit="1" customWidth="1"/>
    <col min="13787" max="13788" width="11.25" style="4" customWidth="1"/>
    <col min="13789" max="13789" width="9.625" style="4" customWidth="1"/>
    <col min="13790" max="13791" width="11.25" style="4" customWidth="1"/>
    <col min="13792" max="13792" width="9.25" style="4" customWidth="1"/>
    <col min="13793" max="13794" width="11.25" style="4" customWidth="1"/>
    <col min="13795" max="13795" width="10.125" style="4" customWidth="1"/>
    <col min="13796" max="13797" width="9.375" style="4" customWidth="1"/>
    <col min="13798" max="13798" width="10.375" style="4" bestFit="1" customWidth="1"/>
    <col min="13799" max="13800" width="9.375" style="4" customWidth="1"/>
    <col min="13801" max="13801" width="9.25" style="4" bestFit="1" customWidth="1"/>
    <col min="13802" max="13802" width="9.375" style="4" customWidth="1"/>
    <col min="13803" max="13803" width="9" style="4" customWidth="1"/>
    <col min="13804" max="13804" width="9.75" style="4" customWidth="1"/>
    <col min="13805" max="13805" width="10.5" style="4" customWidth="1"/>
    <col min="13806" max="13806" width="11.125" style="4" bestFit="1" customWidth="1"/>
    <col min="13807" max="13807" width="10.375" style="4" bestFit="1" customWidth="1"/>
    <col min="13808" max="13808" width="9.375" style="4" customWidth="1"/>
    <col min="13809" max="13809" width="10" style="4" customWidth="1"/>
    <col min="13810" max="13810" width="8.5" style="4" bestFit="1" customWidth="1"/>
    <col min="13811" max="13811" width="10.25" style="4" customWidth="1"/>
    <col min="13812" max="13812" width="10.125" style="4" customWidth="1"/>
    <col min="13813" max="13813" width="9.25" style="4" bestFit="1" customWidth="1"/>
    <col min="13814" max="13814" width="11" style="4" bestFit="1" customWidth="1"/>
    <col min="13815" max="13815" width="10.625" style="4" customWidth="1"/>
    <col min="13816" max="13816" width="10.375" style="4" bestFit="1" customWidth="1"/>
    <col min="13817" max="13817" width="9.5" style="4" bestFit="1" customWidth="1"/>
    <col min="13818" max="14013" width="9" style="4"/>
    <col min="14014" max="14014" width="4" style="4" customWidth="1"/>
    <col min="14015" max="14015" width="17.75" style="4" customWidth="1"/>
    <col min="14016" max="14017" width="12.5" style="4" customWidth="1"/>
    <col min="14018" max="14018" width="12.25" style="4" bestFit="1" customWidth="1"/>
    <col min="14019" max="14020" width="11" style="4" customWidth="1"/>
    <col min="14021" max="14021" width="9.875" style="4" customWidth="1"/>
    <col min="14022" max="14023" width="11" style="4" customWidth="1"/>
    <col min="14024" max="14024" width="10.125" style="4" customWidth="1"/>
    <col min="14025" max="14026" width="11" style="4" customWidth="1"/>
    <col min="14027" max="14027" width="10.375" style="4" customWidth="1"/>
    <col min="14028" max="14029" width="11" style="4" customWidth="1"/>
    <col min="14030" max="14030" width="10.625" style="4" customWidth="1"/>
    <col min="14031" max="14033" width="11" style="4" customWidth="1"/>
    <col min="14034" max="14035" width="11.25" style="4" customWidth="1"/>
    <col min="14036" max="14036" width="10.375" style="4" bestFit="1" customWidth="1"/>
    <col min="14037" max="14038" width="11.25" style="4" customWidth="1"/>
    <col min="14039" max="14039" width="10.375" style="4" customWidth="1"/>
    <col min="14040" max="14041" width="11.25" style="4" customWidth="1"/>
    <col min="14042" max="14042" width="12.25" style="4" bestFit="1" customWidth="1"/>
    <col min="14043" max="14044" width="11.25" style="4" customWidth="1"/>
    <col min="14045" max="14045" width="9.625" style="4" customWidth="1"/>
    <col min="14046" max="14047" width="11.25" style="4" customWidth="1"/>
    <col min="14048" max="14048" width="9.25" style="4" customWidth="1"/>
    <col min="14049" max="14050" width="11.25" style="4" customWidth="1"/>
    <col min="14051" max="14051" width="10.125" style="4" customWidth="1"/>
    <col min="14052" max="14053" width="9.375" style="4" customWidth="1"/>
    <col min="14054" max="14054" width="10.375" style="4" bestFit="1" customWidth="1"/>
    <col min="14055" max="14056" width="9.375" style="4" customWidth="1"/>
    <col min="14057" max="14057" width="9.25" style="4" bestFit="1" customWidth="1"/>
    <col min="14058" max="14058" width="9.375" style="4" customWidth="1"/>
    <col min="14059" max="14059" width="9" style="4" customWidth="1"/>
    <col min="14060" max="14060" width="9.75" style="4" customWidth="1"/>
    <col min="14061" max="14061" width="10.5" style="4" customWidth="1"/>
    <col min="14062" max="14062" width="11.125" style="4" bestFit="1" customWidth="1"/>
    <col min="14063" max="14063" width="10.375" style="4" bestFit="1" customWidth="1"/>
    <col min="14064" max="14064" width="9.375" style="4" customWidth="1"/>
    <col min="14065" max="14065" width="10" style="4" customWidth="1"/>
    <col min="14066" max="14066" width="8.5" style="4" bestFit="1" customWidth="1"/>
    <col min="14067" max="14067" width="10.25" style="4" customWidth="1"/>
    <col min="14068" max="14068" width="10.125" style="4" customWidth="1"/>
    <col min="14069" max="14069" width="9.25" style="4" bestFit="1" customWidth="1"/>
    <col min="14070" max="14070" width="11" style="4" bestFit="1" customWidth="1"/>
    <col min="14071" max="14071" width="10.625" style="4" customWidth="1"/>
    <col min="14072" max="14072" width="10.375" style="4" bestFit="1" customWidth="1"/>
    <col min="14073" max="14073" width="9.5" style="4" bestFit="1" customWidth="1"/>
    <col min="14074" max="14269" width="9" style="4"/>
    <col min="14270" max="14270" width="4" style="4" customWidth="1"/>
    <col min="14271" max="14271" width="17.75" style="4" customWidth="1"/>
    <col min="14272" max="14273" width="12.5" style="4" customWidth="1"/>
    <col min="14274" max="14274" width="12.25" style="4" bestFit="1" customWidth="1"/>
    <col min="14275" max="14276" width="11" style="4" customWidth="1"/>
    <col min="14277" max="14277" width="9.875" style="4" customWidth="1"/>
    <col min="14278" max="14279" width="11" style="4" customWidth="1"/>
    <col min="14280" max="14280" width="10.125" style="4" customWidth="1"/>
    <col min="14281" max="14282" width="11" style="4" customWidth="1"/>
    <col min="14283" max="14283" width="10.375" style="4" customWidth="1"/>
    <col min="14284" max="14285" width="11" style="4" customWidth="1"/>
    <col min="14286" max="14286" width="10.625" style="4" customWidth="1"/>
    <col min="14287" max="14289" width="11" style="4" customWidth="1"/>
    <col min="14290" max="14291" width="11.25" style="4" customWidth="1"/>
    <col min="14292" max="14292" width="10.375" style="4" bestFit="1" customWidth="1"/>
    <col min="14293" max="14294" width="11.25" style="4" customWidth="1"/>
    <col min="14295" max="14295" width="10.375" style="4" customWidth="1"/>
    <col min="14296" max="14297" width="11.25" style="4" customWidth="1"/>
    <col min="14298" max="14298" width="12.25" style="4" bestFit="1" customWidth="1"/>
    <col min="14299" max="14300" width="11.25" style="4" customWidth="1"/>
    <col min="14301" max="14301" width="9.625" style="4" customWidth="1"/>
    <col min="14302" max="14303" width="11.25" style="4" customWidth="1"/>
    <col min="14304" max="14304" width="9.25" style="4" customWidth="1"/>
    <col min="14305" max="14306" width="11.25" style="4" customWidth="1"/>
    <col min="14307" max="14307" width="10.125" style="4" customWidth="1"/>
    <col min="14308" max="14309" width="9.375" style="4" customWidth="1"/>
    <col min="14310" max="14310" width="10.375" style="4" bestFit="1" customWidth="1"/>
    <col min="14311" max="14312" width="9.375" style="4" customWidth="1"/>
    <col min="14313" max="14313" width="9.25" style="4" bestFit="1" customWidth="1"/>
    <col min="14314" max="14314" width="9.375" style="4" customWidth="1"/>
    <col min="14315" max="14315" width="9" style="4" customWidth="1"/>
    <col min="14316" max="14316" width="9.75" style="4" customWidth="1"/>
    <col min="14317" max="14317" width="10.5" style="4" customWidth="1"/>
    <col min="14318" max="14318" width="11.125" style="4" bestFit="1" customWidth="1"/>
    <col min="14319" max="14319" width="10.375" style="4" bestFit="1" customWidth="1"/>
    <col min="14320" max="14320" width="9.375" style="4" customWidth="1"/>
    <col min="14321" max="14321" width="10" style="4" customWidth="1"/>
    <col min="14322" max="14322" width="8.5" style="4" bestFit="1" customWidth="1"/>
    <col min="14323" max="14323" width="10.25" style="4" customWidth="1"/>
    <col min="14324" max="14324" width="10.125" style="4" customWidth="1"/>
    <col min="14325" max="14325" width="9.25" style="4" bestFit="1" customWidth="1"/>
    <col min="14326" max="14326" width="11" style="4" bestFit="1" customWidth="1"/>
    <col min="14327" max="14327" width="10.625" style="4" customWidth="1"/>
    <col min="14328" max="14328" width="10.375" style="4" bestFit="1" customWidth="1"/>
    <col min="14329" max="14329" width="9.5" style="4" bestFit="1" customWidth="1"/>
    <col min="14330" max="14525" width="9" style="4"/>
    <col min="14526" max="14526" width="4" style="4" customWidth="1"/>
    <col min="14527" max="14527" width="17.75" style="4" customWidth="1"/>
    <col min="14528" max="14529" width="12.5" style="4" customWidth="1"/>
    <col min="14530" max="14530" width="12.25" style="4" bestFit="1" customWidth="1"/>
    <col min="14531" max="14532" width="11" style="4" customWidth="1"/>
    <col min="14533" max="14533" width="9.875" style="4" customWidth="1"/>
    <col min="14534" max="14535" width="11" style="4" customWidth="1"/>
    <col min="14536" max="14536" width="10.125" style="4" customWidth="1"/>
    <col min="14537" max="14538" width="11" style="4" customWidth="1"/>
    <col min="14539" max="14539" width="10.375" style="4" customWidth="1"/>
    <col min="14540" max="14541" width="11" style="4" customWidth="1"/>
    <col min="14542" max="14542" width="10.625" style="4" customWidth="1"/>
    <col min="14543" max="14545" width="11" style="4" customWidth="1"/>
    <col min="14546" max="14547" width="11.25" style="4" customWidth="1"/>
    <col min="14548" max="14548" width="10.375" style="4" bestFit="1" customWidth="1"/>
    <col min="14549" max="14550" width="11.25" style="4" customWidth="1"/>
    <col min="14551" max="14551" width="10.375" style="4" customWidth="1"/>
    <col min="14552" max="14553" width="11.25" style="4" customWidth="1"/>
    <col min="14554" max="14554" width="12.25" style="4" bestFit="1" customWidth="1"/>
    <col min="14555" max="14556" width="11.25" style="4" customWidth="1"/>
    <col min="14557" max="14557" width="9.625" style="4" customWidth="1"/>
    <col min="14558" max="14559" width="11.25" style="4" customWidth="1"/>
    <col min="14560" max="14560" width="9.25" style="4" customWidth="1"/>
    <col min="14561" max="14562" width="11.25" style="4" customWidth="1"/>
    <col min="14563" max="14563" width="10.125" style="4" customWidth="1"/>
    <col min="14564" max="14565" width="9.375" style="4" customWidth="1"/>
    <col min="14566" max="14566" width="10.375" style="4" bestFit="1" customWidth="1"/>
    <col min="14567" max="14568" width="9.375" style="4" customWidth="1"/>
    <col min="14569" max="14569" width="9.25" style="4" bestFit="1" customWidth="1"/>
    <col min="14570" max="14570" width="9.375" style="4" customWidth="1"/>
    <col min="14571" max="14571" width="9" style="4" customWidth="1"/>
    <col min="14572" max="14572" width="9.75" style="4" customWidth="1"/>
    <col min="14573" max="14573" width="10.5" style="4" customWidth="1"/>
    <col min="14574" max="14574" width="11.125" style="4" bestFit="1" customWidth="1"/>
    <col min="14575" max="14575" width="10.375" style="4" bestFit="1" customWidth="1"/>
    <col min="14576" max="14576" width="9.375" style="4" customWidth="1"/>
    <col min="14577" max="14577" width="10" style="4" customWidth="1"/>
    <col min="14578" max="14578" width="8.5" style="4" bestFit="1" customWidth="1"/>
    <col min="14579" max="14579" width="10.25" style="4" customWidth="1"/>
    <col min="14580" max="14580" width="10.125" style="4" customWidth="1"/>
    <col min="14581" max="14581" width="9.25" style="4" bestFit="1" customWidth="1"/>
    <col min="14582" max="14582" width="11" style="4" bestFit="1" customWidth="1"/>
    <col min="14583" max="14583" width="10.625" style="4" customWidth="1"/>
    <col min="14584" max="14584" width="10.375" style="4" bestFit="1" customWidth="1"/>
    <col min="14585" max="14585" width="9.5" style="4" bestFit="1" customWidth="1"/>
    <col min="14586" max="14781" width="9" style="4"/>
    <col min="14782" max="14782" width="4" style="4" customWidth="1"/>
    <col min="14783" max="14783" width="17.75" style="4" customWidth="1"/>
    <col min="14784" max="14785" width="12.5" style="4" customWidth="1"/>
    <col min="14786" max="14786" width="12.25" style="4" bestFit="1" customWidth="1"/>
    <col min="14787" max="14788" width="11" style="4" customWidth="1"/>
    <col min="14789" max="14789" width="9.875" style="4" customWidth="1"/>
    <col min="14790" max="14791" width="11" style="4" customWidth="1"/>
    <col min="14792" max="14792" width="10.125" style="4" customWidth="1"/>
    <col min="14793" max="14794" width="11" style="4" customWidth="1"/>
    <col min="14795" max="14795" width="10.375" style="4" customWidth="1"/>
    <col min="14796" max="14797" width="11" style="4" customWidth="1"/>
    <col min="14798" max="14798" width="10.625" style="4" customWidth="1"/>
    <col min="14799" max="14801" width="11" style="4" customWidth="1"/>
    <col min="14802" max="14803" width="11.25" style="4" customWidth="1"/>
    <col min="14804" max="14804" width="10.375" style="4" bestFit="1" customWidth="1"/>
    <col min="14805" max="14806" width="11.25" style="4" customWidth="1"/>
    <col min="14807" max="14807" width="10.375" style="4" customWidth="1"/>
    <col min="14808" max="14809" width="11.25" style="4" customWidth="1"/>
    <col min="14810" max="14810" width="12.25" style="4" bestFit="1" customWidth="1"/>
    <col min="14811" max="14812" width="11.25" style="4" customWidth="1"/>
    <col min="14813" max="14813" width="9.625" style="4" customWidth="1"/>
    <col min="14814" max="14815" width="11.25" style="4" customWidth="1"/>
    <col min="14816" max="14816" width="9.25" style="4" customWidth="1"/>
    <col min="14817" max="14818" width="11.25" style="4" customWidth="1"/>
    <col min="14819" max="14819" width="10.125" style="4" customWidth="1"/>
    <col min="14820" max="14821" width="9.375" style="4" customWidth="1"/>
    <col min="14822" max="14822" width="10.375" style="4" bestFit="1" customWidth="1"/>
    <col min="14823" max="14824" width="9.375" style="4" customWidth="1"/>
    <col min="14825" max="14825" width="9.25" style="4" bestFit="1" customWidth="1"/>
    <col min="14826" max="14826" width="9.375" style="4" customWidth="1"/>
    <col min="14827" max="14827" width="9" style="4" customWidth="1"/>
    <col min="14828" max="14828" width="9.75" style="4" customWidth="1"/>
    <col min="14829" max="14829" width="10.5" style="4" customWidth="1"/>
    <col min="14830" max="14830" width="11.125" style="4" bestFit="1" customWidth="1"/>
    <col min="14831" max="14831" width="10.375" style="4" bestFit="1" customWidth="1"/>
    <col min="14832" max="14832" width="9.375" style="4" customWidth="1"/>
    <col min="14833" max="14833" width="10" style="4" customWidth="1"/>
    <col min="14834" max="14834" width="8.5" style="4" bestFit="1" customWidth="1"/>
    <col min="14835" max="14835" width="10.25" style="4" customWidth="1"/>
    <col min="14836" max="14836" width="10.125" style="4" customWidth="1"/>
    <col min="14837" max="14837" width="9.25" style="4" bestFit="1" customWidth="1"/>
    <col min="14838" max="14838" width="11" style="4" bestFit="1" customWidth="1"/>
    <col min="14839" max="14839" width="10.625" style="4" customWidth="1"/>
    <col min="14840" max="14840" width="10.375" style="4" bestFit="1" customWidth="1"/>
    <col min="14841" max="14841" width="9.5" style="4" bestFit="1" customWidth="1"/>
    <col min="14842" max="15037" width="9" style="4"/>
    <col min="15038" max="15038" width="4" style="4" customWidth="1"/>
    <col min="15039" max="15039" width="17.75" style="4" customWidth="1"/>
    <col min="15040" max="15041" width="12.5" style="4" customWidth="1"/>
    <col min="15042" max="15042" width="12.25" style="4" bestFit="1" customWidth="1"/>
    <col min="15043" max="15044" width="11" style="4" customWidth="1"/>
    <col min="15045" max="15045" width="9.875" style="4" customWidth="1"/>
    <col min="15046" max="15047" width="11" style="4" customWidth="1"/>
    <col min="15048" max="15048" width="10.125" style="4" customWidth="1"/>
    <col min="15049" max="15050" width="11" style="4" customWidth="1"/>
    <col min="15051" max="15051" width="10.375" style="4" customWidth="1"/>
    <col min="15052" max="15053" width="11" style="4" customWidth="1"/>
    <col min="15054" max="15054" width="10.625" style="4" customWidth="1"/>
    <col min="15055" max="15057" width="11" style="4" customWidth="1"/>
    <col min="15058" max="15059" width="11.25" style="4" customWidth="1"/>
    <col min="15060" max="15060" width="10.375" style="4" bestFit="1" customWidth="1"/>
    <col min="15061" max="15062" width="11.25" style="4" customWidth="1"/>
    <col min="15063" max="15063" width="10.375" style="4" customWidth="1"/>
    <col min="15064" max="15065" width="11.25" style="4" customWidth="1"/>
    <col min="15066" max="15066" width="12.25" style="4" bestFit="1" customWidth="1"/>
    <col min="15067" max="15068" width="11.25" style="4" customWidth="1"/>
    <col min="15069" max="15069" width="9.625" style="4" customWidth="1"/>
    <col min="15070" max="15071" width="11.25" style="4" customWidth="1"/>
    <col min="15072" max="15072" width="9.25" style="4" customWidth="1"/>
    <col min="15073" max="15074" width="11.25" style="4" customWidth="1"/>
    <col min="15075" max="15075" width="10.125" style="4" customWidth="1"/>
    <col min="15076" max="15077" width="9.375" style="4" customWidth="1"/>
    <col min="15078" max="15078" width="10.375" style="4" bestFit="1" customWidth="1"/>
    <col min="15079" max="15080" width="9.375" style="4" customWidth="1"/>
    <col min="15081" max="15081" width="9.25" style="4" bestFit="1" customWidth="1"/>
    <col min="15082" max="15082" width="9.375" style="4" customWidth="1"/>
    <col min="15083" max="15083" width="9" style="4" customWidth="1"/>
    <col min="15084" max="15084" width="9.75" style="4" customWidth="1"/>
    <col min="15085" max="15085" width="10.5" style="4" customWidth="1"/>
    <col min="15086" max="15086" width="11.125" style="4" bestFit="1" customWidth="1"/>
    <col min="15087" max="15087" width="10.375" style="4" bestFit="1" customWidth="1"/>
    <col min="15088" max="15088" width="9.375" style="4" customWidth="1"/>
    <col min="15089" max="15089" width="10" style="4" customWidth="1"/>
    <col min="15090" max="15090" width="8.5" style="4" bestFit="1" customWidth="1"/>
    <col min="15091" max="15091" width="10.25" style="4" customWidth="1"/>
    <col min="15092" max="15092" width="10.125" style="4" customWidth="1"/>
    <col min="15093" max="15093" width="9.25" style="4" bestFit="1" customWidth="1"/>
    <col min="15094" max="15094" width="11" style="4" bestFit="1" customWidth="1"/>
    <col min="15095" max="15095" width="10.625" style="4" customWidth="1"/>
    <col min="15096" max="15096" width="10.375" style="4" bestFit="1" customWidth="1"/>
    <col min="15097" max="15097" width="9.5" style="4" bestFit="1" customWidth="1"/>
    <col min="15098" max="15293" width="9" style="4"/>
    <col min="15294" max="15294" width="4" style="4" customWidth="1"/>
    <col min="15295" max="15295" width="17.75" style="4" customWidth="1"/>
    <col min="15296" max="15297" width="12.5" style="4" customWidth="1"/>
    <col min="15298" max="15298" width="12.25" style="4" bestFit="1" customWidth="1"/>
    <col min="15299" max="15300" width="11" style="4" customWidth="1"/>
    <col min="15301" max="15301" width="9.875" style="4" customWidth="1"/>
    <col min="15302" max="15303" width="11" style="4" customWidth="1"/>
    <col min="15304" max="15304" width="10.125" style="4" customWidth="1"/>
    <col min="15305" max="15306" width="11" style="4" customWidth="1"/>
    <col min="15307" max="15307" width="10.375" style="4" customWidth="1"/>
    <col min="15308" max="15309" width="11" style="4" customWidth="1"/>
    <col min="15310" max="15310" width="10.625" style="4" customWidth="1"/>
    <col min="15311" max="15313" width="11" style="4" customWidth="1"/>
    <col min="15314" max="15315" width="11.25" style="4" customWidth="1"/>
    <col min="15316" max="15316" width="10.375" style="4" bestFit="1" customWidth="1"/>
    <col min="15317" max="15318" width="11.25" style="4" customWidth="1"/>
    <col min="15319" max="15319" width="10.375" style="4" customWidth="1"/>
    <col min="15320" max="15321" width="11.25" style="4" customWidth="1"/>
    <col min="15322" max="15322" width="12.25" style="4" bestFit="1" customWidth="1"/>
    <col min="15323" max="15324" width="11.25" style="4" customWidth="1"/>
    <col min="15325" max="15325" width="9.625" style="4" customWidth="1"/>
    <col min="15326" max="15327" width="11.25" style="4" customWidth="1"/>
    <col min="15328" max="15328" width="9.25" style="4" customWidth="1"/>
    <col min="15329" max="15330" width="11.25" style="4" customWidth="1"/>
    <col min="15331" max="15331" width="10.125" style="4" customWidth="1"/>
    <col min="15332" max="15333" width="9.375" style="4" customWidth="1"/>
    <col min="15334" max="15334" width="10.375" style="4" bestFit="1" customWidth="1"/>
    <col min="15335" max="15336" width="9.375" style="4" customWidth="1"/>
    <col min="15337" max="15337" width="9.25" style="4" bestFit="1" customWidth="1"/>
    <col min="15338" max="15338" width="9.375" style="4" customWidth="1"/>
    <col min="15339" max="15339" width="9" style="4" customWidth="1"/>
    <col min="15340" max="15340" width="9.75" style="4" customWidth="1"/>
    <col min="15341" max="15341" width="10.5" style="4" customWidth="1"/>
    <col min="15342" max="15342" width="11.125" style="4" bestFit="1" customWidth="1"/>
    <col min="15343" max="15343" width="10.375" style="4" bestFit="1" customWidth="1"/>
    <col min="15344" max="15344" width="9.375" style="4" customWidth="1"/>
    <col min="15345" max="15345" width="10" style="4" customWidth="1"/>
    <col min="15346" max="15346" width="8.5" style="4" bestFit="1" customWidth="1"/>
    <col min="15347" max="15347" width="10.25" style="4" customWidth="1"/>
    <col min="15348" max="15348" width="10.125" style="4" customWidth="1"/>
    <col min="15349" max="15349" width="9.25" style="4" bestFit="1" customWidth="1"/>
    <col min="15350" max="15350" width="11" style="4" bestFit="1" customWidth="1"/>
    <col min="15351" max="15351" width="10.625" style="4" customWidth="1"/>
    <col min="15352" max="15352" width="10.375" style="4" bestFit="1" customWidth="1"/>
    <col min="15353" max="15353" width="9.5" style="4" bestFit="1" customWidth="1"/>
    <col min="15354" max="15549" width="9" style="4"/>
    <col min="15550" max="15550" width="4" style="4" customWidth="1"/>
    <col min="15551" max="15551" width="17.75" style="4" customWidth="1"/>
    <col min="15552" max="15553" width="12.5" style="4" customWidth="1"/>
    <col min="15554" max="15554" width="12.25" style="4" bestFit="1" customWidth="1"/>
    <col min="15555" max="15556" width="11" style="4" customWidth="1"/>
    <col min="15557" max="15557" width="9.875" style="4" customWidth="1"/>
    <col min="15558" max="15559" width="11" style="4" customWidth="1"/>
    <col min="15560" max="15560" width="10.125" style="4" customWidth="1"/>
    <col min="15561" max="15562" width="11" style="4" customWidth="1"/>
    <col min="15563" max="15563" width="10.375" style="4" customWidth="1"/>
    <col min="15564" max="15565" width="11" style="4" customWidth="1"/>
    <col min="15566" max="15566" width="10.625" style="4" customWidth="1"/>
    <col min="15567" max="15569" width="11" style="4" customWidth="1"/>
    <col min="15570" max="15571" width="11.25" style="4" customWidth="1"/>
    <col min="15572" max="15572" width="10.375" style="4" bestFit="1" customWidth="1"/>
    <col min="15573" max="15574" width="11.25" style="4" customWidth="1"/>
    <col min="15575" max="15575" width="10.375" style="4" customWidth="1"/>
    <col min="15576" max="15577" width="11.25" style="4" customWidth="1"/>
    <col min="15578" max="15578" width="12.25" style="4" bestFit="1" customWidth="1"/>
    <col min="15579" max="15580" width="11.25" style="4" customWidth="1"/>
    <col min="15581" max="15581" width="9.625" style="4" customWidth="1"/>
    <col min="15582" max="15583" width="11.25" style="4" customWidth="1"/>
    <col min="15584" max="15584" width="9.25" style="4" customWidth="1"/>
    <col min="15585" max="15586" width="11.25" style="4" customWidth="1"/>
    <col min="15587" max="15587" width="10.125" style="4" customWidth="1"/>
    <col min="15588" max="15589" width="9.375" style="4" customWidth="1"/>
    <col min="15590" max="15590" width="10.375" style="4" bestFit="1" customWidth="1"/>
    <col min="15591" max="15592" width="9.375" style="4" customWidth="1"/>
    <col min="15593" max="15593" width="9.25" style="4" bestFit="1" customWidth="1"/>
    <col min="15594" max="15594" width="9.375" style="4" customWidth="1"/>
    <col min="15595" max="15595" width="9" style="4" customWidth="1"/>
    <col min="15596" max="15596" width="9.75" style="4" customWidth="1"/>
    <col min="15597" max="15597" width="10.5" style="4" customWidth="1"/>
    <col min="15598" max="15598" width="11.125" style="4" bestFit="1" customWidth="1"/>
    <col min="15599" max="15599" width="10.375" style="4" bestFit="1" customWidth="1"/>
    <col min="15600" max="15600" width="9.375" style="4" customWidth="1"/>
    <col min="15601" max="15601" width="10" style="4" customWidth="1"/>
    <col min="15602" max="15602" width="8.5" style="4" bestFit="1" customWidth="1"/>
    <col min="15603" max="15603" width="10.25" style="4" customWidth="1"/>
    <col min="15604" max="15604" width="10.125" style="4" customWidth="1"/>
    <col min="15605" max="15605" width="9.25" style="4" bestFit="1" customWidth="1"/>
    <col min="15606" max="15606" width="11" style="4" bestFit="1" customWidth="1"/>
    <col min="15607" max="15607" width="10.625" style="4" customWidth="1"/>
    <col min="15608" max="15608" width="10.375" style="4" bestFit="1" customWidth="1"/>
    <col min="15609" max="15609" width="9.5" style="4" bestFit="1" customWidth="1"/>
    <col min="15610" max="15805" width="9" style="4"/>
    <col min="15806" max="15806" width="4" style="4" customWidth="1"/>
    <col min="15807" max="15807" width="17.75" style="4" customWidth="1"/>
    <col min="15808" max="15809" width="12.5" style="4" customWidth="1"/>
    <col min="15810" max="15810" width="12.25" style="4" bestFit="1" customWidth="1"/>
    <col min="15811" max="15812" width="11" style="4" customWidth="1"/>
    <col min="15813" max="15813" width="9.875" style="4" customWidth="1"/>
    <col min="15814" max="15815" width="11" style="4" customWidth="1"/>
    <col min="15816" max="15816" width="10.125" style="4" customWidth="1"/>
    <col min="15817" max="15818" width="11" style="4" customWidth="1"/>
    <col min="15819" max="15819" width="10.375" style="4" customWidth="1"/>
    <col min="15820" max="15821" width="11" style="4" customWidth="1"/>
    <col min="15822" max="15822" width="10.625" style="4" customWidth="1"/>
    <col min="15823" max="15825" width="11" style="4" customWidth="1"/>
    <col min="15826" max="15827" width="11.25" style="4" customWidth="1"/>
    <col min="15828" max="15828" width="10.375" style="4" bestFit="1" customWidth="1"/>
    <col min="15829" max="15830" width="11.25" style="4" customWidth="1"/>
    <col min="15831" max="15831" width="10.375" style="4" customWidth="1"/>
    <col min="15832" max="15833" width="11.25" style="4" customWidth="1"/>
    <col min="15834" max="15834" width="12.25" style="4" bestFit="1" customWidth="1"/>
    <col min="15835" max="15836" width="11.25" style="4" customWidth="1"/>
    <col min="15837" max="15837" width="9.625" style="4" customWidth="1"/>
    <col min="15838" max="15839" width="11.25" style="4" customWidth="1"/>
    <col min="15840" max="15840" width="9.25" style="4" customWidth="1"/>
    <col min="15841" max="15842" width="11.25" style="4" customWidth="1"/>
    <col min="15843" max="15843" width="10.125" style="4" customWidth="1"/>
    <col min="15844" max="15845" width="9.375" style="4" customWidth="1"/>
    <col min="15846" max="15846" width="10.375" style="4" bestFit="1" customWidth="1"/>
    <col min="15847" max="15848" width="9.375" style="4" customWidth="1"/>
    <col min="15849" max="15849" width="9.25" style="4" bestFit="1" customWidth="1"/>
    <col min="15850" max="15850" width="9.375" style="4" customWidth="1"/>
    <col min="15851" max="15851" width="9" style="4" customWidth="1"/>
    <col min="15852" max="15852" width="9.75" style="4" customWidth="1"/>
    <col min="15853" max="15853" width="10.5" style="4" customWidth="1"/>
    <col min="15854" max="15854" width="11.125" style="4" bestFit="1" customWidth="1"/>
    <col min="15855" max="15855" width="10.375" style="4" bestFit="1" customWidth="1"/>
    <col min="15856" max="15856" width="9.375" style="4" customWidth="1"/>
    <col min="15857" max="15857" width="10" style="4" customWidth="1"/>
    <col min="15858" max="15858" width="8.5" style="4" bestFit="1" customWidth="1"/>
    <col min="15859" max="15859" width="10.25" style="4" customWidth="1"/>
    <col min="15860" max="15860" width="10.125" style="4" customWidth="1"/>
    <col min="15861" max="15861" width="9.25" style="4" bestFit="1" customWidth="1"/>
    <col min="15862" max="15862" width="11" style="4" bestFit="1" customWidth="1"/>
    <col min="15863" max="15863" width="10.625" style="4" customWidth="1"/>
    <col min="15864" max="15864" width="10.375" style="4" bestFit="1" customWidth="1"/>
    <col min="15865" max="15865" width="9.5" style="4" bestFit="1" customWidth="1"/>
    <col min="15866" max="16061" width="9" style="4"/>
    <col min="16062" max="16062" width="4" style="4" customWidth="1"/>
    <col min="16063" max="16063" width="17.75" style="4" customWidth="1"/>
    <col min="16064" max="16065" width="12.5" style="4" customWidth="1"/>
    <col min="16066" max="16066" width="12.25" style="4" bestFit="1" customWidth="1"/>
    <col min="16067" max="16068" width="11" style="4" customWidth="1"/>
    <col min="16069" max="16069" width="9.875" style="4" customWidth="1"/>
    <col min="16070" max="16071" width="11" style="4" customWidth="1"/>
    <col min="16072" max="16072" width="10.125" style="4" customWidth="1"/>
    <col min="16073" max="16074" width="11" style="4" customWidth="1"/>
    <col min="16075" max="16075" width="10.375" style="4" customWidth="1"/>
    <col min="16076" max="16077" width="11" style="4" customWidth="1"/>
    <col min="16078" max="16078" width="10.625" style="4" customWidth="1"/>
    <col min="16079" max="16081" width="11" style="4" customWidth="1"/>
    <col min="16082" max="16083" width="11.25" style="4" customWidth="1"/>
    <col min="16084" max="16084" width="10.375" style="4" bestFit="1" customWidth="1"/>
    <col min="16085" max="16086" width="11.25" style="4" customWidth="1"/>
    <col min="16087" max="16087" width="10.375" style="4" customWidth="1"/>
    <col min="16088" max="16089" width="11.25" style="4" customWidth="1"/>
    <col min="16090" max="16090" width="12.25" style="4" bestFit="1" customWidth="1"/>
    <col min="16091" max="16092" width="11.25" style="4" customWidth="1"/>
    <col min="16093" max="16093" width="9.625" style="4" customWidth="1"/>
    <col min="16094" max="16095" width="11.25" style="4" customWidth="1"/>
    <col min="16096" max="16096" width="9.25" style="4" customWidth="1"/>
    <col min="16097" max="16098" width="11.25" style="4" customWidth="1"/>
    <col min="16099" max="16099" width="10.125" style="4" customWidth="1"/>
    <col min="16100" max="16101" width="9.375" style="4" customWidth="1"/>
    <col min="16102" max="16102" width="10.375" style="4" bestFit="1" customWidth="1"/>
    <col min="16103" max="16104" width="9.375" style="4" customWidth="1"/>
    <col min="16105" max="16105" width="9.25" style="4" bestFit="1" customWidth="1"/>
    <col min="16106" max="16106" width="9.375" style="4" customWidth="1"/>
    <col min="16107" max="16107" width="9" style="4" customWidth="1"/>
    <col min="16108" max="16108" width="9.75" style="4" customWidth="1"/>
    <col min="16109" max="16109" width="10.5" style="4" customWidth="1"/>
    <col min="16110" max="16110" width="11.125" style="4" bestFit="1" customWidth="1"/>
    <col min="16111" max="16111" width="10.375" style="4" bestFit="1" customWidth="1"/>
    <col min="16112" max="16112" width="9.375" style="4" customWidth="1"/>
    <col min="16113" max="16113" width="10" style="4" customWidth="1"/>
    <col min="16114" max="16114" width="8.5" style="4" bestFit="1" customWidth="1"/>
    <col min="16115" max="16115" width="10.25" style="4" customWidth="1"/>
    <col min="16116" max="16116" width="10.125" style="4" customWidth="1"/>
    <col min="16117" max="16117" width="9.25" style="4" bestFit="1" customWidth="1"/>
    <col min="16118" max="16118" width="11" style="4" bestFit="1" customWidth="1"/>
    <col min="16119" max="16119" width="10.625" style="4" customWidth="1"/>
    <col min="16120" max="16120" width="10.375" style="4" bestFit="1" customWidth="1"/>
    <col min="16121" max="16121" width="9.5" style="4" bestFit="1" customWidth="1"/>
    <col min="16122" max="16384" width="9" style="4"/>
  </cols>
  <sheetData>
    <row r="1" spans="1:17" s="1" customFormat="1" ht="43.5" customHeight="1" x14ac:dyDescent="0.2">
      <c r="A1" s="477" t="s">
        <v>184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</row>
    <row r="2" spans="1:17" s="1" customFormat="1" ht="73.5" customHeight="1" x14ac:dyDescent="0.2">
      <c r="A2" s="477"/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</row>
    <row r="3" spans="1:17" ht="21" thickBot="1" x14ac:dyDescent="0.35">
      <c r="A3" s="2"/>
      <c r="B3" s="3"/>
      <c r="C3" s="3"/>
      <c r="D3" s="3"/>
      <c r="E3" s="3"/>
      <c r="F3" s="86"/>
      <c r="G3" s="86"/>
      <c r="H3" s="86"/>
      <c r="I3" s="3"/>
      <c r="J3" s="3"/>
      <c r="K3" s="3"/>
      <c r="L3" s="3"/>
      <c r="M3" s="3"/>
    </row>
    <row r="4" spans="1:17" s="5" customFormat="1" ht="85.5" customHeight="1" x14ac:dyDescent="0.3">
      <c r="A4" s="466" t="s">
        <v>1</v>
      </c>
      <c r="B4" s="468" t="s">
        <v>2</v>
      </c>
      <c r="C4" s="470" t="s">
        <v>3</v>
      </c>
      <c r="D4" s="470" t="s">
        <v>39</v>
      </c>
      <c r="E4" s="470" t="s">
        <v>54</v>
      </c>
      <c r="F4" s="514" t="s">
        <v>182</v>
      </c>
      <c r="G4" s="510"/>
      <c r="H4" s="511"/>
      <c r="I4" s="468" t="s">
        <v>53</v>
      </c>
      <c r="J4" s="509"/>
      <c r="K4" s="510"/>
      <c r="L4" s="511"/>
      <c r="M4" s="468" t="s">
        <v>53</v>
      </c>
      <c r="N4" s="509"/>
      <c r="O4" s="510"/>
      <c r="P4" s="511"/>
      <c r="Q4" s="512" t="s">
        <v>53</v>
      </c>
    </row>
    <row r="5" spans="1:17" s="5" customFormat="1" ht="87" customHeight="1" thickBot="1" x14ac:dyDescent="0.35">
      <c r="A5" s="467"/>
      <c r="B5" s="469"/>
      <c r="C5" s="471"/>
      <c r="D5" s="471"/>
      <c r="E5" s="471"/>
      <c r="F5" s="366" t="s">
        <v>51</v>
      </c>
      <c r="G5" s="366" t="s">
        <v>55</v>
      </c>
      <c r="H5" s="366" t="s">
        <v>52</v>
      </c>
      <c r="I5" s="469"/>
      <c r="J5" s="366" t="s">
        <v>51</v>
      </c>
      <c r="K5" s="366" t="s">
        <v>55</v>
      </c>
      <c r="L5" s="366" t="s">
        <v>52</v>
      </c>
      <c r="M5" s="469"/>
      <c r="N5" s="366" t="s">
        <v>51</v>
      </c>
      <c r="O5" s="366" t="s">
        <v>55</v>
      </c>
      <c r="P5" s="366" t="s">
        <v>52</v>
      </c>
      <c r="Q5" s="513"/>
    </row>
    <row r="6" spans="1:17" s="12" customFormat="1" ht="37.5" customHeight="1" thickBot="1" x14ac:dyDescent="0.35">
      <c r="A6" s="7"/>
      <c r="B6" s="8" t="s">
        <v>6</v>
      </c>
      <c r="C6" s="9"/>
      <c r="D6" s="129">
        <f>AVERAGE(D8:D97)</f>
        <v>0</v>
      </c>
      <c r="E6" s="129">
        <f>AVERAGE(I6+M6)/1</f>
        <v>0</v>
      </c>
      <c r="F6" s="129">
        <f>AVERAGE(F8:F97)</f>
        <v>0</v>
      </c>
      <c r="G6" s="129">
        <f>AVERAGE(G8:G97)</f>
        <v>0</v>
      </c>
      <c r="H6" s="129">
        <f>AVERAGE(H8:H97)</f>
        <v>0</v>
      </c>
      <c r="I6" s="129">
        <f>+D6-F6-H6-G6</f>
        <v>0</v>
      </c>
      <c r="J6" s="129"/>
      <c r="K6" s="129"/>
      <c r="L6" s="129"/>
      <c r="M6" s="129"/>
      <c r="N6" s="129"/>
      <c r="O6" s="129"/>
      <c r="P6" s="129"/>
      <c r="Q6" s="377"/>
    </row>
    <row r="7" spans="1:17" ht="22.5" thickBot="1" x14ac:dyDescent="0.35">
      <c r="A7" s="13"/>
      <c r="B7" s="14" t="s">
        <v>7</v>
      </c>
      <c r="C7" s="15"/>
      <c r="D7" s="15"/>
      <c r="E7" s="419">
        <v>1</v>
      </c>
      <c r="F7" s="87"/>
      <c r="G7" s="87"/>
      <c r="H7" s="87"/>
      <c r="I7" s="15"/>
      <c r="J7" s="87"/>
      <c r="K7" s="87"/>
      <c r="L7" s="87"/>
      <c r="M7" s="87"/>
      <c r="N7" s="87"/>
      <c r="O7" s="87"/>
      <c r="P7" s="87"/>
      <c r="Q7" s="390"/>
    </row>
    <row r="8" spans="1:17" s="12" customFormat="1" ht="21.75" x14ac:dyDescent="0.3">
      <c r="A8" s="19"/>
      <c r="B8" s="20" t="s">
        <v>8</v>
      </c>
      <c r="C8" s="21"/>
      <c r="D8" s="90">
        <v>0</v>
      </c>
      <c r="E8" s="90">
        <f>AVERAGE(I8+M8+Q8)/1</f>
        <v>0</v>
      </c>
      <c r="F8" s="76">
        <v>0</v>
      </c>
      <c r="G8" s="76">
        <v>0</v>
      </c>
      <c r="H8" s="76">
        <v>0</v>
      </c>
      <c r="I8" s="76">
        <f t="shared" ref="I8:I69" si="0">+D8-F8-H8-G8</f>
        <v>0</v>
      </c>
      <c r="J8" s="76"/>
      <c r="K8" s="76"/>
      <c r="L8" s="76"/>
      <c r="M8" s="90"/>
      <c r="N8" s="76"/>
      <c r="O8" s="76"/>
      <c r="P8" s="76"/>
      <c r="Q8" s="378"/>
    </row>
    <row r="9" spans="1:17" s="12" customFormat="1" ht="21.75" x14ac:dyDescent="0.3">
      <c r="A9" s="45"/>
      <c r="B9" s="25" t="s">
        <v>59</v>
      </c>
      <c r="C9" s="26">
        <v>832</v>
      </c>
      <c r="D9" s="70"/>
      <c r="E9" s="70">
        <f t="shared" ref="E9:E70" si="1">AVERAGE(I9+M9+Q9)/1</f>
        <v>0</v>
      </c>
      <c r="F9" s="74"/>
      <c r="G9" s="74"/>
      <c r="H9" s="74"/>
      <c r="I9" s="74">
        <f t="shared" si="0"/>
        <v>0</v>
      </c>
      <c r="J9" s="74"/>
      <c r="K9" s="74"/>
      <c r="L9" s="74"/>
      <c r="M9" s="70"/>
      <c r="N9" s="74"/>
      <c r="O9" s="74"/>
      <c r="P9" s="74"/>
      <c r="Q9" s="379"/>
    </row>
    <row r="10" spans="1:17" ht="21.75" x14ac:dyDescent="0.3">
      <c r="A10" s="24">
        <v>1</v>
      </c>
      <c r="B10" s="25" t="s">
        <v>99</v>
      </c>
      <c r="C10" s="26">
        <v>890</v>
      </c>
      <c r="D10" s="70"/>
      <c r="E10" s="70">
        <f t="shared" si="1"/>
        <v>0</v>
      </c>
      <c r="F10" s="74"/>
      <c r="G10" s="74"/>
      <c r="H10" s="74"/>
      <c r="I10" s="74">
        <f t="shared" si="0"/>
        <v>0</v>
      </c>
      <c r="J10" s="74"/>
      <c r="K10" s="74"/>
      <c r="L10" s="74"/>
      <c r="M10" s="70"/>
      <c r="N10" s="74"/>
      <c r="O10" s="74"/>
      <c r="P10" s="74"/>
      <c r="Q10" s="379"/>
    </row>
    <row r="11" spans="1:17" ht="21.75" x14ac:dyDescent="0.3">
      <c r="A11" s="29">
        <v>3</v>
      </c>
      <c r="B11" s="30" t="s">
        <v>105</v>
      </c>
      <c r="C11" s="31">
        <v>911</v>
      </c>
      <c r="D11" s="91"/>
      <c r="E11" s="91">
        <f t="shared" si="1"/>
        <v>0</v>
      </c>
      <c r="F11" s="71"/>
      <c r="G11" s="71"/>
      <c r="H11" s="71"/>
      <c r="I11" s="71">
        <f t="shared" si="0"/>
        <v>0</v>
      </c>
      <c r="J11" s="71"/>
      <c r="K11" s="71"/>
      <c r="L11" s="71"/>
      <c r="M11" s="91"/>
      <c r="N11" s="71"/>
      <c r="O11" s="71"/>
      <c r="P11" s="71"/>
      <c r="Q11" s="380"/>
    </row>
    <row r="12" spans="1:17" ht="21.75" x14ac:dyDescent="0.3">
      <c r="A12" s="29">
        <v>4</v>
      </c>
      <c r="B12" s="30" t="s">
        <v>106</v>
      </c>
      <c r="C12" s="31">
        <v>912</v>
      </c>
      <c r="D12" s="91"/>
      <c r="E12" s="91">
        <f t="shared" si="1"/>
        <v>0</v>
      </c>
      <c r="F12" s="71"/>
      <c r="G12" s="71"/>
      <c r="H12" s="71"/>
      <c r="I12" s="71">
        <f t="shared" si="0"/>
        <v>0</v>
      </c>
      <c r="J12" s="71"/>
      <c r="K12" s="71"/>
      <c r="L12" s="71"/>
      <c r="M12" s="91"/>
      <c r="N12" s="71"/>
      <c r="O12" s="71"/>
      <c r="P12" s="71"/>
      <c r="Q12" s="380"/>
    </row>
    <row r="13" spans="1:17" ht="21.75" x14ac:dyDescent="0.3">
      <c r="A13" s="29">
        <v>6</v>
      </c>
      <c r="B13" s="30" t="s">
        <v>107</v>
      </c>
      <c r="C13" s="31">
        <v>920</v>
      </c>
      <c r="D13" s="91"/>
      <c r="E13" s="91">
        <f t="shared" si="1"/>
        <v>0</v>
      </c>
      <c r="F13" s="71"/>
      <c r="G13" s="71"/>
      <c r="H13" s="71"/>
      <c r="I13" s="71">
        <f t="shared" si="0"/>
        <v>0</v>
      </c>
      <c r="J13" s="71"/>
      <c r="K13" s="71"/>
      <c r="L13" s="71"/>
      <c r="M13" s="91"/>
      <c r="N13" s="71"/>
      <c r="O13" s="71"/>
      <c r="P13" s="71"/>
      <c r="Q13" s="380"/>
    </row>
    <row r="14" spans="1:17" ht="21.75" x14ac:dyDescent="0.3">
      <c r="A14" s="34">
        <v>7</v>
      </c>
      <c r="B14" s="35" t="s">
        <v>108</v>
      </c>
      <c r="C14" s="36">
        <v>931</v>
      </c>
      <c r="D14" s="92"/>
      <c r="E14" s="92">
        <f t="shared" si="1"/>
        <v>0</v>
      </c>
      <c r="F14" s="72"/>
      <c r="G14" s="72"/>
      <c r="H14" s="72"/>
      <c r="I14" s="72">
        <f t="shared" si="0"/>
        <v>0</v>
      </c>
      <c r="J14" s="72"/>
      <c r="K14" s="72"/>
      <c r="L14" s="72"/>
      <c r="M14" s="92"/>
      <c r="N14" s="72"/>
      <c r="O14" s="72"/>
      <c r="P14" s="72"/>
      <c r="Q14" s="381"/>
    </row>
    <row r="15" spans="1:17" s="44" customFormat="1" ht="21.75" x14ac:dyDescent="0.3">
      <c r="A15" s="39"/>
      <c r="B15" s="40" t="s">
        <v>16</v>
      </c>
      <c r="C15" s="41"/>
      <c r="D15" s="93"/>
      <c r="E15" s="93">
        <f t="shared" si="1"/>
        <v>0</v>
      </c>
      <c r="F15" s="73"/>
      <c r="G15" s="73"/>
      <c r="H15" s="73"/>
      <c r="I15" s="73">
        <f t="shared" si="0"/>
        <v>0</v>
      </c>
      <c r="J15" s="73"/>
      <c r="K15" s="73"/>
      <c r="L15" s="73"/>
      <c r="M15" s="93"/>
      <c r="N15" s="73"/>
      <c r="O15" s="73"/>
      <c r="P15" s="73"/>
      <c r="Q15" s="382"/>
    </row>
    <row r="16" spans="1:17" s="44" customFormat="1" ht="21.75" x14ac:dyDescent="0.3">
      <c r="A16" s="45"/>
      <c r="B16" s="25" t="s">
        <v>60</v>
      </c>
      <c r="C16" s="26">
        <v>490</v>
      </c>
      <c r="D16" s="70"/>
      <c r="E16" s="70">
        <f t="shared" si="1"/>
        <v>0</v>
      </c>
      <c r="F16" s="74"/>
      <c r="G16" s="74"/>
      <c r="H16" s="74"/>
      <c r="I16" s="74">
        <f t="shared" si="0"/>
        <v>0</v>
      </c>
      <c r="J16" s="74"/>
      <c r="K16" s="74"/>
      <c r="L16" s="74"/>
      <c r="M16" s="70"/>
      <c r="N16" s="74"/>
      <c r="O16" s="74"/>
      <c r="P16" s="74"/>
      <c r="Q16" s="379"/>
    </row>
    <row r="17" spans="1:17" ht="21.75" x14ac:dyDescent="0.3">
      <c r="A17" s="45">
        <v>1</v>
      </c>
      <c r="B17" s="25" t="s">
        <v>100</v>
      </c>
      <c r="C17" s="26">
        <v>863</v>
      </c>
      <c r="D17" s="70"/>
      <c r="E17" s="70">
        <f t="shared" si="1"/>
        <v>0</v>
      </c>
      <c r="F17" s="74"/>
      <c r="G17" s="74"/>
      <c r="H17" s="74"/>
      <c r="I17" s="74">
        <f t="shared" si="0"/>
        <v>0</v>
      </c>
      <c r="J17" s="74"/>
      <c r="K17" s="74"/>
      <c r="L17" s="74"/>
      <c r="M17" s="70"/>
      <c r="N17" s="74"/>
      <c r="O17" s="74"/>
      <c r="P17" s="74"/>
      <c r="Q17" s="379"/>
    </row>
    <row r="18" spans="1:17" ht="21.75" x14ac:dyDescent="0.3">
      <c r="A18" s="29">
        <v>2</v>
      </c>
      <c r="B18" s="30" t="s">
        <v>101</v>
      </c>
      <c r="C18" s="31">
        <v>884</v>
      </c>
      <c r="D18" s="91"/>
      <c r="E18" s="91">
        <f t="shared" si="1"/>
        <v>0</v>
      </c>
      <c r="F18" s="71"/>
      <c r="G18" s="71"/>
      <c r="H18" s="71"/>
      <c r="I18" s="71">
        <f t="shared" si="0"/>
        <v>0</v>
      </c>
      <c r="J18" s="71"/>
      <c r="K18" s="71"/>
      <c r="L18" s="71"/>
      <c r="M18" s="91"/>
      <c r="N18" s="71"/>
      <c r="O18" s="71"/>
      <c r="P18" s="71"/>
      <c r="Q18" s="380"/>
    </row>
    <row r="19" spans="1:17" ht="21.75" x14ac:dyDescent="0.3">
      <c r="A19" s="29">
        <v>3</v>
      </c>
      <c r="B19" s="30" t="s">
        <v>102</v>
      </c>
      <c r="C19" s="31">
        <v>1022</v>
      </c>
      <c r="D19" s="91"/>
      <c r="E19" s="91">
        <f t="shared" si="1"/>
        <v>0</v>
      </c>
      <c r="F19" s="71"/>
      <c r="G19" s="71"/>
      <c r="H19" s="71"/>
      <c r="I19" s="71">
        <f t="shared" si="0"/>
        <v>0</v>
      </c>
      <c r="J19" s="71"/>
      <c r="K19" s="71"/>
      <c r="L19" s="71"/>
      <c r="M19" s="91"/>
      <c r="N19" s="71"/>
      <c r="O19" s="71"/>
      <c r="P19" s="71"/>
      <c r="Q19" s="380"/>
    </row>
    <row r="20" spans="1:17" ht="21.75" x14ac:dyDescent="0.3">
      <c r="A20" s="29">
        <v>4</v>
      </c>
      <c r="B20" s="30" t="s">
        <v>103</v>
      </c>
      <c r="C20" s="31">
        <v>1034</v>
      </c>
      <c r="D20" s="91"/>
      <c r="E20" s="91">
        <f t="shared" si="1"/>
        <v>0</v>
      </c>
      <c r="F20" s="71"/>
      <c r="G20" s="71"/>
      <c r="H20" s="71"/>
      <c r="I20" s="71">
        <f t="shared" si="0"/>
        <v>0</v>
      </c>
      <c r="J20" s="71"/>
      <c r="K20" s="71"/>
      <c r="L20" s="71"/>
      <c r="M20" s="91"/>
      <c r="N20" s="71"/>
      <c r="O20" s="71"/>
      <c r="P20" s="71"/>
      <c r="Q20" s="380"/>
    </row>
    <row r="21" spans="1:17" ht="21.75" x14ac:dyDescent="0.3">
      <c r="A21" s="29">
        <v>5</v>
      </c>
      <c r="B21" s="30" t="s">
        <v>104</v>
      </c>
      <c r="C21" s="31">
        <v>1100</v>
      </c>
      <c r="D21" s="91"/>
      <c r="E21" s="91">
        <f t="shared" si="1"/>
        <v>0</v>
      </c>
      <c r="F21" s="71"/>
      <c r="G21" s="71"/>
      <c r="H21" s="71"/>
      <c r="I21" s="71">
        <f t="shared" si="0"/>
        <v>0</v>
      </c>
      <c r="J21" s="71"/>
      <c r="K21" s="71"/>
      <c r="L21" s="71"/>
      <c r="M21" s="91"/>
      <c r="N21" s="71"/>
      <c r="O21" s="71"/>
      <c r="P21" s="71"/>
      <c r="Q21" s="380"/>
    </row>
    <row r="22" spans="1:17" s="44" customFormat="1" ht="21.75" x14ac:dyDescent="0.3">
      <c r="A22" s="39"/>
      <c r="B22" s="40" t="s">
        <v>18</v>
      </c>
      <c r="C22" s="41"/>
      <c r="D22" s="93"/>
      <c r="E22" s="93">
        <f t="shared" si="1"/>
        <v>0</v>
      </c>
      <c r="F22" s="73"/>
      <c r="G22" s="73"/>
      <c r="H22" s="73"/>
      <c r="I22" s="73">
        <f t="shared" si="0"/>
        <v>0</v>
      </c>
      <c r="J22" s="73"/>
      <c r="K22" s="73"/>
      <c r="L22" s="73"/>
      <c r="M22" s="93"/>
      <c r="N22" s="73"/>
      <c r="O22" s="73"/>
      <c r="P22" s="73"/>
      <c r="Q22" s="382"/>
    </row>
    <row r="23" spans="1:17" s="44" customFormat="1" ht="21.75" x14ac:dyDescent="0.3">
      <c r="A23" s="45"/>
      <c r="B23" s="25" t="s">
        <v>61</v>
      </c>
      <c r="C23" s="26">
        <v>454</v>
      </c>
      <c r="D23" s="70"/>
      <c r="E23" s="70">
        <f t="shared" si="1"/>
        <v>0</v>
      </c>
      <c r="F23" s="74"/>
      <c r="G23" s="74"/>
      <c r="H23" s="74"/>
      <c r="I23" s="74">
        <f t="shared" si="0"/>
        <v>0</v>
      </c>
      <c r="J23" s="74"/>
      <c r="K23" s="74"/>
      <c r="L23" s="74"/>
      <c r="M23" s="70"/>
      <c r="N23" s="74"/>
      <c r="O23" s="74"/>
      <c r="P23" s="74"/>
      <c r="Q23" s="379"/>
    </row>
    <row r="24" spans="1:17" ht="21.75" x14ac:dyDescent="0.3">
      <c r="A24" s="29">
        <v>1</v>
      </c>
      <c r="B24" s="30" t="s">
        <v>109</v>
      </c>
      <c r="C24" s="31">
        <v>413</v>
      </c>
      <c r="D24" s="91"/>
      <c r="E24" s="91">
        <f t="shared" si="1"/>
        <v>0</v>
      </c>
      <c r="F24" s="71"/>
      <c r="G24" s="71"/>
      <c r="H24" s="71"/>
      <c r="I24" s="71">
        <f t="shared" si="0"/>
        <v>0</v>
      </c>
      <c r="J24" s="71"/>
      <c r="K24" s="71"/>
      <c r="L24" s="71"/>
      <c r="M24" s="91"/>
      <c r="N24" s="71"/>
      <c r="O24" s="71"/>
      <c r="P24" s="71"/>
      <c r="Q24" s="380"/>
    </row>
    <row r="25" spans="1:17" ht="21.75" x14ac:dyDescent="0.3">
      <c r="A25" s="29">
        <v>2</v>
      </c>
      <c r="B25" s="30" t="s">
        <v>110</v>
      </c>
      <c r="C25" s="31">
        <v>457</v>
      </c>
      <c r="D25" s="91"/>
      <c r="E25" s="91">
        <f t="shared" si="1"/>
        <v>0</v>
      </c>
      <c r="F25" s="71"/>
      <c r="G25" s="71"/>
      <c r="H25" s="71"/>
      <c r="I25" s="71">
        <f t="shared" si="0"/>
        <v>0</v>
      </c>
      <c r="J25" s="71"/>
      <c r="K25" s="71"/>
      <c r="L25" s="71"/>
      <c r="M25" s="91"/>
      <c r="N25" s="71"/>
      <c r="O25" s="71"/>
      <c r="P25" s="71"/>
      <c r="Q25" s="380"/>
    </row>
    <row r="26" spans="1:17" ht="21.75" x14ac:dyDescent="0.3">
      <c r="A26" s="29">
        <v>3</v>
      </c>
      <c r="B26" s="30" t="s">
        <v>111</v>
      </c>
      <c r="C26" s="31">
        <v>463</v>
      </c>
      <c r="D26" s="91"/>
      <c r="E26" s="91">
        <f t="shared" si="1"/>
        <v>0</v>
      </c>
      <c r="F26" s="71"/>
      <c r="G26" s="71"/>
      <c r="H26" s="71"/>
      <c r="I26" s="71">
        <f t="shared" si="0"/>
        <v>0</v>
      </c>
      <c r="J26" s="71"/>
      <c r="K26" s="71"/>
      <c r="L26" s="71"/>
      <c r="M26" s="91"/>
      <c r="N26" s="71"/>
      <c r="O26" s="71"/>
      <c r="P26" s="71"/>
      <c r="Q26" s="380"/>
    </row>
    <row r="27" spans="1:17" ht="21.75" x14ac:dyDescent="0.3">
      <c r="A27" s="29">
        <v>4</v>
      </c>
      <c r="B27" s="30" t="s">
        <v>112</v>
      </c>
      <c r="C27" s="31">
        <v>468</v>
      </c>
      <c r="D27" s="91"/>
      <c r="E27" s="91">
        <f t="shared" si="1"/>
        <v>0</v>
      </c>
      <c r="F27" s="71"/>
      <c r="G27" s="71"/>
      <c r="H27" s="71"/>
      <c r="I27" s="71">
        <f t="shared" si="0"/>
        <v>0</v>
      </c>
      <c r="J27" s="71"/>
      <c r="K27" s="71"/>
      <c r="L27" s="71"/>
      <c r="M27" s="91"/>
      <c r="N27" s="71"/>
      <c r="O27" s="71"/>
      <c r="P27" s="71"/>
      <c r="Q27" s="380"/>
    </row>
    <row r="28" spans="1:17" ht="21.75" x14ac:dyDescent="0.3">
      <c r="A28" s="29">
        <v>5</v>
      </c>
      <c r="B28" s="30" t="s">
        <v>113</v>
      </c>
      <c r="C28" s="31">
        <v>472</v>
      </c>
      <c r="D28" s="91"/>
      <c r="E28" s="91">
        <f t="shared" si="1"/>
        <v>0</v>
      </c>
      <c r="F28" s="71"/>
      <c r="G28" s="71"/>
      <c r="H28" s="71"/>
      <c r="I28" s="71">
        <f t="shared" si="0"/>
        <v>0</v>
      </c>
      <c r="J28" s="71"/>
      <c r="K28" s="71"/>
      <c r="L28" s="71"/>
      <c r="M28" s="91"/>
      <c r="N28" s="71"/>
      <c r="O28" s="71"/>
      <c r="P28" s="71"/>
      <c r="Q28" s="380"/>
    </row>
    <row r="29" spans="1:17" ht="21.75" x14ac:dyDescent="0.3">
      <c r="A29" s="29">
        <v>6</v>
      </c>
      <c r="B29" s="30" t="s">
        <v>114</v>
      </c>
      <c r="C29" s="31">
        <v>474</v>
      </c>
      <c r="D29" s="91"/>
      <c r="E29" s="91">
        <f t="shared" si="1"/>
        <v>0</v>
      </c>
      <c r="F29" s="71"/>
      <c r="G29" s="71"/>
      <c r="H29" s="71"/>
      <c r="I29" s="71">
        <f t="shared" si="0"/>
        <v>0</v>
      </c>
      <c r="J29" s="71"/>
      <c r="K29" s="71"/>
      <c r="L29" s="71"/>
      <c r="M29" s="91"/>
      <c r="N29" s="71"/>
      <c r="O29" s="71"/>
      <c r="P29" s="71"/>
      <c r="Q29" s="380"/>
    </row>
    <row r="30" spans="1:17" ht="21.75" x14ac:dyDescent="0.3">
      <c r="A30" s="29">
        <v>7</v>
      </c>
      <c r="B30" s="30" t="s">
        <v>115</v>
      </c>
      <c r="C30" s="31">
        <v>475</v>
      </c>
      <c r="D30" s="91"/>
      <c r="E30" s="91">
        <f t="shared" si="1"/>
        <v>0</v>
      </c>
      <c r="F30" s="71"/>
      <c r="G30" s="71"/>
      <c r="H30" s="71"/>
      <c r="I30" s="71">
        <f t="shared" si="0"/>
        <v>0</v>
      </c>
      <c r="J30" s="71"/>
      <c r="K30" s="71"/>
      <c r="L30" s="71"/>
      <c r="M30" s="91"/>
      <c r="N30" s="71"/>
      <c r="O30" s="71"/>
      <c r="P30" s="71"/>
      <c r="Q30" s="380"/>
    </row>
    <row r="31" spans="1:17" ht="21.75" x14ac:dyDescent="0.3">
      <c r="A31" s="29">
        <v>8</v>
      </c>
      <c r="B31" s="30" t="s">
        <v>116</v>
      </c>
      <c r="C31" s="31">
        <v>476</v>
      </c>
      <c r="D31" s="91"/>
      <c r="E31" s="91">
        <f t="shared" si="1"/>
        <v>0</v>
      </c>
      <c r="F31" s="71"/>
      <c r="G31" s="71"/>
      <c r="H31" s="71"/>
      <c r="I31" s="71">
        <f t="shared" si="0"/>
        <v>0</v>
      </c>
      <c r="J31" s="71"/>
      <c r="K31" s="71"/>
      <c r="L31" s="71"/>
      <c r="M31" s="91"/>
      <c r="N31" s="71"/>
      <c r="O31" s="71"/>
      <c r="P31" s="71"/>
      <c r="Q31" s="380"/>
    </row>
    <row r="32" spans="1:17" ht="21.75" x14ac:dyDescent="0.3">
      <c r="A32" s="29">
        <v>9</v>
      </c>
      <c r="B32" s="30" t="s">
        <v>117</v>
      </c>
      <c r="C32" s="31">
        <v>480</v>
      </c>
      <c r="D32" s="91"/>
      <c r="E32" s="91">
        <f t="shared" si="1"/>
        <v>0</v>
      </c>
      <c r="F32" s="71"/>
      <c r="G32" s="71"/>
      <c r="H32" s="71"/>
      <c r="I32" s="71">
        <f t="shared" si="0"/>
        <v>0</v>
      </c>
      <c r="J32" s="71"/>
      <c r="K32" s="71"/>
      <c r="L32" s="71"/>
      <c r="M32" s="91"/>
      <c r="N32" s="71"/>
      <c r="O32" s="71"/>
      <c r="P32" s="71"/>
      <c r="Q32" s="380"/>
    </row>
    <row r="33" spans="1:17" ht="21.75" x14ac:dyDescent="0.3">
      <c r="A33" s="29">
        <v>10</v>
      </c>
      <c r="B33" s="30" t="s">
        <v>118</v>
      </c>
      <c r="C33" s="31">
        <v>482</v>
      </c>
      <c r="D33" s="91"/>
      <c r="E33" s="91">
        <f t="shared" si="1"/>
        <v>0</v>
      </c>
      <c r="F33" s="71"/>
      <c r="G33" s="71"/>
      <c r="H33" s="71"/>
      <c r="I33" s="71">
        <f t="shared" si="0"/>
        <v>0</v>
      </c>
      <c r="J33" s="71"/>
      <c r="K33" s="71"/>
      <c r="L33" s="71"/>
      <c r="M33" s="91"/>
      <c r="N33" s="71"/>
      <c r="O33" s="71"/>
      <c r="P33" s="71"/>
      <c r="Q33" s="380"/>
    </row>
    <row r="34" spans="1:17" ht="21.75" x14ac:dyDescent="0.3">
      <c r="A34" s="29">
        <v>11</v>
      </c>
      <c r="B34" s="30" t="s">
        <v>119</v>
      </c>
      <c r="C34" s="31">
        <v>485</v>
      </c>
      <c r="D34" s="91"/>
      <c r="E34" s="91">
        <f t="shared" si="1"/>
        <v>0</v>
      </c>
      <c r="F34" s="71"/>
      <c r="G34" s="71"/>
      <c r="H34" s="71"/>
      <c r="I34" s="71">
        <f t="shared" si="0"/>
        <v>0</v>
      </c>
      <c r="J34" s="71"/>
      <c r="K34" s="71"/>
      <c r="L34" s="71"/>
      <c r="M34" s="91"/>
      <c r="N34" s="71"/>
      <c r="O34" s="71"/>
      <c r="P34" s="71"/>
      <c r="Q34" s="380"/>
    </row>
    <row r="35" spans="1:17" s="44" customFormat="1" ht="21.75" x14ac:dyDescent="0.3">
      <c r="A35" s="39"/>
      <c r="B35" s="40" t="s">
        <v>27</v>
      </c>
      <c r="C35" s="41"/>
      <c r="D35" s="93"/>
      <c r="E35" s="93">
        <f t="shared" si="1"/>
        <v>0</v>
      </c>
      <c r="F35" s="73"/>
      <c r="G35" s="73"/>
      <c r="H35" s="73"/>
      <c r="I35" s="73">
        <f t="shared" si="0"/>
        <v>0</v>
      </c>
      <c r="J35" s="73"/>
      <c r="K35" s="73"/>
      <c r="L35" s="73"/>
      <c r="M35" s="93"/>
      <c r="N35" s="73"/>
      <c r="O35" s="73"/>
      <c r="P35" s="73"/>
      <c r="Q35" s="382"/>
    </row>
    <row r="36" spans="1:17" s="44" customFormat="1" ht="21.75" x14ac:dyDescent="0.3">
      <c r="A36" s="45"/>
      <c r="B36" s="25" t="s">
        <v>62</v>
      </c>
      <c r="C36" s="26">
        <v>455</v>
      </c>
      <c r="D36" s="70"/>
      <c r="E36" s="70">
        <f t="shared" si="1"/>
        <v>0</v>
      </c>
      <c r="F36" s="74"/>
      <c r="G36" s="74"/>
      <c r="H36" s="74"/>
      <c r="I36" s="74">
        <f t="shared" si="0"/>
        <v>0</v>
      </c>
      <c r="J36" s="74"/>
      <c r="K36" s="74"/>
      <c r="L36" s="74"/>
      <c r="M36" s="70"/>
      <c r="N36" s="74"/>
      <c r="O36" s="74"/>
      <c r="P36" s="74"/>
      <c r="Q36" s="379"/>
    </row>
    <row r="37" spans="1:17" ht="21.75" x14ac:dyDescent="0.3">
      <c r="A37" s="29">
        <v>1</v>
      </c>
      <c r="B37" s="30" t="s">
        <v>120</v>
      </c>
      <c r="C37" s="31">
        <v>458</v>
      </c>
      <c r="D37" s="91"/>
      <c r="E37" s="91">
        <f t="shared" si="1"/>
        <v>0</v>
      </c>
      <c r="F37" s="71"/>
      <c r="G37" s="71"/>
      <c r="H37" s="71"/>
      <c r="I37" s="71">
        <f t="shared" si="0"/>
        <v>0</v>
      </c>
      <c r="J37" s="71"/>
      <c r="K37" s="71"/>
      <c r="L37" s="71"/>
      <c r="M37" s="91"/>
      <c r="N37" s="71"/>
      <c r="O37" s="71"/>
      <c r="P37" s="71"/>
      <c r="Q37" s="380"/>
    </row>
    <row r="38" spans="1:17" ht="21.75" x14ac:dyDescent="0.3">
      <c r="A38" s="29">
        <v>2</v>
      </c>
      <c r="B38" s="30" t="s">
        <v>121</v>
      </c>
      <c r="C38" s="31">
        <v>467</v>
      </c>
      <c r="D38" s="91"/>
      <c r="E38" s="91">
        <f t="shared" si="1"/>
        <v>0</v>
      </c>
      <c r="F38" s="71"/>
      <c r="G38" s="71"/>
      <c r="H38" s="71"/>
      <c r="I38" s="71">
        <f t="shared" si="0"/>
        <v>0</v>
      </c>
      <c r="J38" s="71"/>
      <c r="K38" s="71"/>
      <c r="L38" s="71"/>
      <c r="M38" s="91"/>
      <c r="N38" s="71"/>
      <c r="O38" s="71"/>
      <c r="P38" s="71"/>
      <c r="Q38" s="380"/>
    </row>
    <row r="39" spans="1:17" ht="21.75" x14ac:dyDescent="0.3">
      <c r="A39" s="29">
        <v>3</v>
      </c>
      <c r="B39" s="30" t="s">
        <v>122</v>
      </c>
      <c r="C39" s="31">
        <v>470</v>
      </c>
      <c r="D39" s="91"/>
      <c r="E39" s="91">
        <f t="shared" si="1"/>
        <v>0</v>
      </c>
      <c r="F39" s="71"/>
      <c r="G39" s="71"/>
      <c r="H39" s="71"/>
      <c r="I39" s="71">
        <f t="shared" si="0"/>
        <v>0</v>
      </c>
      <c r="J39" s="71"/>
      <c r="K39" s="71"/>
      <c r="L39" s="71"/>
      <c r="M39" s="91"/>
      <c r="N39" s="71"/>
      <c r="O39" s="71"/>
      <c r="P39" s="71"/>
      <c r="Q39" s="380"/>
    </row>
    <row r="40" spans="1:17" ht="21.75" x14ac:dyDescent="0.3">
      <c r="A40" s="29">
        <v>4</v>
      </c>
      <c r="B40" s="30" t="s">
        <v>123</v>
      </c>
      <c r="C40" s="31">
        <v>473</v>
      </c>
      <c r="D40" s="91"/>
      <c r="E40" s="91">
        <f t="shared" si="1"/>
        <v>0</v>
      </c>
      <c r="F40" s="71"/>
      <c r="G40" s="71"/>
      <c r="H40" s="71"/>
      <c r="I40" s="71">
        <f t="shared" si="0"/>
        <v>0</v>
      </c>
      <c r="J40" s="71"/>
      <c r="K40" s="71"/>
      <c r="L40" s="71"/>
      <c r="M40" s="91"/>
      <c r="N40" s="71"/>
      <c r="O40" s="71"/>
      <c r="P40" s="71"/>
      <c r="Q40" s="380"/>
    </row>
    <row r="41" spans="1:17" ht="22.5" thickBot="1" x14ac:dyDescent="0.35">
      <c r="A41" s="46">
        <v>5</v>
      </c>
      <c r="B41" s="47" t="s">
        <v>124</v>
      </c>
      <c r="C41" s="48">
        <v>483</v>
      </c>
      <c r="D41" s="94"/>
      <c r="E41" s="94">
        <f t="shared" si="1"/>
        <v>0</v>
      </c>
      <c r="F41" s="75"/>
      <c r="G41" s="75"/>
      <c r="H41" s="75"/>
      <c r="I41" s="75">
        <f t="shared" si="0"/>
        <v>0</v>
      </c>
      <c r="J41" s="75"/>
      <c r="K41" s="75"/>
      <c r="L41" s="75"/>
      <c r="M41" s="94"/>
      <c r="N41" s="75"/>
      <c r="O41" s="75"/>
      <c r="P41" s="75"/>
      <c r="Q41" s="383"/>
    </row>
    <row r="42" spans="1:17" s="44" customFormat="1" ht="21.75" x14ac:dyDescent="0.3">
      <c r="A42" s="19"/>
      <c r="B42" s="20" t="s">
        <v>29</v>
      </c>
      <c r="C42" s="21"/>
      <c r="D42" s="90"/>
      <c r="E42" s="90">
        <f t="shared" si="1"/>
        <v>0</v>
      </c>
      <c r="F42" s="76"/>
      <c r="G42" s="76"/>
      <c r="H42" s="76"/>
      <c r="I42" s="76">
        <f t="shared" si="0"/>
        <v>0</v>
      </c>
      <c r="J42" s="76"/>
      <c r="K42" s="76"/>
      <c r="L42" s="76"/>
      <c r="M42" s="90"/>
      <c r="N42" s="76"/>
      <c r="O42" s="76"/>
      <c r="P42" s="76"/>
      <c r="Q42" s="378"/>
    </row>
    <row r="43" spans="1:17" s="44" customFormat="1" ht="21.75" x14ac:dyDescent="0.3">
      <c r="A43" s="45"/>
      <c r="B43" s="25" t="s">
        <v>63</v>
      </c>
      <c r="C43" s="26">
        <v>1025</v>
      </c>
      <c r="D43" s="70"/>
      <c r="E43" s="70">
        <f t="shared" si="1"/>
        <v>0</v>
      </c>
      <c r="F43" s="74"/>
      <c r="G43" s="74"/>
      <c r="H43" s="74"/>
      <c r="I43" s="74">
        <f t="shared" si="0"/>
        <v>0</v>
      </c>
      <c r="J43" s="74"/>
      <c r="K43" s="74"/>
      <c r="L43" s="74"/>
      <c r="M43" s="70"/>
      <c r="N43" s="74"/>
      <c r="O43" s="74"/>
      <c r="P43" s="74"/>
      <c r="Q43" s="379"/>
    </row>
    <row r="44" spans="1:17" ht="21.75" x14ac:dyDescent="0.3">
      <c r="A44" s="29">
        <v>1</v>
      </c>
      <c r="B44" s="30" t="s">
        <v>125</v>
      </c>
      <c r="C44" s="31">
        <v>770</v>
      </c>
      <c r="D44" s="91"/>
      <c r="E44" s="91">
        <f t="shared" si="1"/>
        <v>0</v>
      </c>
      <c r="F44" s="71"/>
      <c r="G44" s="71"/>
      <c r="H44" s="71"/>
      <c r="I44" s="71">
        <f t="shared" si="0"/>
        <v>0</v>
      </c>
      <c r="J44" s="71"/>
      <c r="K44" s="71"/>
      <c r="L44" s="71"/>
      <c r="M44" s="91"/>
      <c r="N44" s="71"/>
      <c r="O44" s="71"/>
      <c r="P44" s="71"/>
      <c r="Q44" s="380"/>
    </row>
    <row r="45" spans="1:17" ht="21.75" x14ac:dyDescent="0.3">
      <c r="A45" s="29">
        <v>2</v>
      </c>
      <c r="B45" s="30" t="s">
        <v>126</v>
      </c>
      <c r="C45" s="31">
        <v>771</v>
      </c>
      <c r="D45" s="91"/>
      <c r="E45" s="91">
        <f t="shared" si="1"/>
        <v>0</v>
      </c>
      <c r="F45" s="71"/>
      <c r="G45" s="71"/>
      <c r="H45" s="71"/>
      <c r="I45" s="71">
        <f t="shared" si="0"/>
        <v>0</v>
      </c>
      <c r="J45" s="71"/>
      <c r="K45" s="71"/>
      <c r="L45" s="71"/>
      <c r="M45" s="91"/>
      <c r="N45" s="71"/>
      <c r="O45" s="71"/>
      <c r="P45" s="71"/>
      <c r="Q45" s="380"/>
    </row>
    <row r="46" spans="1:17" ht="21.75" x14ac:dyDescent="0.3">
      <c r="A46" s="29">
        <v>3</v>
      </c>
      <c r="B46" s="30" t="s">
        <v>127</v>
      </c>
      <c r="C46" s="31">
        <v>772</v>
      </c>
      <c r="D46" s="91"/>
      <c r="E46" s="91">
        <f t="shared" si="1"/>
        <v>0</v>
      </c>
      <c r="F46" s="71"/>
      <c r="G46" s="71"/>
      <c r="H46" s="71"/>
      <c r="I46" s="71">
        <f t="shared" si="0"/>
        <v>0</v>
      </c>
      <c r="J46" s="71"/>
      <c r="K46" s="71"/>
      <c r="L46" s="71"/>
      <c r="M46" s="91"/>
      <c r="N46" s="71"/>
      <c r="O46" s="71"/>
      <c r="P46" s="71"/>
      <c r="Q46" s="380"/>
    </row>
    <row r="47" spans="1:17" ht="21.75" x14ac:dyDescent="0.3">
      <c r="A47" s="29">
        <v>4</v>
      </c>
      <c r="B47" s="30" t="s">
        <v>128</v>
      </c>
      <c r="C47" s="31">
        <v>773</v>
      </c>
      <c r="D47" s="91"/>
      <c r="E47" s="91">
        <f t="shared" si="1"/>
        <v>0</v>
      </c>
      <c r="F47" s="71"/>
      <c r="G47" s="71"/>
      <c r="H47" s="71"/>
      <c r="I47" s="71">
        <f t="shared" si="0"/>
        <v>0</v>
      </c>
      <c r="J47" s="71"/>
      <c r="K47" s="71"/>
      <c r="L47" s="71"/>
      <c r="M47" s="91"/>
      <c r="N47" s="71"/>
      <c r="O47" s="71"/>
      <c r="P47" s="71"/>
      <c r="Q47" s="380"/>
    </row>
    <row r="48" spans="1:17" ht="21.75" x14ac:dyDescent="0.3">
      <c r="A48" s="29">
        <v>5</v>
      </c>
      <c r="B48" s="30" t="s">
        <v>129</v>
      </c>
      <c r="C48" s="31">
        <v>774</v>
      </c>
      <c r="D48" s="91"/>
      <c r="E48" s="91">
        <f t="shared" si="1"/>
        <v>0</v>
      </c>
      <c r="F48" s="71"/>
      <c r="G48" s="71"/>
      <c r="H48" s="71"/>
      <c r="I48" s="71">
        <f t="shared" si="0"/>
        <v>0</v>
      </c>
      <c r="J48" s="71"/>
      <c r="K48" s="71"/>
      <c r="L48" s="71"/>
      <c r="M48" s="91"/>
      <c r="N48" s="71"/>
      <c r="O48" s="71"/>
      <c r="P48" s="71"/>
      <c r="Q48" s="380"/>
    </row>
    <row r="49" spans="1:17" ht="21.75" x14ac:dyDescent="0.3">
      <c r="A49" s="29">
        <v>6</v>
      </c>
      <c r="B49" s="30" t="s">
        <v>130</v>
      </c>
      <c r="C49" s="31">
        <v>775</v>
      </c>
      <c r="D49" s="91"/>
      <c r="E49" s="91">
        <f t="shared" si="1"/>
        <v>0</v>
      </c>
      <c r="F49" s="71"/>
      <c r="G49" s="71"/>
      <c r="H49" s="71"/>
      <c r="I49" s="71">
        <f t="shared" si="0"/>
        <v>0</v>
      </c>
      <c r="J49" s="71"/>
      <c r="K49" s="71"/>
      <c r="L49" s="71"/>
      <c r="M49" s="91"/>
      <c r="N49" s="71"/>
      <c r="O49" s="71"/>
      <c r="P49" s="71"/>
      <c r="Q49" s="380"/>
    </row>
    <row r="50" spans="1:17" ht="21.75" x14ac:dyDescent="0.3">
      <c r="A50" s="29">
        <v>7</v>
      </c>
      <c r="B50" s="30" t="s">
        <v>131</v>
      </c>
      <c r="C50" s="31">
        <v>776</v>
      </c>
      <c r="D50" s="91"/>
      <c r="E50" s="91">
        <f t="shared" si="1"/>
        <v>0</v>
      </c>
      <c r="F50" s="71"/>
      <c r="G50" s="71"/>
      <c r="H50" s="71"/>
      <c r="I50" s="71">
        <f t="shared" si="0"/>
        <v>0</v>
      </c>
      <c r="J50" s="71"/>
      <c r="K50" s="71"/>
      <c r="L50" s="71"/>
      <c r="M50" s="91"/>
      <c r="N50" s="71"/>
      <c r="O50" s="71"/>
      <c r="P50" s="71"/>
      <c r="Q50" s="380"/>
    </row>
    <row r="51" spans="1:17" ht="21.75" x14ac:dyDescent="0.3">
      <c r="A51" s="29">
        <v>8</v>
      </c>
      <c r="B51" s="30" t="s">
        <v>132</v>
      </c>
      <c r="C51" s="31">
        <v>777</v>
      </c>
      <c r="D51" s="91"/>
      <c r="E51" s="91">
        <f t="shared" si="1"/>
        <v>0</v>
      </c>
      <c r="F51" s="71"/>
      <c r="G51" s="71"/>
      <c r="H51" s="71"/>
      <c r="I51" s="71">
        <f t="shared" si="0"/>
        <v>0</v>
      </c>
      <c r="J51" s="71"/>
      <c r="K51" s="71"/>
      <c r="L51" s="71"/>
      <c r="M51" s="91"/>
      <c r="N51" s="71"/>
      <c r="O51" s="71"/>
      <c r="P51" s="71"/>
      <c r="Q51" s="380"/>
    </row>
    <row r="52" spans="1:17" ht="21.75" x14ac:dyDescent="0.3">
      <c r="A52" s="29">
        <v>9</v>
      </c>
      <c r="B52" s="30" t="s">
        <v>133</v>
      </c>
      <c r="C52" s="31">
        <v>778</v>
      </c>
      <c r="D52" s="91"/>
      <c r="E52" s="91">
        <f t="shared" si="1"/>
        <v>0</v>
      </c>
      <c r="F52" s="71"/>
      <c r="G52" s="71"/>
      <c r="H52" s="71"/>
      <c r="I52" s="71">
        <f t="shared" si="0"/>
        <v>0</v>
      </c>
      <c r="J52" s="71"/>
      <c r="K52" s="71"/>
      <c r="L52" s="71"/>
      <c r="M52" s="91"/>
      <c r="N52" s="71"/>
      <c r="O52" s="71"/>
      <c r="P52" s="71"/>
      <c r="Q52" s="380"/>
    </row>
    <row r="53" spans="1:17" ht="21.75" x14ac:dyDescent="0.3">
      <c r="A53" s="29">
        <v>10</v>
      </c>
      <c r="B53" s="30" t="s">
        <v>134</v>
      </c>
      <c r="C53" s="31">
        <v>779</v>
      </c>
      <c r="D53" s="91"/>
      <c r="E53" s="91">
        <f t="shared" si="1"/>
        <v>0</v>
      </c>
      <c r="F53" s="71"/>
      <c r="G53" s="71"/>
      <c r="H53" s="71"/>
      <c r="I53" s="71">
        <f t="shared" si="0"/>
        <v>0</v>
      </c>
      <c r="J53" s="71"/>
      <c r="K53" s="71"/>
      <c r="L53" s="71"/>
      <c r="M53" s="91"/>
      <c r="N53" s="71"/>
      <c r="O53" s="71"/>
      <c r="P53" s="71"/>
      <c r="Q53" s="380"/>
    </row>
    <row r="54" spans="1:17" ht="21.75" x14ac:dyDescent="0.3">
      <c r="A54" s="29">
        <v>11</v>
      </c>
      <c r="B54" s="30" t="s">
        <v>135</v>
      </c>
      <c r="C54" s="31">
        <v>780</v>
      </c>
      <c r="D54" s="91"/>
      <c r="E54" s="91">
        <f t="shared" si="1"/>
        <v>0</v>
      </c>
      <c r="F54" s="71"/>
      <c r="G54" s="71"/>
      <c r="H54" s="71"/>
      <c r="I54" s="71">
        <f t="shared" si="0"/>
        <v>0</v>
      </c>
      <c r="J54" s="71"/>
      <c r="K54" s="71"/>
      <c r="L54" s="71"/>
      <c r="M54" s="91"/>
      <c r="N54" s="71"/>
      <c r="O54" s="71"/>
      <c r="P54" s="71"/>
      <c r="Q54" s="380"/>
    </row>
    <row r="55" spans="1:17" ht="21.75" x14ac:dyDescent="0.3">
      <c r="A55" s="29">
        <v>12</v>
      </c>
      <c r="B55" s="30" t="s">
        <v>136</v>
      </c>
      <c r="C55" s="31">
        <v>781</v>
      </c>
      <c r="D55" s="91"/>
      <c r="E55" s="91">
        <f t="shared" si="1"/>
        <v>0</v>
      </c>
      <c r="F55" s="71"/>
      <c r="G55" s="71"/>
      <c r="H55" s="71"/>
      <c r="I55" s="71">
        <f t="shared" si="0"/>
        <v>0</v>
      </c>
      <c r="J55" s="71"/>
      <c r="K55" s="71"/>
      <c r="L55" s="71"/>
      <c r="M55" s="91"/>
      <c r="N55" s="71"/>
      <c r="O55" s="71"/>
      <c r="P55" s="71"/>
      <c r="Q55" s="380"/>
    </row>
    <row r="56" spans="1:17" ht="21.75" x14ac:dyDescent="0.3">
      <c r="A56" s="29">
        <v>13</v>
      </c>
      <c r="B56" s="30" t="s">
        <v>137</v>
      </c>
      <c r="C56" s="31">
        <v>782</v>
      </c>
      <c r="D56" s="91"/>
      <c r="E56" s="91">
        <f t="shared" si="1"/>
        <v>0</v>
      </c>
      <c r="F56" s="71"/>
      <c r="G56" s="71"/>
      <c r="H56" s="71"/>
      <c r="I56" s="71">
        <f t="shared" si="0"/>
        <v>0</v>
      </c>
      <c r="J56" s="71"/>
      <c r="K56" s="71"/>
      <c r="L56" s="71"/>
      <c r="M56" s="91"/>
      <c r="N56" s="71"/>
      <c r="O56" s="71"/>
      <c r="P56" s="71"/>
      <c r="Q56" s="380"/>
    </row>
    <row r="57" spans="1:17" ht="21.75" x14ac:dyDescent="0.3">
      <c r="A57" s="29">
        <v>14</v>
      </c>
      <c r="B57" s="30" t="s">
        <v>138</v>
      </c>
      <c r="C57" s="31">
        <v>783</v>
      </c>
      <c r="D57" s="91"/>
      <c r="E57" s="91">
        <f t="shared" si="1"/>
        <v>0</v>
      </c>
      <c r="F57" s="71"/>
      <c r="G57" s="71"/>
      <c r="H57" s="71"/>
      <c r="I57" s="71">
        <f t="shared" si="0"/>
        <v>0</v>
      </c>
      <c r="J57" s="71"/>
      <c r="K57" s="71"/>
      <c r="L57" s="71"/>
      <c r="M57" s="91"/>
      <c r="N57" s="71"/>
      <c r="O57" s="71"/>
      <c r="P57" s="71"/>
      <c r="Q57" s="380"/>
    </row>
    <row r="58" spans="1:17" ht="21.75" x14ac:dyDescent="0.3">
      <c r="A58" s="29">
        <v>15</v>
      </c>
      <c r="B58" s="30" t="s">
        <v>139</v>
      </c>
      <c r="C58" s="31">
        <v>784</v>
      </c>
      <c r="D58" s="91"/>
      <c r="E58" s="91">
        <f t="shared" si="1"/>
        <v>0</v>
      </c>
      <c r="F58" s="71"/>
      <c r="G58" s="71"/>
      <c r="H58" s="71"/>
      <c r="I58" s="71">
        <f t="shared" si="0"/>
        <v>0</v>
      </c>
      <c r="J58" s="71"/>
      <c r="K58" s="71"/>
      <c r="L58" s="71"/>
      <c r="M58" s="91"/>
      <c r="N58" s="71"/>
      <c r="O58" s="71"/>
      <c r="P58" s="71"/>
      <c r="Q58" s="380"/>
    </row>
    <row r="59" spans="1:17" ht="21.75" x14ac:dyDescent="0.3">
      <c r="A59" s="29">
        <v>16</v>
      </c>
      <c r="B59" s="30" t="s">
        <v>140</v>
      </c>
      <c r="C59" s="31">
        <v>785</v>
      </c>
      <c r="D59" s="91"/>
      <c r="E59" s="91">
        <f t="shared" si="1"/>
        <v>0</v>
      </c>
      <c r="F59" s="71"/>
      <c r="G59" s="71"/>
      <c r="H59" s="71"/>
      <c r="I59" s="71">
        <f t="shared" si="0"/>
        <v>0</v>
      </c>
      <c r="J59" s="71"/>
      <c r="K59" s="71"/>
      <c r="L59" s="71"/>
      <c r="M59" s="91"/>
      <c r="N59" s="71"/>
      <c r="O59" s="71"/>
      <c r="P59" s="71"/>
      <c r="Q59" s="380"/>
    </row>
    <row r="60" spans="1:17" ht="21.75" x14ac:dyDescent="0.3">
      <c r="A60" s="29">
        <v>17</v>
      </c>
      <c r="B60" s="30" t="s">
        <v>141</v>
      </c>
      <c r="C60" s="31">
        <v>786</v>
      </c>
      <c r="D60" s="91"/>
      <c r="E60" s="91">
        <f t="shared" si="1"/>
        <v>0</v>
      </c>
      <c r="F60" s="71"/>
      <c r="G60" s="71"/>
      <c r="H60" s="71"/>
      <c r="I60" s="71">
        <f t="shared" si="0"/>
        <v>0</v>
      </c>
      <c r="J60" s="71"/>
      <c r="K60" s="71"/>
      <c r="L60" s="71"/>
      <c r="M60" s="91"/>
      <c r="N60" s="71"/>
      <c r="O60" s="71"/>
      <c r="P60" s="71"/>
      <c r="Q60" s="380"/>
    </row>
    <row r="61" spans="1:17" ht="21.75" x14ac:dyDescent="0.3">
      <c r="A61" s="29">
        <v>18</v>
      </c>
      <c r="B61" s="30" t="s">
        <v>175</v>
      </c>
      <c r="C61" s="31">
        <v>787</v>
      </c>
      <c r="D61" s="91"/>
      <c r="E61" s="91">
        <f t="shared" si="1"/>
        <v>0</v>
      </c>
      <c r="F61" s="71"/>
      <c r="G61" s="71"/>
      <c r="H61" s="71"/>
      <c r="I61" s="71">
        <f t="shared" si="0"/>
        <v>0</v>
      </c>
      <c r="J61" s="71"/>
      <c r="K61" s="71"/>
      <c r="L61" s="71"/>
      <c r="M61" s="91"/>
      <c r="N61" s="71"/>
      <c r="O61" s="71"/>
      <c r="P61" s="71"/>
      <c r="Q61" s="380"/>
    </row>
    <row r="62" spans="1:17" ht="21.75" x14ac:dyDescent="0.3">
      <c r="A62" s="29">
        <v>19</v>
      </c>
      <c r="B62" s="30" t="s">
        <v>142</v>
      </c>
      <c r="C62" s="31">
        <v>788</v>
      </c>
      <c r="D62" s="91"/>
      <c r="E62" s="91">
        <f t="shared" si="1"/>
        <v>0</v>
      </c>
      <c r="F62" s="71"/>
      <c r="G62" s="71"/>
      <c r="H62" s="71"/>
      <c r="I62" s="71">
        <f t="shared" si="0"/>
        <v>0</v>
      </c>
      <c r="J62" s="71"/>
      <c r="K62" s="71"/>
      <c r="L62" s="71"/>
      <c r="M62" s="91"/>
      <c r="N62" s="71"/>
      <c r="O62" s="71"/>
      <c r="P62" s="71"/>
      <c r="Q62" s="380"/>
    </row>
    <row r="63" spans="1:17" s="44" customFormat="1" ht="31.5" customHeight="1" x14ac:dyDescent="0.3">
      <c r="A63" s="39"/>
      <c r="B63" s="40" t="s">
        <v>31</v>
      </c>
      <c r="C63" s="41"/>
      <c r="D63" s="93"/>
      <c r="E63" s="93">
        <f t="shared" si="1"/>
        <v>0</v>
      </c>
      <c r="F63" s="73"/>
      <c r="G63" s="73"/>
      <c r="H63" s="73"/>
      <c r="I63" s="73">
        <f t="shared" si="0"/>
        <v>0</v>
      </c>
      <c r="J63" s="73"/>
      <c r="K63" s="73"/>
      <c r="L63" s="73"/>
      <c r="M63" s="93"/>
      <c r="N63" s="73"/>
      <c r="O63" s="73"/>
      <c r="P63" s="73"/>
      <c r="Q63" s="382"/>
    </row>
    <row r="64" spans="1:17" ht="21.75" x14ac:dyDescent="0.3">
      <c r="A64" s="29">
        <v>1</v>
      </c>
      <c r="B64" s="30" t="s">
        <v>143</v>
      </c>
      <c r="C64" s="31">
        <v>410</v>
      </c>
      <c r="D64" s="91"/>
      <c r="E64" s="91">
        <f t="shared" si="1"/>
        <v>0</v>
      </c>
      <c r="F64" s="71"/>
      <c r="G64" s="71"/>
      <c r="H64" s="71"/>
      <c r="I64" s="71">
        <f t="shared" si="0"/>
        <v>0</v>
      </c>
      <c r="J64" s="71"/>
      <c r="K64" s="71"/>
      <c r="L64" s="71"/>
      <c r="M64" s="91"/>
      <c r="N64" s="71"/>
      <c r="O64" s="71"/>
      <c r="P64" s="71"/>
      <c r="Q64" s="380"/>
    </row>
    <row r="65" spans="1:17" ht="21.75" x14ac:dyDescent="0.3">
      <c r="A65" s="29">
        <v>2</v>
      </c>
      <c r="B65" s="30" t="s">
        <v>144</v>
      </c>
      <c r="C65" s="31">
        <v>414</v>
      </c>
      <c r="D65" s="91"/>
      <c r="E65" s="91">
        <f t="shared" si="1"/>
        <v>0</v>
      </c>
      <c r="F65" s="71"/>
      <c r="G65" s="71"/>
      <c r="H65" s="71"/>
      <c r="I65" s="71">
        <f t="shared" si="0"/>
        <v>0</v>
      </c>
      <c r="J65" s="71"/>
      <c r="K65" s="71"/>
      <c r="L65" s="71"/>
      <c r="M65" s="91"/>
      <c r="N65" s="71"/>
      <c r="O65" s="71"/>
      <c r="P65" s="71"/>
      <c r="Q65" s="380"/>
    </row>
    <row r="66" spans="1:17" ht="21.75" x14ac:dyDescent="0.3">
      <c r="A66" s="29">
        <v>3</v>
      </c>
      <c r="B66" s="30" t="s">
        <v>145</v>
      </c>
      <c r="C66" s="31">
        <v>418</v>
      </c>
      <c r="D66" s="91"/>
      <c r="E66" s="91">
        <f t="shared" si="1"/>
        <v>0</v>
      </c>
      <c r="F66" s="71"/>
      <c r="G66" s="71"/>
      <c r="H66" s="71"/>
      <c r="I66" s="71">
        <f t="shared" si="0"/>
        <v>0</v>
      </c>
      <c r="J66" s="71"/>
      <c r="K66" s="71"/>
      <c r="L66" s="71"/>
      <c r="M66" s="91"/>
      <c r="N66" s="71"/>
      <c r="O66" s="71"/>
      <c r="P66" s="71"/>
      <c r="Q66" s="380"/>
    </row>
    <row r="67" spans="1:17" s="44" customFormat="1" ht="31.5" customHeight="1" x14ac:dyDescent="0.3">
      <c r="A67" s="39"/>
      <c r="B67" s="40" t="s">
        <v>32</v>
      </c>
      <c r="C67" s="41"/>
      <c r="D67" s="93"/>
      <c r="E67" s="93">
        <f t="shared" si="1"/>
        <v>0</v>
      </c>
      <c r="F67" s="73"/>
      <c r="G67" s="73"/>
      <c r="H67" s="73"/>
      <c r="I67" s="73">
        <f t="shared" si="0"/>
        <v>0</v>
      </c>
      <c r="J67" s="73"/>
      <c r="K67" s="73"/>
      <c r="L67" s="73"/>
      <c r="M67" s="93"/>
      <c r="N67" s="73"/>
      <c r="O67" s="73"/>
      <c r="P67" s="73"/>
      <c r="Q67" s="382"/>
    </row>
    <row r="68" spans="1:17" s="44" customFormat="1" ht="21.75" x14ac:dyDescent="0.3">
      <c r="A68" s="45"/>
      <c r="B68" s="25" t="s">
        <v>64</v>
      </c>
      <c r="C68" s="26">
        <v>987</v>
      </c>
      <c r="D68" s="70"/>
      <c r="E68" s="70">
        <f t="shared" si="1"/>
        <v>0</v>
      </c>
      <c r="F68" s="74"/>
      <c r="G68" s="74"/>
      <c r="H68" s="74"/>
      <c r="I68" s="74">
        <f t="shared" si="0"/>
        <v>0</v>
      </c>
      <c r="J68" s="74"/>
      <c r="K68" s="74"/>
      <c r="L68" s="74"/>
      <c r="M68" s="70"/>
      <c r="N68" s="74"/>
      <c r="O68" s="74"/>
      <c r="P68" s="74"/>
      <c r="Q68" s="379"/>
    </row>
    <row r="69" spans="1:17" ht="21.75" x14ac:dyDescent="0.3">
      <c r="A69" s="29">
        <v>1</v>
      </c>
      <c r="B69" s="30" t="s">
        <v>146</v>
      </c>
      <c r="C69" s="31">
        <v>466</v>
      </c>
      <c r="D69" s="91"/>
      <c r="E69" s="91">
        <f t="shared" si="1"/>
        <v>0</v>
      </c>
      <c r="F69" s="71"/>
      <c r="G69" s="71"/>
      <c r="H69" s="71"/>
      <c r="I69" s="71">
        <f t="shared" si="0"/>
        <v>0</v>
      </c>
      <c r="J69" s="71"/>
      <c r="K69" s="71"/>
      <c r="L69" s="71"/>
      <c r="M69" s="91"/>
      <c r="N69" s="71"/>
      <c r="O69" s="71"/>
      <c r="P69" s="71"/>
      <c r="Q69" s="380"/>
    </row>
    <row r="70" spans="1:17" ht="21.75" x14ac:dyDescent="0.3">
      <c r="A70" s="29">
        <v>2</v>
      </c>
      <c r="B70" s="30" t="s">
        <v>147</v>
      </c>
      <c r="C70" s="31">
        <v>484</v>
      </c>
      <c r="D70" s="91"/>
      <c r="E70" s="91">
        <f t="shared" si="1"/>
        <v>0</v>
      </c>
      <c r="F70" s="71"/>
      <c r="G70" s="71"/>
      <c r="H70" s="71"/>
      <c r="I70" s="71">
        <f t="shared" ref="I70:I97" si="2">+D70-F70-H70-G70</f>
        <v>0</v>
      </c>
      <c r="J70" s="71"/>
      <c r="K70" s="71"/>
      <c r="L70" s="71"/>
      <c r="M70" s="91"/>
      <c r="N70" s="71"/>
      <c r="O70" s="71"/>
      <c r="P70" s="71"/>
      <c r="Q70" s="380"/>
    </row>
    <row r="71" spans="1:17" ht="21.75" x14ac:dyDescent="0.3">
      <c r="A71" s="29">
        <v>3</v>
      </c>
      <c r="B71" s="30" t="s">
        <v>148</v>
      </c>
      <c r="C71" s="31">
        <v>866</v>
      </c>
      <c r="D71" s="91"/>
      <c r="E71" s="91">
        <f t="shared" ref="E71:E97" si="3">AVERAGE(I71+M71+Q71)/1</f>
        <v>0</v>
      </c>
      <c r="F71" s="71"/>
      <c r="G71" s="71"/>
      <c r="H71" s="71"/>
      <c r="I71" s="71">
        <f t="shared" si="2"/>
        <v>0</v>
      </c>
      <c r="J71" s="71"/>
      <c r="K71" s="71"/>
      <c r="L71" s="71"/>
      <c r="M71" s="91"/>
      <c r="N71" s="71"/>
      <c r="O71" s="71"/>
      <c r="P71" s="71"/>
      <c r="Q71" s="380"/>
    </row>
    <row r="72" spans="1:17" ht="21.75" x14ac:dyDescent="0.3">
      <c r="A72" s="29">
        <v>4</v>
      </c>
      <c r="B72" s="30" t="s">
        <v>149</v>
      </c>
      <c r="C72" s="31">
        <v>924</v>
      </c>
      <c r="D72" s="91"/>
      <c r="E72" s="91">
        <f t="shared" si="3"/>
        <v>0</v>
      </c>
      <c r="F72" s="71"/>
      <c r="G72" s="71"/>
      <c r="H72" s="71"/>
      <c r="I72" s="71">
        <f t="shared" si="2"/>
        <v>0</v>
      </c>
      <c r="J72" s="71"/>
      <c r="K72" s="71"/>
      <c r="L72" s="71"/>
      <c r="M72" s="91"/>
      <c r="N72" s="71"/>
      <c r="O72" s="71"/>
      <c r="P72" s="71"/>
      <c r="Q72" s="380"/>
    </row>
    <row r="73" spans="1:17" s="44" customFormat="1" ht="31.5" customHeight="1" x14ac:dyDescent="0.3">
      <c r="A73" s="39"/>
      <c r="B73" s="40" t="s">
        <v>33</v>
      </c>
      <c r="C73" s="41"/>
      <c r="D73" s="93"/>
      <c r="E73" s="93">
        <f t="shared" si="3"/>
        <v>0</v>
      </c>
      <c r="F73" s="73"/>
      <c r="G73" s="73"/>
      <c r="H73" s="73"/>
      <c r="I73" s="73">
        <f t="shared" si="2"/>
        <v>0</v>
      </c>
      <c r="J73" s="73"/>
      <c r="K73" s="73"/>
      <c r="L73" s="73"/>
      <c r="M73" s="93"/>
      <c r="N73" s="73"/>
      <c r="O73" s="73"/>
      <c r="P73" s="73"/>
      <c r="Q73" s="382"/>
    </row>
    <row r="74" spans="1:17" ht="21.75" x14ac:dyDescent="0.3">
      <c r="A74" s="29">
        <v>1</v>
      </c>
      <c r="B74" s="30" t="s">
        <v>150</v>
      </c>
      <c r="C74" s="31">
        <v>1019</v>
      </c>
      <c r="D74" s="91"/>
      <c r="E74" s="91">
        <f t="shared" si="3"/>
        <v>0</v>
      </c>
      <c r="F74" s="71"/>
      <c r="G74" s="71"/>
      <c r="H74" s="71"/>
      <c r="I74" s="71">
        <f t="shared" si="2"/>
        <v>0</v>
      </c>
      <c r="J74" s="71"/>
      <c r="K74" s="71"/>
      <c r="L74" s="71"/>
      <c r="M74" s="91"/>
      <c r="N74" s="71"/>
      <c r="O74" s="71"/>
      <c r="P74" s="71"/>
      <c r="Q74" s="380"/>
    </row>
    <row r="75" spans="1:17" s="44" customFormat="1" ht="31.5" customHeight="1" x14ac:dyDescent="0.3">
      <c r="A75" s="39"/>
      <c r="B75" s="40" t="s">
        <v>34</v>
      </c>
      <c r="C75" s="41"/>
      <c r="D75" s="93"/>
      <c r="E75" s="93">
        <f t="shared" si="3"/>
        <v>0</v>
      </c>
      <c r="F75" s="73"/>
      <c r="G75" s="73"/>
      <c r="H75" s="73"/>
      <c r="I75" s="73">
        <f t="shared" si="2"/>
        <v>0</v>
      </c>
      <c r="J75" s="73"/>
      <c r="K75" s="73"/>
      <c r="L75" s="73"/>
      <c r="M75" s="93"/>
      <c r="N75" s="73"/>
      <c r="O75" s="73"/>
      <c r="P75" s="73"/>
      <c r="Q75" s="382"/>
    </row>
    <row r="76" spans="1:17" ht="21.75" x14ac:dyDescent="0.3">
      <c r="A76" s="29">
        <v>1</v>
      </c>
      <c r="B76" s="30" t="s">
        <v>151</v>
      </c>
      <c r="C76" s="31">
        <v>960</v>
      </c>
      <c r="D76" s="91"/>
      <c r="E76" s="91">
        <f t="shared" si="3"/>
        <v>0</v>
      </c>
      <c r="F76" s="71"/>
      <c r="G76" s="71"/>
      <c r="H76" s="71"/>
      <c r="I76" s="71">
        <f t="shared" si="2"/>
        <v>0</v>
      </c>
      <c r="J76" s="71"/>
      <c r="K76" s="71"/>
      <c r="L76" s="71"/>
      <c r="M76" s="91"/>
      <c r="N76" s="71"/>
      <c r="O76" s="71"/>
      <c r="P76" s="71"/>
      <c r="Q76" s="380"/>
    </row>
    <row r="77" spans="1:17" ht="21.75" x14ac:dyDescent="0.3">
      <c r="A77" s="29">
        <v>2</v>
      </c>
      <c r="B77" s="30" t="s">
        <v>152</v>
      </c>
      <c r="C77" s="31">
        <v>976</v>
      </c>
      <c r="D77" s="91"/>
      <c r="E77" s="91">
        <f t="shared" si="3"/>
        <v>0</v>
      </c>
      <c r="F77" s="71"/>
      <c r="G77" s="71"/>
      <c r="H77" s="71"/>
      <c r="I77" s="71">
        <f t="shared" si="2"/>
        <v>0</v>
      </c>
      <c r="J77" s="71"/>
      <c r="K77" s="71"/>
      <c r="L77" s="71"/>
      <c r="M77" s="91"/>
      <c r="N77" s="71"/>
      <c r="O77" s="71"/>
      <c r="P77" s="71"/>
      <c r="Q77" s="380"/>
    </row>
    <row r="78" spans="1:17" ht="21.75" x14ac:dyDescent="0.3">
      <c r="A78" s="29">
        <v>3</v>
      </c>
      <c r="B78" s="30" t="s">
        <v>153</v>
      </c>
      <c r="C78" s="31">
        <v>988</v>
      </c>
      <c r="D78" s="91"/>
      <c r="E78" s="91">
        <f t="shared" si="3"/>
        <v>0</v>
      </c>
      <c r="F78" s="71"/>
      <c r="G78" s="71"/>
      <c r="H78" s="71"/>
      <c r="I78" s="71">
        <f t="shared" si="2"/>
        <v>0</v>
      </c>
      <c r="J78" s="71"/>
      <c r="K78" s="71"/>
      <c r="L78" s="71"/>
      <c r="M78" s="91"/>
      <c r="N78" s="71"/>
      <c r="O78" s="71"/>
      <c r="P78" s="71"/>
      <c r="Q78" s="380"/>
    </row>
    <row r="79" spans="1:17" ht="21.75" x14ac:dyDescent="0.3">
      <c r="A79" s="29">
        <v>4</v>
      </c>
      <c r="B79" s="30" t="s">
        <v>154</v>
      </c>
      <c r="C79" s="31">
        <v>1149</v>
      </c>
      <c r="D79" s="91"/>
      <c r="E79" s="91">
        <f t="shared" si="3"/>
        <v>0</v>
      </c>
      <c r="F79" s="71"/>
      <c r="G79" s="71"/>
      <c r="H79" s="71"/>
      <c r="I79" s="71">
        <f t="shared" si="2"/>
        <v>0</v>
      </c>
      <c r="J79" s="71"/>
      <c r="K79" s="71"/>
      <c r="L79" s="71"/>
      <c r="M79" s="91"/>
      <c r="N79" s="71"/>
      <c r="O79" s="71"/>
      <c r="P79" s="71"/>
      <c r="Q79" s="380"/>
    </row>
    <row r="80" spans="1:17" ht="21.75" x14ac:dyDescent="0.3">
      <c r="A80" s="13">
        <v>5</v>
      </c>
      <c r="B80" s="51" t="s">
        <v>155</v>
      </c>
      <c r="C80" s="52">
        <v>1159</v>
      </c>
      <c r="D80" s="95"/>
      <c r="E80" s="95">
        <f t="shared" si="3"/>
        <v>0</v>
      </c>
      <c r="F80" s="77"/>
      <c r="G80" s="77"/>
      <c r="H80" s="77"/>
      <c r="I80" s="77">
        <f t="shared" si="2"/>
        <v>0</v>
      </c>
      <c r="J80" s="77"/>
      <c r="K80" s="77"/>
      <c r="L80" s="77"/>
      <c r="M80" s="95"/>
      <c r="N80" s="77"/>
      <c r="O80" s="77"/>
      <c r="P80" s="77"/>
      <c r="Q80" s="384"/>
    </row>
    <row r="81" spans="1:17" s="44" customFormat="1" ht="31.5" customHeight="1" x14ac:dyDescent="0.3">
      <c r="A81" s="39"/>
      <c r="B81" s="40" t="s">
        <v>35</v>
      </c>
      <c r="C81" s="41"/>
      <c r="D81" s="93"/>
      <c r="E81" s="93">
        <f t="shared" si="3"/>
        <v>0</v>
      </c>
      <c r="F81" s="73"/>
      <c r="G81" s="73"/>
      <c r="H81" s="73"/>
      <c r="I81" s="73">
        <f t="shared" si="2"/>
        <v>0</v>
      </c>
      <c r="J81" s="73"/>
      <c r="K81" s="73"/>
      <c r="L81" s="73"/>
      <c r="M81" s="93"/>
      <c r="N81" s="73"/>
      <c r="O81" s="73"/>
      <c r="P81" s="73"/>
      <c r="Q81" s="382"/>
    </row>
    <row r="82" spans="1:17" ht="21.75" x14ac:dyDescent="0.3">
      <c r="A82" s="29">
        <v>1</v>
      </c>
      <c r="B82" s="30" t="s">
        <v>156</v>
      </c>
      <c r="C82" s="31">
        <v>1081</v>
      </c>
      <c r="D82" s="91"/>
      <c r="E82" s="91">
        <f t="shared" si="3"/>
        <v>0</v>
      </c>
      <c r="F82" s="71"/>
      <c r="G82" s="71"/>
      <c r="H82" s="71"/>
      <c r="I82" s="71">
        <f t="shared" si="2"/>
        <v>0</v>
      </c>
      <c r="J82" s="71"/>
      <c r="K82" s="71"/>
      <c r="L82" s="71"/>
      <c r="M82" s="91"/>
      <c r="N82" s="71"/>
      <c r="O82" s="71"/>
      <c r="P82" s="71"/>
      <c r="Q82" s="380"/>
    </row>
    <row r="83" spans="1:17" s="44" customFormat="1" ht="31.5" customHeight="1" x14ac:dyDescent="0.3">
      <c r="A83" s="39"/>
      <c r="B83" s="40" t="s">
        <v>36</v>
      </c>
      <c r="C83" s="41"/>
      <c r="D83" s="93"/>
      <c r="E83" s="93">
        <f t="shared" si="3"/>
        <v>0</v>
      </c>
      <c r="F83" s="73"/>
      <c r="G83" s="73"/>
      <c r="H83" s="73"/>
      <c r="I83" s="73">
        <f t="shared" si="2"/>
        <v>0</v>
      </c>
      <c r="J83" s="73"/>
      <c r="K83" s="73"/>
      <c r="L83" s="73"/>
      <c r="M83" s="93"/>
      <c r="N83" s="73"/>
      <c r="O83" s="73"/>
      <c r="P83" s="73"/>
      <c r="Q83" s="382"/>
    </row>
    <row r="84" spans="1:17" s="44" customFormat="1" ht="31.5" customHeight="1" x14ac:dyDescent="0.3">
      <c r="A84" s="45"/>
      <c r="B84" s="25" t="s">
        <v>65</v>
      </c>
      <c r="C84" s="26">
        <v>408</v>
      </c>
      <c r="D84" s="70"/>
      <c r="E84" s="70">
        <f t="shared" si="3"/>
        <v>0</v>
      </c>
      <c r="F84" s="74"/>
      <c r="G84" s="74"/>
      <c r="H84" s="74"/>
      <c r="I84" s="74">
        <f t="shared" si="2"/>
        <v>0</v>
      </c>
      <c r="J84" s="74"/>
      <c r="K84" s="74"/>
      <c r="L84" s="74"/>
      <c r="M84" s="70"/>
      <c r="N84" s="74"/>
      <c r="O84" s="74"/>
      <c r="P84" s="74"/>
      <c r="Q84" s="379"/>
    </row>
    <row r="85" spans="1:17" ht="21.75" x14ac:dyDescent="0.3">
      <c r="A85" s="29">
        <v>1</v>
      </c>
      <c r="B85" s="30" t="s">
        <v>157</v>
      </c>
      <c r="C85" s="31">
        <v>459</v>
      </c>
      <c r="D85" s="91"/>
      <c r="E85" s="91">
        <f t="shared" si="3"/>
        <v>0</v>
      </c>
      <c r="F85" s="71"/>
      <c r="G85" s="71"/>
      <c r="H85" s="71"/>
      <c r="I85" s="71">
        <f t="shared" si="2"/>
        <v>0</v>
      </c>
      <c r="J85" s="71"/>
      <c r="K85" s="71"/>
      <c r="L85" s="71"/>
      <c r="M85" s="91"/>
      <c r="N85" s="71"/>
      <c r="O85" s="71"/>
      <c r="P85" s="71"/>
      <c r="Q85" s="380"/>
    </row>
    <row r="86" spans="1:17" ht="21.75" x14ac:dyDescent="0.3">
      <c r="A86" s="29">
        <v>2</v>
      </c>
      <c r="B86" s="30" t="s">
        <v>158</v>
      </c>
      <c r="C86" s="31">
        <v>461</v>
      </c>
      <c r="D86" s="91"/>
      <c r="E86" s="91">
        <f t="shared" si="3"/>
        <v>0</v>
      </c>
      <c r="F86" s="71"/>
      <c r="G86" s="71"/>
      <c r="H86" s="71"/>
      <c r="I86" s="71">
        <f t="shared" si="2"/>
        <v>0</v>
      </c>
      <c r="J86" s="71"/>
      <c r="K86" s="71"/>
      <c r="L86" s="71"/>
      <c r="M86" s="91"/>
      <c r="N86" s="71"/>
      <c r="O86" s="71"/>
      <c r="P86" s="71"/>
      <c r="Q86" s="380"/>
    </row>
    <row r="87" spans="1:17" ht="21.75" x14ac:dyDescent="0.3">
      <c r="A87" s="29">
        <v>3</v>
      </c>
      <c r="B87" s="30" t="s">
        <v>159</v>
      </c>
      <c r="C87" s="31">
        <v>478</v>
      </c>
      <c r="D87" s="91"/>
      <c r="E87" s="91">
        <f t="shared" si="3"/>
        <v>0</v>
      </c>
      <c r="F87" s="71"/>
      <c r="G87" s="71"/>
      <c r="H87" s="71"/>
      <c r="I87" s="71">
        <f t="shared" si="2"/>
        <v>0</v>
      </c>
      <c r="J87" s="71"/>
      <c r="K87" s="71"/>
      <c r="L87" s="71"/>
      <c r="M87" s="91"/>
      <c r="N87" s="71"/>
      <c r="O87" s="71"/>
      <c r="P87" s="71"/>
      <c r="Q87" s="380"/>
    </row>
    <row r="88" spans="1:17" ht="21.75" x14ac:dyDescent="0.3">
      <c r="A88" s="29">
        <v>4</v>
      </c>
      <c r="B88" s="30" t="s">
        <v>160</v>
      </c>
      <c r="C88" s="31">
        <v>487</v>
      </c>
      <c r="D88" s="91"/>
      <c r="E88" s="91">
        <f t="shared" si="3"/>
        <v>0</v>
      </c>
      <c r="F88" s="71"/>
      <c r="G88" s="71"/>
      <c r="H88" s="71"/>
      <c r="I88" s="71">
        <f t="shared" si="2"/>
        <v>0</v>
      </c>
      <c r="J88" s="71"/>
      <c r="K88" s="71"/>
      <c r="L88" s="71"/>
      <c r="M88" s="91"/>
      <c r="N88" s="71"/>
      <c r="O88" s="71"/>
      <c r="P88" s="71"/>
      <c r="Q88" s="380"/>
    </row>
    <row r="89" spans="1:17" ht="21.75" x14ac:dyDescent="0.3">
      <c r="A89" s="29">
        <v>5</v>
      </c>
      <c r="B89" s="30" t="s">
        <v>161</v>
      </c>
      <c r="C89" s="31">
        <v>489</v>
      </c>
      <c r="D89" s="91"/>
      <c r="E89" s="91">
        <f t="shared" si="3"/>
        <v>0</v>
      </c>
      <c r="F89" s="71"/>
      <c r="G89" s="71"/>
      <c r="H89" s="71"/>
      <c r="I89" s="71">
        <f t="shared" si="2"/>
        <v>0</v>
      </c>
      <c r="J89" s="71"/>
      <c r="K89" s="71"/>
      <c r="L89" s="71"/>
      <c r="M89" s="91"/>
      <c r="N89" s="71"/>
      <c r="O89" s="71"/>
      <c r="P89" s="71"/>
      <c r="Q89" s="380"/>
    </row>
    <row r="90" spans="1:17" ht="21.75" x14ac:dyDescent="0.3">
      <c r="A90" s="29">
        <v>6</v>
      </c>
      <c r="B90" s="30" t="s">
        <v>162</v>
      </c>
      <c r="C90" s="31">
        <v>1039</v>
      </c>
      <c r="D90" s="91"/>
      <c r="E90" s="91">
        <f t="shared" si="3"/>
        <v>0</v>
      </c>
      <c r="F90" s="71"/>
      <c r="G90" s="71"/>
      <c r="H90" s="71"/>
      <c r="I90" s="71">
        <f t="shared" si="2"/>
        <v>0</v>
      </c>
      <c r="J90" s="71"/>
      <c r="K90" s="71"/>
      <c r="L90" s="71"/>
      <c r="M90" s="91"/>
      <c r="N90" s="71"/>
      <c r="O90" s="71"/>
      <c r="P90" s="71"/>
      <c r="Q90" s="380"/>
    </row>
    <row r="91" spans="1:17" ht="21.75" x14ac:dyDescent="0.3">
      <c r="A91" s="29">
        <v>7</v>
      </c>
      <c r="B91" s="30" t="s">
        <v>163</v>
      </c>
      <c r="C91" s="31">
        <v>1130</v>
      </c>
      <c r="D91" s="91"/>
      <c r="E91" s="91">
        <f t="shared" si="3"/>
        <v>0</v>
      </c>
      <c r="F91" s="71"/>
      <c r="G91" s="71"/>
      <c r="H91" s="71"/>
      <c r="I91" s="71">
        <f t="shared" si="2"/>
        <v>0</v>
      </c>
      <c r="J91" s="71"/>
      <c r="K91" s="71"/>
      <c r="L91" s="71"/>
      <c r="M91" s="91"/>
      <c r="N91" s="71"/>
      <c r="O91" s="71"/>
      <c r="P91" s="71"/>
      <c r="Q91" s="380"/>
    </row>
    <row r="92" spans="1:17" ht="21.75" x14ac:dyDescent="0.3">
      <c r="A92" s="13">
        <v>8</v>
      </c>
      <c r="B92" s="51" t="s">
        <v>164</v>
      </c>
      <c r="C92" s="52">
        <v>1170</v>
      </c>
      <c r="D92" s="95"/>
      <c r="E92" s="95">
        <f t="shared" si="3"/>
        <v>0</v>
      </c>
      <c r="F92" s="77"/>
      <c r="G92" s="77"/>
      <c r="H92" s="77"/>
      <c r="I92" s="77">
        <f t="shared" si="2"/>
        <v>0</v>
      </c>
      <c r="J92" s="77"/>
      <c r="K92" s="77"/>
      <c r="L92" s="77"/>
      <c r="M92" s="95"/>
      <c r="N92" s="77"/>
      <c r="O92" s="77"/>
      <c r="P92" s="77"/>
      <c r="Q92" s="384"/>
    </row>
    <row r="93" spans="1:17" ht="21.75" x14ac:dyDescent="0.3">
      <c r="A93" s="39"/>
      <c r="B93" s="40" t="s">
        <v>37</v>
      </c>
      <c r="C93" s="41"/>
      <c r="D93" s="93"/>
      <c r="E93" s="93">
        <f t="shared" si="3"/>
        <v>0</v>
      </c>
      <c r="F93" s="73"/>
      <c r="G93" s="73"/>
      <c r="H93" s="73"/>
      <c r="I93" s="73">
        <f t="shared" si="2"/>
        <v>0</v>
      </c>
      <c r="J93" s="73"/>
      <c r="K93" s="73"/>
      <c r="L93" s="73"/>
      <c r="M93" s="93"/>
      <c r="N93" s="73"/>
      <c r="O93" s="73"/>
      <c r="P93" s="73"/>
      <c r="Q93" s="382"/>
    </row>
    <row r="94" spans="1:17" ht="21.75" x14ac:dyDescent="0.3">
      <c r="A94" s="29">
        <v>1</v>
      </c>
      <c r="B94" s="30" t="s">
        <v>167</v>
      </c>
      <c r="C94" s="31">
        <v>1174</v>
      </c>
      <c r="D94" s="91"/>
      <c r="E94" s="91">
        <f t="shared" si="3"/>
        <v>0</v>
      </c>
      <c r="F94" s="71"/>
      <c r="G94" s="71"/>
      <c r="H94" s="71"/>
      <c r="I94" s="71">
        <f t="shared" si="2"/>
        <v>0</v>
      </c>
      <c r="J94" s="71"/>
      <c r="K94" s="71"/>
      <c r="L94" s="71"/>
      <c r="M94" s="91"/>
      <c r="N94" s="71"/>
      <c r="O94" s="71"/>
      <c r="P94" s="71"/>
      <c r="Q94" s="380"/>
    </row>
    <row r="95" spans="1:17" s="44" customFormat="1" ht="31.5" customHeight="1" x14ac:dyDescent="0.3">
      <c r="A95" s="39"/>
      <c r="B95" s="40" t="s">
        <v>38</v>
      </c>
      <c r="C95" s="41"/>
      <c r="D95" s="93"/>
      <c r="E95" s="93">
        <f t="shared" si="3"/>
        <v>0</v>
      </c>
      <c r="F95" s="73"/>
      <c r="G95" s="73"/>
      <c r="H95" s="73"/>
      <c r="I95" s="73">
        <f t="shared" si="2"/>
        <v>0</v>
      </c>
      <c r="J95" s="73"/>
      <c r="K95" s="73"/>
      <c r="L95" s="73"/>
      <c r="M95" s="93"/>
      <c r="N95" s="73"/>
      <c r="O95" s="73"/>
      <c r="P95" s="73"/>
      <c r="Q95" s="382"/>
    </row>
    <row r="96" spans="1:17" ht="21.75" x14ac:dyDescent="0.3">
      <c r="A96" s="29">
        <v>1</v>
      </c>
      <c r="B96" s="30" t="s">
        <v>165</v>
      </c>
      <c r="C96" s="31">
        <v>1056</v>
      </c>
      <c r="D96" s="91"/>
      <c r="E96" s="91">
        <f t="shared" si="3"/>
        <v>0</v>
      </c>
      <c r="F96" s="71"/>
      <c r="G96" s="71"/>
      <c r="H96" s="71"/>
      <c r="I96" s="71">
        <f t="shared" si="2"/>
        <v>0</v>
      </c>
      <c r="J96" s="71"/>
      <c r="K96" s="71"/>
      <c r="L96" s="71"/>
      <c r="M96" s="91"/>
      <c r="N96" s="71"/>
      <c r="O96" s="71"/>
      <c r="P96" s="71"/>
      <c r="Q96" s="380"/>
    </row>
    <row r="97" spans="1:17" ht="22.5" thickBot="1" x14ac:dyDescent="0.35">
      <c r="A97" s="46">
        <v>2</v>
      </c>
      <c r="B97" s="47" t="s">
        <v>166</v>
      </c>
      <c r="C97" s="48">
        <v>1080</v>
      </c>
      <c r="D97" s="94"/>
      <c r="E97" s="94">
        <f t="shared" si="3"/>
        <v>0</v>
      </c>
      <c r="F97" s="75"/>
      <c r="G97" s="75"/>
      <c r="H97" s="75"/>
      <c r="I97" s="75">
        <f t="shared" si="2"/>
        <v>0</v>
      </c>
      <c r="J97" s="75"/>
      <c r="K97" s="75"/>
      <c r="L97" s="75"/>
      <c r="M97" s="94"/>
      <c r="N97" s="75"/>
      <c r="O97" s="75"/>
      <c r="P97" s="75"/>
      <c r="Q97" s="383"/>
    </row>
    <row r="98" spans="1:17" s="53" customFormat="1" x14ac:dyDescent="0.3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7" ht="27.75" x14ac:dyDescent="0.4">
      <c r="B99" s="66" t="s">
        <v>41</v>
      </c>
      <c r="C99" s="67" t="s">
        <v>66</v>
      </c>
      <c r="D99" s="67"/>
      <c r="E99" s="67"/>
      <c r="F99" s="88"/>
      <c r="G99" s="88"/>
      <c r="H99" s="88"/>
      <c r="I99" s="67"/>
      <c r="J99" s="67"/>
      <c r="K99" s="67"/>
      <c r="L99" s="67"/>
      <c r="M99" s="67"/>
    </row>
    <row r="100" spans="1:17" ht="27" x14ac:dyDescent="0.35">
      <c r="B100" s="68"/>
      <c r="C100" s="68"/>
      <c r="D100" s="68"/>
      <c r="E100" s="68"/>
      <c r="F100" s="89"/>
      <c r="G100" s="89"/>
      <c r="H100" s="89"/>
      <c r="I100" s="68"/>
      <c r="J100" s="68"/>
      <c r="K100" s="68"/>
      <c r="L100" s="68"/>
      <c r="M100" s="68"/>
    </row>
    <row r="101" spans="1:17" ht="27.75" x14ac:dyDescent="0.4">
      <c r="B101" s="96">
        <v>1</v>
      </c>
      <c r="C101" s="67" t="s">
        <v>43</v>
      </c>
      <c r="D101" s="67"/>
      <c r="E101" s="67"/>
      <c r="F101" s="88"/>
      <c r="G101" s="88"/>
      <c r="H101" s="88"/>
      <c r="I101" s="67"/>
      <c r="J101" s="67"/>
      <c r="K101" s="67"/>
      <c r="L101" s="67"/>
      <c r="M101" s="67"/>
    </row>
    <row r="102" spans="1:17" ht="27.75" x14ac:dyDescent="0.4">
      <c r="B102" s="96">
        <v>0.75</v>
      </c>
      <c r="C102" s="67" t="s">
        <v>51</v>
      </c>
      <c r="D102" s="67"/>
      <c r="E102" s="67"/>
      <c r="F102" s="88"/>
      <c r="G102" s="88"/>
      <c r="H102" s="88"/>
      <c r="I102" s="67"/>
      <c r="J102" s="67"/>
      <c r="K102" s="67"/>
      <c r="L102" s="67"/>
      <c r="M102" s="67"/>
    </row>
    <row r="103" spans="1:17" ht="27.75" x14ac:dyDescent="0.4">
      <c r="B103" s="96">
        <v>0.5</v>
      </c>
      <c r="C103" s="67" t="s">
        <v>55</v>
      </c>
      <c r="D103" s="67"/>
      <c r="E103" s="67"/>
      <c r="F103" s="88"/>
      <c r="G103" s="88"/>
      <c r="H103" s="88"/>
      <c r="I103" s="67"/>
      <c r="J103" s="67"/>
      <c r="K103" s="67"/>
      <c r="L103" s="67"/>
      <c r="M103" s="67"/>
    </row>
  </sheetData>
  <mergeCells count="12">
    <mergeCell ref="N4:P4"/>
    <mergeCell ref="Q4:Q5"/>
    <mergeCell ref="A1:Q2"/>
    <mergeCell ref="A4:A5"/>
    <mergeCell ref="B4:B5"/>
    <mergeCell ref="C4:C5"/>
    <mergeCell ref="D4:D5"/>
    <mergeCell ref="F4:H4"/>
    <mergeCell ref="I4:I5"/>
    <mergeCell ref="J4:L4"/>
    <mergeCell ref="M4:M5"/>
    <mergeCell ref="E4:E5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Жами 2020 йил</vt:lpstr>
      <vt:lpstr>жами</vt:lpstr>
      <vt:lpstr>Тушум солиштирма</vt:lpstr>
      <vt:lpstr>Қайтиш коеф</vt:lpstr>
      <vt:lpstr>Фармойиш бажарилиши</vt:lpstr>
      <vt:lpstr>Хисобот тақдим этилиши</vt:lpstr>
      <vt:lpstr>Ижро интизоми бўйича</vt:lpstr>
      <vt:lpstr>жами!Print_Area</vt:lpstr>
      <vt:lpstr>'Жами 2020 йил'!Print_Area</vt:lpstr>
      <vt:lpstr>'Ижро интизоми бўйича'!Print_Area</vt:lpstr>
      <vt:lpstr>'Қайтиш коеф'!Print_Area</vt:lpstr>
      <vt:lpstr>'Тушум солиштирма'!Print_Area</vt:lpstr>
      <vt:lpstr>'Фармойиш бажарилиши'!Print_Area</vt:lpstr>
      <vt:lpstr>'Хисобот тақдим этилиши'!Print_Area</vt:lpstr>
      <vt:lpstr>жами!Print_Titles</vt:lpstr>
      <vt:lpstr>'Жами 2020 йил'!Print_Titles</vt:lpstr>
      <vt:lpstr>'Қайтиш коеф'!Print_Titles</vt:lpstr>
      <vt:lpstr>'Тушум солиштирма'!Print_Titles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Nurbek</cp:lastModifiedBy>
  <cp:lastPrinted>2020-03-13T11:43:03Z</cp:lastPrinted>
  <dcterms:created xsi:type="dcterms:W3CDTF">2019-06-27T15:05:56Z</dcterms:created>
  <dcterms:modified xsi:type="dcterms:W3CDTF">2020-05-27T14:22:53Z</dcterms:modified>
</cp:coreProperties>
</file>