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7235" windowHeight="6210" firstSheet="9" activeTab="14"/>
  </bookViews>
  <sheets>
    <sheet name="SEPTEMBER 2019" sheetId="8" r:id="rId1"/>
    <sheet name="OCTOBER 2019" sheetId="9" r:id="rId2"/>
    <sheet name="NOVEMBER 2019" sheetId="10" r:id="rId3"/>
    <sheet name="DESEMBER 2019" sheetId="7" r:id="rId4"/>
    <sheet name="JANUARY 2020" sheetId="11" r:id="rId5"/>
    <sheet name="MARCH 2020" sheetId="12" r:id="rId6"/>
    <sheet name="APRIL 2020" sheetId="13" r:id="rId7"/>
    <sheet name="MAY 2020" sheetId="14" r:id="rId8"/>
    <sheet name="JUNE 2020" sheetId="15" r:id="rId9"/>
    <sheet name="JULY 2020" sheetId="16" r:id="rId10"/>
    <sheet name="AUGUST 2020" sheetId="17" r:id="rId11"/>
    <sheet name="SEPTEMBER 2020" sheetId="18" r:id="rId12"/>
    <sheet name="OCTOBER 2020" sheetId="19" r:id="rId13"/>
    <sheet name="NOVEMBER 2020" sheetId="20" r:id="rId14"/>
    <sheet name="DECEMBER 2020" sheetId="22" r:id="rId15"/>
  </sheets>
  <definedNames>
    <definedName name="_xlnm.Print_Area" localSheetId="6">'APRIL 2020'!$A$1:$AA$47</definedName>
    <definedName name="_xlnm.Print_Area" localSheetId="10">'AUGUST 2020'!$A$1:$AA$48</definedName>
    <definedName name="_xlnm.Print_Area" localSheetId="14">'DECEMBER 2020'!$A$1:$AA$48</definedName>
    <definedName name="_xlnm.Print_Area" localSheetId="3">'DESEMBER 2019'!$A$1:$U$48</definedName>
    <definedName name="_xlnm.Print_Area" localSheetId="4">'JANUARY 2020'!$A$1:$U$48</definedName>
    <definedName name="_xlnm.Print_Area" localSheetId="9">'JULY 2020'!$A$1:$AA$48</definedName>
    <definedName name="_xlnm.Print_Area" localSheetId="8">'JUNE 2020'!$A$1:$AA$47</definedName>
    <definedName name="_xlnm.Print_Area" localSheetId="5">'MARCH 2020'!$A$1:$AA$48</definedName>
    <definedName name="_xlnm.Print_Area" localSheetId="7">'MAY 2020'!$A$1:$AA$48</definedName>
    <definedName name="_xlnm.Print_Area" localSheetId="2">'NOVEMBER 2019'!$A$1:$AA$48</definedName>
    <definedName name="_xlnm.Print_Area" localSheetId="13">'NOVEMBER 2020'!$A$1:$AA$47</definedName>
    <definedName name="_xlnm.Print_Area" localSheetId="1">'OCTOBER 2019'!$A$1:$AA$48</definedName>
    <definedName name="_xlnm.Print_Area" localSheetId="12">'OCTOBER 2020'!$A$1:$AA$48</definedName>
    <definedName name="_xlnm.Print_Area" localSheetId="0">'SEPTEMBER 2019'!$A$1:$AA$48</definedName>
    <definedName name="_xlnm.Print_Area" localSheetId="11">'SEPTEMBER 2020'!$A$1:$AA$47</definedName>
  </definedNames>
  <calcPr calcId="144525"/>
</workbook>
</file>

<file path=xl/calcChain.xml><?xml version="1.0" encoding="utf-8"?>
<calcChain xmlns="http://schemas.openxmlformats.org/spreadsheetml/2006/main">
  <c r="P41" i="22" l="1"/>
  <c r="I41" i="22"/>
  <c r="F10" i="22" l="1"/>
  <c r="J10" i="22" s="1"/>
  <c r="W50" i="22"/>
  <c r="Y41" i="22"/>
  <c r="O41" i="22"/>
  <c r="N41" i="22"/>
  <c r="M41" i="22"/>
  <c r="L41" i="22"/>
  <c r="H41" i="22"/>
  <c r="G41" i="22"/>
  <c r="E41" i="22"/>
  <c r="Z40" i="22"/>
  <c r="R40" i="22"/>
  <c r="Z39" i="22"/>
  <c r="R39" i="22"/>
  <c r="Z38" i="22"/>
  <c r="R38" i="22"/>
  <c r="Z37" i="22"/>
  <c r="R37" i="22"/>
  <c r="Z36" i="22"/>
  <c r="R36" i="22"/>
  <c r="Z35" i="22"/>
  <c r="R35" i="22"/>
  <c r="Z34" i="22"/>
  <c r="R34" i="22"/>
  <c r="Z33" i="22"/>
  <c r="R33" i="22"/>
  <c r="Z32" i="22"/>
  <c r="R32" i="22"/>
  <c r="Z31" i="22"/>
  <c r="R31" i="22"/>
  <c r="Z30" i="22"/>
  <c r="R30" i="22"/>
  <c r="Z29" i="22"/>
  <c r="R29" i="22"/>
  <c r="Z28" i="22"/>
  <c r="R28" i="22"/>
  <c r="Z27" i="22"/>
  <c r="R27" i="22"/>
  <c r="Z26" i="22"/>
  <c r="R26" i="22"/>
  <c r="Z25" i="22"/>
  <c r="R25" i="22"/>
  <c r="Z24" i="22"/>
  <c r="R24" i="22"/>
  <c r="Z23" i="22"/>
  <c r="R23" i="22"/>
  <c r="Z22" i="22"/>
  <c r="R22" i="22"/>
  <c r="Z21" i="22"/>
  <c r="R21" i="22"/>
  <c r="Z20" i="22"/>
  <c r="R20" i="22"/>
  <c r="Z19" i="22"/>
  <c r="R19" i="22"/>
  <c r="Z18" i="22"/>
  <c r="R18" i="22"/>
  <c r="Z17" i="22"/>
  <c r="R17" i="22"/>
  <c r="Z16" i="22"/>
  <c r="R16" i="22"/>
  <c r="Z15" i="22"/>
  <c r="R15" i="22"/>
  <c r="Z14" i="22"/>
  <c r="R14" i="22"/>
  <c r="Z13" i="22"/>
  <c r="R13" i="22"/>
  <c r="Z12" i="22"/>
  <c r="R12" i="22"/>
  <c r="Z11" i="22"/>
  <c r="R11" i="22"/>
  <c r="Z10" i="22"/>
  <c r="R10" i="22"/>
  <c r="R41" i="22" l="1"/>
  <c r="Z41" i="22"/>
  <c r="F11" i="22"/>
  <c r="Y40" i="20"/>
  <c r="I40" i="20"/>
  <c r="J11" i="22" l="1"/>
  <c r="F12" i="22"/>
  <c r="F10" i="20"/>
  <c r="J10" i="20" s="1"/>
  <c r="W49" i="20"/>
  <c r="P40" i="20"/>
  <c r="O40" i="20"/>
  <c r="N40" i="20"/>
  <c r="M40" i="20"/>
  <c r="L40" i="20"/>
  <c r="H40" i="20"/>
  <c r="G40" i="20"/>
  <c r="E40" i="20"/>
  <c r="Z39" i="20"/>
  <c r="R39" i="20"/>
  <c r="Z38" i="20"/>
  <c r="Z37" i="20"/>
  <c r="R37" i="20"/>
  <c r="Z36" i="20"/>
  <c r="R36" i="20"/>
  <c r="Z35" i="20"/>
  <c r="R35" i="20"/>
  <c r="Z34" i="20"/>
  <c r="R34" i="20"/>
  <c r="Z33" i="20"/>
  <c r="R33" i="20"/>
  <c r="Z32" i="20"/>
  <c r="R32" i="20"/>
  <c r="Z31" i="20"/>
  <c r="R31" i="20"/>
  <c r="Z30" i="20"/>
  <c r="R30" i="20"/>
  <c r="Z29" i="20"/>
  <c r="R29" i="20"/>
  <c r="Z28" i="20"/>
  <c r="R28" i="20"/>
  <c r="Z27" i="20"/>
  <c r="R27" i="20"/>
  <c r="Z26" i="20"/>
  <c r="R26" i="20"/>
  <c r="Z25" i="20"/>
  <c r="R25" i="20"/>
  <c r="Z24" i="20"/>
  <c r="R24" i="20"/>
  <c r="Z23" i="20"/>
  <c r="R23" i="20"/>
  <c r="Z22" i="20"/>
  <c r="R22" i="20"/>
  <c r="Z21" i="20"/>
  <c r="R21" i="20"/>
  <c r="Z20" i="20"/>
  <c r="R20" i="20"/>
  <c r="Z19" i="20"/>
  <c r="R19" i="20"/>
  <c r="Z18" i="20"/>
  <c r="R18" i="20"/>
  <c r="Z17" i="20"/>
  <c r="R17" i="20"/>
  <c r="Z16" i="20"/>
  <c r="R16" i="20"/>
  <c r="Z15" i="20"/>
  <c r="R15" i="20"/>
  <c r="Z14" i="20"/>
  <c r="R14" i="20"/>
  <c r="Z13" i="20"/>
  <c r="R13" i="20"/>
  <c r="Z12" i="20"/>
  <c r="R12" i="20"/>
  <c r="Z11" i="20"/>
  <c r="R11" i="20"/>
  <c r="Z10" i="20"/>
  <c r="R10" i="20"/>
  <c r="J12" i="22" l="1"/>
  <c r="F13" i="22"/>
  <c r="R40" i="20"/>
  <c r="F11" i="20"/>
  <c r="F12" i="20" s="1"/>
  <c r="Z40" i="20"/>
  <c r="I41" i="19"/>
  <c r="Z41" i="19"/>
  <c r="J13" i="22" l="1"/>
  <c r="F14" i="22"/>
  <c r="J11" i="20"/>
  <c r="J12" i="20"/>
  <c r="F13" i="20"/>
  <c r="Y41" i="19"/>
  <c r="R38" i="19"/>
  <c r="F15" i="22" l="1"/>
  <c r="J14" i="22"/>
  <c r="F14" i="20"/>
  <c r="J13" i="20"/>
  <c r="R27" i="19"/>
  <c r="J15" i="22" l="1"/>
  <c r="F16" i="22"/>
  <c r="J14" i="20"/>
  <c r="F15" i="20"/>
  <c r="Z40" i="19"/>
  <c r="Z10" i="19"/>
  <c r="R40" i="19"/>
  <c r="W50" i="19"/>
  <c r="P41" i="19"/>
  <c r="O41" i="19"/>
  <c r="N41" i="19"/>
  <c r="M41" i="19"/>
  <c r="L41" i="19"/>
  <c r="H41" i="19"/>
  <c r="G41" i="19"/>
  <c r="E41" i="19"/>
  <c r="Z39" i="19"/>
  <c r="R39" i="19"/>
  <c r="Z38" i="19"/>
  <c r="Z37" i="19"/>
  <c r="R37" i="19"/>
  <c r="Z36" i="19"/>
  <c r="R36" i="19"/>
  <c r="Z35" i="19"/>
  <c r="R35" i="19"/>
  <c r="Z34" i="19"/>
  <c r="R34" i="19"/>
  <c r="Z33" i="19"/>
  <c r="R33" i="19"/>
  <c r="Z32" i="19"/>
  <c r="R32" i="19"/>
  <c r="Z31" i="19"/>
  <c r="R31" i="19"/>
  <c r="Z30" i="19"/>
  <c r="R30" i="19"/>
  <c r="Z29" i="19"/>
  <c r="R29" i="19"/>
  <c r="Z28" i="19"/>
  <c r="R28" i="19"/>
  <c r="Z27" i="19"/>
  <c r="Z26" i="19"/>
  <c r="R26" i="19"/>
  <c r="Z25" i="19"/>
  <c r="R25" i="19"/>
  <c r="Z24" i="19"/>
  <c r="R24" i="19"/>
  <c r="Z23" i="19"/>
  <c r="R23" i="19"/>
  <c r="Z22" i="19"/>
  <c r="R22" i="19"/>
  <c r="Z21" i="19"/>
  <c r="R21" i="19"/>
  <c r="Z20" i="19"/>
  <c r="R20" i="19"/>
  <c r="Z19" i="19"/>
  <c r="R19" i="19"/>
  <c r="Z18" i="19"/>
  <c r="R18" i="19"/>
  <c r="Z17" i="19"/>
  <c r="R17" i="19"/>
  <c r="Z16" i="19"/>
  <c r="R16" i="19"/>
  <c r="Z15" i="19"/>
  <c r="R15" i="19"/>
  <c r="Z14" i="19"/>
  <c r="R14" i="19"/>
  <c r="Z13" i="19"/>
  <c r="R13" i="19"/>
  <c r="Z12" i="19"/>
  <c r="R12" i="19"/>
  <c r="Z11" i="19"/>
  <c r="R11" i="19"/>
  <c r="R10" i="19"/>
  <c r="Y40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Z38" i="18"/>
  <c r="Z39" i="18"/>
  <c r="Z11" i="18"/>
  <c r="Z10" i="18"/>
  <c r="J16" i="22" l="1"/>
  <c r="F17" i="22"/>
  <c r="F16" i="20"/>
  <c r="J15" i="20"/>
  <c r="R41" i="19"/>
  <c r="Z40" i="18"/>
  <c r="J17" i="22" l="1"/>
  <c r="F18" i="22"/>
  <c r="J16" i="20"/>
  <c r="F17" i="20"/>
  <c r="W49" i="18"/>
  <c r="P40" i="18"/>
  <c r="O40" i="18"/>
  <c r="N40" i="18"/>
  <c r="M40" i="18"/>
  <c r="L40" i="18"/>
  <c r="I40" i="18"/>
  <c r="H40" i="18"/>
  <c r="G40" i="18"/>
  <c r="E40" i="18"/>
  <c r="R39" i="18"/>
  <c r="R37" i="18"/>
  <c r="R36" i="18"/>
  <c r="R35" i="18"/>
  <c r="R34" i="18"/>
  <c r="R33" i="18"/>
  <c r="R32" i="18"/>
  <c r="R31" i="18"/>
  <c r="R30" i="18"/>
  <c r="R29" i="18"/>
  <c r="R28" i="18"/>
  <c r="R27" i="18"/>
  <c r="R26" i="18"/>
  <c r="R25" i="18"/>
  <c r="R24" i="18"/>
  <c r="R23" i="18"/>
  <c r="R22" i="18"/>
  <c r="R21" i="18"/>
  <c r="R20" i="18"/>
  <c r="R19" i="18"/>
  <c r="R18" i="18"/>
  <c r="R17" i="18"/>
  <c r="R16" i="18"/>
  <c r="R15" i="18"/>
  <c r="R14" i="18"/>
  <c r="R13" i="18"/>
  <c r="R12" i="18"/>
  <c r="R11" i="18"/>
  <c r="R10" i="18"/>
  <c r="R12" i="17"/>
  <c r="J18" i="22" l="1"/>
  <c r="F19" i="22"/>
  <c r="F18" i="20"/>
  <c r="J17" i="20"/>
  <c r="R40" i="18"/>
  <c r="J19" i="22" l="1"/>
  <c r="F20" i="22"/>
  <c r="J18" i="20"/>
  <c r="F19" i="20"/>
  <c r="F13" i="17"/>
  <c r="E12" i="17"/>
  <c r="J20" i="22" l="1"/>
  <c r="F21" i="22"/>
  <c r="F20" i="20"/>
  <c r="J19" i="20"/>
  <c r="W50" i="17"/>
  <c r="P41" i="17"/>
  <c r="O41" i="17"/>
  <c r="N41" i="17"/>
  <c r="M41" i="17"/>
  <c r="L41" i="17"/>
  <c r="I41" i="17"/>
  <c r="H41" i="17"/>
  <c r="G41" i="17"/>
  <c r="E41" i="17"/>
  <c r="AA40" i="17"/>
  <c r="Z40" i="17"/>
  <c r="Y40" i="17"/>
  <c r="X40" i="17"/>
  <c r="W40" i="17"/>
  <c r="V40" i="17"/>
  <c r="R40" i="17"/>
  <c r="AA39" i="17"/>
  <c r="Z39" i="17"/>
  <c r="Y39" i="17"/>
  <c r="X39" i="17"/>
  <c r="W39" i="17"/>
  <c r="V39" i="17"/>
  <c r="R39" i="17"/>
  <c r="AA38" i="17"/>
  <c r="Z38" i="17"/>
  <c r="Y38" i="17"/>
  <c r="X38" i="17"/>
  <c r="W38" i="17"/>
  <c r="V38" i="17"/>
  <c r="AA37" i="17"/>
  <c r="Z37" i="17"/>
  <c r="Y37" i="17"/>
  <c r="X37" i="17"/>
  <c r="W37" i="17"/>
  <c r="V37" i="17"/>
  <c r="R37" i="17"/>
  <c r="AA36" i="17"/>
  <c r="Z36" i="17"/>
  <c r="Y36" i="17"/>
  <c r="X36" i="17"/>
  <c r="W36" i="17"/>
  <c r="V36" i="17"/>
  <c r="R36" i="17"/>
  <c r="AA35" i="17"/>
  <c r="Z35" i="17"/>
  <c r="Y35" i="17"/>
  <c r="X35" i="17"/>
  <c r="W35" i="17"/>
  <c r="V35" i="17"/>
  <c r="R35" i="17"/>
  <c r="AA34" i="17"/>
  <c r="Z34" i="17"/>
  <c r="Y34" i="17"/>
  <c r="X34" i="17"/>
  <c r="W34" i="17"/>
  <c r="V34" i="17"/>
  <c r="R34" i="17"/>
  <c r="AA33" i="17"/>
  <c r="Z33" i="17"/>
  <c r="Y33" i="17"/>
  <c r="X33" i="17"/>
  <c r="W33" i="17"/>
  <c r="V33" i="17"/>
  <c r="R33" i="17"/>
  <c r="AA32" i="17"/>
  <c r="Z32" i="17"/>
  <c r="Y32" i="17"/>
  <c r="X32" i="17"/>
  <c r="W32" i="17"/>
  <c r="V32" i="17"/>
  <c r="R32" i="17"/>
  <c r="AA31" i="17"/>
  <c r="Z31" i="17"/>
  <c r="Y31" i="17"/>
  <c r="X31" i="17"/>
  <c r="W31" i="17"/>
  <c r="V31" i="17"/>
  <c r="R31" i="17"/>
  <c r="AA30" i="17"/>
  <c r="Z30" i="17"/>
  <c r="Y30" i="17"/>
  <c r="X30" i="17"/>
  <c r="W30" i="17"/>
  <c r="V30" i="17"/>
  <c r="R30" i="17"/>
  <c r="AA29" i="17"/>
  <c r="Z29" i="17"/>
  <c r="Y29" i="17"/>
  <c r="X29" i="17"/>
  <c r="W29" i="17"/>
  <c r="V29" i="17"/>
  <c r="R29" i="17"/>
  <c r="AA28" i="17"/>
  <c r="Z28" i="17"/>
  <c r="Y28" i="17"/>
  <c r="X28" i="17"/>
  <c r="W28" i="17"/>
  <c r="V28" i="17"/>
  <c r="R28" i="17"/>
  <c r="AA27" i="17"/>
  <c r="Z27" i="17"/>
  <c r="Y27" i="17"/>
  <c r="X27" i="17"/>
  <c r="W27" i="17"/>
  <c r="V27" i="17"/>
  <c r="R27" i="17"/>
  <c r="AA26" i="17"/>
  <c r="Z26" i="17"/>
  <c r="Y26" i="17"/>
  <c r="X26" i="17"/>
  <c r="W26" i="17"/>
  <c r="V26" i="17"/>
  <c r="R26" i="17"/>
  <c r="AA25" i="17"/>
  <c r="Z25" i="17"/>
  <c r="Y25" i="17"/>
  <c r="X25" i="17"/>
  <c r="W25" i="17"/>
  <c r="V25" i="17"/>
  <c r="R25" i="17"/>
  <c r="AA24" i="17"/>
  <c r="Z24" i="17"/>
  <c r="Y24" i="17"/>
  <c r="X24" i="17"/>
  <c r="W24" i="17"/>
  <c r="V24" i="17"/>
  <c r="R24" i="17"/>
  <c r="AA23" i="17"/>
  <c r="Z23" i="17"/>
  <c r="Y23" i="17"/>
  <c r="X23" i="17"/>
  <c r="W23" i="17"/>
  <c r="V23" i="17"/>
  <c r="R23" i="17"/>
  <c r="AA22" i="17"/>
  <c r="Z22" i="17"/>
  <c r="Y22" i="17"/>
  <c r="X22" i="17"/>
  <c r="W22" i="17"/>
  <c r="V22" i="17"/>
  <c r="R22" i="17"/>
  <c r="AA21" i="17"/>
  <c r="Z21" i="17"/>
  <c r="Y21" i="17"/>
  <c r="X21" i="17"/>
  <c r="W21" i="17"/>
  <c r="V21" i="17"/>
  <c r="R21" i="17"/>
  <c r="AA20" i="17"/>
  <c r="Z20" i="17"/>
  <c r="Y20" i="17"/>
  <c r="X20" i="17"/>
  <c r="W20" i="17"/>
  <c r="V20" i="17"/>
  <c r="R20" i="17"/>
  <c r="AA19" i="17"/>
  <c r="Z19" i="17"/>
  <c r="Y19" i="17"/>
  <c r="X19" i="17"/>
  <c r="W19" i="17"/>
  <c r="V19" i="17"/>
  <c r="R19" i="17"/>
  <c r="AA18" i="17"/>
  <c r="Z18" i="17"/>
  <c r="Y18" i="17"/>
  <c r="X18" i="17"/>
  <c r="W18" i="17"/>
  <c r="V18" i="17"/>
  <c r="R18" i="17"/>
  <c r="AA17" i="17"/>
  <c r="Z17" i="17"/>
  <c r="Y17" i="17"/>
  <c r="X17" i="17"/>
  <c r="W17" i="17"/>
  <c r="V17" i="17"/>
  <c r="R17" i="17"/>
  <c r="AA16" i="17"/>
  <c r="Z16" i="17"/>
  <c r="Y16" i="17"/>
  <c r="X16" i="17"/>
  <c r="W16" i="17"/>
  <c r="V16" i="17"/>
  <c r="R16" i="17"/>
  <c r="AA15" i="17"/>
  <c r="Z15" i="17"/>
  <c r="Y15" i="17"/>
  <c r="X15" i="17"/>
  <c r="W15" i="17"/>
  <c r="V15" i="17"/>
  <c r="R15" i="17"/>
  <c r="AA14" i="17"/>
  <c r="Z14" i="17"/>
  <c r="Y14" i="17"/>
  <c r="X14" i="17"/>
  <c r="W14" i="17"/>
  <c r="V14" i="17"/>
  <c r="R14" i="17"/>
  <c r="AA13" i="17"/>
  <c r="Z13" i="17"/>
  <c r="Y13" i="17"/>
  <c r="X13" i="17"/>
  <c r="W13" i="17"/>
  <c r="V13" i="17"/>
  <c r="R13" i="17"/>
  <c r="AA12" i="17"/>
  <c r="Z12" i="17"/>
  <c r="Y12" i="17"/>
  <c r="X12" i="17"/>
  <c r="W12" i="17"/>
  <c r="V12" i="17"/>
  <c r="AA11" i="17"/>
  <c r="Z11" i="17"/>
  <c r="Y11" i="17"/>
  <c r="X11" i="17"/>
  <c r="W11" i="17"/>
  <c r="V11" i="17"/>
  <c r="R11" i="17"/>
  <c r="AA10" i="17"/>
  <c r="Z10" i="17"/>
  <c r="Y10" i="17"/>
  <c r="X10" i="17"/>
  <c r="W10" i="17"/>
  <c r="V10" i="17"/>
  <c r="R10" i="17"/>
  <c r="AA9" i="17"/>
  <c r="Z9" i="17"/>
  <c r="Y9" i="17"/>
  <c r="X9" i="17"/>
  <c r="W9" i="17"/>
  <c r="V9" i="17"/>
  <c r="R35" i="16"/>
  <c r="V35" i="16"/>
  <c r="W35" i="16"/>
  <c r="X35" i="16"/>
  <c r="Y35" i="16"/>
  <c r="Z35" i="16"/>
  <c r="AA35" i="16"/>
  <c r="J21" i="22" l="1"/>
  <c r="F22" i="22"/>
  <c r="J20" i="20"/>
  <c r="F21" i="20"/>
  <c r="R41" i="17"/>
  <c r="W50" i="16"/>
  <c r="P41" i="16"/>
  <c r="O41" i="16"/>
  <c r="N41" i="16"/>
  <c r="M41" i="16"/>
  <c r="L41" i="16"/>
  <c r="I41" i="16"/>
  <c r="H41" i="16"/>
  <c r="G41" i="16"/>
  <c r="E41" i="16"/>
  <c r="AA40" i="16"/>
  <c r="Z40" i="16"/>
  <c r="Y40" i="16"/>
  <c r="X40" i="16"/>
  <c r="W40" i="16"/>
  <c r="V40" i="16"/>
  <c r="R40" i="16"/>
  <c r="AA39" i="16"/>
  <c r="Z39" i="16"/>
  <c r="Y39" i="16"/>
  <c r="X39" i="16"/>
  <c r="W39" i="16"/>
  <c r="V39" i="16"/>
  <c r="R39" i="16"/>
  <c r="AA38" i="16"/>
  <c r="Z38" i="16"/>
  <c r="Y38" i="16"/>
  <c r="X38" i="16"/>
  <c r="W38" i="16"/>
  <c r="V38" i="16"/>
  <c r="AA37" i="16"/>
  <c r="Z37" i="16"/>
  <c r="Y37" i="16"/>
  <c r="X37" i="16"/>
  <c r="W37" i="16"/>
  <c r="V37" i="16"/>
  <c r="R37" i="16"/>
  <c r="AA36" i="16"/>
  <c r="Z36" i="16"/>
  <c r="Y36" i="16"/>
  <c r="X36" i="16"/>
  <c r="W36" i="16"/>
  <c r="V36" i="16"/>
  <c r="R36" i="16"/>
  <c r="AA34" i="16"/>
  <c r="Z34" i="16"/>
  <c r="Y34" i="16"/>
  <c r="X34" i="16"/>
  <c r="W34" i="16"/>
  <c r="V34" i="16"/>
  <c r="R34" i="16"/>
  <c r="AA33" i="16"/>
  <c r="Z33" i="16"/>
  <c r="Y33" i="16"/>
  <c r="X33" i="16"/>
  <c r="W33" i="16"/>
  <c r="V33" i="16"/>
  <c r="R33" i="16"/>
  <c r="AA32" i="16"/>
  <c r="Z32" i="16"/>
  <c r="Y32" i="16"/>
  <c r="X32" i="16"/>
  <c r="W32" i="16"/>
  <c r="V32" i="16"/>
  <c r="R32" i="16"/>
  <c r="AA31" i="16"/>
  <c r="Z31" i="16"/>
  <c r="Y31" i="16"/>
  <c r="X31" i="16"/>
  <c r="W31" i="16"/>
  <c r="V31" i="16"/>
  <c r="R31" i="16"/>
  <c r="AA30" i="16"/>
  <c r="Z30" i="16"/>
  <c r="Y30" i="16"/>
  <c r="X30" i="16"/>
  <c r="W30" i="16"/>
  <c r="V30" i="16"/>
  <c r="R30" i="16"/>
  <c r="AA29" i="16"/>
  <c r="Z29" i="16"/>
  <c r="Y29" i="16"/>
  <c r="X29" i="16"/>
  <c r="W29" i="16"/>
  <c r="V29" i="16"/>
  <c r="R29" i="16"/>
  <c r="AA28" i="16"/>
  <c r="Z28" i="16"/>
  <c r="Y28" i="16"/>
  <c r="X28" i="16"/>
  <c r="W28" i="16"/>
  <c r="V28" i="16"/>
  <c r="R28" i="16"/>
  <c r="AA27" i="16"/>
  <c r="Z27" i="16"/>
  <c r="Y27" i="16"/>
  <c r="X27" i="16"/>
  <c r="W27" i="16"/>
  <c r="V27" i="16"/>
  <c r="R27" i="16"/>
  <c r="AA26" i="16"/>
  <c r="Z26" i="16"/>
  <c r="Y26" i="16"/>
  <c r="X26" i="16"/>
  <c r="W26" i="16"/>
  <c r="V26" i="16"/>
  <c r="R26" i="16"/>
  <c r="AA25" i="16"/>
  <c r="Z25" i="16"/>
  <c r="Y25" i="16"/>
  <c r="X25" i="16"/>
  <c r="W25" i="16"/>
  <c r="V25" i="16"/>
  <c r="R25" i="16"/>
  <c r="AA24" i="16"/>
  <c r="Z24" i="16"/>
  <c r="Y24" i="16"/>
  <c r="X24" i="16"/>
  <c r="W24" i="16"/>
  <c r="V24" i="16"/>
  <c r="R24" i="16"/>
  <c r="AA23" i="16"/>
  <c r="Z23" i="16"/>
  <c r="Y23" i="16"/>
  <c r="X23" i="16"/>
  <c r="W23" i="16"/>
  <c r="V23" i="16"/>
  <c r="R23" i="16"/>
  <c r="AA22" i="16"/>
  <c r="Z22" i="16"/>
  <c r="Y22" i="16"/>
  <c r="X22" i="16"/>
  <c r="W22" i="16"/>
  <c r="V22" i="16"/>
  <c r="R22" i="16"/>
  <c r="AA21" i="16"/>
  <c r="Z21" i="16"/>
  <c r="Y21" i="16"/>
  <c r="X21" i="16"/>
  <c r="W21" i="16"/>
  <c r="V21" i="16"/>
  <c r="R21" i="16"/>
  <c r="AA20" i="16"/>
  <c r="Z20" i="16"/>
  <c r="Y20" i="16"/>
  <c r="X20" i="16"/>
  <c r="W20" i="16"/>
  <c r="V20" i="16"/>
  <c r="R20" i="16"/>
  <c r="AA19" i="16"/>
  <c r="Z19" i="16"/>
  <c r="Y19" i="16"/>
  <c r="X19" i="16"/>
  <c r="W19" i="16"/>
  <c r="V19" i="16"/>
  <c r="R19" i="16"/>
  <c r="AA18" i="16"/>
  <c r="Z18" i="16"/>
  <c r="Y18" i="16"/>
  <c r="X18" i="16"/>
  <c r="W18" i="16"/>
  <c r="V18" i="16"/>
  <c r="R18" i="16"/>
  <c r="AA17" i="16"/>
  <c r="Z17" i="16"/>
  <c r="Y17" i="16"/>
  <c r="X17" i="16"/>
  <c r="W17" i="16"/>
  <c r="V17" i="16"/>
  <c r="R17" i="16"/>
  <c r="AA16" i="16"/>
  <c r="Z16" i="16"/>
  <c r="Y16" i="16"/>
  <c r="X16" i="16"/>
  <c r="W16" i="16"/>
  <c r="V16" i="16"/>
  <c r="R16" i="16"/>
  <c r="AA15" i="16"/>
  <c r="Z15" i="16"/>
  <c r="Y15" i="16"/>
  <c r="X15" i="16"/>
  <c r="W15" i="16"/>
  <c r="V15" i="16"/>
  <c r="R15" i="16"/>
  <c r="AA14" i="16"/>
  <c r="Z14" i="16"/>
  <c r="Y14" i="16"/>
  <c r="X14" i="16"/>
  <c r="W14" i="16"/>
  <c r="V14" i="16"/>
  <c r="R14" i="16"/>
  <c r="AA13" i="16"/>
  <c r="Z13" i="16"/>
  <c r="Y13" i="16"/>
  <c r="X13" i="16"/>
  <c r="W13" i="16"/>
  <c r="V13" i="16"/>
  <c r="R13" i="16"/>
  <c r="AA12" i="16"/>
  <c r="Z12" i="16"/>
  <c r="Y12" i="16"/>
  <c r="X12" i="16"/>
  <c r="W12" i="16"/>
  <c r="V12" i="16"/>
  <c r="R12" i="16"/>
  <c r="AA11" i="16"/>
  <c r="Z11" i="16"/>
  <c r="Y11" i="16"/>
  <c r="X11" i="16"/>
  <c r="W11" i="16"/>
  <c r="V11" i="16"/>
  <c r="R11" i="16"/>
  <c r="AA10" i="16"/>
  <c r="Z10" i="16"/>
  <c r="Y10" i="16"/>
  <c r="X10" i="16"/>
  <c r="W10" i="16"/>
  <c r="V10" i="16"/>
  <c r="R10" i="16"/>
  <c r="AA9" i="16"/>
  <c r="Z9" i="16"/>
  <c r="Y9" i="16"/>
  <c r="X9" i="16"/>
  <c r="W9" i="16"/>
  <c r="V9" i="16"/>
  <c r="J22" i="22" l="1"/>
  <c r="F23" i="22"/>
  <c r="F22" i="20"/>
  <c r="J21" i="20"/>
  <c r="R41" i="16"/>
  <c r="J23" i="22" l="1"/>
  <c r="F24" i="22"/>
  <c r="J22" i="20"/>
  <c r="F23" i="20"/>
  <c r="F14" i="17"/>
  <c r="J13" i="17"/>
  <c r="W49" i="15"/>
  <c r="P40" i="15"/>
  <c r="O40" i="15"/>
  <c r="N40" i="15"/>
  <c r="M40" i="15"/>
  <c r="L40" i="15"/>
  <c r="I40" i="15"/>
  <c r="H40" i="15"/>
  <c r="G40" i="15"/>
  <c r="E40" i="15"/>
  <c r="AA39" i="15"/>
  <c r="Z39" i="15"/>
  <c r="Y39" i="15"/>
  <c r="X39" i="15"/>
  <c r="W39" i="15"/>
  <c r="V39" i="15"/>
  <c r="R39" i="15"/>
  <c r="AA38" i="15"/>
  <c r="Z38" i="15"/>
  <c r="Y38" i="15"/>
  <c r="X38" i="15"/>
  <c r="W38" i="15"/>
  <c r="V38" i="15"/>
  <c r="AA37" i="15"/>
  <c r="Z37" i="15"/>
  <c r="Y37" i="15"/>
  <c r="X37" i="15"/>
  <c r="W37" i="15"/>
  <c r="V37" i="15"/>
  <c r="R37" i="15"/>
  <c r="AA36" i="15"/>
  <c r="Z36" i="15"/>
  <c r="Y36" i="15"/>
  <c r="X36" i="15"/>
  <c r="W36" i="15"/>
  <c r="V36" i="15"/>
  <c r="R36" i="15"/>
  <c r="AA35" i="15"/>
  <c r="Z35" i="15"/>
  <c r="Y35" i="15"/>
  <c r="X35" i="15"/>
  <c r="W35" i="15"/>
  <c r="V35" i="15"/>
  <c r="R35" i="15"/>
  <c r="AA34" i="15"/>
  <c r="Z34" i="15"/>
  <c r="Y34" i="15"/>
  <c r="X34" i="15"/>
  <c r="W34" i="15"/>
  <c r="V34" i="15"/>
  <c r="R34" i="15"/>
  <c r="AA33" i="15"/>
  <c r="Z33" i="15"/>
  <c r="Y33" i="15"/>
  <c r="X33" i="15"/>
  <c r="W33" i="15"/>
  <c r="V33" i="15"/>
  <c r="R33" i="15"/>
  <c r="AA32" i="15"/>
  <c r="Z32" i="15"/>
  <c r="Y32" i="15"/>
  <c r="X32" i="15"/>
  <c r="W32" i="15"/>
  <c r="V32" i="15"/>
  <c r="R32" i="15"/>
  <c r="AA31" i="15"/>
  <c r="Z31" i="15"/>
  <c r="Y31" i="15"/>
  <c r="X31" i="15"/>
  <c r="W31" i="15"/>
  <c r="V31" i="15"/>
  <c r="R31" i="15"/>
  <c r="AA30" i="15"/>
  <c r="Z30" i="15"/>
  <c r="Y30" i="15"/>
  <c r="X30" i="15"/>
  <c r="W30" i="15"/>
  <c r="V30" i="15"/>
  <c r="R30" i="15"/>
  <c r="AA29" i="15"/>
  <c r="Z29" i="15"/>
  <c r="Y29" i="15"/>
  <c r="X29" i="15"/>
  <c r="W29" i="15"/>
  <c r="V29" i="15"/>
  <c r="R29" i="15"/>
  <c r="AA28" i="15"/>
  <c r="Z28" i="15"/>
  <c r="Y28" i="15"/>
  <c r="X28" i="15"/>
  <c r="W28" i="15"/>
  <c r="V28" i="15"/>
  <c r="R28" i="15"/>
  <c r="AA27" i="15"/>
  <c r="Z27" i="15"/>
  <c r="Y27" i="15"/>
  <c r="X27" i="15"/>
  <c r="W27" i="15"/>
  <c r="V27" i="15"/>
  <c r="R27" i="15"/>
  <c r="AA26" i="15"/>
  <c r="Z26" i="15"/>
  <c r="Y26" i="15"/>
  <c r="X26" i="15"/>
  <c r="W26" i="15"/>
  <c r="V26" i="15"/>
  <c r="R26" i="15"/>
  <c r="AA25" i="15"/>
  <c r="Z25" i="15"/>
  <c r="Y25" i="15"/>
  <c r="X25" i="15"/>
  <c r="W25" i="15"/>
  <c r="V25" i="15"/>
  <c r="R25" i="15"/>
  <c r="AA24" i="15"/>
  <c r="Z24" i="15"/>
  <c r="Y24" i="15"/>
  <c r="X24" i="15"/>
  <c r="W24" i="15"/>
  <c r="V24" i="15"/>
  <c r="R24" i="15"/>
  <c r="AA23" i="15"/>
  <c r="Z23" i="15"/>
  <c r="Y23" i="15"/>
  <c r="X23" i="15"/>
  <c r="W23" i="15"/>
  <c r="V23" i="15"/>
  <c r="R23" i="15"/>
  <c r="AA22" i="15"/>
  <c r="Z22" i="15"/>
  <c r="Y22" i="15"/>
  <c r="X22" i="15"/>
  <c r="W22" i="15"/>
  <c r="V22" i="15"/>
  <c r="R22" i="15"/>
  <c r="AA21" i="15"/>
  <c r="Z21" i="15"/>
  <c r="Y21" i="15"/>
  <c r="X21" i="15"/>
  <c r="W21" i="15"/>
  <c r="V21" i="15"/>
  <c r="R21" i="15"/>
  <c r="AA20" i="15"/>
  <c r="Z20" i="15"/>
  <c r="Y20" i="15"/>
  <c r="X20" i="15"/>
  <c r="W20" i="15"/>
  <c r="V20" i="15"/>
  <c r="R20" i="15"/>
  <c r="AA19" i="15"/>
  <c r="Z19" i="15"/>
  <c r="Y19" i="15"/>
  <c r="X19" i="15"/>
  <c r="W19" i="15"/>
  <c r="V19" i="15"/>
  <c r="R19" i="15"/>
  <c r="AA18" i="15"/>
  <c r="Z18" i="15"/>
  <c r="Y18" i="15"/>
  <c r="X18" i="15"/>
  <c r="W18" i="15"/>
  <c r="V18" i="15"/>
  <c r="R18" i="15"/>
  <c r="AA17" i="15"/>
  <c r="Z17" i="15"/>
  <c r="Y17" i="15"/>
  <c r="X17" i="15"/>
  <c r="W17" i="15"/>
  <c r="V17" i="15"/>
  <c r="R17" i="15"/>
  <c r="AA16" i="15"/>
  <c r="Z16" i="15"/>
  <c r="Y16" i="15"/>
  <c r="X16" i="15"/>
  <c r="W16" i="15"/>
  <c r="V16" i="15"/>
  <c r="R16" i="15"/>
  <c r="AA15" i="15"/>
  <c r="Z15" i="15"/>
  <c r="Y15" i="15"/>
  <c r="X15" i="15"/>
  <c r="W15" i="15"/>
  <c r="V15" i="15"/>
  <c r="R15" i="15"/>
  <c r="AA14" i="15"/>
  <c r="Z14" i="15"/>
  <c r="Y14" i="15"/>
  <c r="X14" i="15"/>
  <c r="W14" i="15"/>
  <c r="V14" i="15"/>
  <c r="R14" i="15"/>
  <c r="AA13" i="15"/>
  <c r="Z13" i="15"/>
  <c r="Y13" i="15"/>
  <c r="X13" i="15"/>
  <c r="W13" i="15"/>
  <c r="V13" i="15"/>
  <c r="R13" i="15"/>
  <c r="AA12" i="15"/>
  <c r="Z12" i="15"/>
  <c r="Y12" i="15"/>
  <c r="X12" i="15"/>
  <c r="W12" i="15"/>
  <c r="V12" i="15"/>
  <c r="R12" i="15"/>
  <c r="AA11" i="15"/>
  <c r="Z11" i="15"/>
  <c r="Y11" i="15"/>
  <c r="X11" i="15"/>
  <c r="W11" i="15"/>
  <c r="V11" i="15"/>
  <c r="R11" i="15"/>
  <c r="AA10" i="15"/>
  <c r="Z10" i="15"/>
  <c r="Y10" i="15"/>
  <c r="X10" i="15"/>
  <c r="W10" i="15"/>
  <c r="V10" i="15"/>
  <c r="R10" i="15"/>
  <c r="AA9" i="15"/>
  <c r="Z9" i="15"/>
  <c r="Y9" i="15"/>
  <c r="X9" i="15"/>
  <c r="W9" i="15"/>
  <c r="V9" i="15"/>
  <c r="J24" i="22" l="1"/>
  <c r="F25" i="22"/>
  <c r="F24" i="20"/>
  <c r="J23" i="20"/>
  <c r="J14" i="17"/>
  <c r="R40" i="15"/>
  <c r="R33" i="14"/>
  <c r="V33" i="14"/>
  <c r="W33" i="14"/>
  <c r="X33" i="14"/>
  <c r="Y33" i="14"/>
  <c r="Z33" i="14"/>
  <c r="AA33" i="14"/>
  <c r="J25" i="22" l="1"/>
  <c r="F26" i="22"/>
  <c r="J24" i="20"/>
  <c r="F25" i="20"/>
  <c r="F16" i="17"/>
  <c r="J15" i="17"/>
  <c r="W50" i="14"/>
  <c r="P41" i="14"/>
  <c r="O41" i="14"/>
  <c r="N41" i="14"/>
  <c r="M41" i="14"/>
  <c r="L41" i="14"/>
  <c r="I41" i="14"/>
  <c r="H41" i="14"/>
  <c r="G41" i="14"/>
  <c r="E41" i="14"/>
  <c r="AA40" i="14"/>
  <c r="Z40" i="14"/>
  <c r="Y40" i="14"/>
  <c r="X40" i="14"/>
  <c r="W40" i="14"/>
  <c r="V40" i="14"/>
  <c r="R40" i="14"/>
  <c r="AA39" i="14"/>
  <c r="Z39" i="14"/>
  <c r="Y39" i="14"/>
  <c r="X39" i="14"/>
  <c r="W39" i="14"/>
  <c r="V39" i="14"/>
  <c r="R39" i="14"/>
  <c r="AA38" i="14"/>
  <c r="Z38" i="14"/>
  <c r="Y38" i="14"/>
  <c r="X38" i="14"/>
  <c r="W38" i="14"/>
  <c r="V38" i="14"/>
  <c r="AA37" i="14"/>
  <c r="Z37" i="14"/>
  <c r="Y37" i="14"/>
  <c r="X37" i="14"/>
  <c r="W37" i="14"/>
  <c r="V37" i="14"/>
  <c r="R37" i="14"/>
  <c r="AA36" i="14"/>
  <c r="Z36" i="14"/>
  <c r="Y36" i="14"/>
  <c r="X36" i="14"/>
  <c r="W36" i="14"/>
  <c r="V36" i="14"/>
  <c r="R36" i="14"/>
  <c r="AA35" i="14"/>
  <c r="Z35" i="14"/>
  <c r="Y35" i="14"/>
  <c r="X35" i="14"/>
  <c r="W35" i="14"/>
  <c r="V35" i="14"/>
  <c r="R35" i="14"/>
  <c r="AA34" i="14"/>
  <c r="Z34" i="14"/>
  <c r="Y34" i="14"/>
  <c r="X34" i="14"/>
  <c r="W34" i="14"/>
  <c r="V34" i="14"/>
  <c r="R34" i="14"/>
  <c r="AA32" i="14"/>
  <c r="Z32" i="14"/>
  <c r="Y32" i="14"/>
  <c r="X32" i="14"/>
  <c r="W32" i="14"/>
  <c r="V32" i="14"/>
  <c r="R32" i="14"/>
  <c r="AA31" i="14"/>
  <c r="Z31" i="14"/>
  <c r="Y31" i="14"/>
  <c r="X31" i="14"/>
  <c r="W31" i="14"/>
  <c r="V31" i="14"/>
  <c r="R31" i="14"/>
  <c r="AA30" i="14"/>
  <c r="Z30" i="14"/>
  <c r="Y30" i="14"/>
  <c r="X30" i="14"/>
  <c r="W30" i="14"/>
  <c r="V30" i="14"/>
  <c r="R30" i="14"/>
  <c r="AA29" i="14"/>
  <c r="Z29" i="14"/>
  <c r="Y29" i="14"/>
  <c r="X29" i="14"/>
  <c r="W29" i="14"/>
  <c r="V29" i="14"/>
  <c r="R29" i="14"/>
  <c r="AA28" i="14"/>
  <c r="Z28" i="14"/>
  <c r="Y28" i="14"/>
  <c r="X28" i="14"/>
  <c r="W28" i="14"/>
  <c r="V28" i="14"/>
  <c r="R28" i="14"/>
  <c r="AA27" i="14"/>
  <c r="Z27" i="14"/>
  <c r="Y27" i="14"/>
  <c r="X27" i="14"/>
  <c r="W27" i="14"/>
  <c r="V27" i="14"/>
  <c r="R27" i="14"/>
  <c r="AA26" i="14"/>
  <c r="Z26" i="14"/>
  <c r="Y26" i="14"/>
  <c r="X26" i="14"/>
  <c r="W26" i="14"/>
  <c r="V26" i="14"/>
  <c r="R26" i="14"/>
  <c r="AA25" i="14"/>
  <c r="Z25" i="14"/>
  <c r="Y25" i="14"/>
  <c r="X25" i="14"/>
  <c r="W25" i="14"/>
  <c r="V25" i="14"/>
  <c r="R25" i="14"/>
  <c r="AA24" i="14"/>
  <c r="Z24" i="14"/>
  <c r="Y24" i="14"/>
  <c r="X24" i="14"/>
  <c r="W24" i="14"/>
  <c r="V24" i="14"/>
  <c r="R24" i="14"/>
  <c r="AA23" i="14"/>
  <c r="Z23" i="14"/>
  <c r="Y23" i="14"/>
  <c r="X23" i="14"/>
  <c r="W23" i="14"/>
  <c r="V23" i="14"/>
  <c r="R23" i="14"/>
  <c r="AA22" i="14"/>
  <c r="Z22" i="14"/>
  <c r="Y22" i="14"/>
  <c r="X22" i="14"/>
  <c r="W22" i="14"/>
  <c r="V22" i="14"/>
  <c r="R22" i="14"/>
  <c r="AA21" i="14"/>
  <c r="Z21" i="14"/>
  <c r="Y21" i="14"/>
  <c r="X21" i="14"/>
  <c r="W21" i="14"/>
  <c r="V21" i="14"/>
  <c r="R21" i="14"/>
  <c r="AA20" i="14"/>
  <c r="Z20" i="14"/>
  <c r="Y20" i="14"/>
  <c r="X20" i="14"/>
  <c r="W20" i="14"/>
  <c r="V20" i="14"/>
  <c r="R20" i="14"/>
  <c r="AA19" i="14"/>
  <c r="Z19" i="14"/>
  <c r="Y19" i="14"/>
  <c r="X19" i="14"/>
  <c r="W19" i="14"/>
  <c r="V19" i="14"/>
  <c r="R19" i="14"/>
  <c r="AA18" i="14"/>
  <c r="Z18" i="14"/>
  <c r="Y18" i="14"/>
  <c r="X18" i="14"/>
  <c r="W18" i="14"/>
  <c r="V18" i="14"/>
  <c r="R18" i="14"/>
  <c r="AA17" i="14"/>
  <c r="Z17" i="14"/>
  <c r="Y17" i="14"/>
  <c r="X17" i="14"/>
  <c r="W17" i="14"/>
  <c r="V17" i="14"/>
  <c r="R17" i="14"/>
  <c r="AA16" i="14"/>
  <c r="Z16" i="14"/>
  <c r="Y16" i="14"/>
  <c r="X16" i="14"/>
  <c r="W16" i="14"/>
  <c r="V16" i="14"/>
  <c r="R16" i="14"/>
  <c r="AA15" i="14"/>
  <c r="Z15" i="14"/>
  <c r="Y15" i="14"/>
  <c r="X15" i="14"/>
  <c r="W15" i="14"/>
  <c r="V15" i="14"/>
  <c r="R15" i="14"/>
  <c r="AA14" i="14"/>
  <c r="Z14" i="14"/>
  <c r="Y14" i="14"/>
  <c r="X14" i="14"/>
  <c r="W14" i="14"/>
  <c r="V14" i="14"/>
  <c r="R14" i="14"/>
  <c r="AA13" i="14"/>
  <c r="Z13" i="14"/>
  <c r="Y13" i="14"/>
  <c r="X13" i="14"/>
  <c r="W13" i="14"/>
  <c r="V13" i="14"/>
  <c r="R13" i="14"/>
  <c r="AA12" i="14"/>
  <c r="Z12" i="14"/>
  <c r="Y12" i="14"/>
  <c r="X12" i="14"/>
  <c r="W12" i="14"/>
  <c r="V12" i="14"/>
  <c r="R12" i="14"/>
  <c r="AA11" i="14"/>
  <c r="Z11" i="14"/>
  <c r="Y11" i="14"/>
  <c r="X11" i="14"/>
  <c r="W11" i="14"/>
  <c r="V11" i="14"/>
  <c r="R11" i="14"/>
  <c r="F11" i="14"/>
  <c r="F12" i="14" s="1"/>
  <c r="F13" i="14" s="1"/>
  <c r="AA10" i="14"/>
  <c r="Z10" i="14"/>
  <c r="Y10" i="14"/>
  <c r="X10" i="14"/>
  <c r="W10" i="14"/>
  <c r="V10" i="14"/>
  <c r="R10" i="14"/>
  <c r="J10" i="14"/>
  <c r="AA9" i="14"/>
  <c r="Z9" i="14"/>
  <c r="Y9" i="14"/>
  <c r="X9" i="14"/>
  <c r="W9" i="14"/>
  <c r="V9" i="14"/>
  <c r="J26" i="22" l="1"/>
  <c r="F27" i="22"/>
  <c r="F26" i="20"/>
  <c r="J25" i="20"/>
  <c r="F17" i="17"/>
  <c r="J16" i="17"/>
  <c r="R41" i="14"/>
  <c r="J12" i="14"/>
  <c r="J11" i="14"/>
  <c r="J10" i="13"/>
  <c r="J27" i="22" l="1"/>
  <c r="F28" i="22"/>
  <c r="J26" i="20"/>
  <c r="F27" i="20"/>
  <c r="F18" i="17"/>
  <c r="J17" i="17"/>
  <c r="F14" i="14"/>
  <c r="J13" i="14"/>
  <c r="W49" i="13"/>
  <c r="P40" i="13"/>
  <c r="O40" i="13"/>
  <c r="N40" i="13"/>
  <c r="M40" i="13"/>
  <c r="L40" i="13"/>
  <c r="I40" i="13"/>
  <c r="H40" i="13"/>
  <c r="G40" i="13"/>
  <c r="E40" i="13"/>
  <c r="AA39" i="13"/>
  <c r="Z39" i="13"/>
  <c r="Y39" i="13"/>
  <c r="X39" i="13"/>
  <c r="W39" i="13"/>
  <c r="V39" i="13"/>
  <c r="R39" i="13"/>
  <c r="AA38" i="13"/>
  <c r="Z38" i="13"/>
  <c r="Y38" i="13"/>
  <c r="X38" i="13"/>
  <c r="W38" i="13"/>
  <c r="V38" i="13"/>
  <c r="AA37" i="13"/>
  <c r="Z37" i="13"/>
  <c r="Y37" i="13"/>
  <c r="X37" i="13"/>
  <c r="W37" i="13"/>
  <c r="V37" i="13"/>
  <c r="R37" i="13"/>
  <c r="AA36" i="13"/>
  <c r="Z36" i="13"/>
  <c r="Y36" i="13"/>
  <c r="X36" i="13"/>
  <c r="W36" i="13"/>
  <c r="V36" i="13"/>
  <c r="R36" i="13"/>
  <c r="AA35" i="13"/>
  <c r="Z35" i="13"/>
  <c r="Y35" i="13"/>
  <c r="X35" i="13"/>
  <c r="W35" i="13"/>
  <c r="V35" i="13"/>
  <c r="R35" i="13"/>
  <c r="AA34" i="13"/>
  <c r="Z34" i="13"/>
  <c r="Y34" i="13"/>
  <c r="X34" i="13"/>
  <c r="W34" i="13"/>
  <c r="V34" i="13"/>
  <c r="R34" i="13"/>
  <c r="AA33" i="13"/>
  <c r="Z33" i="13"/>
  <c r="Y33" i="13"/>
  <c r="X33" i="13"/>
  <c r="W33" i="13"/>
  <c r="V33" i="13"/>
  <c r="R33" i="13"/>
  <c r="AA32" i="13"/>
  <c r="Z32" i="13"/>
  <c r="Y32" i="13"/>
  <c r="X32" i="13"/>
  <c r="W32" i="13"/>
  <c r="V32" i="13"/>
  <c r="R32" i="13"/>
  <c r="AA31" i="13"/>
  <c r="Z31" i="13"/>
  <c r="Y31" i="13"/>
  <c r="X31" i="13"/>
  <c r="W31" i="13"/>
  <c r="V31" i="13"/>
  <c r="R31" i="13"/>
  <c r="AA30" i="13"/>
  <c r="Z30" i="13"/>
  <c r="Y30" i="13"/>
  <c r="X30" i="13"/>
  <c r="W30" i="13"/>
  <c r="V30" i="13"/>
  <c r="R30" i="13"/>
  <c r="AA29" i="13"/>
  <c r="Z29" i="13"/>
  <c r="Y29" i="13"/>
  <c r="X29" i="13"/>
  <c r="W29" i="13"/>
  <c r="V29" i="13"/>
  <c r="R29" i="13"/>
  <c r="AA28" i="13"/>
  <c r="Z28" i="13"/>
  <c r="Y28" i="13"/>
  <c r="X28" i="13"/>
  <c r="W28" i="13"/>
  <c r="V28" i="13"/>
  <c r="R28" i="13"/>
  <c r="AA27" i="13"/>
  <c r="Z27" i="13"/>
  <c r="Y27" i="13"/>
  <c r="X27" i="13"/>
  <c r="W27" i="13"/>
  <c r="V27" i="13"/>
  <c r="R27" i="13"/>
  <c r="AA26" i="13"/>
  <c r="Z26" i="13"/>
  <c r="Y26" i="13"/>
  <c r="X26" i="13"/>
  <c r="W26" i="13"/>
  <c r="V26" i="13"/>
  <c r="R26" i="13"/>
  <c r="AA25" i="13"/>
  <c r="Z25" i="13"/>
  <c r="Y25" i="13"/>
  <c r="X25" i="13"/>
  <c r="W25" i="13"/>
  <c r="V25" i="13"/>
  <c r="R25" i="13"/>
  <c r="AA24" i="13"/>
  <c r="Z24" i="13"/>
  <c r="Y24" i="13"/>
  <c r="X24" i="13"/>
  <c r="W24" i="13"/>
  <c r="V24" i="13"/>
  <c r="R24" i="13"/>
  <c r="AA23" i="13"/>
  <c r="Z23" i="13"/>
  <c r="Y23" i="13"/>
  <c r="X23" i="13"/>
  <c r="W23" i="13"/>
  <c r="V23" i="13"/>
  <c r="R23" i="13"/>
  <c r="AA22" i="13"/>
  <c r="Z22" i="13"/>
  <c r="Y22" i="13"/>
  <c r="X22" i="13"/>
  <c r="W22" i="13"/>
  <c r="V22" i="13"/>
  <c r="R22" i="13"/>
  <c r="AA21" i="13"/>
  <c r="Z21" i="13"/>
  <c r="Y21" i="13"/>
  <c r="X21" i="13"/>
  <c r="W21" i="13"/>
  <c r="V21" i="13"/>
  <c r="R21" i="13"/>
  <c r="AA20" i="13"/>
  <c r="Z20" i="13"/>
  <c r="Y20" i="13"/>
  <c r="X20" i="13"/>
  <c r="W20" i="13"/>
  <c r="V20" i="13"/>
  <c r="R20" i="13"/>
  <c r="AA19" i="13"/>
  <c r="Z19" i="13"/>
  <c r="Y19" i="13"/>
  <c r="X19" i="13"/>
  <c r="W19" i="13"/>
  <c r="V19" i="13"/>
  <c r="R19" i="13"/>
  <c r="AA18" i="13"/>
  <c r="Z18" i="13"/>
  <c r="Y18" i="13"/>
  <c r="X18" i="13"/>
  <c r="W18" i="13"/>
  <c r="V18" i="13"/>
  <c r="R18" i="13"/>
  <c r="AA17" i="13"/>
  <c r="Z17" i="13"/>
  <c r="Y17" i="13"/>
  <c r="X17" i="13"/>
  <c r="W17" i="13"/>
  <c r="V17" i="13"/>
  <c r="R17" i="13"/>
  <c r="AA16" i="13"/>
  <c r="Z16" i="13"/>
  <c r="Y16" i="13"/>
  <c r="X16" i="13"/>
  <c r="W16" i="13"/>
  <c r="V16" i="13"/>
  <c r="R16" i="13"/>
  <c r="AA15" i="13"/>
  <c r="Z15" i="13"/>
  <c r="Y15" i="13"/>
  <c r="X15" i="13"/>
  <c r="W15" i="13"/>
  <c r="V15" i="13"/>
  <c r="R15" i="13"/>
  <c r="AA14" i="13"/>
  <c r="Z14" i="13"/>
  <c r="Y14" i="13"/>
  <c r="X14" i="13"/>
  <c r="W14" i="13"/>
  <c r="V14" i="13"/>
  <c r="R14" i="13"/>
  <c r="AA13" i="13"/>
  <c r="Z13" i="13"/>
  <c r="Y13" i="13"/>
  <c r="X13" i="13"/>
  <c r="W13" i="13"/>
  <c r="V13" i="13"/>
  <c r="R13" i="13"/>
  <c r="AA12" i="13"/>
  <c r="Z12" i="13"/>
  <c r="Y12" i="13"/>
  <c r="X12" i="13"/>
  <c r="W12" i="13"/>
  <c r="V12" i="13"/>
  <c r="R12" i="13"/>
  <c r="AA11" i="13"/>
  <c r="Z11" i="13"/>
  <c r="Y11" i="13"/>
  <c r="X11" i="13"/>
  <c r="W11" i="13"/>
  <c r="V11" i="13"/>
  <c r="R11" i="13"/>
  <c r="F11" i="13"/>
  <c r="F12" i="13" s="1"/>
  <c r="AA10" i="13"/>
  <c r="Z10" i="13"/>
  <c r="Y10" i="13"/>
  <c r="X10" i="13"/>
  <c r="W10" i="13"/>
  <c r="V10" i="13"/>
  <c r="R10" i="13"/>
  <c r="AA9" i="13"/>
  <c r="Z9" i="13"/>
  <c r="Y9" i="13"/>
  <c r="X9" i="13"/>
  <c r="W9" i="13"/>
  <c r="V9" i="13"/>
  <c r="J28" i="22" l="1"/>
  <c r="F29" i="22"/>
  <c r="F28" i="20"/>
  <c r="J27" i="20"/>
  <c r="F19" i="17"/>
  <c r="J18" i="17"/>
  <c r="F15" i="14"/>
  <c r="J14" i="14"/>
  <c r="R40" i="13"/>
  <c r="F13" i="13"/>
  <c r="J12" i="13"/>
  <c r="J11" i="13"/>
  <c r="W50" i="12"/>
  <c r="P41" i="12"/>
  <c r="O41" i="12"/>
  <c r="N41" i="12"/>
  <c r="M41" i="12"/>
  <c r="L41" i="12"/>
  <c r="I41" i="12"/>
  <c r="H41" i="12"/>
  <c r="G41" i="12"/>
  <c r="E41" i="12"/>
  <c r="AA40" i="12"/>
  <c r="Z40" i="12"/>
  <c r="Y40" i="12"/>
  <c r="X40" i="12"/>
  <c r="W40" i="12"/>
  <c r="V40" i="12"/>
  <c r="R40" i="12"/>
  <c r="AA39" i="12"/>
  <c r="Z39" i="12"/>
  <c r="Y39" i="12"/>
  <c r="X39" i="12"/>
  <c r="W39" i="12"/>
  <c r="V39" i="12"/>
  <c r="R39" i="12"/>
  <c r="AA38" i="12"/>
  <c r="Z38" i="12"/>
  <c r="Y38" i="12"/>
  <c r="X38" i="12"/>
  <c r="W38" i="12"/>
  <c r="V38" i="12"/>
  <c r="AA37" i="12"/>
  <c r="Z37" i="12"/>
  <c r="Y37" i="12"/>
  <c r="X37" i="12"/>
  <c r="W37" i="12"/>
  <c r="V37" i="12"/>
  <c r="R37" i="12"/>
  <c r="AA36" i="12"/>
  <c r="Z36" i="12"/>
  <c r="Y36" i="12"/>
  <c r="X36" i="12"/>
  <c r="W36" i="12"/>
  <c r="V36" i="12"/>
  <c r="R36" i="12"/>
  <c r="AA35" i="12"/>
  <c r="Z35" i="12"/>
  <c r="Y35" i="12"/>
  <c r="X35" i="12"/>
  <c r="W35" i="12"/>
  <c r="V35" i="12"/>
  <c r="R35" i="12"/>
  <c r="AA34" i="12"/>
  <c r="Z34" i="12"/>
  <c r="Y34" i="12"/>
  <c r="X34" i="12"/>
  <c r="W34" i="12"/>
  <c r="V34" i="12"/>
  <c r="R34" i="12"/>
  <c r="AA33" i="12"/>
  <c r="Z33" i="12"/>
  <c r="Y33" i="12"/>
  <c r="X33" i="12"/>
  <c r="W33" i="12"/>
  <c r="V33" i="12"/>
  <c r="R33" i="12"/>
  <c r="AA32" i="12"/>
  <c r="Z32" i="12"/>
  <c r="Y32" i="12"/>
  <c r="X32" i="12"/>
  <c r="W32" i="12"/>
  <c r="V32" i="12"/>
  <c r="R32" i="12"/>
  <c r="AA31" i="12"/>
  <c r="Z31" i="12"/>
  <c r="Y31" i="12"/>
  <c r="X31" i="12"/>
  <c r="W31" i="12"/>
  <c r="V31" i="12"/>
  <c r="R31" i="12"/>
  <c r="AA30" i="12"/>
  <c r="Z30" i="12"/>
  <c r="Y30" i="12"/>
  <c r="X30" i="12"/>
  <c r="W30" i="12"/>
  <c r="V30" i="12"/>
  <c r="R30" i="12"/>
  <c r="AA29" i="12"/>
  <c r="Z29" i="12"/>
  <c r="Y29" i="12"/>
  <c r="X29" i="12"/>
  <c r="W29" i="12"/>
  <c r="V29" i="12"/>
  <c r="R29" i="12"/>
  <c r="AA28" i="12"/>
  <c r="Z28" i="12"/>
  <c r="Y28" i="12"/>
  <c r="X28" i="12"/>
  <c r="W28" i="12"/>
  <c r="V28" i="12"/>
  <c r="R28" i="12"/>
  <c r="AA27" i="12"/>
  <c r="Z27" i="12"/>
  <c r="Y27" i="12"/>
  <c r="X27" i="12"/>
  <c r="W27" i="12"/>
  <c r="V27" i="12"/>
  <c r="R27" i="12"/>
  <c r="AA26" i="12"/>
  <c r="Z26" i="12"/>
  <c r="Y26" i="12"/>
  <c r="X26" i="12"/>
  <c r="W26" i="12"/>
  <c r="V26" i="12"/>
  <c r="R26" i="12"/>
  <c r="AA25" i="12"/>
  <c r="Z25" i="12"/>
  <c r="Y25" i="12"/>
  <c r="X25" i="12"/>
  <c r="W25" i="12"/>
  <c r="V25" i="12"/>
  <c r="R25" i="12"/>
  <c r="AA24" i="12"/>
  <c r="Z24" i="12"/>
  <c r="Y24" i="12"/>
  <c r="X24" i="12"/>
  <c r="W24" i="12"/>
  <c r="V24" i="12"/>
  <c r="R24" i="12"/>
  <c r="AA23" i="12"/>
  <c r="Z23" i="12"/>
  <c r="Y23" i="12"/>
  <c r="X23" i="12"/>
  <c r="W23" i="12"/>
  <c r="V23" i="12"/>
  <c r="R23" i="12"/>
  <c r="AA22" i="12"/>
  <c r="Z22" i="12"/>
  <c r="Y22" i="12"/>
  <c r="X22" i="12"/>
  <c r="W22" i="12"/>
  <c r="V22" i="12"/>
  <c r="R22" i="12"/>
  <c r="AA21" i="12"/>
  <c r="Z21" i="12"/>
  <c r="Y21" i="12"/>
  <c r="X21" i="12"/>
  <c r="W21" i="12"/>
  <c r="V21" i="12"/>
  <c r="R21" i="12"/>
  <c r="AA20" i="12"/>
  <c r="Z20" i="12"/>
  <c r="Y20" i="12"/>
  <c r="X20" i="12"/>
  <c r="W20" i="12"/>
  <c r="V20" i="12"/>
  <c r="R20" i="12"/>
  <c r="AA19" i="12"/>
  <c r="Z19" i="12"/>
  <c r="Y19" i="12"/>
  <c r="X19" i="12"/>
  <c r="W19" i="12"/>
  <c r="V19" i="12"/>
  <c r="R19" i="12"/>
  <c r="AA18" i="12"/>
  <c r="Z18" i="12"/>
  <c r="Y18" i="12"/>
  <c r="X18" i="12"/>
  <c r="W18" i="12"/>
  <c r="V18" i="12"/>
  <c r="R18" i="12"/>
  <c r="AA17" i="12"/>
  <c r="Z17" i="12"/>
  <c r="Y17" i="12"/>
  <c r="X17" i="12"/>
  <c r="W17" i="12"/>
  <c r="V17" i="12"/>
  <c r="R17" i="12"/>
  <c r="AA16" i="12"/>
  <c r="Z16" i="12"/>
  <c r="Y16" i="12"/>
  <c r="X16" i="12"/>
  <c r="W16" i="12"/>
  <c r="V16" i="12"/>
  <c r="R16" i="12"/>
  <c r="AA15" i="12"/>
  <c r="Z15" i="12"/>
  <c r="Y15" i="12"/>
  <c r="X15" i="12"/>
  <c r="W15" i="12"/>
  <c r="V15" i="12"/>
  <c r="R15" i="12"/>
  <c r="AA14" i="12"/>
  <c r="Z14" i="12"/>
  <c r="Y14" i="12"/>
  <c r="X14" i="12"/>
  <c r="W14" i="12"/>
  <c r="V14" i="12"/>
  <c r="R14" i="12"/>
  <c r="AA13" i="12"/>
  <c r="Z13" i="12"/>
  <c r="Y13" i="12"/>
  <c r="X13" i="12"/>
  <c r="W13" i="12"/>
  <c r="V13" i="12"/>
  <c r="R13" i="12"/>
  <c r="AA12" i="12"/>
  <c r="Z12" i="12"/>
  <c r="Y12" i="12"/>
  <c r="X12" i="12"/>
  <c r="W12" i="12"/>
  <c r="V12" i="12"/>
  <c r="R12" i="12"/>
  <c r="AA11" i="12"/>
  <c r="Z11" i="12"/>
  <c r="Y11" i="12"/>
  <c r="X11" i="12"/>
  <c r="W11" i="12"/>
  <c r="V11" i="12"/>
  <c r="R11" i="12"/>
  <c r="F11" i="12"/>
  <c r="F12" i="12" s="1"/>
  <c r="F13" i="12" s="1"/>
  <c r="AA10" i="12"/>
  <c r="Z10" i="12"/>
  <c r="Y10" i="12"/>
  <c r="X10" i="12"/>
  <c r="W10" i="12"/>
  <c r="V10" i="12"/>
  <c r="R10" i="12"/>
  <c r="J10" i="12"/>
  <c r="AA9" i="12"/>
  <c r="Z9" i="12"/>
  <c r="Y9" i="12"/>
  <c r="X9" i="12"/>
  <c r="W9" i="12"/>
  <c r="V9" i="12"/>
  <c r="J29" i="22" l="1"/>
  <c r="F30" i="22"/>
  <c r="J28" i="20"/>
  <c r="F29" i="20"/>
  <c r="J11" i="12"/>
  <c r="F20" i="17"/>
  <c r="J19" i="17"/>
  <c r="F16" i="14"/>
  <c r="J15" i="14"/>
  <c r="F14" i="13"/>
  <c r="J13" i="13"/>
  <c r="R41" i="12"/>
  <c r="F14" i="12"/>
  <c r="J13" i="12"/>
  <c r="J12" i="12"/>
  <c r="W50" i="11"/>
  <c r="P41" i="11"/>
  <c r="O41" i="11"/>
  <c r="N41" i="11"/>
  <c r="M41" i="11"/>
  <c r="L41" i="11"/>
  <c r="I41" i="11"/>
  <c r="H41" i="11"/>
  <c r="G41" i="11"/>
  <c r="E41" i="11"/>
  <c r="AA40" i="11"/>
  <c r="Z40" i="11"/>
  <c r="Y40" i="11"/>
  <c r="X40" i="11"/>
  <c r="W40" i="11"/>
  <c r="V40" i="11"/>
  <c r="R40" i="11"/>
  <c r="AA39" i="11"/>
  <c r="Z39" i="11"/>
  <c r="Y39" i="11"/>
  <c r="X39" i="11"/>
  <c r="W39" i="11"/>
  <c r="V39" i="11"/>
  <c r="R39" i="11"/>
  <c r="AA38" i="11"/>
  <c r="Z38" i="11"/>
  <c r="Y38" i="11"/>
  <c r="X38" i="11"/>
  <c r="W38" i="11"/>
  <c r="V38" i="11"/>
  <c r="R38" i="11"/>
  <c r="AA37" i="11"/>
  <c r="Z37" i="11"/>
  <c r="Y37" i="11"/>
  <c r="X37" i="11"/>
  <c r="W37" i="11"/>
  <c r="V37" i="11"/>
  <c r="R37" i="11"/>
  <c r="AA36" i="11"/>
  <c r="Z36" i="11"/>
  <c r="Y36" i="11"/>
  <c r="X36" i="11"/>
  <c r="W36" i="11"/>
  <c r="V36" i="11"/>
  <c r="R36" i="11"/>
  <c r="AA35" i="11"/>
  <c r="Z35" i="11"/>
  <c r="Y35" i="11"/>
  <c r="X35" i="11"/>
  <c r="W35" i="11"/>
  <c r="V35" i="11"/>
  <c r="R35" i="11"/>
  <c r="AA34" i="11"/>
  <c r="Z34" i="11"/>
  <c r="Y34" i="11"/>
  <c r="X34" i="11"/>
  <c r="W34" i="11"/>
  <c r="V34" i="11"/>
  <c r="R34" i="11"/>
  <c r="AA33" i="11"/>
  <c r="Z33" i="11"/>
  <c r="Y33" i="11"/>
  <c r="X33" i="11"/>
  <c r="W33" i="11"/>
  <c r="V33" i="11"/>
  <c r="R33" i="11"/>
  <c r="AA32" i="11"/>
  <c r="Z32" i="11"/>
  <c r="Y32" i="11"/>
  <c r="X32" i="11"/>
  <c r="W32" i="11"/>
  <c r="V32" i="11"/>
  <c r="R32" i="11"/>
  <c r="AA31" i="11"/>
  <c r="Z31" i="11"/>
  <c r="Y31" i="11"/>
  <c r="X31" i="11"/>
  <c r="W31" i="11"/>
  <c r="V31" i="11"/>
  <c r="R31" i="11"/>
  <c r="AA30" i="11"/>
  <c r="Z30" i="11"/>
  <c r="Y30" i="11"/>
  <c r="X30" i="11"/>
  <c r="W30" i="11"/>
  <c r="V30" i="11"/>
  <c r="R30" i="11"/>
  <c r="AA29" i="11"/>
  <c r="Z29" i="11"/>
  <c r="Y29" i="11"/>
  <c r="X29" i="11"/>
  <c r="W29" i="11"/>
  <c r="V29" i="11"/>
  <c r="R29" i="11"/>
  <c r="AA28" i="11"/>
  <c r="Z28" i="11"/>
  <c r="Y28" i="11"/>
  <c r="X28" i="11"/>
  <c r="W28" i="11"/>
  <c r="V28" i="11"/>
  <c r="R28" i="11"/>
  <c r="AA27" i="11"/>
  <c r="Z27" i="11"/>
  <c r="Y27" i="11"/>
  <c r="X27" i="11"/>
  <c r="W27" i="11"/>
  <c r="V27" i="11"/>
  <c r="R27" i="11"/>
  <c r="AA26" i="11"/>
  <c r="Z26" i="11"/>
  <c r="Y26" i="11"/>
  <c r="X26" i="11"/>
  <c r="W26" i="11"/>
  <c r="V26" i="11"/>
  <c r="R26" i="11"/>
  <c r="AA25" i="11"/>
  <c r="Z25" i="11"/>
  <c r="Y25" i="11"/>
  <c r="X25" i="11"/>
  <c r="W25" i="11"/>
  <c r="V25" i="11"/>
  <c r="R25" i="11"/>
  <c r="AA24" i="11"/>
  <c r="Z24" i="11"/>
  <c r="Y24" i="11"/>
  <c r="X24" i="11"/>
  <c r="W24" i="11"/>
  <c r="V24" i="11"/>
  <c r="R24" i="11"/>
  <c r="F24" i="11"/>
  <c r="F25" i="11" s="1"/>
  <c r="AA23" i="11"/>
  <c r="Z23" i="11"/>
  <c r="Y23" i="11"/>
  <c r="X23" i="11"/>
  <c r="W23" i="11"/>
  <c r="V23" i="11"/>
  <c r="R23" i="11"/>
  <c r="AA22" i="11"/>
  <c r="Z22" i="11"/>
  <c r="Y22" i="11"/>
  <c r="X22" i="11"/>
  <c r="W22" i="11"/>
  <c r="V22" i="11"/>
  <c r="R22" i="11"/>
  <c r="AA21" i="11"/>
  <c r="Z21" i="11"/>
  <c r="Y21" i="11"/>
  <c r="X21" i="11"/>
  <c r="W21" i="11"/>
  <c r="V21" i="11"/>
  <c r="R21" i="11"/>
  <c r="AA20" i="11"/>
  <c r="Z20" i="11"/>
  <c r="Y20" i="11"/>
  <c r="X20" i="11"/>
  <c r="W20" i="11"/>
  <c r="V20" i="11"/>
  <c r="R20" i="11"/>
  <c r="AA19" i="11"/>
  <c r="Z19" i="11"/>
  <c r="Y19" i="11"/>
  <c r="X19" i="11"/>
  <c r="W19" i="11"/>
  <c r="V19" i="11"/>
  <c r="R19" i="11"/>
  <c r="AA18" i="11"/>
  <c r="Z18" i="11"/>
  <c r="Y18" i="11"/>
  <c r="X18" i="11"/>
  <c r="W18" i="11"/>
  <c r="V18" i="11"/>
  <c r="R18" i="11"/>
  <c r="AA17" i="11"/>
  <c r="Z17" i="11"/>
  <c r="Y17" i="11"/>
  <c r="X17" i="11"/>
  <c r="W17" i="11"/>
  <c r="V17" i="11"/>
  <c r="R17" i="11"/>
  <c r="AA16" i="11"/>
  <c r="Z16" i="11"/>
  <c r="Y16" i="11"/>
  <c r="X16" i="11"/>
  <c r="W16" i="11"/>
  <c r="V16" i="11"/>
  <c r="R16" i="11"/>
  <c r="AA15" i="11"/>
  <c r="Z15" i="11"/>
  <c r="Y15" i="11"/>
  <c r="X15" i="11"/>
  <c r="W15" i="11"/>
  <c r="V15" i="11"/>
  <c r="R15" i="11"/>
  <c r="AA14" i="11"/>
  <c r="Z14" i="11"/>
  <c r="Y14" i="11"/>
  <c r="X14" i="11"/>
  <c r="W14" i="11"/>
  <c r="R14" i="11"/>
  <c r="AA13" i="11"/>
  <c r="Z13" i="11"/>
  <c r="Y13" i="11"/>
  <c r="X13" i="11"/>
  <c r="W13" i="11"/>
  <c r="V13" i="11"/>
  <c r="R13" i="11"/>
  <c r="AA12" i="11"/>
  <c r="Z12" i="11"/>
  <c r="Y12" i="11"/>
  <c r="X12" i="11"/>
  <c r="W12" i="11"/>
  <c r="V12" i="11"/>
  <c r="R12" i="11"/>
  <c r="AA11" i="11"/>
  <c r="Z11" i="11"/>
  <c r="Y11" i="11"/>
  <c r="X11" i="11"/>
  <c r="W11" i="11"/>
  <c r="V11" i="11"/>
  <c r="R11" i="11"/>
  <c r="F11" i="11"/>
  <c r="F12" i="11" s="1"/>
  <c r="AA10" i="11"/>
  <c r="Z10" i="11"/>
  <c r="Y10" i="11"/>
  <c r="X10" i="11"/>
  <c r="W10" i="11"/>
  <c r="V10" i="11"/>
  <c r="R10" i="11"/>
  <c r="J10" i="11"/>
  <c r="AA9" i="11"/>
  <c r="Z9" i="11"/>
  <c r="Y9" i="11"/>
  <c r="X9" i="11"/>
  <c r="W9" i="11"/>
  <c r="V9" i="11"/>
  <c r="J30" i="22" l="1"/>
  <c r="F31" i="22"/>
  <c r="J29" i="20"/>
  <c r="F30" i="20"/>
  <c r="F21" i="17"/>
  <c r="J20" i="17"/>
  <c r="F17" i="14"/>
  <c r="J16" i="14"/>
  <c r="F15" i="13"/>
  <c r="J14" i="13"/>
  <c r="F15" i="12"/>
  <c r="J14" i="12"/>
  <c r="R41" i="11"/>
  <c r="F13" i="11"/>
  <c r="F26" i="11"/>
  <c r="J31" i="22" l="1"/>
  <c r="F32" i="22"/>
  <c r="F31" i="20"/>
  <c r="J30" i="20"/>
  <c r="F22" i="17"/>
  <c r="J21" i="17"/>
  <c r="F18" i="14"/>
  <c r="J17" i="14"/>
  <c r="F16" i="13"/>
  <c r="J15" i="13"/>
  <c r="F16" i="12"/>
  <c r="J15" i="12"/>
  <c r="F27" i="11"/>
  <c r="F14" i="11"/>
  <c r="J32" i="22" l="1"/>
  <c r="F33" i="22"/>
  <c r="J31" i="20"/>
  <c r="F32" i="20"/>
  <c r="F23" i="17"/>
  <c r="J22" i="17"/>
  <c r="F19" i="14"/>
  <c r="J18" i="14"/>
  <c r="F17" i="13"/>
  <c r="J16" i="13"/>
  <c r="F17" i="12"/>
  <c r="J16" i="12"/>
  <c r="F15" i="11"/>
  <c r="F28" i="11"/>
  <c r="F24" i="7"/>
  <c r="J24" i="7" s="1"/>
  <c r="J33" i="22" l="1"/>
  <c r="F34" i="22"/>
  <c r="J32" i="20"/>
  <c r="F33" i="20"/>
  <c r="F24" i="17"/>
  <c r="J23" i="17"/>
  <c r="F20" i="14"/>
  <c r="J19" i="14"/>
  <c r="F18" i="13"/>
  <c r="J17" i="13"/>
  <c r="F18" i="12"/>
  <c r="J17" i="12"/>
  <c r="F29" i="11"/>
  <c r="F16" i="11"/>
  <c r="J34" i="22" l="1"/>
  <c r="F35" i="22"/>
  <c r="J33" i="20"/>
  <c r="F34" i="20"/>
  <c r="F25" i="17"/>
  <c r="J24" i="17"/>
  <c r="F21" i="14"/>
  <c r="J20" i="14"/>
  <c r="F19" i="13"/>
  <c r="J18" i="13"/>
  <c r="F19" i="12"/>
  <c r="J18" i="12"/>
  <c r="F17" i="11"/>
  <c r="F30" i="11"/>
  <c r="F11" i="9"/>
  <c r="J35" i="22" l="1"/>
  <c r="F36" i="22"/>
  <c r="J34" i="20"/>
  <c r="F35" i="20"/>
  <c r="F26" i="17"/>
  <c r="J25" i="17"/>
  <c r="F22" i="14"/>
  <c r="J21" i="14"/>
  <c r="F20" i="13"/>
  <c r="J19" i="13"/>
  <c r="F20" i="12"/>
  <c r="J19" i="12"/>
  <c r="F31" i="11"/>
  <c r="F18" i="11"/>
  <c r="F16" i="8"/>
  <c r="J10" i="7"/>
  <c r="R10" i="7"/>
  <c r="F11" i="7"/>
  <c r="J11" i="7" s="1"/>
  <c r="R11" i="7"/>
  <c r="F12" i="7"/>
  <c r="J12" i="7" s="1"/>
  <c r="R12" i="7"/>
  <c r="R13" i="7"/>
  <c r="R14" i="7"/>
  <c r="J36" i="22" l="1"/>
  <c r="F37" i="22"/>
  <c r="J35" i="20"/>
  <c r="F36" i="20"/>
  <c r="F27" i="17"/>
  <c r="J26" i="17"/>
  <c r="J22" i="14"/>
  <c r="F23" i="14"/>
  <c r="F21" i="13"/>
  <c r="J20" i="13"/>
  <c r="F21" i="12"/>
  <c r="J20" i="12"/>
  <c r="F19" i="11"/>
  <c r="F32" i="11"/>
  <c r="F13" i="7"/>
  <c r="F11" i="10"/>
  <c r="F12" i="10" s="1"/>
  <c r="W50" i="10"/>
  <c r="J37" i="22" l="1"/>
  <c r="F38" i="22"/>
  <c r="J36" i="20"/>
  <c r="F37" i="20"/>
  <c r="F28" i="17"/>
  <c r="J27" i="17"/>
  <c r="F24" i="14"/>
  <c r="J23" i="14"/>
  <c r="F22" i="13"/>
  <c r="J21" i="13"/>
  <c r="F22" i="12"/>
  <c r="J21" i="12"/>
  <c r="F33" i="11"/>
  <c r="F20" i="11"/>
  <c r="J13" i="7"/>
  <c r="F14" i="7"/>
  <c r="J14" i="7" s="1"/>
  <c r="P41" i="10"/>
  <c r="O41" i="10"/>
  <c r="N41" i="10"/>
  <c r="M41" i="10"/>
  <c r="L41" i="10"/>
  <c r="I41" i="10"/>
  <c r="H41" i="10"/>
  <c r="G41" i="10"/>
  <c r="E41" i="10"/>
  <c r="AA40" i="10"/>
  <c r="Z40" i="10"/>
  <c r="Y40" i="10"/>
  <c r="X40" i="10"/>
  <c r="W40" i="10"/>
  <c r="V40" i="10"/>
  <c r="AA39" i="10"/>
  <c r="Z39" i="10"/>
  <c r="Y39" i="10"/>
  <c r="X39" i="10"/>
  <c r="W39" i="10"/>
  <c r="V39" i="10"/>
  <c r="R39" i="10"/>
  <c r="AA38" i="10"/>
  <c r="Z38" i="10"/>
  <c r="Y38" i="10"/>
  <c r="X38" i="10"/>
  <c r="W38" i="10"/>
  <c r="V38" i="10"/>
  <c r="R38" i="10"/>
  <c r="AA37" i="10"/>
  <c r="Z37" i="10"/>
  <c r="Y37" i="10"/>
  <c r="X37" i="10"/>
  <c r="W37" i="10"/>
  <c r="V37" i="10"/>
  <c r="R37" i="10"/>
  <c r="AA36" i="10"/>
  <c r="Z36" i="10"/>
  <c r="Y36" i="10"/>
  <c r="X36" i="10"/>
  <c r="W36" i="10"/>
  <c r="V36" i="10"/>
  <c r="R36" i="10"/>
  <c r="AA35" i="10"/>
  <c r="Z35" i="10"/>
  <c r="Y35" i="10"/>
  <c r="X35" i="10"/>
  <c r="W35" i="10"/>
  <c r="V35" i="10"/>
  <c r="R35" i="10"/>
  <c r="AA34" i="10"/>
  <c r="Z34" i="10"/>
  <c r="Y34" i="10"/>
  <c r="X34" i="10"/>
  <c r="W34" i="10"/>
  <c r="V34" i="10"/>
  <c r="R34" i="10"/>
  <c r="AA33" i="10"/>
  <c r="Z33" i="10"/>
  <c r="Y33" i="10"/>
  <c r="X33" i="10"/>
  <c r="W33" i="10"/>
  <c r="V33" i="10"/>
  <c r="R33" i="10"/>
  <c r="AA32" i="10"/>
  <c r="Z32" i="10"/>
  <c r="Y32" i="10"/>
  <c r="X32" i="10"/>
  <c r="W32" i="10"/>
  <c r="V32" i="10"/>
  <c r="R32" i="10"/>
  <c r="AA31" i="10"/>
  <c r="Z31" i="10"/>
  <c r="Y31" i="10"/>
  <c r="X31" i="10"/>
  <c r="W31" i="10"/>
  <c r="V31" i="10"/>
  <c r="R31" i="10"/>
  <c r="AA30" i="10"/>
  <c r="Z30" i="10"/>
  <c r="Y30" i="10"/>
  <c r="X30" i="10"/>
  <c r="W30" i="10"/>
  <c r="V30" i="10"/>
  <c r="AA29" i="10"/>
  <c r="Z29" i="10"/>
  <c r="Y29" i="10"/>
  <c r="X29" i="10"/>
  <c r="W29" i="10"/>
  <c r="V29" i="10"/>
  <c r="AA28" i="10"/>
  <c r="Z28" i="10"/>
  <c r="Y28" i="10"/>
  <c r="X28" i="10"/>
  <c r="W28" i="10"/>
  <c r="V28" i="10"/>
  <c r="R28" i="10"/>
  <c r="AA27" i="10"/>
  <c r="Z27" i="10"/>
  <c r="Y27" i="10"/>
  <c r="X27" i="10"/>
  <c r="W27" i="10"/>
  <c r="V27" i="10"/>
  <c r="R27" i="10"/>
  <c r="AA26" i="10"/>
  <c r="Z26" i="10"/>
  <c r="Y26" i="10"/>
  <c r="X26" i="10"/>
  <c r="W26" i="10"/>
  <c r="V26" i="10"/>
  <c r="R26" i="10"/>
  <c r="AA25" i="10"/>
  <c r="Z25" i="10"/>
  <c r="Y25" i="10"/>
  <c r="X25" i="10"/>
  <c r="W25" i="10"/>
  <c r="V25" i="10"/>
  <c r="R25" i="10"/>
  <c r="AA24" i="10"/>
  <c r="Z24" i="10"/>
  <c r="Y24" i="10"/>
  <c r="X24" i="10"/>
  <c r="W24" i="10"/>
  <c r="V24" i="10"/>
  <c r="R24" i="10"/>
  <c r="AA23" i="10"/>
  <c r="Z23" i="10"/>
  <c r="Y23" i="10"/>
  <c r="X23" i="10"/>
  <c r="W23" i="10"/>
  <c r="V23" i="10"/>
  <c r="R23" i="10"/>
  <c r="AA22" i="10"/>
  <c r="Z22" i="10"/>
  <c r="Y22" i="10"/>
  <c r="X22" i="10"/>
  <c r="W22" i="10"/>
  <c r="V22" i="10"/>
  <c r="R22" i="10"/>
  <c r="AA21" i="10"/>
  <c r="Z21" i="10"/>
  <c r="Y21" i="10"/>
  <c r="X21" i="10"/>
  <c r="W21" i="10"/>
  <c r="V21" i="10"/>
  <c r="R21" i="10"/>
  <c r="AA20" i="10"/>
  <c r="Z20" i="10"/>
  <c r="Y20" i="10"/>
  <c r="X20" i="10"/>
  <c r="W20" i="10"/>
  <c r="V20" i="10"/>
  <c r="R20" i="10"/>
  <c r="AA19" i="10"/>
  <c r="Z19" i="10"/>
  <c r="Y19" i="10"/>
  <c r="X19" i="10"/>
  <c r="W19" i="10"/>
  <c r="V19" i="10"/>
  <c r="R19" i="10"/>
  <c r="AA18" i="10"/>
  <c r="Z18" i="10"/>
  <c r="Y18" i="10"/>
  <c r="X18" i="10"/>
  <c r="W18" i="10"/>
  <c r="V18" i="10"/>
  <c r="R18" i="10"/>
  <c r="AA17" i="10"/>
  <c r="Z17" i="10"/>
  <c r="Y17" i="10"/>
  <c r="X17" i="10"/>
  <c r="W17" i="10"/>
  <c r="V17" i="10"/>
  <c r="R17" i="10"/>
  <c r="AA16" i="10"/>
  <c r="Z16" i="10"/>
  <c r="Y16" i="10"/>
  <c r="X16" i="10"/>
  <c r="W16" i="10"/>
  <c r="V16" i="10"/>
  <c r="R16" i="10"/>
  <c r="AA15" i="10"/>
  <c r="Z15" i="10"/>
  <c r="Y15" i="10"/>
  <c r="X15" i="10"/>
  <c r="W15" i="10"/>
  <c r="V15" i="10"/>
  <c r="R15" i="10"/>
  <c r="AA14" i="10"/>
  <c r="Z14" i="10"/>
  <c r="Y14" i="10"/>
  <c r="X14" i="10"/>
  <c r="W14" i="10"/>
  <c r="V14" i="10"/>
  <c r="R14" i="10"/>
  <c r="AA13" i="10"/>
  <c r="Z13" i="10"/>
  <c r="Y13" i="10"/>
  <c r="X13" i="10"/>
  <c r="W13" i="10"/>
  <c r="V13" i="10"/>
  <c r="R13" i="10"/>
  <c r="AA12" i="10"/>
  <c r="Z12" i="10"/>
  <c r="Y12" i="10"/>
  <c r="X12" i="10"/>
  <c r="W12" i="10"/>
  <c r="V12" i="10"/>
  <c r="R12" i="10"/>
  <c r="AA11" i="10"/>
  <c r="Z11" i="10"/>
  <c r="Y11" i="10"/>
  <c r="X11" i="10"/>
  <c r="W11" i="10"/>
  <c r="V11" i="10"/>
  <c r="R11" i="10"/>
  <c r="AA10" i="10"/>
  <c r="Z10" i="10"/>
  <c r="Y10" i="10"/>
  <c r="X10" i="10"/>
  <c r="W10" i="10"/>
  <c r="V10" i="10"/>
  <c r="R10" i="10"/>
  <c r="J10" i="10"/>
  <c r="AA9" i="10"/>
  <c r="Z9" i="10"/>
  <c r="Y9" i="10"/>
  <c r="X9" i="10"/>
  <c r="W9" i="10"/>
  <c r="V9" i="10"/>
  <c r="R40" i="9"/>
  <c r="W50" i="9"/>
  <c r="P41" i="9"/>
  <c r="O41" i="9"/>
  <c r="N41" i="9"/>
  <c r="M41" i="9"/>
  <c r="L41" i="9"/>
  <c r="I41" i="9"/>
  <c r="H41" i="9"/>
  <c r="G41" i="9"/>
  <c r="E41" i="9"/>
  <c r="AA40" i="9"/>
  <c r="Z40" i="9"/>
  <c r="Y40" i="9"/>
  <c r="X40" i="9"/>
  <c r="W40" i="9"/>
  <c r="V40" i="9"/>
  <c r="AA39" i="9"/>
  <c r="Z39" i="9"/>
  <c r="Y39" i="9"/>
  <c r="X39" i="9"/>
  <c r="W39" i="9"/>
  <c r="V39" i="9"/>
  <c r="R39" i="9"/>
  <c r="AA38" i="9"/>
  <c r="Z38" i="9"/>
  <c r="Y38" i="9"/>
  <c r="X38" i="9"/>
  <c r="W38" i="9"/>
  <c r="V38" i="9"/>
  <c r="R38" i="9"/>
  <c r="AA37" i="9"/>
  <c r="Z37" i="9"/>
  <c r="Y37" i="9"/>
  <c r="X37" i="9"/>
  <c r="W37" i="9"/>
  <c r="V37" i="9"/>
  <c r="R37" i="9"/>
  <c r="AA36" i="9"/>
  <c r="Z36" i="9"/>
  <c r="Y36" i="9"/>
  <c r="X36" i="9"/>
  <c r="W36" i="9"/>
  <c r="V36" i="9"/>
  <c r="R36" i="9"/>
  <c r="AA35" i="9"/>
  <c r="Z35" i="9"/>
  <c r="Y35" i="9"/>
  <c r="X35" i="9"/>
  <c r="W35" i="9"/>
  <c r="V35" i="9"/>
  <c r="R35" i="9"/>
  <c r="AA34" i="9"/>
  <c r="Z34" i="9"/>
  <c r="Y34" i="9"/>
  <c r="X34" i="9"/>
  <c r="W34" i="9"/>
  <c r="V34" i="9"/>
  <c r="R34" i="9"/>
  <c r="AA33" i="9"/>
  <c r="Z33" i="9"/>
  <c r="Y33" i="9"/>
  <c r="X33" i="9"/>
  <c r="W33" i="9"/>
  <c r="V33" i="9"/>
  <c r="R33" i="9"/>
  <c r="AA32" i="9"/>
  <c r="Z32" i="9"/>
  <c r="Y32" i="9"/>
  <c r="X32" i="9"/>
  <c r="W32" i="9"/>
  <c r="V32" i="9"/>
  <c r="R32" i="9"/>
  <c r="AA31" i="9"/>
  <c r="Z31" i="9"/>
  <c r="Y31" i="9"/>
  <c r="X31" i="9"/>
  <c r="W31" i="9"/>
  <c r="V31" i="9"/>
  <c r="R31" i="9"/>
  <c r="AA30" i="9"/>
  <c r="Z30" i="9"/>
  <c r="Y30" i="9"/>
  <c r="X30" i="9"/>
  <c r="W30" i="9"/>
  <c r="V30" i="9"/>
  <c r="R30" i="9"/>
  <c r="AA29" i="9"/>
  <c r="Z29" i="9"/>
  <c r="Y29" i="9"/>
  <c r="X29" i="9"/>
  <c r="W29" i="9"/>
  <c r="V29" i="9"/>
  <c r="R29" i="9"/>
  <c r="AA28" i="9"/>
  <c r="Z28" i="9"/>
  <c r="Y28" i="9"/>
  <c r="X28" i="9"/>
  <c r="W28" i="9"/>
  <c r="V28" i="9"/>
  <c r="R28" i="9"/>
  <c r="AA27" i="9"/>
  <c r="Z27" i="9"/>
  <c r="Y27" i="9"/>
  <c r="X27" i="9"/>
  <c r="W27" i="9"/>
  <c r="V27" i="9"/>
  <c r="R27" i="9"/>
  <c r="AA26" i="9"/>
  <c r="Z26" i="9"/>
  <c r="Y26" i="9"/>
  <c r="X26" i="9"/>
  <c r="W26" i="9"/>
  <c r="V26" i="9"/>
  <c r="R26" i="9"/>
  <c r="AA25" i="9"/>
  <c r="Z25" i="9"/>
  <c r="Y25" i="9"/>
  <c r="X25" i="9"/>
  <c r="W25" i="9"/>
  <c r="V25" i="9"/>
  <c r="R25" i="9"/>
  <c r="AA24" i="9"/>
  <c r="Z24" i="9"/>
  <c r="Y24" i="9"/>
  <c r="X24" i="9"/>
  <c r="W24" i="9"/>
  <c r="V24" i="9"/>
  <c r="R24" i="9"/>
  <c r="AA23" i="9"/>
  <c r="Z23" i="9"/>
  <c r="Y23" i="9"/>
  <c r="X23" i="9"/>
  <c r="W23" i="9"/>
  <c r="V23" i="9"/>
  <c r="R23" i="9"/>
  <c r="AA22" i="9"/>
  <c r="Z22" i="9"/>
  <c r="Y22" i="9"/>
  <c r="X22" i="9"/>
  <c r="W22" i="9"/>
  <c r="V22" i="9"/>
  <c r="R22" i="9"/>
  <c r="AA21" i="9"/>
  <c r="Z21" i="9"/>
  <c r="Y21" i="9"/>
  <c r="X21" i="9"/>
  <c r="W21" i="9"/>
  <c r="V21" i="9"/>
  <c r="R21" i="9"/>
  <c r="AA20" i="9"/>
  <c r="Z20" i="9"/>
  <c r="Y20" i="9"/>
  <c r="X20" i="9"/>
  <c r="W20" i="9"/>
  <c r="V20" i="9"/>
  <c r="R20" i="9"/>
  <c r="AA19" i="9"/>
  <c r="Z19" i="9"/>
  <c r="Y19" i="9"/>
  <c r="X19" i="9"/>
  <c r="W19" i="9"/>
  <c r="V19" i="9"/>
  <c r="R19" i="9"/>
  <c r="AA18" i="9"/>
  <c r="Z18" i="9"/>
  <c r="Y18" i="9"/>
  <c r="X18" i="9"/>
  <c r="W18" i="9"/>
  <c r="V18" i="9"/>
  <c r="R18" i="9"/>
  <c r="AA17" i="9"/>
  <c r="Z17" i="9"/>
  <c r="Y17" i="9"/>
  <c r="X17" i="9"/>
  <c r="W17" i="9"/>
  <c r="V17" i="9"/>
  <c r="R17" i="9"/>
  <c r="AA16" i="9"/>
  <c r="Z16" i="9"/>
  <c r="Y16" i="9"/>
  <c r="X16" i="9"/>
  <c r="W16" i="9"/>
  <c r="V16" i="9"/>
  <c r="R16" i="9"/>
  <c r="AA15" i="9"/>
  <c r="Z15" i="9"/>
  <c r="Y15" i="9"/>
  <c r="X15" i="9"/>
  <c r="W15" i="9"/>
  <c r="V15" i="9"/>
  <c r="R15" i="9"/>
  <c r="AA14" i="9"/>
  <c r="Z14" i="9"/>
  <c r="Y14" i="9"/>
  <c r="X14" i="9"/>
  <c r="W14" i="9"/>
  <c r="V14" i="9"/>
  <c r="R14" i="9"/>
  <c r="AA13" i="9"/>
  <c r="Z13" i="9"/>
  <c r="Y13" i="9"/>
  <c r="X13" i="9"/>
  <c r="W13" i="9"/>
  <c r="V13" i="9"/>
  <c r="R13" i="9"/>
  <c r="AA12" i="9"/>
  <c r="Z12" i="9"/>
  <c r="Y12" i="9"/>
  <c r="X12" i="9"/>
  <c r="W12" i="9"/>
  <c r="V12" i="9"/>
  <c r="R12" i="9"/>
  <c r="AA11" i="9"/>
  <c r="Z11" i="9"/>
  <c r="Y11" i="9"/>
  <c r="X11" i="9"/>
  <c r="W11" i="9"/>
  <c r="V11" i="9"/>
  <c r="R11" i="9"/>
  <c r="F12" i="9"/>
  <c r="AA10" i="9"/>
  <c r="Z10" i="9"/>
  <c r="Y10" i="9"/>
  <c r="X10" i="9"/>
  <c r="W10" i="9"/>
  <c r="V10" i="9"/>
  <c r="R10" i="9"/>
  <c r="AA9" i="9"/>
  <c r="Z9" i="9"/>
  <c r="Y9" i="9"/>
  <c r="X9" i="9"/>
  <c r="W9" i="9"/>
  <c r="V9" i="9"/>
  <c r="W50" i="8"/>
  <c r="P41" i="8"/>
  <c r="O41" i="8"/>
  <c r="N41" i="8"/>
  <c r="M41" i="8"/>
  <c r="L41" i="8"/>
  <c r="I41" i="8"/>
  <c r="H41" i="8"/>
  <c r="G41" i="8"/>
  <c r="E41" i="8"/>
  <c r="AA40" i="8"/>
  <c r="Z40" i="8"/>
  <c r="Y40" i="8"/>
  <c r="X40" i="8"/>
  <c r="W40" i="8"/>
  <c r="V40" i="8"/>
  <c r="AA39" i="8"/>
  <c r="Z39" i="8"/>
  <c r="Y39" i="8"/>
  <c r="X39" i="8"/>
  <c r="W39" i="8"/>
  <c r="V39" i="8"/>
  <c r="R39" i="8"/>
  <c r="AA38" i="8"/>
  <c r="Z38" i="8"/>
  <c r="Y38" i="8"/>
  <c r="X38" i="8"/>
  <c r="W38" i="8"/>
  <c r="V38" i="8"/>
  <c r="R38" i="8"/>
  <c r="AA37" i="8"/>
  <c r="Z37" i="8"/>
  <c r="Y37" i="8"/>
  <c r="X37" i="8"/>
  <c r="W37" i="8"/>
  <c r="V37" i="8"/>
  <c r="R37" i="8"/>
  <c r="AA36" i="8"/>
  <c r="Z36" i="8"/>
  <c r="Y36" i="8"/>
  <c r="X36" i="8"/>
  <c r="W36" i="8"/>
  <c r="V36" i="8"/>
  <c r="R36" i="8"/>
  <c r="AA35" i="8"/>
  <c r="Z35" i="8"/>
  <c r="Y35" i="8"/>
  <c r="X35" i="8"/>
  <c r="W35" i="8"/>
  <c r="V35" i="8"/>
  <c r="R35" i="8"/>
  <c r="AA34" i="8"/>
  <c r="Z34" i="8"/>
  <c r="Y34" i="8"/>
  <c r="X34" i="8"/>
  <c r="W34" i="8"/>
  <c r="V34" i="8"/>
  <c r="R34" i="8"/>
  <c r="AA33" i="8"/>
  <c r="Z33" i="8"/>
  <c r="Y33" i="8"/>
  <c r="X33" i="8"/>
  <c r="W33" i="8"/>
  <c r="V33" i="8"/>
  <c r="R33" i="8"/>
  <c r="AA32" i="8"/>
  <c r="Z32" i="8"/>
  <c r="Y32" i="8"/>
  <c r="X32" i="8"/>
  <c r="W32" i="8"/>
  <c r="V32" i="8"/>
  <c r="R32" i="8"/>
  <c r="AA31" i="8"/>
  <c r="Z31" i="8"/>
  <c r="Y31" i="8"/>
  <c r="X31" i="8"/>
  <c r="W31" i="8"/>
  <c r="V31" i="8"/>
  <c r="R31" i="8"/>
  <c r="AA30" i="8"/>
  <c r="Z30" i="8"/>
  <c r="Y30" i="8"/>
  <c r="X30" i="8"/>
  <c r="W30" i="8"/>
  <c r="V30" i="8"/>
  <c r="R30" i="8"/>
  <c r="AA29" i="8"/>
  <c r="Z29" i="8"/>
  <c r="Y29" i="8"/>
  <c r="X29" i="8"/>
  <c r="W29" i="8"/>
  <c r="V29" i="8"/>
  <c r="R29" i="8"/>
  <c r="AA28" i="8"/>
  <c r="Z28" i="8"/>
  <c r="Y28" i="8"/>
  <c r="X28" i="8"/>
  <c r="W28" i="8"/>
  <c r="V28" i="8"/>
  <c r="R28" i="8"/>
  <c r="AA27" i="8"/>
  <c r="Z27" i="8"/>
  <c r="Y27" i="8"/>
  <c r="X27" i="8"/>
  <c r="W27" i="8"/>
  <c r="V27" i="8"/>
  <c r="R27" i="8"/>
  <c r="AA26" i="8"/>
  <c r="Z26" i="8"/>
  <c r="Y26" i="8"/>
  <c r="X26" i="8"/>
  <c r="W26" i="8"/>
  <c r="V26" i="8"/>
  <c r="R26" i="8"/>
  <c r="AA25" i="8"/>
  <c r="Z25" i="8"/>
  <c r="Y25" i="8"/>
  <c r="X25" i="8"/>
  <c r="W25" i="8"/>
  <c r="V25" i="8"/>
  <c r="R25" i="8"/>
  <c r="AA24" i="8"/>
  <c r="Z24" i="8"/>
  <c r="Y24" i="8"/>
  <c r="X24" i="8"/>
  <c r="W24" i="8"/>
  <c r="V24" i="8"/>
  <c r="R24" i="8"/>
  <c r="AA23" i="8"/>
  <c r="Z23" i="8"/>
  <c r="Y23" i="8"/>
  <c r="X23" i="8"/>
  <c r="W23" i="8"/>
  <c r="V23" i="8"/>
  <c r="R23" i="8"/>
  <c r="AA22" i="8"/>
  <c r="Z22" i="8"/>
  <c r="Y22" i="8"/>
  <c r="X22" i="8"/>
  <c r="W22" i="8"/>
  <c r="V22" i="8"/>
  <c r="R22" i="8"/>
  <c r="AA21" i="8"/>
  <c r="Z21" i="8"/>
  <c r="Y21" i="8"/>
  <c r="X21" i="8"/>
  <c r="W21" i="8"/>
  <c r="V21" i="8"/>
  <c r="R21" i="8"/>
  <c r="AA20" i="8"/>
  <c r="Z20" i="8"/>
  <c r="Y20" i="8"/>
  <c r="X20" i="8"/>
  <c r="W20" i="8"/>
  <c r="V20" i="8"/>
  <c r="R20" i="8"/>
  <c r="AA19" i="8"/>
  <c r="Z19" i="8"/>
  <c r="Y19" i="8"/>
  <c r="X19" i="8"/>
  <c r="W19" i="8"/>
  <c r="V19" i="8"/>
  <c r="R19" i="8"/>
  <c r="AA18" i="8"/>
  <c r="Z18" i="8"/>
  <c r="Y18" i="8"/>
  <c r="X18" i="8"/>
  <c r="W18" i="8"/>
  <c r="V18" i="8"/>
  <c r="R18" i="8"/>
  <c r="AA17" i="8"/>
  <c r="Z17" i="8"/>
  <c r="Y17" i="8"/>
  <c r="X17" i="8"/>
  <c r="W17" i="8"/>
  <c r="V17" i="8"/>
  <c r="R17" i="8"/>
  <c r="AA16" i="8"/>
  <c r="Z16" i="8"/>
  <c r="Y16" i="8"/>
  <c r="X16" i="8"/>
  <c r="W16" i="8"/>
  <c r="V16" i="8"/>
  <c r="R16" i="8"/>
  <c r="AA15" i="8"/>
  <c r="Z15" i="8"/>
  <c r="Y15" i="8"/>
  <c r="X15" i="8"/>
  <c r="W15" i="8"/>
  <c r="V15" i="8"/>
  <c r="R15" i="8"/>
  <c r="AA14" i="8"/>
  <c r="Z14" i="8"/>
  <c r="Y14" i="8"/>
  <c r="X14" i="8"/>
  <c r="W14" i="8"/>
  <c r="V14" i="8"/>
  <c r="AA13" i="8"/>
  <c r="Z13" i="8"/>
  <c r="Y13" i="8"/>
  <c r="X13" i="8"/>
  <c r="W13" i="8"/>
  <c r="V13" i="8"/>
  <c r="AA12" i="8"/>
  <c r="Z12" i="8"/>
  <c r="Y12" i="8"/>
  <c r="X12" i="8"/>
  <c r="W12" i="8"/>
  <c r="V12" i="8"/>
  <c r="AA11" i="8"/>
  <c r="Z11" i="8"/>
  <c r="Y11" i="8"/>
  <c r="X11" i="8"/>
  <c r="W11" i="8"/>
  <c r="V11" i="8"/>
  <c r="AA10" i="8"/>
  <c r="Z10" i="8"/>
  <c r="Y10" i="8"/>
  <c r="X10" i="8"/>
  <c r="W10" i="8"/>
  <c r="V10" i="8"/>
  <c r="AA9" i="8"/>
  <c r="Z9" i="8"/>
  <c r="Y9" i="8"/>
  <c r="X9" i="8"/>
  <c r="W9" i="8"/>
  <c r="V9" i="8"/>
  <c r="J38" i="22" l="1"/>
  <c r="F39" i="22"/>
  <c r="J37" i="20"/>
  <c r="F38" i="20"/>
  <c r="J28" i="17"/>
  <c r="F29" i="17"/>
  <c r="F25" i="14"/>
  <c r="J24" i="14"/>
  <c r="F23" i="13"/>
  <c r="J22" i="13"/>
  <c r="F23" i="12"/>
  <c r="J22" i="12"/>
  <c r="F21" i="11"/>
  <c r="F34" i="11"/>
  <c r="R41" i="9"/>
  <c r="R41" i="8"/>
  <c r="R41" i="10"/>
  <c r="F13" i="10"/>
  <c r="J12" i="10"/>
  <c r="J11" i="10"/>
  <c r="F13" i="9"/>
  <c r="J12" i="9"/>
  <c r="J11" i="9"/>
  <c r="R40" i="7"/>
  <c r="F15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W50" i="7"/>
  <c r="P41" i="7"/>
  <c r="O41" i="7"/>
  <c r="N41" i="7"/>
  <c r="M41" i="7"/>
  <c r="L41" i="7"/>
  <c r="I41" i="7"/>
  <c r="H41" i="7"/>
  <c r="G41" i="7"/>
  <c r="E41" i="7"/>
  <c r="AA40" i="7"/>
  <c r="Z40" i="7"/>
  <c r="Y40" i="7"/>
  <c r="X40" i="7"/>
  <c r="W40" i="7"/>
  <c r="V40" i="7"/>
  <c r="AA39" i="7"/>
  <c r="Z39" i="7"/>
  <c r="Y39" i="7"/>
  <c r="X39" i="7"/>
  <c r="W39" i="7"/>
  <c r="V39" i="7"/>
  <c r="AA38" i="7"/>
  <c r="Z38" i="7"/>
  <c r="Y38" i="7"/>
  <c r="X38" i="7"/>
  <c r="W38" i="7"/>
  <c r="V38" i="7"/>
  <c r="AA37" i="7"/>
  <c r="Z37" i="7"/>
  <c r="Y37" i="7"/>
  <c r="X37" i="7"/>
  <c r="W37" i="7"/>
  <c r="V37" i="7"/>
  <c r="AA36" i="7"/>
  <c r="Z36" i="7"/>
  <c r="Y36" i="7"/>
  <c r="X36" i="7"/>
  <c r="W36" i="7"/>
  <c r="V36" i="7"/>
  <c r="AA35" i="7"/>
  <c r="Z35" i="7"/>
  <c r="Y35" i="7"/>
  <c r="X35" i="7"/>
  <c r="W35" i="7"/>
  <c r="V35" i="7"/>
  <c r="AA34" i="7"/>
  <c r="Z34" i="7"/>
  <c r="Y34" i="7"/>
  <c r="X34" i="7"/>
  <c r="W34" i="7"/>
  <c r="V34" i="7"/>
  <c r="AA33" i="7"/>
  <c r="Z33" i="7"/>
  <c r="Y33" i="7"/>
  <c r="X33" i="7"/>
  <c r="W33" i="7"/>
  <c r="V33" i="7"/>
  <c r="AA32" i="7"/>
  <c r="Z32" i="7"/>
  <c r="Y32" i="7"/>
  <c r="X32" i="7"/>
  <c r="W32" i="7"/>
  <c r="V32" i="7"/>
  <c r="AA31" i="7"/>
  <c r="Z31" i="7"/>
  <c r="Y31" i="7"/>
  <c r="X31" i="7"/>
  <c r="W31" i="7"/>
  <c r="V31" i="7"/>
  <c r="AA30" i="7"/>
  <c r="Z30" i="7"/>
  <c r="Y30" i="7"/>
  <c r="X30" i="7"/>
  <c r="W30" i="7"/>
  <c r="V30" i="7"/>
  <c r="AA29" i="7"/>
  <c r="Z29" i="7"/>
  <c r="Y29" i="7"/>
  <c r="X29" i="7"/>
  <c r="W29" i="7"/>
  <c r="V29" i="7"/>
  <c r="AA28" i="7"/>
  <c r="Z28" i="7"/>
  <c r="Y28" i="7"/>
  <c r="X28" i="7"/>
  <c r="W28" i="7"/>
  <c r="V28" i="7"/>
  <c r="AA27" i="7"/>
  <c r="Z27" i="7"/>
  <c r="Y27" i="7"/>
  <c r="X27" i="7"/>
  <c r="W27" i="7"/>
  <c r="V27" i="7"/>
  <c r="AA26" i="7"/>
  <c r="Z26" i="7"/>
  <c r="Y26" i="7"/>
  <c r="X26" i="7"/>
  <c r="W26" i="7"/>
  <c r="V26" i="7"/>
  <c r="AA25" i="7"/>
  <c r="Z25" i="7"/>
  <c r="Y25" i="7"/>
  <c r="X25" i="7"/>
  <c r="W25" i="7"/>
  <c r="V25" i="7"/>
  <c r="AA24" i="7"/>
  <c r="Z24" i="7"/>
  <c r="Y24" i="7"/>
  <c r="X24" i="7"/>
  <c r="W24" i="7"/>
  <c r="V24" i="7"/>
  <c r="AA23" i="7"/>
  <c r="Z23" i="7"/>
  <c r="Y23" i="7"/>
  <c r="X23" i="7"/>
  <c r="W23" i="7"/>
  <c r="V23" i="7"/>
  <c r="AA22" i="7"/>
  <c r="Z22" i="7"/>
  <c r="Y22" i="7"/>
  <c r="X22" i="7"/>
  <c r="W22" i="7"/>
  <c r="V22" i="7"/>
  <c r="AA21" i="7"/>
  <c r="Z21" i="7"/>
  <c r="Y21" i="7"/>
  <c r="X21" i="7"/>
  <c r="W21" i="7"/>
  <c r="V21" i="7"/>
  <c r="AA20" i="7"/>
  <c r="Z20" i="7"/>
  <c r="Y20" i="7"/>
  <c r="X20" i="7"/>
  <c r="W20" i="7"/>
  <c r="V20" i="7"/>
  <c r="AA19" i="7"/>
  <c r="Z19" i="7"/>
  <c r="Y19" i="7"/>
  <c r="X19" i="7"/>
  <c r="W19" i="7"/>
  <c r="V19" i="7"/>
  <c r="AA18" i="7"/>
  <c r="Z18" i="7"/>
  <c r="Y18" i="7"/>
  <c r="X18" i="7"/>
  <c r="W18" i="7"/>
  <c r="V18" i="7"/>
  <c r="AA17" i="7"/>
  <c r="Z17" i="7"/>
  <c r="Y17" i="7"/>
  <c r="X17" i="7"/>
  <c r="W17" i="7"/>
  <c r="V17" i="7"/>
  <c r="AA16" i="7"/>
  <c r="Z16" i="7"/>
  <c r="Y16" i="7"/>
  <c r="X16" i="7"/>
  <c r="W16" i="7"/>
  <c r="V16" i="7"/>
  <c r="AA15" i="7"/>
  <c r="Z15" i="7"/>
  <c r="Y15" i="7"/>
  <c r="X15" i="7"/>
  <c r="W15" i="7"/>
  <c r="V15" i="7"/>
  <c r="AA14" i="7"/>
  <c r="Z14" i="7"/>
  <c r="Y14" i="7"/>
  <c r="X14" i="7"/>
  <c r="W14" i="7"/>
  <c r="V14" i="7"/>
  <c r="AA13" i="7"/>
  <c r="Z13" i="7"/>
  <c r="Y13" i="7"/>
  <c r="X13" i="7"/>
  <c r="W13" i="7"/>
  <c r="V13" i="7"/>
  <c r="AA12" i="7"/>
  <c r="Z12" i="7"/>
  <c r="Y12" i="7"/>
  <c r="X12" i="7"/>
  <c r="W12" i="7"/>
  <c r="V12" i="7"/>
  <c r="AA11" i="7"/>
  <c r="Z11" i="7"/>
  <c r="Y11" i="7"/>
  <c r="X11" i="7"/>
  <c r="W11" i="7"/>
  <c r="V11" i="7"/>
  <c r="AA10" i="7"/>
  <c r="Z10" i="7"/>
  <c r="Y10" i="7"/>
  <c r="X10" i="7"/>
  <c r="W10" i="7"/>
  <c r="V10" i="7"/>
  <c r="AA9" i="7"/>
  <c r="Z9" i="7"/>
  <c r="Y9" i="7"/>
  <c r="X9" i="7"/>
  <c r="W9" i="7"/>
  <c r="V9" i="7"/>
  <c r="F40" i="22" l="1"/>
  <c r="J40" i="22" s="1"/>
  <c r="J39" i="22"/>
  <c r="J38" i="20"/>
  <c r="F39" i="20"/>
  <c r="J39" i="20" s="1"/>
  <c r="F30" i="17"/>
  <c r="J29" i="17"/>
  <c r="F16" i="7"/>
  <c r="F17" i="7" s="1"/>
  <c r="F18" i="7" s="1"/>
  <c r="J15" i="7"/>
  <c r="F26" i="14"/>
  <c r="J25" i="14"/>
  <c r="F24" i="13"/>
  <c r="J23" i="13"/>
  <c r="F24" i="12"/>
  <c r="J23" i="12"/>
  <c r="F35" i="11"/>
  <c r="F22" i="11"/>
  <c r="F14" i="10"/>
  <c r="J13" i="10"/>
  <c r="F14" i="9"/>
  <c r="J13" i="9"/>
  <c r="R41" i="7"/>
  <c r="F31" i="17" l="1"/>
  <c r="J30" i="17"/>
  <c r="F19" i="7"/>
  <c r="F20" i="7" s="1"/>
  <c r="F21" i="7" s="1"/>
  <c r="F22" i="7" s="1"/>
  <c r="J18" i="7"/>
  <c r="F27" i="14"/>
  <c r="J26" i="14"/>
  <c r="F25" i="13"/>
  <c r="J24" i="13"/>
  <c r="F25" i="12"/>
  <c r="J24" i="12"/>
  <c r="F23" i="11"/>
  <c r="F36" i="11"/>
  <c r="F25" i="7"/>
  <c r="F26" i="7" s="1"/>
  <c r="J14" i="10"/>
  <c r="F15" i="10"/>
  <c r="F15" i="9"/>
  <c r="J14" i="9"/>
  <c r="F32" i="17" l="1"/>
  <c r="J31" i="17"/>
  <c r="F27" i="7"/>
  <c r="J26" i="7"/>
  <c r="J22" i="7"/>
  <c r="F23" i="7"/>
  <c r="F28" i="14"/>
  <c r="J27" i="14"/>
  <c r="F26" i="13"/>
  <c r="J25" i="13"/>
  <c r="F26" i="12"/>
  <c r="J25" i="12"/>
  <c r="F37" i="11"/>
  <c r="F16" i="10"/>
  <c r="J15" i="10"/>
  <c r="F16" i="9"/>
  <c r="J16" i="9" s="1"/>
  <c r="J15" i="9"/>
  <c r="J15" i="8"/>
  <c r="J32" i="17" l="1"/>
  <c r="F33" i="17"/>
  <c r="F28" i="7"/>
  <c r="J27" i="7"/>
  <c r="F29" i="14"/>
  <c r="J28" i="14"/>
  <c r="F27" i="13"/>
  <c r="J26" i="13"/>
  <c r="F27" i="12"/>
  <c r="J26" i="12"/>
  <c r="F38" i="11"/>
  <c r="F17" i="10"/>
  <c r="J16" i="10"/>
  <c r="F17" i="9"/>
  <c r="F18" i="9" s="1"/>
  <c r="F17" i="8"/>
  <c r="J17" i="8" s="1"/>
  <c r="J16" i="8"/>
  <c r="F34" i="17" l="1"/>
  <c r="J33" i="17"/>
  <c r="F29" i="7"/>
  <c r="J28" i="7"/>
  <c r="F30" i="14"/>
  <c r="J29" i="14"/>
  <c r="F28" i="13"/>
  <c r="J27" i="13"/>
  <c r="F28" i="12"/>
  <c r="J27" i="12"/>
  <c r="F39" i="11"/>
  <c r="F18" i="10"/>
  <c r="J17" i="10"/>
  <c r="J17" i="9"/>
  <c r="F18" i="8"/>
  <c r="J16" i="7"/>
  <c r="F35" i="17" l="1"/>
  <c r="J34" i="17"/>
  <c r="F30" i="7"/>
  <c r="J29" i="7"/>
  <c r="F31" i="14"/>
  <c r="J30" i="14"/>
  <c r="F29" i="13"/>
  <c r="J28" i="13"/>
  <c r="F29" i="12"/>
  <c r="J28" i="12"/>
  <c r="F40" i="11"/>
  <c r="J18" i="10"/>
  <c r="F19" i="10"/>
  <c r="F19" i="9"/>
  <c r="J18" i="9"/>
  <c r="F19" i="8"/>
  <c r="J18" i="8"/>
  <c r="J17" i="7"/>
  <c r="F36" i="17" l="1"/>
  <c r="J35" i="17"/>
  <c r="F31" i="7"/>
  <c r="J30" i="7"/>
  <c r="F32" i="14"/>
  <c r="F33" i="14" s="1"/>
  <c r="J33" i="14" s="1"/>
  <c r="J31" i="14"/>
  <c r="F30" i="13"/>
  <c r="J29" i="13"/>
  <c r="F30" i="12"/>
  <c r="J29" i="12"/>
  <c r="F20" i="10"/>
  <c r="F21" i="10" s="1"/>
  <c r="J19" i="10"/>
  <c r="F20" i="9"/>
  <c r="J19" i="9"/>
  <c r="F20" i="8"/>
  <c r="J19" i="8"/>
  <c r="F37" i="17" l="1"/>
  <c r="J36" i="17"/>
  <c r="F32" i="7"/>
  <c r="J31" i="7"/>
  <c r="J32" i="14"/>
  <c r="F31" i="13"/>
  <c r="J30" i="13"/>
  <c r="F31" i="12"/>
  <c r="J30" i="12"/>
  <c r="J20" i="10"/>
  <c r="J20" i="9"/>
  <c r="F21" i="9"/>
  <c r="F21" i="8"/>
  <c r="J20" i="8"/>
  <c r="J19" i="7"/>
  <c r="J21" i="7"/>
  <c r="J20" i="7"/>
  <c r="F38" i="17" l="1"/>
  <c r="J37" i="17"/>
  <c r="F33" i="7"/>
  <c r="J32" i="7"/>
  <c r="F34" i="14"/>
  <c r="F32" i="13"/>
  <c r="J31" i="13"/>
  <c r="F32" i="12"/>
  <c r="J31" i="12"/>
  <c r="F22" i="10"/>
  <c r="J21" i="10"/>
  <c r="F22" i="9"/>
  <c r="J21" i="9"/>
  <c r="F22" i="8"/>
  <c r="J21" i="8"/>
  <c r="J38" i="17" l="1"/>
  <c r="F39" i="17"/>
  <c r="F34" i="7"/>
  <c r="J33" i="7"/>
  <c r="F35" i="14"/>
  <c r="J34" i="14"/>
  <c r="F33" i="13"/>
  <c r="J32" i="13"/>
  <c r="F33" i="12"/>
  <c r="J32" i="12"/>
  <c r="J22" i="10"/>
  <c r="F23" i="10"/>
  <c r="F23" i="9"/>
  <c r="J22" i="9"/>
  <c r="F23" i="8"/>
  <c r="J22" i="8"/>
  <c r="F40" i="17" l="1"/>
  <c r="J40" i="17" s="1"/>
  <c r="F10" i="18" s="1"/>
  <c r="J39" i="17"/>
  <c r="F35" i="7"/>
  <c r="J34" i="7"/>
  <c r="F36" i="14"/>
  <c r="J35" i="14"/>
  <c r="F34" i="13"/>
  <c r="J33" i="13"/>
  <c r="F34" i="12"/>
  <c r="J33" i="12"/>
  <c r="F24" i="10"/>
  <c r="J23" i="10"/>
  <c r="F24" i="9"/>
  <c r="J23" i="9"/>
  <c r="F24" i="8"/>
  <c r="J23" i="8"/>
  <c r="F11" i="18" l="1"/>
  <c r="J10" i="18"/>
  <c r="F36" i="7"/>
  <c r="J35" i="7"/>
  <c r="F37" i="14"/>
  <c r="J36" i="14"/>
  <c r="F35" i="13"/>
  <c r="J34" i="13"/>
  <c r="F35" i="12"/>
  <c r="J34" i="12"/>
  <c r="F25" i="10"/>
  <c r="J24" i="10"/>
  <c r="F25" i="9"/>
  <c r="J24" i="9"/>
  <c r="F25" i="8"/>
  <c r="J24" i="8"/>
  <c r="J25" i="7"/>
  <c r="J11" i="18" l="1"/>
  <c r="F12" i="18"/>
  <c r="F37" i="7"/>
  <c r="J36" i="7"/>
  <c r="F38" i="14"/>
  <c r="J37" i="14"/>
  <c r="F36" i="13"/>
  <c r="J35" i="13"/>
  <c r="F36" i="12"/>
  <c r="J35" i="12"/>
  <c r="F26" i="10"/>
  <c r="J25" i="10"/>
  <c r="F26" i="9"/>
  <c r="J25" i="9"/>
  <c r="F26" i="8"/>
  <c r="J25" i="8"/>
  <c r="F13" i="18" l="1"/>
  <c r="J12" i="18"/>
  <c r="F38" i="7"/>
  <c r="J37" i="7"/>
  <c r="J38" i="14"/>
  <c r="F39" i="14"/>
  <c r="F37" i="13"/>
  <c r="J36" i="13"/>
  <c r="F37" i="12"/>
  <c r="J36" i="12"/>
  <c r="F27" i="10"/>
  <c r="J26" i="10"/>
  <c r="F27" i="9"/>
  <c r="J26" i="9"/>
  <c r="F27" i="8"/>
  <c r="J26" i="8"/>
  <c r="J13" i="18" l="1"/>
  <c r="F14" i="18"/>
  <c r="F39" i="7"/>
  <c r="J38" i="7"/>
  <c r="F40" i="14"/>
  <c r="J40" i="14" s="1"/>
  <c r="F10" i="15" s="1"/>
  <c r="J39" i="14"/>
  <c r="F38" i="13"/>
  <c r="J37" i="13"/>
  <c r="F38" i="12"/>
  <c r="J37" i="12"/>
  <c r="F28" i="10"/>
  <c r="J27" i="10"/>
  <c r="F28" i="9"/>
  <c r="J27" i="9"/>
  <c r="F28" i="8"/>
  <c r="J27" i="8"/>
  <c r="F15" i="18" l="1"/>
  <c r="J14" i="18"/>
  <c r="F11" i="15"/>
  <c r="J10" i="15"/>
  <c r="F40" i="7"/>
  <c r="J40" i="7" s="1"/>
  <c r="J39" i="7"/>
  <c r="J38" i="13"/>
  <c r="F39" i="13"/>
  <c r="F39" i="12"/>
  <c r="J38" i="12"/>
  <c r="F29" i="10"/>
  <c r="J28" i="10"/>
  <c r="F29" i="9"/>
  <c r="J28" i="9"/>
  <c r="F29" i="8"/>
  <c r="J28" i="8"/>
  <c r="F16" i="18" l="1"/>
  <c r="J15" i="18"/>
  <c r="F12" i="15"/>
  <c r="J11" i="15"/>
  <c r="J39" i="13"/>
  <c r="F40" i="12"/>
  <c r="J40" i="12" s="1"/>
  <c r="J39" i="12"/>
  <c r="F30" i="10"/>
  <c r="J29" i="10"/>
  <c r="F30" i="9"/>
  <c r="J29" i="9"/>
  <c r="F30" i="8"/>
  <c r="J29" i="8"/>
  <c r="F17" i="18" l="1"/>
  <c r="J16" i="18"/>
  <c r="F13" i="15"/>
  <c r="J12" i="15"/>
  <c r="J30" i="10"/>
  <c r="F31" i="10"/>
  <c r="F31" i="9"/>
  <c r="J30" i="9"/>
  <c r="F31" i="8"/>
  <c r="J30" i="8"/>
  <c r="F18" i="18" l="1"/>
  <c r="J17" i="18"/>
  <c r="F14" i="15"/>
  <c r="J13" i="15"/>
  <c r="F32" i="10"/>
  <c r="J31" i="10"/>
  <c r="F32" i="9"/>
  <c r="J31" i="9"/>
  <c r="F32" i="8"/>
  <c r="J31" i="8"/>
  <c r="J18" i="18" l="1"/>
  <c r="F19" i="18"/>
  <c r="F15" i="15"/>
  <c r="J14" i="15"/>
  <c r="F33" i="10"/>
  <c r="J32" i="10"/>
  <c r="F33" i="9"/>
  <c r="J32" i="9"/>
  <c r="F33" i="8"/>
  <c r="J32" i="8"/>
  <c r="F20" i="18" l="1"/>
  <c r="J19" i="18"/>
  <c r="F16" i="15"/>
  <c r="J15" i="15"/>
  <c r="F34" i="10"/>
  <c r="J33" i="10"/>
  <c r="F34" i="9"/>
  <c r="J33" i="9"/>
  <c r="F34" i="8"/>
  <c r="J33" i="8"/>
  <c r="J20" i="18" l="1"/>
  <c r="F21" i="18"/>
  <c r="F17" i="15"/>
  <c r="J16" i="15"/>
  <c r="J34" i="10"/>
  <c r="F35" i="10"/>
  <c r="F35" i="9"/>
  <c r="J34" i="9"/>
  <c r="F35" i="8"/>
  <c r="J34" i="8"/>
  <c r="J21" i="18" l="1"/>
  <c r="F22" i="18"/>
  <c r="F18" i="15"/>
  <c r="J17" i="15"/>
  <c r="F36" i="10"/>
  <c r="J35" i="10"/>
  <c r="F36" i="9"/>
  <c r="J35" i="9"/>
  <c r="F36" i="8"/>
  <c r="J35" i="8"/>
  <c r="F23" i="18" l="1"/>
  <c r="J22" i="18"/>
  <c r="F19" i="15"/>
  <c r="J18" i="15"/>
  <c r="F37" i="10"/>
  <c r="J36" i="10"/>
  <c r="F37" i="9"/>
  <c r="J36" i="9"/>
  <c r="F37" i="8"/>
  <c r="J36" i="8"/>
  <c r="J23" i="18" l="1"/>
  <c r="F24" i="18"/>
  <c r="F20" i="15"/>
  <c r="J19" i="15"/>
  <c r="F38" i="10"/>
  <c r="J37" i="10"/>
  <c r="F38" i="9"/>
  <c r="J37" i="9"/>
  <c r="F38" i="8"/>
  <c r="J37" i="8"/>
  <c r="F25" i="18" l="1"/>
  <c r="J24" i="18"/>
  <c r="F21" i="15"/>
  <c r="J20" i="15"/>
  <c r="F39" i="10"/>
  <c r="J39" i="10" s="1"/>
  <c r="J38" i="10"/>
  <c r="F39" i="9"/>
  <c r="J38" i="9"/>
  <c r="F39" i="8"/>
  <c r="J38" i="8"/>
  <c r="J25" i="18" l="1"/>
  <c r="F26" i="18"/>
  <c r="J21" i="15"/>
  <c r="F22" i="15"/>
  <c r="J39" i="9"/>
  <c r="F40" i="9"/>
  <c r="J40" i="9" s="1"/>
  <c r="J39" i="8"/>
  <c r="F27" i="18" l="1"/>
  <c r="J26" i="18"/>
  <c r="J22" i="15"/>
  <c r="F23" i="15"/>
  <c r="J27" i="18" l="1"/>
  <c r="F28" i="18"/>
  <c r="F24" i="15"/>
  <c r="J23" i="15"/>
  <c r="J28" i="18" l="1"/>
  <c r="F29" i="18"/>
  <c r="J24" i="15"/>
  <c r="F25" i="15"/>
  <c r="J29" i="18" l="1"/>
  <c r="F30" i="18"/>
  <c r="F26" i="15"/>
  <c r="J25" i="15"/>
  <c r="J30" i="18" l="1"/>
  <c r="F31" i="18"/>
  <c r="F27" i="15"/>
  <c r="J26" i="15"/>
  <c r="J31" i="18" l="1"/>
  <c r="F32" i="18"/>
  <c r="F28" i="15"/>
  <c r="J27" i="15"/>
  <c r="J32" i="18" l="1"/>
  <c r="F33" i="18"/>
  <c r="F29" i="15"/>
  <c r="J28" i="15"/>
  <c r="J33" i="18" l="1"/>
  <c r="F34" i="18"/>
  <c r="F30" i="15"/>
  <c r="J29" i="15"/>
  <c r="J34" i="18" l="1"/>
  <c r="F35" i="18"/>
  <c r="F31" i="15"/>
  <c r="J30" i="15"/>
  <c r="F36" i="18" l="1"/>
  <c r="J35" i="18"/>
  <c r="F32" i="15"/>
  <c r="J31" i="15"/>
  <c r="J36" i="18" l="1"/>
  <c r="F37" i="18"/>
  <c r="F33" i="15"/>
  <c r="J32" i="15"/>
  <c r="J37" i="18" l="1"/>
  <c r="F38" i="18"/>
  <c r="F34" i="15"/>
  <c r="J33" i="15"/>
  <c r="F39" i="18" l="1"/>
  <c r="J39" i="18" s="1"/>
  <c r="F10" i="19" s="1"/>
  <c r="J38" i="18"/>
  <c r="F35" i="15"/>
  <c r="J34" i="15"/>
  <c r="F11" i="19" l="1"/>
  <c r="J10" i="19"/>
  <c r="F36" i="15"/>
  <c r="J35" i="15"/>
  <c r="F12" i="19" l="1"/>
  <c r="J11" i="19"/>
  <c r="F37" i="15"/>
  <c r="J36" i="15"/>
  <c r="F13" i="19" l="1"/>
  <c r="J12" i="19"/>
  <c r="F38" i="15"/>
  <c r="J37" i="15"/>
  <c r="F14" i="19" l="1"/>
  <c r="J13" i="19"/>
  <c r="J38" i="15"/>
  <c r="F39" i="15"/>
  <c r="J39" i="15" s="1"/>
  <c r="F10" i="16" s="1"/>
  <c r="F15" i="19" l="1"/>
  <c r="J14" i="19"/>
  <c r="F11" i="16"/>
  <c r="J10" i="16"/>
  <c r="F16" i="19" l="1"/>
  <c r="J15" i="19"/>
  <c r="F12" i="16"/>
  <c r="J11" i="16"/>
  <c r="F17" i="19" l="1"/>
  <c r="J16" i="19"/>
  <c r="F13" i="16"/>
  <c r="J12" i="16"/>
  <c r="F18" i="19" l="1"/>
  <c r="J17" i="19"/>
  <c r="F14" i="16"/>
  <c r="J13" i="16"/>
  <c r="F19" i="19" l="1"/>
  <c r="J18" i="19"/>
  <c r="F15" i="16"/>
  <c r="J14" i="16"/>
  <c r="F20" i="19" l="1"/>
  <c r="J19" i="19"/>
  <c r="J15" i="16"/>
  <c r="F16" i="16"/>
  <c r="F21" i="19" l="1"/>
  <c r="J20" i="19"/>
  <c r="J16" i="16"/>
  <c r="F17" i="16"/>
  <c r="F22" i="19" l="1"/>
  <c r="J21" i="19"/>
  <c r="J17" i="16"/>
  <c r="F18" i="16"/>
  <c r="F23" i="19" l="1"/>
  <c r="J22" i="19"/>
  <c r="J18" i="16"/>
  <c r="F19" i="16"/>
  <c r="F24" i="19" l="1"/>
  <c r="J23" i="19"/>
  <c r="J19" i="16"/>
  <c r="F20" i="16"/>
  <c r="F25" i="19" l="1"/>
  <c r="J24" i="19"/>
  <c r="J20" i="16"/>
  <c r="F21" i="16"/>
  <c r="F26" i="19" l="1"/>
  <c r="J25" i="19"/>
  <c r="F22" i="16"/>
  <c r="J21" i="16"/>
  <c r="F27" i="19" l="1"/>
  <c r="J26" i="19"/>
  <c r="J22" i="16"/>
  <c r="F23" i="16"/>
  <c r="F28" i="19" l="1"/>
  <c r="J27" i="19"/>
  <c r="J23" i="16"/>
  <c r="F24" i="16"/>
  <c r="F29" i="19" l="1"/>
  <c r="J28" i="19"/>
  <c r="J24" i="16"/>
  <c r="F25" i="16"/>
  <c r="F30" i="19" l="1"/>
  <c r="J29" i="19"/>
  <c r="J25" i="16"/>
  <c r="F26" i="16"/>
  <c r="F31" i="19" l="1"/>
  <c r="J30" i="19"/>
  <c r="J26" i="16"/>
  <c r="F27" i="16"/>
  <c r="F32" i="19" l="1"/>
  <c r="J31" i="19"/>
  <c r="J27" i="16"/>
  <c r="F28" i="16"/>
  <c r="F33" i="19" l="1"/>
  <c r="J32" i="19"/>
  <c r="J28" i="16"/>
  <c r="F29" i="16"/>
  <c r="F34" i="19" l="1"/>
  <c r="J33" i="19"/>
  <c r="F30" i="16"/>
  <c r="J29" i="16"/>
  <c r="F35" i="19" l="1"/>
  <c r="J34" i="19"/>
  <c r="J30" i="16"/>
  <c r="F31" i="16"/>
  <c r="F36" i="19" l="1"/>
  <c r="J35" i="19"/>
  <c r="F32" i="16"/>
  <c r="J31" i="16"/>
  <c r="F37" i="19" l="1"/>
  <c r="J36" i="19"/>
  <c r="F33" i="16"/>
  <c r="J32" i="16"/>
  <c r="F38" i="19" l="1"/>
  <c r="J37" i="19"/>
  <c r="J33" i="16"/>
  <c r="F34" i="16"/>
  <c r="F35" i="16" s="1"/>
  <c r="J35" i="16" s="1"/>
  <c r="J38" i="19" l="1"/>
  <c r="F39" i="19"/>
  <c r="J34" i="16"/>
  <c r="J39" i="19" l="1"/>
  <c r="F40" i="19"/>
  <c r="J40" i="19" s="1"/>
  <c r="F36" i="16"/>
  <c r="J36" i="16" l="1"/>
  <c r="F37" i="16"/>
  <c r="J37" i="16" l="1"/>
  <c r="F38" i="16"/>
  <c r="F39" i="16" l="1"/>
  <c r="J38" i="16"/>
  <c r="F40" i="16" l="1"/>
  <c r="J40" i="16" s="1"/>
  <c r="F10" i="17" s="1"/>
  <c r="J39" i="16"/>
  <c r="F11" i="17" l="1"/>
  <c r="J10" i="17"/>
  <c r="F12" i="17" l="1"/>
  <c r="J11" i="17"/>
</calcChain>
</file>

<file path=xl/sharedStrings.xml><?xml version="1.0" encoding="utf-8"?>
<sst xmlns="http://schemas.openxmlformats.org/spreadsheetml/2006/main" count="872" uniqueCount="147">
  <si>
    <t>VESSEL AVAILABILITY</t>
  </si>
  <si>
    <t>NO</t>
  </si>
  <si>
    <t>DATE</t>
  </si>
  <si>
    <t>FROM</t>
  </si>
  <si>
    <t>TO</t>
  </si>
  <si>
    <t>CHARTER TIME (DAY)</t>
  </si>
  <si>
    <t>a</t>
  </si>
  <si>
    <t>OPENING STOCK</t>
  </si>
  <si>
    <t xml:space="preserve">FUEL TRANSACTION </t>
  </si>
  <si>
    <t>RECEIVE</t>
  </si>
  <si>
    <t>TRANSFER</t>
  </si>
  <si>
    <t>b</t>
  </si>
  <si>
    <t>c</t>
  </si>
  <si>
    <t>FUEL CONSUMPTION (L)</t>
  </si>
  <si>
    <t>d</t>
  </si>
  <si>
    <t>FUEL ROB (L)</t>
  </si>
  <si>
    <t>e=(a+b)-(c+d)</t>
  </si>
  <si>
    <t>STOP ENGINE</t>
  </si>
  <si>
    <t>RUNNING HOUR (HH:MM)</t>
  </si>
  <si>
    <t>OPERATIONAL HOURS</t>
  </si>
  <si>
    <t>CHECK TOTAL RH</t>
  </si>
  <si>
    <t>FW ROB (T)</t>
  </si>
  <si>
    <t>REMARK(S)</t>
  </si>
  <si>
    <t>MONTHLY VESSEL OPERATION - TIMESHEET</t>
  </si>
  <si>
    <t>Vessel Name</t>
  </si>
  <si>
    <t>No. Contract</t>
  </si>
  <si>
    <t>No. RO</t>
  </si>
  <si>
    <t>Vendor Name</t>
  </si>
  <si>
    <t>Period</t>
  </si>
  <si>
    <t>: PT. Pelayaran Ekanuri Indra Pratama</t>
  </si>
  <si>
    <t>: 1-31 October 2019</t>
  </si>
  <si>
    <t>Prepared By,</t>
  </si>
  <si>
    <t>Approved By,</t>
  </si>
  <si>
    <t xml:space="preserve">        PT. Pelayaran Ekanuri Indra Pratama</t>
  </si>
  <si>
    <t>SLOW SPEED</t>
  </si>
  <si>
    <t>MANOUEVER</t>
  </si>
  <si>
    <t xml:space="preserve">            PHE OSES Fleet Supervisor</t>
  </si>
  <si>
    <t>Acknowledge By,</t>
  </si>
  <si>
    <t>TOTAL</t>
  </si>
  <si>
    <r>
      <t xml:space="preserve">                                                      </t>
    </r>
    <r>
      <rPr>
        <u/>
        <sz val="9"/>
        <color theme="1"/>
        <rFont val="Calibri"/>
        <family val="2"/>
        <scheme val="minor"/>
      </rPr>
      <t>Sonia Masanja Novelita</t>
    </r>
  </si>
  <si>
    <r>
      <rPr>
        <u/>
        <sz val="9"/>
        <color theme="1"/>
        <rFont val="Calibri"/>
        <family val="2"/>
        <scheme val="minor"/>
      </rPr>
      <t>Daidy Setiawan</t>
    </r>
    <r>
      <rPr>
        <sz val="9"/>
        <color theme="1"/>
        <rFont val="Calibri"/>
        <family val="2"/>
        <charset val="1"/>
        <scheme val="minor"/>
      </rPr>
      <t xml:space="preserve"> </t>
    </r>
  </si>
  <si>
    <t>: 1-30 September 2019</t>
  </si>
  <si>
    <t>Received FW from SV Elok Jaya 15 T</t>
  </si>
  <si>
    <r>
      <t xml:space="preserve">                                                     </t>
    </r>
    <r>
      <rPr>
        <u/>
        <sz val="9"/>
        <color theme="1"/>
        <rFont val="Calibri"/>
        <family val="2"/>
        <scheme val="minor"/>
      </rPr>
      <t xml:space="preserve"> Sigit Parluk</t>
    </r>
  </si>
  <si>
    <t>: 1-30 November 2019</t>
  </si>
  <si>
    <t>HIGH SPEED</t>
  </si>
  <si>
    <t>NORMAL SPEED</t>
  </si>
  <si>
    <t>STANDBY</t>
  </si>
  <si>
    <t>TOWING</t>
  </si>
  <si>
    <t>Refuel from P Superior 9982 Liters</t>
  </si>
  <si>
    <t>Refuel from P Superior 10028 Liters</t>
  </si>
  <si>
    <t>Refuel 9991 Liters, Received FW 25 T from Pabelokan</t>
  </si>
  <si>
    <t>Received FW from AHTS Transco Celebes 30 T</t>
  </si>
  <si>
    <t>: 1-31 Desember 2019</t>
  </si>
  <si>
    <t>: TB Mitra Anugerah 32</t>
  </si>
  <si>
    <t>: 4710002975</t>
  </si>
  <si>
    <t>: 3700037100</t>
  </si>
  <si>
    <t>Refuel 14990 Liters, Received FW 58 T from Pabelokan</t>
  </si>
  <si>
    <t>Refuel 9179 Liters, Received FW 27 T from Pabelokan</t>
  </si>
  <si>
    <t>Refuel 11980 Liters</t>
  </si>
  <si>
    <t>Refuel 9970 Liters, Received FW 30 T from Pabelokan</t>
  </si>
  <si>
    <t xml:space="preserve">                                           </t>
  </si>
  <si>
    <t>Refuel from PABELOKAN 29962 Liters</t>
  </si>
  <si>
    <t>Received FW from PABELOKAN 16 T</t>
  </si>
  <si>
    <t>Received FW from PABELOKAN 47 T</t>
  </si>
  <si>
    <t>Tertanda biru karena RANCU pada tgl 6-19 September 2019</t>
  </si>
  <si>
    <t>Refuel 14950 Liters, Received FW 44 T from Pabelokan</t>
  </si>
  <si>
    <t>Refuel 14974 Liters, Received FW 13 T from Pabelokan</t>
  </si>
  <si>
    <t>Refuel 14926 Liters</t>
  </si>
  <si>
    <t xml:space="preserve">                       PHE OSES Fleet Supervisor</t>
  </si>
  <si>
    <t xml:space="preserve"> </t>
  </si>
  <si>
    <t>No. ROS</t>
  </si>
  <si>
    <t xml:space="preserve">: </t>
  </si>
  <si>
    <t>: 1-31 January 2020</t>
  </si>
  <si>
    <t>Refuel 10000 L and Receive FW 11 T from Pabelokan</t>
  </si>
  <si>
    <t>Refuel 10000 L and Receive FW 10 T from Pabelokan</t>
  </si>
  <si>
    <t>Refuel 10000 L and Receive FW 19 T from Pabelokan</t>
  </si>
  <si>
    <t>Refuel 10000 L and Receive FW 12 T from Pabelokan</t>
  </si>
  <si>
    <t>: 1-31 March 2020</t>
  </si>
  <si>
    <t>Refuel from PABELOKAN 10000 L and Receive FW 10 T from PABELOKAN</t>
  </si>
  <si>
    <t>: 370003982</t>
  </si>
  <si>
    <t>Refuel from PABELOKAN 10000 L and Receive FW 15 T from PABELOKAN</t>
  </si>
  <si>
    <r>
      <t xml:space="preserve">                                                     </t>
    </r>
    <r>
      <rPr>
        <u/>
        <sz val="9"/>
        <color theme="1"/>
        <rFont val="Calibri"/>
        <family val="2"/>
        <scheme val="minor"/>
      </rPr>
      <t xml:space="preserve"> Sigit Parluk P.</t>
    </r>
  </si>
  <si>
    <t>Received FW 10 T from 114</t>
  </si>
  <si>
    <t>Received FW 10 T from 114 and Transfered to NMS Brilliance 13 T</t>
  </si>
  <si>
    <t>Refueled from PABELOKAN 10000 L and Received FW 15 T from PABELOKAN</t>
  </si>
  <si>
    <t>Refueled from PABELOKAN 10000 L and Received FW 14 T from PABELOKAN</t>
  </si>
  <si>
    <t>Received FW 10 T from PABELOKAN and Transfered to NMS Brilliance 6 T</t>
  </si>
  <si>
    <t>Received FW 15 T from 114 and Transfered to NMS Brilliance 10 T</t>
  </si>
  <si>
    <r>
      <t xml:space="preserve">                                                     </t>
    </r>
    <r>
      <rPr>
        <u/>
        <sz val="9"/>
        <color theme="1"/>
        <rFont val="Calibri"/>
        <family val="2"/>
        <scheme val="minor"/>
      </rPr>
      <t xml:space="preserve"> Alvino Shelvion</t>
    </r>
  </si>
  <si>
    <t>: 1-30 April 2020</t>
  </si>
  <si>
    <t>: 1-31 May 2020</t>
  </si>
  <si>
    <t>Acknowledged By,</t>
  </si>
  <si>
    <t>Refueled 10000 L and Received FW 20 T</t>
  </si>
  <si>
    <t>Received FW 9 T</t>
  </si>
  <si>
    <t>Refueled 10000 L</t>
  </si>
  <si>
    <t>Received FW 4 T</t>
  </si>
  <si>
    <t>Received FW 8 T</t>
  </si>
  <si>
    <t>Received FW 15 T and Transfered 10 T</t>
  </si>
  <si>
    <t>: 1-30 June 2020</t>
  </si>
  <si>
    <t>Refueled 5000 L</t>
  </si>
  <si>
    <t>Received FW 20 T</t>
  </si>
  <si>
    <t>11.5</t>
  </si>
  <si>
    <t>Received FW 10 T</t>
  </si>
  <si>
    <t>9.5</t>
  </si>
  <si>
    <t>6.5</t>
  </si>
  <si>
    <t>Received FW 5 T</t>
  </si>
  <si>
    <t>Refueled 10000 L and Received FW 7 T</t>
  </si>
  <si>
    <t>: 1-31 July 2020</t>
  </si>
  <si>
    <t>Refueled 10000 L and Received FW 10 T</t>
  </si>
  <si>
    <t>3.5</t>
  </si>
  <si>
    <t>1.5</t>
  </si>
  <si>
    <t>0.5</t>
  </si>
  <si>
    <t>Received FW 15 T</t>
  </si>
  <si>
    <t>: 1-31 Ausgust 2020</t>
  </si>
  <si>
    <t>OFF HIRE</t>
  </si>
  <si>
    <t>OFF HIRE AT 11 A.M</t>
  </si>
  <si>
    <t>ON HIRE AT 00.00 A.M ; Refueled 6000 L and Received FW 10 T</t>
  </si>
  <si>
    <t>: 1-30 September 2020</t>
  </si>
  <si>
    <t>REMUNERATION</t>
  </si>
  <si>
    <t>SOUNDING</t>
  </si>
  <si>
    <t>FUEL CONSUMPTION</t>
  </si>
  <si>
    <t>(LITERS)</t>
  </si>
  <si>
    <t>4.5</t>
  </si>
  <si>
    <t>Refueled 5000 L and Received FW 15 T from PABELOKAN</t>
  </si>
  <si>
    <t>Refueled 5000 L and Received FW 10 T from PABELOKAN</t>
  </si>
  <si>
    <t xml:space="preserve">Received FW 35 T </t>
  </si>
  <si>
    <t>Refueled 10000 L and Received FW 10 T from PABELOKAN</t>
  </si>
  <si>
    <r>
      <t xml:space="preserve">                                                     </t>
    </r>
    <r>
      <rPr>
        <u/>
        <sz val="9"/>
        <color theme="1"/>
        <rFont val="Calibri"/>
        <family val="2"/>
        <scheme val="minor"/>
      </rPr>
      <t xml:space="preserve"> Sigit Parluk Pujiono</t>
    </r>
  </si>
  <si>
    <t>: 1-31 October 2020</t>
  </si>
  <si>
    <t>Received FW 14 T</t>
  </si>
  <si>
    <r>
      <t xml:space="preserve">                                                      </t>
    </r>
    <r>
      <rPr>
        <u/>
        <sz val="9"/>
        <color theme="1"/>
        <rFont val="Calibri"/>
        <family val="2"/>
        <scheme val="minor"/>
      </rPr>
      <t>Dadang Jalu W. B</t>
    </r>
  </si>
  <si>
    <t xml:space="preserve">                                                      Dadang Jalu W. B</t>
  </si>
  <si>
    <t>Normal speed usage has been approved by Capt. Norman Sasongko</t>
  </si>
  <si>
    <t>Normal speed usage has been approved by Capt. Reza</t>
  </si>
  <si>
    <r>
      <t xml:space="preserve">                                                     </t>
    </r>
    <r>
      <rPr>
        <u/>
        <sz val="9"/>
        <color theme="1"/>
        <rFont val="Calibri"/>
        <family val="2"/>
        <scheme val="minor"/>
      </rPr>
      <t xml:space="preserve"> Dadang Jalu Widya Bhakti</t>
    </r>
  </si>
  <si>
    <t>: 1-30 November 2020</t>
  </si>
  <si>
    <t>Refueled 10000 L and Received FW 22 T</t>
  </si>
  <si>
    <t>Normal Speed Mode has been recommended by Capt. M. Muji Burochman for sailing from 114 to Widuri Terminal</t>
  </si>
  <si>
    <t>Normal Speed Mode has been recommended by Capt. M. Muji Burochman for sailing from Widuri Terminal to 114</t>
  </si>
  <si>
    <t>Refueled 10000 L and Received FW 15 T</t>
  </si>
  <si>
    <t>Received FW 15 T from Terminal 114</t>
  </si>
  <si>
    <r>
      <t xml:space="preserve">                                                      </t>
    </r>
    <r>
      <rPr>
        <u/>
        <sz val="9"/>
        <color theme="1"/>
        <rFont val="Calibri"/>
        <family val="2"/>
        <scheme val="minor"/>
      </rPr>
      <t>Alvino Shelvion</t>
    </r>
  </si>
  <si>
    <t>Refueled 8000 L and Received FW 10 T</t>
  </si>
  <si>
    <t>: 1-31 December 2020</t>
  </si>
  <si>
    <t>Refueled 10000 L and Received FW 20 T from PABELOKAN</t>
  </si>
  <si>
    <t>Refueled 23000 L and Received FW 10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</si>
</sst>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h:mm:ss;@"/>
    <numFmt numFmtId="166" formatCode="[h]:mm:ss;@"/>
    <numFmt numFmtId="167" formatCode="0.0000"/>
  </numFmts>
  <fonts count="14" x14ac:knownFonts="1">
    <font>
      <sz val="11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46" fontId="2" fillId="0" borderId="3" xfId="0" applyNumberFormat="1" applyFont="1" applyBorder="1" applyAlignment="1">
      <alignment horizontal="center" vertical="center"/>
    </xf>
    <xf numFmtId="46" fontId="2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4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165" fontId="6" fillId="0" borderId="8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46" fontId="2" fillId="0" borderId="11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65" fontId="6" fillId="0" borderId="0" xfId="0" applyNumberFormat="1" applyFont="1" applyFill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165" fontId="2" fillId="0" borderId="8" xfId="0" applyNumberFormat="1" applyFont="1" applyFill="1" applyBorder="1" applyAlignment="1">
      <alignment horizontal="center" vertical="center"/>
    </xf>
    <xf numFmtId="46" fontId="2" fillId="0" borderId="8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165" fontId="6" fillId="0" borderId="8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5" fontId="6" fillId="0" borderId="11" xfId="0" applyNumberFormat="1" applyFont="1" applyBorder="1" applyAlignment="1">
      <alignment horizontal="center" vertical="center"/>
    </xf>
    <xf numFmtId="1" fontId="0" fillId="0" borderId="13" xfId="0" applyNumberFormat="1" applyBorder="1" applyAlignment="1">
      <alignment vertical="center"/>
    </xf>
    <xf numFmtId="0" fontId="0" fillId="0" borderId="13" xfId="0" applyBorder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" fontId="0" fillId="3" borderId="0" xfId="0" applyNumberFormat="1" applyFill="1" applyAlignment="1">
      <alignment vertical="center"/>
    </xf>
    <xf numFmtId="0" fontId="0" fillId="0" borderId="6" xfId="0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5" fontId="2" fillId="0" borderId="10" xfId="0" applyNumberFormat="1" applyFont="1" applyFill="1" applyBorder="1" applyAlignment="1">
      <alignment horizontal="center" vertical="center"/>
    </xf>
    <xf numFmtId="46" fontId="2" fillId="0" borderId="10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1" fontId="2" fillId="0" borderId="10" xfId="0" applyNumberFormat="1" applyFont="1" applyFill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5" fontId="6" fillId="0" borderId="10" xfId="0" applyNumberFormat="1" applyFont="1" applyFill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" fontId="2" fillId="0" borderId="19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46" fontId="2" fillId="0" borderId="19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1" fontId="13" fillId="4" borderId="20" xfId="0" applyNumberFormat="1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" fontId="1" fillId="0" borderId="1" xfId="0" applyNumberFormat="1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5" fontId="2" fillId="0" borderId="3" xfId="0" applyNumberFormat="1" applyFont="1" applyFill="1" applyBorder="1" applyAlignment="1">
      <alignment horizontal="center" vertical="center"/>
    </xf>
    <xf numFmtId="46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5" fontId="6" fillId="0" borderId="3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0" fillId="0" borderId="6" xfId="0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8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view="pageBreakPreview" topLeftCell="A4" zoomScale="90" zoomScaleNormal="90" zoomScaleSheetLayoutView="90" workbookViewId="0">
      <pane ySplit="6" topLeftCell="A25" activePane="bottomLeft" state="frozen"/>
      <selection activeCell="A4" sqref="A4"/>
      <selection pane="bottomLeft" activeCell="I21" sqref="I21"/>
    </sheetView>
  </sheetViews>
  <sheetFormatPr defaultRowHeight="15" x14ac:dyDescent="0.25"/>
  <cols>
    <col min="1" max="1" width="4.28515625" style="1" customWidth="1"/>
    <col min="2" max="2" width="8.42578125" style="5" customWidth="1"/>
    <col min="3" max="3" width="7.42578125" style="1" customWidth="1"/>
    <col min="4" max="4" width="7.7109375" style="1" customWidth="1"/>
    <col min="5" max="5" width="7.85546875" style="1" customWidth="1"/>
    <col min="6" max="6" width="10.42578125" style="1" customWidth="1"/>
    <col min="7" max="7" width="7.28515625" style="1" customWidth="1"/>
    <col min="8" max="8" width="8" style="1" customWidth="1"/>
    <col min="9" max="9" width="9.140625" style="1" customWidth="1"/>
    <col min="10" max="10" width="10.42578125" style="1" customWidth="1"/>
    <col min="11" max="11" width="7.7109375" style="1" customWidth="1"/>
    <col min="12" max="13" width="8.28515625" style="1" customWidth="1"/>
    <col min="14" max="14" width="8.42578125" style="1" customWidth="1"/>
    <col min="15" max="15" width="10" style="1" customWidth="1"/>
    <col min="16" max="17" width="8.5703125" style="1" customWidth="1"/>
    <col min="18" max="18" width="8.7109375" style="1" customWidth="1"/>
    <col min="19" max="19" width="10.42578125" style="1" customWidth="1"/>
    <col min="20" max="20" width="8.42578125" style="1" customWidth="1"/>
    <col min="21" max="21" width="26.42578125" style="1" customWidth="1"/>
    <col min="22" max="16384" width="9.140625" style="1"/>
  </cols>
  <sheetData>
    <row r="1" spans="1:27" ht="18" customHeight="1" x14ac:dyDescent="0.25">
      <c r="A1" s="166" t="s">
        <v>23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</row>
    <row r="2" spans="1:27" x14ac:dyDescent="0.25">
      <c r="C2" s="3" t="s">
        <v>24</v>
      </c>
      <c r="D2" s="4"/>
      <c r="E2" s="4"/>
      <c r="F2" s="4" t="s">
        <v>54</v>
      </c>
      <c r="G2" s="4"/>
      <c r="H2" s="4"/>
      <c r="I2" s="4"/>
    </row>
    <row r="3" spans="1:27" x14ac:dyDescent="0.25">
      <c r="C3" s="3" t="s">
        <v>25</v>
      </c>
      <c r="D3" s="4"/>
      <c r="E3" s="4"/>
      <c r="F3" s="4" t="s">
        <v>55</v>
      </c>
      <c r="G3" s="4"/>
      <c r="H3" s="4"/>
      <c r="I3" s="4"/>
    </row>
    <row r="4" spans="1:27" x14ac:dyDescent="0.25">
      <c r="C4" s="3" t="s">
        <v>26</v>
      </c>
      <c r="D4" s="4"/>
      <c r="E4" s="4"/>
      <c r="F4" s="4" t="s">
        <v>56</v>
      </c>
      <c r="G4" s="4"/>
      <c r="H4" s="4"/>
      <c r="I4" s="4"/>
    </row>
    <row r="5" spans="1:27" x14ac:dyDescent="0.25">
      <c r="C5" s="3" t="s">
        <v>27</v>
      </c>
      <c r="D5" s="4"/>
      <c r="E5" s="4"/>
      <c r="F5" s="4" t="s">
        <v>29</v>
      </c>
      <c r="G5" s="4"/>
      <c r="H5" s="4"/>
      <c r="I5" s="4"/>
    </row>
    <row r="6" spans="1:27" ht="15.75" thickBot="1" x14ac:dyDescent="0.3">
      <c r="C6" s="3" t="s">
        <v>28</v>
      </c>
      <c r="D6" s="4"/>
      <c r="E6" s="4"/>
      <c r="F6" s="4" t="s">
        <v>41</v>
      </c>
      <c r="G6" s="4"/>
      <c r="H6" s="4"/>
      <c r="I6" s="4"/>
    </row>
    <row r="7" spans="1:27" ht="30.75" customHeight="1" x14ac:dyDescent="0.25">
      <c r="A7" s="167" t="s">
        <v>1</v>
      </c>
      <c r="B7" s="170" t="s">
        <v>2</v>
      </c>
      <c r="C7" s="173" t="s">
        <v>0</v>
      </c>
      <c r="D7" s="173"/>
      <c r="E7" s="173" t="s">
        <v>5</v>
      </c>
      <c r="F7" s="173" t="s">
        <v>7</v>
      </c>
      <c r="G7" s="173" t="s">
        <v>8</v>
      </c>
      <c r="H7" s="173"/>
      <c r="I7" s="176" t="s">
        <v>13</v>
      </c>
      <c r="J7" s="173" t="s">
        <v>15</v>
      </c>
      <c r="K7" s="173" t="s">
        <v>21</v>
      </c>
      <c r="L7" s="173" t="s">
        <v>18</v>
      </c>
      <c r="M7" s="173"/>
      <c r="N7" s="173"/>
      <c r="O7" s="173"/>
      <c r="P7" s="173"/>
      <c r="Q7" s="173"/>
      <c r="R7" s="173"/>
      <c r="S7" s="173" t="s">
        <v>19</v>
      </c>
      <c r="T7" s="173" t="s">
        <v>20</v>
      </c>
      <c r="U7" s="177" t="s">
        <v>22</v>
      </c>
    </row>
    <row r="8" spans="1:27" ht="17.25" customHeight="1" x14ac:dyDescent="0.25">
      <c r="A8" s="168"/>
      <c r="B8" s="171"/>
      <c r="C8" s="174" t="s">
        <v>3</v>
      </c>
      <c r="D8" s="174" t="s">
        <v>4</v>
      </c>
      <c r="E8" s="174"/>
      <c r="F8" s="174"/>
      <c r="G8" s="58" t="s">
        <v>9</v>
      </c>
      <c r="H8" s="58" t="s">
        <v>10</v>
      </c>
      <c r="I8" s="174"/>
      <c r="J8" s="174"/>
      <c r="K8" s="174"/>
      <c r="L8" s="174" t="s">
        <v>45</v>
      </c>
      <c r="M8" s="174" t="s">
        <v>46</v>
      </c>
      <c r="N8" s="174" t="s">
        <v>34</v>
      </c>
      <c r="O8" s="181" t="s">
        <v>35</v>
      </c>
      <c r="P8" s="174" t="s">
        <v>47</v>
      </c>
      <c r="Q8" s="181" t="s">
        <v>48</v>
      </c>
      <c r="R8" s="174" t="s">
        <v>17</v>
      </c>
      <c r="S8" s="174"/>
      <c r="T8" s="174"/>
      <c r="U8" s="178"/>
    </row>
    <row r="9" spans="1:27" ht="26.25" customHeight="1" thickBot="1" x14ac:dyDescent="0.3">
      <c r="A9" s="169"/>
      <c r="B9" s="172"/>
      <c r="C9" s="175"/>
      <c r="D9" s="175"/>
      <c r="E9" s="175"/>
      <c r="F9" s="59" t="s">
        <v>6</v>
      </c>
      <c r="G9" s="59" t="s">
        <v>11</v>
      </c>
      <c r="H9" s="59" t="s">
        <v>12</v>
      </c>
      <c r="I9" s="59" t="s">
        <v>14</v>
      </c>
      <c r="J9" s="59" t="s">
        <v>16</v>
      </c>
      <c r="K9" s="175"/>
      <c r="L9" s="175"/>
      <c r="M9" s="175"/>
      <c r="N9" s="175"/>
      <c r="O9" s="182"/>
      <c r="P9" s="175"/>
      <c r="Q9" s="182"/>
      <c r="R9" s="175"/>
      <c r="S9" s="175"/>
      <c r="T9" s="175"/>
      <c r="U9" s="179"/>
      <c r="V9" s="22">
        <f>180/60</f>
        <v>3</v>
      </c>
      <c r="W9" s="1">
        <f>89/60</f>
        <v>1.4833333333333334</v>
      </c>
      <c r="X9" s="1">
        <f>120/60</f>
        <v>2</v>
      </c>
      <c r="Y9" s="1">
        <f>89/60</f>
        <v>1.4833333333333334</v>
      </c>
      <c r="Z9" s="1">
        <f>40/60</f>
        <v>0.66666666666666663</v>
      </c>
      <c r="AA9" s="1">
        <f>0/60</f>
        <v>0</v>
      </c>
    </row>
    <row r="10" spans="1:27" x14ac:dyDescent="0.25">
      <c r="A10" s="7">
        <v>1</v>
      </c>
      <c r="B10" s="8"/>
      <c r="C10" s="18"/>
      <c r="D10" s="20"/>
      <c r="E10" s="15"/>
      <c r="F10" s="15"/>
      <c r="G10" s="38"/>
      <c r="H10" s="15"/>
      <c r="I10" s="44"/>
      <c r="J10" s="46"/>
      <c r="K10" s="31"/>
      <c r="L10" s="34"/>
      <c r="M10" s="35"/>
      <c r="N10" s="35"/>
      <c r="O10" s="35"/>
      <c r="P10" s="35"/>
      <c r="Q10" s="61"/>
      <c r="R10" s="34"/>
      <c r="S10" s="20"/>
      <c r="T10" s="20"/>
      <c r="U10" s="27"/>
      <c r="V10" s="22">
        <f t="shared" ref="V10:V40" si="0">180/60</f>
        <v>3</v>
      </c>
      <c r="W10" s="1">
        <f t="shared" ref="W10:W40" si="1">89/60</f>
        <v>1.4833333333333334</v>
      </c>
      <c r="X10" s="1">
        <f t="shared" ref="X10:X40" si="2">120/60</f>
        <v>2</v>
      </c>
      <c r="Y10" s="1">
        <f t="shared" ref="Y10:Y40" si="3">89/60</f>
        <v>1.4833333333333334</v>
      </c>
      <c r="Z10" s="1">
        <f t="shared" ref="Z10:Z40" si="4">40/60</f>
        <v>0.66666666666666663</v>
      </c>
      <c r="AA10" s="1">
        <f t="shared" ref="AA10:AA40" si="5">0/60</f>
        <v>0</v>
      </c>
    </row>
    <row r="11" spans="1:27" x14ac:dyDescent="0.25">
      <c r="A11" s="9">
        <v>2</v>
      </c>
      <c r="B11" s="10"/>
      <c r="C11" s="19"/>
      <c r="D11" s="21"/>
      <c r="E11" s="16"/>
      <c r="F11" s="39"/>
      <c r="G11" s="40"/>
      <c r="H11" s="16"/>
      <c r="I11" s="39"/>
      <c r="J11" s="47"/>
      <c r="K11" s="31"/>
      <c r="L11" s="35"/>
      <c r="M11" s="35"/>
      <c r="N11" s="35"/>
      <c r="O11" s="35"/>
      <c r="P11" s="35"/>
      <c r="Q11" s="61"/>
      <c r="R11" s="35"/>
      <c r="S11" s="21"/>
      <c r="T11" s="21"/>
      <c r="U11" s="27"/>
      <c r="V11" s="22">
        <f t="shared" si="0"/>
        <v>3</v>
      </c>
      <c r="W11" s="1">
        <f t="shared" si="1"/>
        <v>1.4833333333333334</v>
      </c>
      <c r="X11" s="1">
        <f t="shared" si="2"/>
        <v>2</v>
      </c>
      <c r="Y11" s="1">
        <f t="shared" si="3"/>
        <v>1.4833333333333334</v>
      </c>
      <c r="Z11" s="1">
        <f t="shared" si="4"/>
        <v>0.66666666666666663</v>
      </c>
      <c r="AA11" s="1">
        <f t="shared" si="5"/>
        <v>0</v>
      </c>
    </row>
    <row r="12" spans="1:27" x14ac:dyDescent="0.25">
      <c r="A12" s="9">
        <v>3</v>
      </c>
      <c r="B12" s="10"/>
      <c r="C12" s="19"/>
      <c r="D12" s="21"/>
      <c r="E12" s="16"/>
      <c r="F12" s="39"/>
      <c r="G12" s="40"/>
      <c r="H12" s="16"/>
      <c r="I12" s="39"/>
      <c r="J12" s="47"/>
      <c r="K12" s="31"/>
      <c r="L12" s="35"/>
      <c r="M12" s="35"/>
      <c r="N12" s="35"/>
      <c r="O12" s="35"/>
      <c r="P12" s="35"/>
      <c r="Q12" s="61"/>
      <c r="R12" s="35"/>
      <c r="S12" s="21"/>
      <c r="T12" s="21"/>
      <c r="U12" s="11"/>
      <c r="V12" s="22">
        <f t="shared" si="0"/>
        <v>3</v>
      </c>
      <c r="W12" s="1">
        <f t="shared" si="1"/>
        <v>1.4833333333333334</v>
      </c>
      <c r="X12" s="1">
        <f t="shared" si="2"/>
        <v>2</v>
      </c>
      <c r="Y12" s="1">
        <f t="shared" si="3"/>
        <v>1.4833333333333334</v>
      </c>
      <c r="Z12" s="1">
        <f t="shared" si="4"/>
        <v>0.66666666666666663</v>
      </c>
      <c r="AA12" s="1">
        <f t="shared" si="5"/>
        <v>0</v>
      </c>
    </row>
    <row r="13" spans="1:27" x14ac:dyDescent="0.25">
      <c r="A13" s="9">
        <v>4</v>
      </c>
      <c r="B13" s="10"/>
      <c r="C13" s="19"/>
      <c r="D13" s="21"/>
      <c r="E13" s="16"/>
      <c r="F13" s="39"/>
      <c r="G13" s="40"/>
      <c r="H13" s="16"/>
      <c r="I13" s="39"/>
      <c r="J13" s="47"/>
      <c r="K13" s="32"/>
      <c r="L13" s="35"/>
      <c r="M13" s="35"/>
      <c r="N13" s="35"/>
      <c r="O13" s="35"/>
      <c r="P13" s="35"/>
      <c r="Q13" s="61"/>
      <c r="R13" s="35"/>
      <c r="S13" s="21"/>
      <c r="T13" s="21"/>
      <c r="U13" s="27"/>
      <c r="V13" s="22">
        <f t="shared" si="0"/>
        <v>3</v>
      </c>
      <c r="W13" s="1">
        <f t="shared" si="1"/>
        <v>1.4833333333333334</v>
      </c>
      <c r="X13" s="1">
        <f t="shared" si="2"/>
        <v>2</v>
      </c>
      <c r="Y13" s="1">
        <f t="shared" si="3"/>
        <v>1.4833333333333334</v>
      </c>
      <c r="Z13" s="1">
        <f t="shared" si="4"/>
        <v>0.66666666666666663</v>
      </c>
      <c r="AA13" s="1">
        <f t="shared" si="5"/>
        <v>0</v>
      </c>
    </row>
    <row r="14" spans="1:27" s="29" customFormat="1" x14ac:dyDescent="0.25">
      <c r="A14" s="23">
        <v>5</v>
      </c>
      <c r="B14" s="10"/>
      <c r="C14" s="24"/>
      <c r="D14" s="25"/>
      <c r="E14" s="26"/>
      <c r="F14" s="39"/>
      <c r="G14" s="41"/>
      <c r="H14" s="26"/>
      <c r="I14" s="30"/>
      <c r="J14" s="47"/>
      <c r="K14" s="32"/>
      <c r="L14" s="36"/>
      <c r="M14" s="36"/>
      <c r="N14" s="36"/>
      <c r="O14" s="36"/>
      <c r="P14" s="36"/>
      <c r="Q14" s="61"/>
      <c r="R14" s="35"/>
      <c r="S14" s="25"/>
      <c r="T14" s="25"/>
      <c r="U14" s="27"/>
      <c r="V14" s="28">
        <f t="shared" si="0"/>
        <v>3</v>
      </c>
      <c r="W14" s="29">
        <f t="shared" si="1"/>
        <v>1.4833333333333334</v>
      </c>
      <c r="X14" s="29">
        <f t="shared" si="2"/>
        <v>2</v>
      </c>
      <c r="Y14" s="29">
        <f t="shared" si="3"/>
        <v>1.4833333333333334</v>
      </c>
      <c r="Z14" s="29">
        <f t="shared" si="4"/>
        <v>0.66666666666666663</v>
      </c>
      <c r="AA14" s="29">
        <f t="shared" si="5"/>
        <v>0</v>
      </c>
    </row>
    <row r="15" spans="1:27" s="29" customFormat="1" x14ac:dyDescent="0.25">
      <c r="A15" s="23">
        <v>6</v>
      </c>
      <c r="B15" s="70">
        <v>43714</v>
      </c>
      <c r="C15" s="24">
        <v>0</v>
      </c>
      <c r="D15" s="25">
        <v>1</v>
      </c>
      <c r="E15" s="26">
        <v>1</v>
      </c>
      <c r="F15" s="30">
        <v>17329</v>
      </c>
      <c r="G15" s="41"/>
      <c r="H15" s="26">
        <v>0</v>
      </c>
      <c r="I15" s="30">
        <v>16</v>
      </c>
      <c r="J15" s="71">
        <f t="shared" ref="J15:J39" si="6">(F15+G15)-(H15+I15)</f>
        <v>17313</v>
      </c>
      <c r="K15" s="32">
        <v>64</v>
      </c>
      <c r="L15" s="36">
        <v>0</v>
      </c>
      <c r="M15" s="72">
        <v>0</v>
      </c>
      <c r="N15" s="72">
        <v>0</v>
      </c>
      <c r="O15" s="72">
        <v>0</v>
      </c>
      <c r="P15" s="36">
        <v>8.3333333333333329E-2</v>
      </c>
      <c r="Q15" s="72">
        <v>0</v>
      </c>
      <c r="R15" s="36">
        <f t="shared" ref="R15:R38" si="7">D15-(L15+M15+P15+N15+O15+Q15)</f>
        <v>0.91666666666666663</v>
      </c>
      <c r="S15" s="25">
        <v>1</v>
      </c>
      <c r="T15" s="25">
        <v>1</v>
      </c>
      <c r="V15" s="28">
        <f t="shared" si="0"/>
        <v>3</v>
      </c>
      <c r="W15" s="29">
        <f t="shared" si="1"/>
        <v>1.4833333333333334</v>
      </c>
      <c r="X15" s="29">
        <f t="shared" si="2"/>
        <v>2</v>
      </c>
      <c r="Y15" s="29">
        <f t="shared" si="3"/>
        <v>1.4833333333333334</v>
      </c>
      <c r="Z15" s="29">
        <f t="shared" si="4"/>
        <v>0.66666666666666663</v>
      </c>
      <c r="AA15" s="29">
        <f t="shared" si="5"/>
        <v>0</v>
      </c>
    </row>
    <row r="16" spans="1:27" s="29" customFormat="1" x14ac:dyDescent="0.25">
      <c r="A16" s="23">
        <v>7</v>
      </c>
      <c r="B16" s="70">
        <v>43715</v>
      </c>
      <c r="C16" s="24">
        <v>0</v>
      </c>
      <c r="D16" s="25">
        <v>1</v>
      </c>
      <c r="E16" s="26">
        <v>1</v>
      </c>
      <c r="F16" s="30">
        <f>F15-I15+G15</f>
        <v>17313</v>
      </c>
      <c r="G16" s="41"/>
      <c r="H16" s="26">
        <v>0</v>
      </c>
      <c r="I16" s="30">
        <v>1274</v>
      </c>
      <c r="J16" s="71">
        <f t="shared" si="6"/>
        <v>16039</v>
      </c>
      <c r="K16" s="32">
        <v>77</v>
      </c>
      <c r="L16" s="36">
        <v>0</v>
      </c>
      <c r="M16" s="36">
        <v>6.25E-2</v>
      </c>
      <c r="N16" s="36">
        <v>0.26666666666666666</v>
      </c>
      <c r="O16" s="72">
        <v>0</v>
      </c>
      <c r="P16" s="36">
        <v>0.1125</v>
      </c>
      <c r="Q16" s="72">
        <v>0</v>
      </c>
      <c r="R16" s="36">
        <f t="shared" si="7"/>
        <v>0.55833333333333335</v>
      </c>
      <c r="S16" s="25">
        <v>1</v>
      </c>
      <c r="T16" s="25">
        <v>1</v>
      </c>
      <c r="U16" s="27" t="s">
        <v>63</v>
      </c>
      <c r="V16" s="28">
        <f t="shared" si="0"/>
        <v>3</v>
      </c>
      <c r="W16" s="29">
        <f t="shared" si="1"/>
        <v>1.4833333333333334</v>
      </c>
      <c r="X16" s="29">
        <f t="shared" si="2"/>
        <v>2</v>
      </c>
      <c r="Y16" s="29">
        <f t="shared" si="3"/>
        <v>1.4833333333333334</v>
      </c>
      <c r="Z16" s="29">
        <f t="shared" si="4"/>
        <v>0.66666666666666663</v>
      </c>
      <c r="AA16" s="29">
        <f t="shared" si="5"/>
        <v>0</v>
      </c>
    </row>
    <row r="17" spans="1:27" s="29" customFormat="1" x14ac:dyDescent="0.25">
      <c r="A17" s="23">
        <v>8</v>
      </c>
      <c r="B17" s="70">
        <v>43716</v>
      </c>
      <c r="C17" s="24">
        <v>0</v>
      </c>
      <c r="D17" s="25">
        <v>1</v>
      </c>
      <c r="E17" s="26">
        <v>1</v>
      </c>
      <c r="F17" s="30">
        <f t="shared" ref="F17:F39" si="8">F16-I16+G16</f>
        <v>16039</v>
      </c>
      <c r="G17" s="41">
        <v>29962</v>
      </c>
      <c r="H17" s="26">
        <v>0</v>
      </c>
      <c r="I17" s="30">
        <v>945</v>
      </c>
      <c r="J17" s="71">
        <f>(F17+G17)-(H17+I17)</f>
        <v>45056</v>
      </c>
      <c r="K17" s="32">
        <v>74</v>
      </c>
      <c r="L17" s="36">
        <v>0</v>
      </c>
      <c r="M17" s="36">
        <v>0.32916666666666666</v>
      </c>
      <c r="N17" s="36">
        <v>6.6666666666666666E-2</v>
      </c>
      <c r="O17" s="36">
        <v>4.5833333333333337E-2</v>
      </c>
      <c r="P17" s="36">
        <v>0.55833333333333335</v>
      </c>
      <c r="Q17" s="72">
        <v>0</v>
      </c>
      <c r="R17" s="36">
        <f t="shared" si="7"/>
        <v>0</v>
      </c>
      <c r="S17" s="25">
        <v>1</v>
      </c>
      <c r="T17" s="25">
        <v>1</v>
      </c>
      <c r="U17" s="27" t="s">
        <v>62</v>
      </c>
      <c r="V17" s="28">
        <f t="shared" si="0"/>
        <v>3</v>
      </c>
      <c r="W17" s="29">
        <f t="shared" si="1"/>
        <v>1.4833333333333334</v>
      </c>
      <c r="X17" s="29">
        <f t="shared" si="2"/>
        <v>2</v>
      </c>
      <c r="Y17" s="29">
        <f t="shared" si="3"/>
        <v>1.4833333333333334</v>
      </c>
      <c r="Z17" s="29">
        <f t="shared" si="4"/>
        <v>0.66666666666666663</v>
      </c>
      <c r="AA17" s="29">
        <f t="shared" si="5"/>
        <v>0</v>
      </c>
    </row>
    <row r="18" spans="1:27" s="29" customFormat="1" x14ac:dyDescent="0.25">
      <c r="A18" s="23">
        <v>9</v>
      </c>
      <c r="B18" s="70">
        <v>43717</v>
      </c>
      <c r="C18" s="24">
        <v>0</v>
      </c>
      <c r="D18" s="25">
        <v>1</v>
      </c>
      <c r="E18" s="26">
        <v>1</v>
      </c>
      <c r="F18" s="30">
        <f t="shared" si="8"/>
        <v>45056</v>
      </c>
      <c r="G18" s="41"/>
      <c r="H18" s="26">
        <v>0</v>
      </c>
      <c r="I18" s="30">
        <v>644</v>
      </c>
      <c r="J18" s="71">
        <f t="shared" si="6"/>
        <v>44412</v>
      </c>
      <c r="K18" s="32">
        <v>71</v>
      </c>
      <c r="L18" s="36">
        <v>0</v>
      </c>
      <c r="M18" s="36">
        <v>4.1666666666666664E-2</v>
      </c>
      <c r="N18" s="36">
        <v>0</v>
      </c>
      <c r="O18" s="36">
        <v>4.5833333333333337E-2</v>
      </c>
      <c r="P18" s="36">
        <v>0.91249999999999998</v>
      </c>
      <c r="Q18" s="72">
        <v>0</v>
      </c>
      <c r="R18" s="36">
        <f t="shared" si="7"/>
        <v>0</v>
      </c>
      <c r="S18" s="25">
        <v>1</v>
      </c>
      <c r="T18" s="25">
        <v>1</v>
      </c>
      <c r="U18" s="27"/>
      <c r="V18" s="28">
        <f t="shared" si="0"/>
        <v>3</v>
      </c>
      <c r="W18" s="29">
        <f t="shared" si="1"/>
        <v>1.4833333333333334</v>
      </c>
      <c r="X18" s="29">
        <f t="shared" si="2"/>
        <v>2</v>
      </c>
      <c r="Y18" s="29">
        <f t="shared" si="3"/>
        <v>1.4833333333333334</v>
      </c>
      <c r="Z18" s="29">
        <f t="shared" si="4"/>
        <v>0.66666666666666663</v>
      </c>
      <c r="AA18" s="29">
        <f t="shared" si="5"/>
        <v>0</v>
      </c>
    </row>
    <row r="19" spans="1:27" s="29" customFormat="1" x14ac:dyDescent="0.25">
      <c r="A19" s="23">
        <v>10</v>
      </c>
      <c r="B19" s="70">
        <v>43718</v>
      </c>
      <c r="C19" s="24">
        <v>0</v>
      </c>
      <c r="D19" s="25">
        <v>1</v>
      </c>
      <c r="E19" s="26">
        <v>1</v>
      </c>
      <c r="F19" s="30">
        <f t="shared" si="8"/>
        <v>44412</v>
      </c>
      <c r="G19" s="41"/>
      <c r="H19" s="26">
        <v>0</v>
      </c>
      <c r="I19" s="30">
        <v>544</v>
      </c>
      <c r="J19" s="71">
        <f t="shared" si="6"/>
        <v>43868</v>
      </c>
      <c r="K19" s="32">
        <v>67</v>
      </c>
      <c r="L19" s="36">
        <v>0</v>
      </c>
      <c r="M19" s="36">
        <v>2.0833333333333332E-2</v>
      </c>
      <c r="N19" s="36">
        <v>9.5833333333333326E-2</v>
      </c>
      <c r="O19" s="36">
        <v>0</v>
      </c>
      <c r="P19" s="36">
        <v>0.8833333333333333</v>
      </c>
      <c r="Q19" s="72">
        <v>0</v>
      </c>
      <c r="R19" s="36">
        <f t="shared" si="7"/>
        <v>0</v>
      </c>
      <c r="S19" s="25">
        <v>1</v>
      </c>
      <c r="T19" s="25">
        <v>1</v>
      </c>
      <c r="V19" s="28">
        <f t="shared" si="0"/>
        <v>3</v>
      </c>
      <c r="W19" s="29">
        <f t="shared" si="1"/>
        <v>1.4833333333333334</v>
      </c>
      <c r="X19" s="29">
        <f t="shared" si="2"/>
        <v>2</v>
      </c>
      <c r="Y19" s="29">
        <f t="shared" si="3"/>
        <v>1.4833333333333334</v>
      </c>
      <c r="Z19" s="29">
        <f t="shared" si="4"/>
        <v>0.66666666666666663</v>
      </c>
      <c r="AA19" s="29">
        <f t="shared" si="5"/>
        <v>0</v>
      </c>
    </row>
    <row r="20" spans="1:27" s="29" customFormat="1" x14ac:dyDescent="0.25">
      <c r="A20" s="23">
        <v>11</v>
      </c>
      <c r="B20" s="70">
        <v>43719</v>
      </c>
      <c r="C20" s="24">
        <v>0</v>
      </c>
      <c r="D20" s="25">
        <v>1</v>
      </c>
      <c r="E20" s="26">
        <v>1</v>
      </c>
      <c r="F20" s="30">
        <f>F19-I19+G19</f>
        <v>43868</v>
      </c>
      <c r="G20" s="41"/>
      <c r="H20" s="26">
        <v>0</v>
      </c>
      <c r="I20" s="30">
        <v>593</v>
      </c>
      <c r="J20" s="71">
        <f t="shared" si="6"/>
        <v>43275</v>
      </c>
      <c r="K20" s="32">
        <v>63</v>
      </c>
      <c r="L20" s="36">
        <v>0</v>
      </c>
      <c r="M20" s="36">
        <v>6.6666666666666666E-2</v>
      </c>
      <c r="N20" s="36">
        <v>7.9166666666666663E-2</v>
      </c>
      <c r="O20" s="36">
        <v>0</v>
      </c>
      <c r="P20" s="36">
        <v>0.85416666666666663</v>
      </c>
      <c r="Q20" s="72">
        <v>0</v>
      </c>
      <c r="R20" s="36">
        <f t="shared" si="7"/>
        <v>0</v>
      </c>
      <c r="S20" s="25">
        <v>1</v>
      </c>
      <c r="T20" s="25">
        <v>1</v>
      </c>
      <c r="U20" s="27"/>
      <c r="V20" s="28">
        <f t="shared" si="0"/>
        <v>3</v>
      </c>
      <c r="W20" s="29">
        <f t="shared" si="1"/>
        <v>1.4833333333333334</v>
      </c>
      <c r="X20" s="29">
        <f t="shared" si="2"/>
        <v>2</v>
      </c>
      <c r="Y20" s="29">
        <f t="shared" si="3"/>
        <v>1.4833333333333334</v>
      </c>
      <c r="Z20" s="29">
        <f t="shared" si="4"/>
        <v>0.66666666666666663</v>
      </c>
      <c r="AA20" s="29">
        <f t="shared" si="5"/>
        <v>0</v>
      </c>
    </row>
    <row r="21" spans="1:27" s="29" customFormat="1" x14ac:dyDescent="0.25">
      <c r="A21" s="23">
        <v>12</v>
      </c>
      <c r="B21" s="70">
        <v>43720</v>
      </c>
      <c r="C21" s="24">
        <v>0</v>
      </c>
      <c r="D21" s="25">
        <v>1</v>
      </c>
      <c r="E21" s="26">
        <v>1</v>
      </c>
      <c r="F21" s="30">
        <f t="shared" si="8"/>
        <v>43275</v>
      </c>
      <c r="G21" s="41"/>
      <c r="H21" s="26">
        <v>0</v>
      </c>
      <c r="I21" s="30">
        <v>981</v>
      </c>
      <c r="J21" s="71">
        <f t="shared" si="6"/>
        <v>42294</v>
      </c>
      <c r="K21" s="32">
        <v>60</v>
      </c>
      <c r="L21" s="36">
        <v>0</v>
      </c>
      <c r="M21" s="36">
        <v>0.15416666666666667</v>
      </c>
      <c r="N21" s="36">
        <v>0.15833333333333333</v>
      </c>
      <c r="O21" s="36">
        <v>0</v>
      </c>
      <c r="P21" s="36">
        <v>0.6875</v>
      </c>
      <c r="Q21" s="72">
        <v>0</v>
      </c>
      <c r="R21" s="36">
        <f t="shared" si="7"/>
        <v>0</v>
      </c>
      <c r="S21" s="25">
        <v>1</v>
      </c>
      <c r="T21" s="25">
        <v>1</v>
      </c>
      <c r="U21" s="64"/>
      <c r="V21" s="28">
        <f t="shared" si="0"/>
        <v>3</v>
      </c>
      <c r="W21" s="29">
        <f t="shared" si="1"/>
        <v>1.4833333333333334</v>
      </c>
      <c r="X21" s="29">
        <f t="shared" si="2"/>
        <v>2</v>
      </c>
      <c r="Y21" s="29">
        <f t="shared" si="3"/>
        <v>1.4833333333333334</v>
      </c>
      <c r="Z21" s="29">
        <f t="shared" si="4"/>
        <v>0.66666666666666663</v>
      </c>
      <c r="AA21" s="29">
        <f t="shared" si="5"/>
        <v>0</v>
      </c>
    </row>
    <row r="22" spans="1:27" s="29" customFormat="1" x14ac:dyDescent="0.25">
      <c r="A22" s="23">
        <v>13</v>
      </c>
      <c r="B22" s="70">
        <v>43721</v>
      </c>
      <c r="C22" s="24">
        <v>0</v>
      </c>
      <c r="D22" s="25">
        <v>1</v>
      </c>
      <c r="E22" s="26">
        <v>1</v>
      </c>
      <c r="F22" s="30">
        <f t="shared" si="8"/>
        <v>42294</v>
      </c>
      <c r="G22" s="41"/>
      <c r="H22" s="26">
        <v>0</v>
      </c>
      <c r="I22" s="30">
        <v>823</v>
      </c>
      <c r="J22" s="71">
        <f t="shared" si="6"/>
        <v>41471</v>
      </c>
      <c r="K22" s="32">
        <v>57</v>
      </c>
      <c r="L22" s="36">
        <v>0</v>
      </c>
      <c r="M22" s="36">
        <v>6.8749999999999992E-2</v>
      </c>
      <c r="N22" s="36">
        <v>0.19791666666666666</v>
      </c>
      <c r="O22" s="36">
        <v>0</v>
      </c>
      <c r="P22" s="36">
        <v>0.73333333333333339</v>
      </c>
      <c r="Q22" s="72">
        <v>0</v>
      </c>
      <c r="R22" s="36">
        <f t="shared" si="7"/>
        <v>0</v>
      </c>
      <c r="S22" s="25">
        <v>1</v>
      </c>
      <c r="T22" s="25">
        <v>1</v>
      </c>
      <c r="U22" s="27"/>
      <c r="V22" s="28">
        <f t="shared" si="0"/>
        <v>3</v>
      </c>
      <c r="W22" s="29">
        <f t="shared" si="1"/>
        <v>1.4833333333333334</v>
      </c>
      <c r="X22" s="29">
        <f t="shared" si="2"/>
        <v>2</v>
      </c>
      <c r="Y22" s="29">
        <f t="shared" si="3"/>
        <v>1.4833333333333334</v>
      </c>
      <c r="Z22" s="29">
        <f t="shared" si="4"/>
        <v>0.66666666666666663</v>
      </c>
      <c r="AA22" s="29">
        <f t="shared" si="5"/>
        <v>0</v>
      </c>
    </row>
    <row r="23" spans="1:27" s="29" customFormat="1" x14ac:dyDescent="0.25">
      <c r="A23" s="23">
        <v>14</v>
      </c>
      <c r="B23" s="70">
        <v>43722</v>
      </c>
      <c r="C23" s="24">
        <v>0</v>
      </c>
      <c r="D23" s="25">
        <v>1</v>
      </c>
      <c r="E23" s="26">
        <v>1</v>
      </c>
      <c r="F23" s="30">
        <f t="shared" si="8"/>
        <v>41471</v>
      </c>
      <c r="G23" s="41"/>
      <c r="H23" s="26">
        <v>0</v>
      </c>
      <c r="I23" s="30">
        <v>1639</v>
      </c>
      <c r="J23" s="71">
        <f t="shared" si="6"/>
        <v>39832</v>
      </c>
      <c r="K23" s="32">
        <v>53</v>
      </c>
      <c r="L23" s="36">
        <v>0</v>
      </c>
      <c r="M23" s="36">
        <v>8.2638888888888887E-2</v>
      </c>
      <c r="N23" s="36">
        <v>0.53819444444444442</v>
      </c>
      <c r="O23" s="36">
        <v>0</v>
      </c>
      <c r="P23" s="36">
        <v>0.37916666666666665</v>
      </c>
      <c r="Q23" s="72">
        <v>0</v>
      </c>
      <c r="R23" s="36">
        <f t="shared" si="7"/>
        <v>0</v>
      </c>
      <c r="S23" s="25">
        <v>1</v>
      </c>
      <c r="T23" s="25">
        <v>1</v>
      </c>
      <c r="U23" s="27"/>
      <c r="V23" s="28">
        <f t="shared" si="0"/>
        <v>3</v>
      </c>
      <c r="W23" s="29">
        <f t="shared" si="1"/>
        <v>1.4833333333333334</v>
      </c>
      <c r="X23" s="29">
        <f t="shared" si="2"/>
        <v>2</v>
      </c>
      <c r="Y23" s="29">
        <f t="shared" si="3"/>
        <v>1.4833333333333334</v>
      </c>
      <c r="Z23" s="29">
        <f t="shared" si="4"/>
        <v>0.66666666666666663</v>
      </c>
      <c r="AA23" s="29">
        <f t="shared" si="5"/>
        <v>0</v>
      </c>
    </row>
    <row r="24" spans="1:27" s="29" customFormat="1" x14ac:dyDescent="0.25">
      <c r="A24" s="23">
        <v>15</v>
      </c>
      <c r="B24" s="70">
        <v>43723</v>
      </c>
      <c r="C24" s="24">
        <v>0</v>
      </c>
      <c r="D24" s="25">
        <v>1</v>
      </c>
      <c r="E24" s="26">
        <v>1</v>
      </c>
      <c r="F24" s="30">
        <f t="shared" si="8"/>
        <v>39832</v>
      </c>
      <c r="G24" s="41"/>
      <c r="H24" s="26">
        <v>0</v>
      </c>
      <c r="I24" s="30">
        <v>1274</v>
      </c>
      <c r="J24" s="71">
        <f t="shared" si="6"/>
        <v>38558</v>
      </c>
      <c r="K24" s="32">
        <v>50</v>
      </c>
      <c r="L24" s="36">
        <v>0</v>
      </c>
      <c r="M24" s="36">
        <v>6.7361111111111108E-2</v>
      </c>
      <c r="N24" s="36">
        <v>0.41597222222222219</v>
      </c>
      <c r="O24" s="36">
        <v>0</v>
      </c>
      <c r="P24" s="54">
        <v>0.51666666666666672</v>
      </c>
      <c r="Q24" s="72">
        <v>0</v>
      </c>
      <c r="R24" s="36">
        <f t="shared" si="7"/>
        <v>0</v>
      </c>
      <c r="S24" s="25">
        <v>1</v>
      </c>
      <c r="T24" s="25">
        <v>1</v>
      </c>
      <c r="U24" s="27"/>
      <c r="V24" s="28">
        <f t="shared" si="0"/>
        <v>3</v>
      </c>
      <c r="W24" s="29">
        <f t="shared" si="1"/>
        <v>1.4833333333333334</v>
      </c>
      <c r="X24" s="29">
        <f t="shared" si="2"/>
        <v>2</v>
      </c>
      <c r="Y24" s="29">
        <f t="shared" si="3"/>
        <v>1.4833333333333334</v>
      </c>
      <c r="Z24" s="29">
        <f t="shared" si="4"/>
        <v>0.66666666666666663</v>
      </c>
      <c r="AA24" s="29">
        <f t="shared" si="5"/>
        <v>0</v>
      </c>
    </row>
    <row r="25" spans="1:27" s="29" customFormat="1" x14ac:dyDescent="0.25">
      <c r="A25" s="23">
        <v>16</v>
      </c>
      <c r="B25" s="70">
        <v>43724</v>
      </c>
      <c r="C25" s="24">
        <v>0</v>
      </c>
      <c r="D25" s="25">
        <v>1</v>
      </c>
      <c r="E25" s="26">
        <v>1</v>
      </c>
      <c r="F25" s="30">
        <f t="shared" si="8"/>
        <v>38558</v>
      </c>
      <c r="G25" s="41"/>
      <c r="H25" s="26">
        <v>0</v>
      </c>
      <c r="I25" s="30">
        <v>856</v>
      </c>
      <c r="J25" s="71">
        <f t="shared" si="6"/>
        <v>37702</v>
      </c>
      <c r="K25" s="32">
        <v>47</v>
      </c>
      <c r="L25" s="36">
        <v>0</v>
      </c>
      <c r="M25" s="36">
        <v>0</v>
      </c>
      <c r="N25" s="36">
        <v>0.30694444444444441</v>
      </c>
      <c r="O25" s="36">
        <v>0</v>
      </c>
      <c r="P25" s="54">
        <v>0.69305555555555554</v>
      </c>
      <c r="Q25" s="72">
        <v>0</v>
      </c>
      <c r="R25" s="36">
        <f t="shared" si="7"/>
        <v>0</v>
      </c>
      <c r="S25" s="25">
        <v>1</v>
      </c>
      <c r="T25" s="25">
        <v>1</v>
      </c>
      <c r="U25" s="27"/>
      <c r="V25" s="28">
        <f t="shared" si="0"/>
        <v>3</v>
      </c>
      <c r="W25" s="29">
        <f t="shared" si="1"/>
        <v>1.4833333333333334</v>
      </c>
      <c r="X25" s="29">
        <f t="shared" si="2"/>
        <v>2</v>
      </c>
      <c r="Y25" s="29">
        <f t="shared" si="3"/>
        <v>1.4833333333333334</v>
      </c>
      <c r="Z25" s="29">
        <f t="shared" si="4"/>
        <v>0.66666666666666663</v>
      </c>
      <c r="AA25" s="29">
        <f t="shared" si="5"/>
        <v>0</v>
      </c>
    </row>
    <row r="26" spans="1:27" s="29" customFormat="1" x14ac:dyDescent="0.25">
      <c r="A26" s="23">
        <v>17</v>
      </c>
      <c r="B26" s="70">
        <v>43725</v>
      </c>
      <c r="C26" s="24">
        <v>0</v>
      </c>
      <c r="D26" s="25">
        <v>1</v>
      </c>
      <c r="E26" s="26">
        <v>1</v>
      </c>
      <c r="F26" s="30">
        <f t="shared" si="8"/>
        <v>37702</v>
      </c>
      <c r="G26" s="41"/>
      <c r="H26" s="26">
        <v>0</v>
      </c>
      <c r="I26" s="30">
        <v>321</v>
      </c>
      <c r="J26" s="71">
        <f t="shared" si="6"/>
        <v>37381</v>
      </c>
      <c r="K26" s="32">
        <v>44</v>
      </c>
      <c r="L26" s="36">
        <v>0</v>
      </c>
      <c r="M26" s="36">
        <v>0</v>
      </c>
      <c r="N26" s="36">
        <v>6.0416666666666667E-2</v>
      </c>
      <c r="O26" s="36">
        <v>0</v>
      </c>
      <c r="P26" s="54">
        <v>0.93958333333333333</v>
      </c>
      <c r="Q26" s="72">
        <v>0</v>
      </c>
      <c r="R26" s="36">
        <f t="shared" si="7"/>
        <v>0</v>
      </c>
      <c r="S26" s="25">
        <v>1</v>
      </c>
      <c r="T26" s="25">
        <v>1</v>
      </c>
      <c r="U26" s="27"/>
      <c r="V26" s="28">
        <f t="shared" si="0"/>
        <v>3</v>
      </c>
      <c r="W26" s="29">
        <f t="shared" si="1"/>
        <v>1.4833333333333334</v>
      </c>
      <c r="X26" s="29">
        <f t="shared" si="2"/>
        <v>2</v>
      </c>
      <c r="Y26" s="29">
        <f t="shared" si="3"/>
        <v>1.4833333333333334</v>
      </c>
      <c r="Z26" s="29">
        <f t="shared" si="4"/>
        <v>0.66666666666666663</v>
      </c>
      <c r="AA26" s="29">
        <f t="shared" si="5"/>
        <v>0</v>
      </c>
    </row>
    <row r="27" spans="1:27" s="29" customFormat="1" x14ac:dyDescent="0.25">
      <c r="A27" s="23">
        <v>18</v>
      </c>
      <c r="B27" s="70">
        <v>43726</v>
      </c>
      <c r="C27" s="24">
        <v>0</v>
      </c>
      <c r="D27" s="25">
        <v>1</v>
      </c>
      <c r="E27" s="26">
        <v>1</v>
      </c>
      <c r="F27" s="30">
        <f t="shared" si="8"/>
        <v>37381</v>
      </c>
      <c r="G27" s="41"/>
      <c r="H27" s="26">
        <v>0</v>
      </c>
      <c r="I27" s="30">
        <v>671</v>
      </c>
      <c r="J27" s="71">
        <f t="shared" si="6"/>
        <v>36710</v>
      </c>
      <c r="K27" s="32">
        <v>41</v>
      </c>
      <c r="L27" s="36">
        <v>0</v>
      </c>
      <c r="M27" s="36">
        <v>7.0833333333333331E-2</v>
      </c>
      <c r="N27" s="36">
        <v>0.12916666666666668</v>
      </c>
      <c r="O27" s="36">
        <v>0</v>
      </c>
      <c r="P27" s="36">
        <v>0.79999999999999993</v>
      </c>
      <c r="Q27" s="72">
        <v>0</v>
      </c>
      <c r="R27" s="36">
        <f t="shared" si="7"/>
        <v>0</v>
      </c>
      <c r="S27" s="25">
        <v>1</v>
      </c>
      <c r="T27" s="25">
        <v>1</v>
      </c>
      <c r="U27" s="27"/>
      <c r="V27" s="28">
        <f t="shared" si="0"/>
        <v>3</v>
      </c>
      <c r="W27" s="29">
        <f t="shared" si="1"/>
        <v>1.4833333333333334</v>
      </c>
      <c r="X27" s="29">
        <f t="shared" si="2"/>
        <v>2</v>
      </c>
      <c r="Y27" s="29">
        <f t="shared" si="3"/>
        <v>1.4833333333333334</v>
      </c>
      <c r="Z27" s="29">
        <f t="shared" si="4"/>
        <v>0.66666666666666663</v>
      </c>
      <c r="AA27" s="29">
        <f t="shared" si="5"/>
        <v>0</v>
      </c>
    </row>
    <row r="28" spans="1:27" s="29" customFormat="1" x14ac:dyDescent="0.25">
      <c r="A28" s="23">
        <v>19</v>
      </c>
      <c r="B28" s="70">
        <v>43727</v>
      </c>
      <c r="C28" s="24">
        <v>0</v>
      </c>
      <c r="D28" s="25">
        <v>1</v>
      </c>
      <c r="E28" s="26">
        <v>1</v>
      </c>
      <c r="F28" s="30">
        <f t="shared" si="8"/>
        <v>36710</v>
      </c>
      <c r="G28" s="41"/>
      <c r="H28" s="26">
        <v>0</v>
      </c>
      <c r="I28" s="30">
        <v>1152</v>
      </c>
      <c r="J28" s="71">
        <f t="shared" si="6"/>
        <v>35558</v>
      </c>
      <c r="K28" s="32">
        <v>38</v>
      </c>
      <c r="L28" s="36">
        <v>0</v>
      </c>
      <c r="M28" s="36">
        <v>0.17916666666666667</v>
      </c>
      <c r="N28" s="36">
        <v>0.20833333333333334</v>
      </c>
      <c r="O28" s="36">
        <v>0</v>
      </c>
      <c r="P28" s="36">
        <v>0.61249999999999993</v>
      </c>
      <c r="Q28" s="72">
        <v>0</v>
      </c>
      <c r="R28" s="36">
        <f t="shared" si="7"/>
        <v>0</v>
      </c>
      <c r="S28" s="25">
        <v>1</v>
      </c>
      <c r="T28" s="25">
        <v>1</v>
      </c>
      <c r="U28" s="27"/>
      <c r="V28" s="28">
        <f t="shared" si="0"/>
        <v>3</v>
      </c>
      <c r="W28" s="29">
        <f t="shared" si="1"/>
        <v>1.4833333333333334</v>
      </c>
      <c r="X28" s="29">
        <f t="shared" si="2"/>
        <v>2</v>
      </c>
      <c r="Y28" s="29">
        <f t="shared" si="3"/>
        <v>1.4833333333333334</v>
      </c>
      <c r="Z28" s="29">
        <f t="shared" si="4"/>
        <v>0.66666666666666663</v>
      </c>
      <c r="AA28" s="29">
        <f t="shared" si="5"/>
        <v>0</v>
      </c>
    </row>
    <row r="29" spans="1:27" s="29" customFormat="1" x14ac:dyDescent="0.25">
      <c r="A29" s="23">
        <v>20</v>
      </c>
      <c r="B29" s="70">
        <v>43728</v>
      </c>
      <c r="C29" s="24">
        <v>0</v>
      </c>
      <c r="D29" s="25">
        <v>1</v>
      </c>
      <c r="E29" s="26">
        <v>1</v>
      </c>
      <c r="F29" s="30">
        <f t="shared" si="8"/>
        <v>35558</v>
      </c>
      <c r="G29" s="41"/>
      <c r="H29" s="26">
        <v>0</v>
      </c>
      <c r="I29" s="30">
        <v>1313</v>
      </c>
      <c r="J29" s="71">
        <f t="shared" si="6"/>
        <v>34245</v>
      </c>
      <c r="K29" s="32">
        <v>35</v>
      </c>
      <c r="L29" s="36">
        <v>0</v>
      </c>
      <c r="M29" s="36">
        <v>0.16180555555555556</v>
      </c>
      <c r="N29" s="36">
        <v>0.30694444444444441</v>
      </c>
      <c r="O29" s="36">
        <v>0</v>
      </c>
      <c r="P29" s="36">
        <v>0</v>
      </c>
      <c r="Q29" s="72">
        <v>0</v>
      </c>
      <c r="R29" s="36">
        <f t="shared" si="7"/>
        <v>0.53125</v>
      </c>
      <c r="S29" s="25">
        <v>1</v>
      </c>
      <c r="T29" s="25">
        <v>1</v>
      </c>
      <c r="U29" s="27"/>
      <c r="V29" s="28">
        <f t="shared" si="0"/>
        <v>3</v>
      </c>
      <c r="W29" s="29">
        <f t="shared" si="1"/>
        <v>1.4833333333333334</v>
      </c>
      <c r="X29" s="29">
        <f t="shared" si="2"/>
        <v>2</v>
      </c>
      <c r="Y29" s="29">
        <f t="shared" si="3"/>
        <v>1.4833333333333334</v>
      </c>
      <c r="Z29" s="29">
        <f t="shared" si="4"/>
        <v>0.66666666666666663</v>
      </c>
      <c r="AA29" s="29">
        <f t="shared" si="5"/>
        <v>0</v>
      </c>
    </row>
    <row r="30" spans="1:27" s="29" customFormat="1" x14ac:dyDescent="0.25">
      <c r="A30" s="23">
        <v>21</v>
      </c>
      <c r="B30" s="10">
        <v>43729</v>
      </c>
      <c r="C30" s="24">
        <v>0</v>
      </c>
      <c r="D30" s="25">
        <v>1</v>
      </c>
      <c r="E30" s="26">
        <v>1</v>
      </c>
      <c r="F30" s="39">
        <f t="shared" si="8"/>
        <v>34245</v>
      </c>
      <c r="G30" s="41"/>
      <c r="H30" s="26">
        <v>0</v>
      </c>
      <c r="I30" s="30">
        <v>1318</v>
      </c>
      <c r="J30" s="47">
        <f t="shared" si="6"/>
        <v>32927</v>
      </c>
      <c r="K30" s="32">
        <v>31</v>
      </c>
      <c r="L30" s="36">
        <v>0</v>
      </c>
      <c r="M30" s="36">
        <v>0.10625</v>
      </c>
      <c r="N30" s="36">
        <v>0.3840277777777778</v>
      </c>
      <c r="O30" s="36">
        <v>0</v>
      </c>
      <c r="P30" s="36">
        <v>0</v>
      </c>
      <c r="Q30" s="61">
        <v>0</v>
      </c>
      <c r="R30" s="35">
        <f t="shared" si="7"/>
        <v>0.50972222222222219</v>
      </c>
      <c r="S30" s="25">
        <v>1</v>
      </c>
      <c r="T30" s="25">
        <v>1</v>
      </c>
      <c r="U30" s="27"/>
      <c r="V30" s="28">
        <f t="shared" si="0"/>
        <v>3</v>
      </c>
      <c r="W30" s="29">
        <f t="shared" si="1"/>
        <v>1.4833333333333334</v>
      </c>
      <c r="X30" s="29">
        <f t="shared" si="2"/>
        <v>2</v>
      </c>
      <c r="Y30" s="29">
        <f t="shared" si="3"/>
        <v>1.4833333333333334</v>
      </c>
      <c r="Z30" s="29">
        <f t="shared" si="4"/>
        <v>0.66666666666666663</v>
      </c>
      <c r="AA30" s="29">
        <f t="shared" si="5"/>
        <v>0</v>
      </c>
    </row>
    <row r="31" spans="1:27" s="29" customFormat="1" x14ac:dyDescent="0.25">
      <c r="A31" s="23">
        <v>22</v>
      </c>
      <c r="B31" s="10">
        <v>43730</v>
      </c>
      <c r="C31" s="24">
        <v>0</v>
      </c>
      <c r="D31" s="25">
        <v>1</v>
      </c>
      <c r="E31" s="26">
        <v>1</v>
      </c>
      <c r="F31" s="39">
        <f t="shared" si="8"/>
        <v>32927</v>
      </c>
      <c r="G31" s="41"/>
      <c r="H31" s="26">
        <v>0</v>
      </c>
      <c r="I31" s="30">
        <v>1031</v>
      </c>
      <c r="J31" s="47">
        <f t="shared" si="6"/>
        <v>31896</v>
      </c>
      <c r="K31" s="32">
        <v>26</v>
      </c>
      <c r="L31" s="36">
        <v>0</v>
      </c>
      <c r="M31" s="36">
        <v>8.7500000000000008E-2</v>
      </c>
      <c r="N31" s="36">
        <v>0.27499999999999997</v>
      </c>
      <c r="O31" s="36">
        <v>0</v>
      </c>
      <c r="P31" s="36">
        <v>0</v>
      </c>
      <c r="Q31" s="61">
        <v>0</v>
      </c>
      <c r="R31" s="35">
        <f t="shared" si="7"/>
        <v>0.63749999999999996</v>
      </c>
      <c r="S31" s="25">
        <v>1</v>
      </c>
      <c r="T31" s="25">
        <v>1</v>
      </c>
      <c r="U31" s="27"/>
      <c r="V31" s="28">
        <f t="shared" si="0"/>
        <v>3</v>
      </c>
      <c r="W31" s="29">
        <f t="shared" si="1"/>
        <v>1.4833333333333334</v>
      </c>
      <c r="X31" s="29">
        <f t="shared" si="2"/>
        <v>2</v>
      </c>
      <c r="Y31" s="29">
        <f t="shared" si="3"/>
        <v>1.4833333333333334</v>
      </c>
      <c r="Z31" s="29">
        <f t="shared" si="4"/>
        <v>0.66666666666666663</v>
      </c>
      <c r="AA31" s="29">
        <f t="shared" si="5"/>
        <v>0</v>
      </c>
    </row>
    <row r="32" spans="1:27" s="29" customFormat="1" x14ac:dyDescent="0.25">
      <c r="A32" s="23">
        <v>23</v>
      </c>
      <c r="B32" s="10">
        <v>43731</v>
      </c>
      <c r="C32" s="24">
        <v>0</v>
      </c>
      <c r="D32" s="25">
        <v>1</v>
      </c>
      <c r="E32" s="26">
        <v>1</v>
      </c>
      <c r="F32" s="39">
        <f t="shared" si="8"/>
        <v>31896</v>
      </c>
      <c r="G32" s="41"/>
      <c r="H32" s="26">
        <v>0</v>
      </c>
      <c r="I32" s="30">
        <v>723</v>
      </c>
      <c r="J32" s="47">
        <f t="shared" si="6"/>
        <v>31173</v>
      </c>
      <c r="K32" s="32">
        <v>23</v>
      </c>
      <c r="L32" s="36">
        <v>0</v>
      </c>
      <c r="M32" s="36">
        <v>5.6250000000000001E-2</v>
      </c>
      <c r="N32" s="36">
        <v>0.17291666666666669</v>
      </c>
      <c r="O32" s="36">
        <v>0</v>
      </c>
      <c r="P32" s="36">
        <v>0</v>
      </c>
      <c r="Q32" s="61">
        <v>0</v>
      </c>
      <c r="R32" s="35">
        <f t="shared" si="7"/>
        <v>0.77083333333333326</v>
      </c>
      <c r="S32" s="25">
        <v>1</v>
      </c>
      <c r="T32" s="25">
        <v>1</v>
      </c>
      <c r="U32" s="27"/>
      <c r="V32" s="28">
        <f t="shared" si="0"/>
        <v>3</v>
      </c>
      <c r="W32" s="29">
        <f t="shared" si="1"/>
        <v>1.4833333333333334</v>
      </c>
      <c r="X32" s="29">
        <f t="shared" si="2"/>
        <v>2</v>
      </c>
      <c r="Y32" s="29">
        <f t="shared" si="3"/>
        <v>1.4833333333333334</v>
      </c>
      <c r="Z32" s="29">
        <f t="shared" si="4"/>
        <v>0.66666666666666663</v>
      </c>
      <c r="AA32" s="29">
        <f t="shared" si="5"/>
        <v>0</v>
      </c>
    </row>
    <row r="33" spans="1:27" s="29" customFormat="1" x14ac:dyDescent="0.25">
      <c r="A33" s="23">
        <v>24</v>
      </c>
      <c r="B33" s="10">
        <v>43732</v>
      </c>
      <c r="C33" s="24">
        <v>0</v>
      </c>
      <c r="D33" s="25">
        <v>1</v>
      </c>
      <c r="E33" s="26">
        <v>1</v>
      </c>
      <c r="F33" s="39">
        <f t="shared" si="8"/>
        <v>31173</v>
      </c>
      <c r="G33" s="41"/>
      <c r="H33" s="26">
        <v>0</v>
      </c>
      <c r="I33" s="30">
        <v>593</v>
      </c>
      <c r="J33" s="47">
        <f t="shared" si="6"/>
        <v>30580</v>
      </c>
      <c r="K33" s="32">
        <v>19</v>
      </c>
      <c r="L33" s="36">
        <v>0</v>
      </c>
      <c r="M33" s="36">
        <v>4.9999999999999996E-2</v>
      </c>
      <c r="N33" s="36">
        <v>2.9166666666666664E-2</v>
      </c>
      <c r="O33" s="36">
        <v>0.10833333333333334</v>
      </c>
      <c r="P33" s="36">
        <v>0.8125</v>
      </c>
      <c r="Q33" s="61">
        <v>0</v>
      </c>
      <c r="R33" s="35">
        <f t="shared" si="7"/>
        <v>0</v>
      </c>
      <c r="S33" s="25">
        <v>1</v>
      </c>
      <c r="T33" s="25">
        <v>1</v>
      </c>
      <c r="U33" s="27"/>
      <c r="V33" s="28">
        <f t="shared" si="0"/>
        <v>3</v>
      </c>
      <c r="W33" s="29">
        <f t="shared" si="1"/>
        <v>1.4833333333333334</v>
      </c>
      <c r="X33" s="29">
        <f t="shared" si="2"/>
        <v>2</v>
      </c>
      <c r="Y33" s="29">
        <f t="shared" si="3"/>
        <v>1.4833333333333334</v>
      </c>
      <c r="Z33" s="29">
        <f t="shared" si="4"/>
        <v>0.66666666666666663</v>
      </c>
      <c r="AA33" s="29">
        <f t="shared" si="5"/>
        <v>0</v>
      </c>
    </row>
    <row r="34" spans="1:27" s="29" customFormat="1" x14ac:dyDescent="0.25">
      <c r="A34" s="23">
        <v>25</v>
      </c>
      <c r="B34" s="10">
        <v>43733</v>
      </c>
      <c r="C34" s="24">
        <v>0</v>
      </c>
      <c r="D34" s="25">
        <v>1</v>
      </c>
      <c r="E34" s="26">
        <v>1</v>
      </c>
      <c r="F34" s="39">
        <f t="shared" si="8"/>
        <v>30580</v>
      </c>
      <c r="G34" s="41"/>
      <c r="H34" s="26">
        <v>0</v>
      </c>
      <c r="I34" s="30">
        <v>1252</v>
      </c>
      <c r="J34" s="47">
        <f t="shared" si="6"/>
        <v>29328</v>
      </c>
      <c r="K34" s="32">
        <v>62</v>
      </c>
      <c r="L34" s="36">
        <v>0</v>
      </c>
      <c r="M34" s="36">
        <v>0.19444444444444445</v>
      </c>
      <c r="N34" s="36">
        <v>9.4444444444444442E-2</v>
      </c>
      <c r="O34" s="36">
        <v>0.18194444444444444</v>
      </c>
      <c r="P34" s="36">
        <v>0.52916666666666667</v>
      </c>
      <c r="Q34" s="61">
        <v>0</v>
      </c>
      <c r="R34" s="35">
        <f t="shared" si="7"/>
        <v>0</v>
      </c>
      <c r="S34" s="25">
        <v>1</v>
      </c>
      <c r="T34" s="25">
        <v>1</v>
      </c>
      <c r="U34" s="27" t="s">
        <v>64</v>
      </c>
      <c r="V34" s="28">
        <f t="shared" si="0"/>
        <v>3</v>
      </c>
      <c r="W34" s="29">
        <f t="shared" si="1"/>
        <v>1.4833333333333334</v>
      </c>
      <c r="X34" s="29">
        <f t="shared" si="2"/>
        <v>2</v>
      </c>
      <c r="Y34" s="29">
        <f t="shared" si="3"/>
        <v>1.4833333333333334</v>
      </c>
      <c r="Z34" s="29">
        <f t="shared" si="4"/>
        <v>0.66666666666666663</v>
      </c>
      <c r="AA34" s="29">
        <f t="shared" si="5"/>
        <v>0</v>
      </c>
    </row>
    <row r="35" spans="1:27" s="29" customFormat="1" x14ac:dyDescent="0.25">
      <c r="A35" s="23">
        <v>26</v>
      </c>
      <c r="B35" s="10">
        <v>43734</v>
      </c>
      <c r="C35" s="24">
        <v>0</v>
      </c>
      <c r="D35" s="25">
        <v>1</v>
      </c>
      <c r="E35" s="26">
        <v>1</v>
      </c>
      <c r="F35" s="39">
        <f t="shared" si="8"/>
        <v>29328</v>
      </c>
      <c r="G35" s="41"/>
      <c r="H35" s="26">
        <v>0</v>
      </c>
      <c r="I35" s="30">
        <v>781</v>
      </c>
      <c r="J35" s="47">
        <f t="shared" si="6"/>
        <v>28547</v>
      </c>
      <c r="K35" s="32">
        <v>58</v>
      </c>
      <c r="L35" s="36">
        <v>0</v>
      </c>
      <c r="M35" s="36">
        <v>5.8333333333333327E-2</v>
      </c>
      <c r="N35" s="36">
        <v>0</v>
      </c>
      <c r="O35" s="36">
        <v>0.22222222222222221</v>
      </c>
      <c r="P35" s="36">
        <v>0.71944444444444444</v>
      </c>
      <c r="Q35" s="61">
        <v>0</v>
      </c>
      <c r="R35" s="35">
        <f t="shared" si="7"/>
        <v>0</v>
      </c>
      <c r="S35" s="25">
        <v>1</v>
      </c>
      <c r="T35" s="25">
        <v>1</v>
      </c>
      <c r="U35" s="27"/>
      <c r="V35" s="28">
        <f t="shared" si="0"/>
        <v>3</v>
      </c>
      <c r="W35" s="29">
        <f t="shared" si="1"/>
        <v>1.4833333333333334</v>
      </c>
      <c r="X35" s="29">
        <f t="shared" si="2"/>
        <v>2</v>
      </c>
      <c r="Y35" s="29">
        <f t="shared" si="3"/>
        <v>1.4833333333333334</v>
      </c>
      <c r="Z35" s="29">
        <f t="shared" si="4"/>
        <v>0.66666666666666663</v>
      </c>
      <c r="AA35" s="29">
        <f t="shared" si="5"/>
        <v>0</v>
      </c>
    </row>
    <row r="36" spans="1:27" s="29" customFormat="1" x14ac:dyDescent="0.25">
      <c r="A36" s="23">
        <v>27</v>
      </c>
      <c r="B36" s="10">
        <v>43735</v>
      </c>
      <c r="C36" s="24">
        <v>0</v>
      </c>
      <c r="D36" s="25">
        <v>1</v>
      </c>
      <c r="E36" s="26">
        <v>1</v>
      </c>
      <c r="F36" s="39">
        <f t="shared" si="8"/>
        <v>28547</v>
      </c>
      <c r="G36" s="41"/>
      <c r="H36" s="26">
        <v>0</v>
      </c>
      <c r="I36" s="30">
        <v>1343</v>
      </c>
      <c r="J36" s="47">
        <f t="shared" si="6"/>
        <v>27204</v>
      </c>
      <c r="K36" s="32">
        <v>54</v>
      </c>
      <c r="L36" s="36">
        <v>0</v>
      </c>
      <c r="M36" s="36">
        <v>0.32708333333333334</v>
      </c>
      <c r="N36" s="36">
        <v>0</v>
      </c>
      <c r="O36" s="36">
        <v>0.13958333333333334</v>
      </c>
      <c r="P36" s="36">
        <v>0.53333333333333333</v>
      </c>
      <c r="Q36" s="61">
        <v>0</v>
      </c>
      <c r="R36" s="35">
        <f t="shared" si="7"/>
        <v>0</v>
      </c>
      <c r="S36" s="25">
        <v>1</v>
      </c>
      <c r="T36" s="25">
        <v>1</v>
      </c>
      <c r="U36" s="27"/>
      <c r="V36" s="28">
        <f t="shared" si="0"/>
        <v>3</v>
      </c>
      <c r="W36" s="29">
        <f t="shared" si="1"/>
        <v>1.4833333333333334</v>
      </c>
      <c r="X36" s="29">
        <f t="shared" si="2"/>
        <v>2</v>
      </c>
      <c r="Y36" s="29">
        <f t="shared" si="3"/>
        <v>1.4833333333333334</v>
      </c>
      <c r="Z36" s="29">
        <f t="shared" si="4"/>
        <v>0.66666666666666663</v>
      </c>
      <c r="AA36" s="29">
        <f t="shared" si="5"/>
        <v>0</v>
      </c>
    </row>
    <row r="37" spans="1:27" x14ac:dyDescent="0.25">
      <c r="A37" s="9">
        <v>28</v>
      </c>
      <c r="B37" s="10">
        <v>43736</v>
      </c>
      <c r="C37" s="19">
        <v>0</v>
      </c>
      <c r="D37" s="21">
        <v>1</v>
      </c>
      <c r="E37" s="16">
        <v>1</v>
      </c>
      <c r="F37" s="39">
        <f t="shared" si="8"/>
        <v>27204</v>
      </c>
      <c r="G37" s="40"/>
      <c r="H37" s="16">
        <v>0</v>
      </c>
      <c r="I37" s="30">
        <v>1292</v>
      </c>
      <c r="J37" s="47">
        <f t="shared" si="6"/>
        <v>25912</v>
      </c>
      <c r="K37" s="31">
        <v>49</v>
      </c>
      <c r="L37" s="35">
        <v>0</v>
      </c>
      <c r="M37" s="35">
        <v>0.1173611111111111</v>
      </c>
      <c r="N37" s="35">
        <v>0.15902777777777777</v>
      </c>
      <c r="O37" s="35">
        <v>0.24444444444444446</v>
      </c>
      <c r="P37" s="35">
        <v>0.47916666666666669</v>
      </c>
      <c r="Q37" s="61">
        <v>0</v>
      </c>
      <c r="R37" s="35">
        <f t="shared" si="7"/>
        <v>0</v>
      </c>
      <c r="S37" s="21">
        <v>1</v>
      </c>
      <c r="T37" s="21">
        <v>1</v>
      </c>
      <c r="U37" s="27"/>
      <c r="V37" s="22">
        <f t="shared" si="0"/>
        <v>3</v>
      </c>
      <c r="W37" s="1">
        <f t="shared" si="1"/>
        <v>1.4833333333333334</v>
      </c>
      <c r="X37" s="1">
        <f t="shared" si="2"/>
        <v>2</v>
      </c>
      <c r="Y37" s="1">
        <f t="shared" si="3"/>
        <v>1.4833333333333334</v>
      </c>
      <c r="Z37" s="1">
        <f t="shared" si="4"/>
        <v>0.66666666666666663</v>
      </c>
      <c r="AA37" s="1">
        <f t="shared" si="5"/>
        <v>0</v>
      </c>
    </row>
    <row r="38" spans="1:27" s="29" customFormat="1" x14ac:dyDescent="0.25">
      <c r="A38" s="23">
        <v>29</v>
      </c>
      <c r="B38" s="10">
        <v>43737</v>
      </c>
      <c r="C38" s="24">
        <v>0</v>
      </c>
      <c r="D38" s="25">
        <v>1</v>
      </c>
      <c r="E38" s="26">
        <v>1</v>
      </c>
      <c r="F38" s="39">
        <f t="shared" si="8"/>
        <v>25912</v>
      </c>
      <c r="G38" s="41"/>
      <c r="H38" s="26">
        <v>0</v>
      </c>
      <c r="I38" s="30">
        <v>1005</v>
      </c>
      <c r="J38" s="47">
        <f t="shared" si="6"/>
        <v>24907</v>
      </c>
      <c r="K38" s="32">
        <v>45</v>
      </c>
      <c r="L38" s="36">
        <v>0</v>
      </c>
      <c r="M38" s="36">
        <v>0.18958333333333333</v>
      </c>
      <c r="N38" s="36">
        <v>0.1125</v>
      </c>
      <c r="O38" s="36">
        <v>4.3750000000000004E-2</v>
      </c>
      <c r="P38" s="36">
        <v>0.65416666666666667</v>
      </c>
      <c r="Q38" s="61">
        <v>0</v>
      </c>
      <c r="R38" s="35">
        <f t="shared" si="7"/>
        <v>0</v>
      </c>
      <c r="S38" s="25">
        <v>1</v>
      </c>
      <c r="T38" s="25">
        <v>1</v>
      </c>
      <c r="U38" s="27"/>
      <c r="V38" s="28">
        <f t="shared" si="0"/>
        <v>3</v>
      </c>
      <c r="W38" s="29">
        <f t="shared" si="1"/>
        <v>1.4833333333333334</v>
      </c>
      <c r="X38" s="29">
        <f t="shared" si="2"/>
        <v>2</v>
      </c>
      <c r="Y38" s="29">
        <f t="shared" si="3"/>
        <v>1.4833333333333334</v>
      </c>
      <c r="Z38" s="29">
        <f t="shared" si="4"/>
        <v>0.66666666666666663</v>
      </c>
      <c r="AA38" s="29">
        <f t="shared" si="5"/>
        <v>0</v>
      </c>
    </row>
    <row r="39" spans="1:27" s="29" customFormat="1" x14ac:dyDescent="0.25">
      <c r="A39" s="23">
        <v>30</v>
      </c>
      <c r="B39" s="10">
        <v>43738</v>
      </c>
      <c r="C39" s="24">
        <v>0</v>
      </c>
      <c r="D39" s="25">
        <v>1</v>
      </c>
      <c r="E39" s="26">
        <v>1</v>
      </c>
      <c r="F39" s="39">
        <f t="shared" si="8"/>
        <v>24907</v>
      </c>
      <c r="G39" s="41"/>
      <c r="H39" s="26">
        <v>0</v>
      </c>
      <c r="I39" s="30">
        <v>1755</v>
      </c>
      <c r="J39" s="47">
        <f t="shared" si="6"/>
        <v>23152</v>
      </c>
      <c r="K39" s="32">
        <v>41</v>
      </c>
      <c r="L39" s="36">
        <v>0</v>
      </c>
      <c r="M39" s="36">
        <v>0.42777777777777781</v>
      </c>
      <c r="N39" s="36">
        <v>0.12638888888888888</v>
      </c>
      <c r="O39" s="36">
        <v>8.0555555555555561E-2</v>
      </c>
      <c r="P39" s="36">
        <v>0.36527777777777781</v>
      </c>
      <c r="Q39" s="61">
        <v>0</v>
      </c>
      <c r="R39" s="35">
        <f>D39-(L39+M39+P39+N39+O39+Q39)</f>
        <v>0</v>
      </c>
      <c r="S39" s="25">
        <v>1</v>
      </c>
      <c r="T39" s="25">
        <v>1</v>
      </c>
      <c r="U39" s="27"/>
      <c r="V39" s="28">
        <f t="shared" si="0"/>
        <v>3</v>
      </c>
      <c r="W39" s="29">
        <f t="shared" si="1"/>
        <v>1.4833333333333334</v>
      </c>
      <c r="X39" s="29">
        <f t="shared" si="2"/>
        <v>2</v>
      </c>
      <c r="Y39" s="29">
        <f t="shared" si="3"/>
        <v>1.4833333333333334</v>
      </c>
      <c r="Z39" s="29">
        <f t="shared" si="4"/>
        <v>0.66666666666666663</v>
      </c>
      <c r="AA39" s="29">
        <f t="shared" si="5"/>
        <v>0</v>
      </c>
    </row>
    <row r="40" spans="1:27" ht="15.75" thickBot="1" x14ac:dyDescent="0.3">
      <c r="A40" s="12"/>
      <c r="B40" s="13"/>
      <c r="C40" s="62"/>
      <c r="D40" s="63"/>
      <c r="E40" s="17"/>
      <c r="F40" s="42"/>
      <c r="G40" s="43"/>
      <c r="H40" s="17"/>
      <c r="I40" s="45"/>
      <c r="J40" s="48"/>
      <c r="K40" s="33"/>
      <c r="L40" s="65"/>
      <c r="M40" s="65"/>
      <c r="N40" s="65"/>
      <c r="O40" s="65"/>
      <c r="P40" s="65"/>
      <c r="Q40" s="37"/>
      <c r="R40" s="37"/>
      <c r="S40" s="63"/>
      <c r="T40" s="63"/>
      <c r="U40" s="14"/>
      <c r="V40" s="22">
        <f t="shared" si="0"/>
        <v>3</v>
      </c>
      <c r="W40" s="1">
        <f t="shared" si="1"/>
        <v>1.4833333333333334</v>
      </c>
      <c r="X40" s="1">
        <f t="shared" si="2"/>
        <v>2</v>
      </c>
      <c r="Y40" s="1">
        <f t="shared" si="3"/>
        <v>1.4833333333333334</v>
      </c>
      <c r="Z40" s="1">
        <f t="shared" si="4"/>
        <v>0.66666666666666663</v>
      </c>
      <c r="AA40" s="1">
        <f t="shared" si="5"/>
        <v>0</v>
      </c>
    </row>
    <row r="41" spans="1:27" ht="15.75" thickBot="1" x14ac:dyDescent="0.3">
      <c r="A41" s="180" t="s">
        <v>38</v>
      </c>
      <c r="B41" s="180"/>
      <c r="C41" s="180"/>
      <c r="D41" s="180"/>
      <c r="E41" s="60">
        <f>SUM(E10:E40)</f>
        <v>25</v>
      </c>
      <c r="F41" s="60"/>
      <c r="G41" s="60">
        <f>SUM(G10:G40)</f>
        <v>29962</v>
      </c>
      <c r="H41" s="60">
        <f t="shared" ref="H41" si="9">SUM(H10:H40)</f>
        <v>0</v>
      </c>
      <c r="I41" s="51">
        <f>SUM(I10:I40)</f>
        <v>24139</v>
      </c>
      <c r="J41" s="60"/>
      <c r="K41" s="60"/>
      <c r="L41" s="49">
        <f>SUM(L10:L40)</f>
        <v>0</v>
      </c>
      <c r="M41" s="49">
        <f t="shared" ref="M41:R41" si="10">SUM(M10:M40)</f>
        <v>2.9201388888888884</v>
      </c>
      <c r="N41" s="49">
        <f t="shared" si="10"/>
        <v>4.1840277777777786</v>
      </c>
      <c r="O41" s="49">
        <f t="shared" si="10"/>
        <v>1.1124999999999998</v>
      </c>
      <c r="P41" s="49">
        <f>SUM(P10:P40)</f>
        <v>12.859027777777778</v>
      </c>
      <c r="Q41" s="49"/>
      <c r="R41" s="49">
        <f t="shared" si="10"/>
        <v>3.9243055555555557</v>
      </c>
      <c r="S41" s="50">
        <v>31</v>
      </c>
      <c r="T41" s="50">
        <v>31</v>
      </c>
      <c r="U41" s="60"/>
    </row>
    <row r="42" spans="1:27" x14ac:dyDescent="0.25">
      <c r="V42" s="73" t="s">
        <v>65</v>
      </c>
      <c r="W42" s="73"/>
      <c r="X42" s="73"/>
      <c r="Y42" s="73"/>
      <c r="Z42" s="73"/>
      <c r="AA42" s="73"/>
    </row>
    <row r="43" spans="1:27" x14ac:dyDescent="0.25">
      <c r="C43" s="2" t="s">
        <v>31</v>
      </c>
      <c r="D43" s="2"/>
      <c r="E43" s="2"/>
      <c r="F43" s="2"/>
      <c r="G43" s="2"/>
      <c r="H43" s="2"/>
      <c r="I43" s="2"/>
      <c r="K43" s="5"/>
      <c r="L43" s="2" t="s">
        <v>37</v>
      </c>
      <c r="M43" s="2"/>
      <c r="N43" s="2"/>
      <c r="O43" s="2"/>
      <c r="P43" s="2"/>
      <c r="Q43" s="2"/>
      <c r="R43" s="2"/>
      <c r="S43" s="2" t="s">
        <v>32</v>
      </c>
    </row>
    <row r="44" spans="1:27" x14ac:dyDescent="0.25">
      <c r="A44" s="2"/>
      <c r="B44" s="6"/>
      <c r="J44" s="2"/>
      <c r="K44" s="6"/>
      <c r="T44" s="2"/>
      <c r="U44" s="2"/>
    </row>
    <row r="45" spans="1:27" x14ac:dyDescent="0.25">
      <c r="A45" s="2"/>
      <c r="B45" s="6"/>
      <c r="J45" s="2"/>
      <c r="K45" s="6"/>
      <c r="T45" s="2"/>
      <c r="U45" s="2"/>
    </row>
    <row r="46" spans="1:27" x14ac:dyDescent="0.25">
      <c r="A46" s="2"/>
      <c r="B46" s="6"/>
      <c r="C46" s="2"/>
      <c r="D46" s="2"/>
      <c r="E46" s="2"/>
      <c r="F46" s="2"/>
      <c r="G46" s="2"/>
      <c r="H46" s="2"/>
      <c r="I46" s="2"/>
      <c r="J46" s="2"/>
      <c r="K46" s="6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7" x14ac:dyDescent="0.25">
      <c r="A47" s="2"/>
      <c r="B47" s="6" t="s">
        <v>39</v>
      </c>
      <c r="D47" s="2"/>
      <c r="E47" s="2"/>
      <c r="F47" s="2"/>
      <c r="G47" s="2"/>
      <c r="H47" s="2"/>
      <c r="I47" s="2"/>
      <c r="J47" s="2"/>
      <c r="K47" s="6" t="s">
        <v>43</v>
      </c>
      <c r="M47" s="2"/>
      <c r="N47" s="2"/>
      <c r="O47" s="2"/>
      <c r="P47" s="2"/>
      <c r="Q47" s="2"/>
      <c r="R47" s="2"/>
      <c r="S47" s="52" t="s">
        <v>40</v>
      </c>
      <c r="T47" s="2"/>
      <c r="U47" s="2"/>
    </row>
    <row r="48" spans="1:27" x14ac:dyDescent="0.25">
      <c r="A48" s="2"/>
      <c r="C48" s="6" t="s">
        <v>33</v>
      </c>
      <c r="D48" s="2"/>
      <c r="E48" s="2"/>
      <c r="F48" s="2"/>
      <c r="G48" s="2"/>
      <c r="H48" s="2"/>
      <c r="I48" s="2"/>
      <c r="J48" s="2"/>
      <c r="K48" s="5"/>
      <c r="L48" s="6" t="s">
        <v>33</v>
      </c>
      <c r="M48" s="2"/>
      <c r="N48" s="2"/>
      <c r="O48" s="2"/>
      <c r="P48" s="2"/>
      <c r="Q48" s="2"/>
      <c r="R48" s="2" t="s">
        <v>36</v>
      </c>
      <c r="S48" s="2"/>
      <c r="T48" s="2"/>
      <c r="U48" s="2"/>
    </row>
    <row r="50" spans="23:23" x14ac:dyDescent="0.25">
      <c r="W50" s="1">
        <f>23152-1656</f>
        <v>21496</v>
      </c>
    </row>
  </sheetData>
  <mergeCells count="24">
    <mergeCell ref="R8:R9"/>
    <mergeCell ref="A41:D41"/>
    <mergeCell ref="L7:R7"/>
    <mergeCell ref="M8:M9"/>
    <mergeCell ref="N8:N9"/>
    <mergeCell ref="O8:O9"/>
    <mergeCell ref="P8:P9"/>
    <mergeCell ref="Q8:Q9"/>
    <mergeCell ref="A1:U1"/>
    <mergeCell ref="A7:A9"/>
    <mergeCell ref="B7:B9"/>
    <mergeCell ref="C7:D7"/>
    <mergeCell ref="E7:E9"/>
    <mergeCell ref="F7:F8"/>
    <mergeCell ref="G7:H7"/>
    <mergeCell ref="I7:I8"/>
    <mergeCell ref="J7:J8"/>
    <mergeCell ref="K7:K9"/>
    <mergeCell ref="S7:S9"/>
    <mergeCell ref="T7:T9"/>
    <mergeCell ref="U7:U9"/>
    <mergeCell ref="C8:C9"/>
    <mergeCell ref="D8:D9"/>
    <mergeCell ref="L8:L9"/>
  </mergeCells>
  <pageMargins left="0.27" right="0.2" top="0.37" bottom="0.28000000000000003" header="0.31" footer="0.3"/>
  <pageSetup paperSize="9" scale="73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view="pageBreakPreview" zoomScale="90" zoomScaleNormal="90" zoomScaleSheetLayoutView="90" workbookViewId="0">
      <selection activeCell="O30" sqref="O30"/>
    </sheetView>
  </sheetViews>
  <sheetFormatPr defaultRowHeight="15" x14ac:dyDescent="0.25"/>
  <cols>
    <col min="1" max="1" width="4.28515625" style="1" customWidth="1"/>
    <col min="2" max="2" width="8.42578125" style="5" customWidth="1"/>
    <col min="3" max="3" width="7.42578125" style="1" customWidth="1"/>
    <col min="4" max="4" width="7.7109375" style="1" customWidth="1"/>
    <col min="5" max="5" width="7.85546875" style="1" customWidth="1"/>
    <col min="6" max="6" width="10.42578125" style="1" customWidth="1"/>
    <col min="7" max="7" width="7.28515625" style="1" customWidth="1"/>
    <col min="8" max="8" width="8" style="1" customWidth="1"/>
    <col min="9" max="9" width="9.140625" style="1" customWidth="1"/>
    <col min="10" max="10" width="10.42578125" style="1" customWidth="1"/>
    <col min="11" max="11" width="7.7109375" style="1" customWidth="1"/>
    <col min="12" max="12" width="7.85546875" style="1" customWidth="1"/>
    <col min="13" max="13" width="8.42578125" style="1" customWidth="1"/>
    <col min="14" max="14" width="8.85546875" style="1" customWidth="1"/>
    <col min="15" max="15" width="9.5703125" style="1" customWidth="1"/>
    <col min="16" max="16" width="9" style="1" customWidth="1"/>
    <col min="17" max="17" width="8.5703125" style="1" customWidth="1"/>
    <col min="18" max="18" width="8.7109375" style="1" customWidth="1"/>
    <col min="19" max="19" width="10.42578125" style="1" customWidth="1"/>
    <col min="20" max="20" width="8.42578125" style="1" customWidth="1"/>
    <col min="21" max="21" width="26.42578125" style="1" customWidth="1"/>
    <col min="22" max="16384" width="9.140625" style="1"/>
  </cols>
  <sheetData>
    <row r="1" spans="1:27" ht="18" customHeight="1" x14ac:dyDescent="0.25">
      <c r="A1" s="166" t="s">
        <v>23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</row>
    <row r="2" spans="1:27" x14ac:dyDescent="0.25">
      <c r="C2" s="3" t="s">
        <v>24</v>
      </c>
      <c r="D2" s="4"/>
      <c r="E2" s="4"/>
      <c r="F2" s="4" t="s">
        <v>54</v>
      </c>
      <c r="G2" s="4"/>
      <c r="H2" s="4"/>
      <c r="I2" s="4"/>
    </row>
    <row r="3" spans="1:27" x14ac:dyDescent="0.25">
      <c r="C3" s="3" t="s">
        <v>25</v>
      </c>
      <c r="D3" s="4"/>
      <c r="E3" s="4"/>
      <c r="F3" s="4" t="s">
        <v>55</v>
      </c>
      <c r="G3" s="4"/>
      <c r="H3" s="4"/>
      <c r="I3" s="4"/>
    </row>
    <row r="4" spans="1:27" x14ac:dyDescent="0.25">
      <c r="C4" s="3" t="s">
        <v>26</v>
      </c>
      <c r="D4" s="4"/>
      <c r="E4" s="4"/>
      <c r="F4" s="4" t="s">
        <v>80</v>
      </c>
      <c r="G4" s="4"/>
      <c r="H4" s="4"/>
      <c r="I4" s="4"/>
    </row>
    <row r="5" spans="1:27" x14ac:dyDescent="0.25">
      <c r="C5" s="3" t="s">
        <v>27</v>
      </c>
      <c r="D5" s="4"/>
      <c r="E5" s="4"/>
      <c r="F5" s="4" t="s">
        <v>29</v>
      </c>
      <c r="G5" s="4"/>
      <c r="H5" s="4"/>
      <c r="I5" s="4"/>
    </row>
    <row r="6" spans="1:27" ht="15.75" thickBot="1" x14ac:dyDescent="0.3">
      <c r="C6" s="3" t="s">
        <v>28</v>
      </c>
      <c r="D6" s="4"/>
      <c r="E6" s="4"/>
      <c r="F6" s="4" t="s">
        <v>108</v>
      </c>
      <c r="G6" s="4"/>
      <c r="H6" s="4"/>
      <c r="I6" s="4"/>
    </row>
    <row r="7" spans="1:27" ht="30.75" customHeight="1" x14ac:dyDescent="0.25">
      <c r="A7" s="167" t="s">
        <v>1</v>
      </c>
      <c r="B7" s="170" t="s">
        <v>2</v>
      </c>
      <c r="C7" s="173" t="s">
        <v>0</v>
      </c>
      <c r="D7" s="173"/>
      <c r="E7" s="173" t="s">
        <v>5</v>
      </c>
      <c r="F7" s="173" t="s">
        <v>7</v>
      </c>
      <c r="G7" s="173" t="s">
        <v>8</v>
      </c>
      <c r="H7" s="173"/>
      <c r="I7" s="176" t="s">
        <v>13</v>
      </c>
      <c r="J7" s="173" t="s">
        <v>15</v>
      </c>
      <c r="K7" s="173" t="s">
        <v>21</v>
      </c>
      <c r="L7" s="173" t="s">
        <v>18</v>
      </c>
      <c r="M7" s="173"/>
      <c r="N7" s="173"/>
      <c r="O7" s="173"/>
      <c r="P7" s="173"/>
      <c r="Q7" s="173"/>
      <c r="R7" s="173"/>
      <c r="S7" s="173" t="s">
        <v>19</v>
      </c>
      <c r="T7" s="173" t="s">
        <v>20</v>
      </c>
      <c r="U7" s="177" t="s">
        <v>22</v>
      </c>
    </row>
    <row r="8" spans="1:27" ht="17.25" customHeight="1" x14ac:dyDescent="0.25">
      <c r="A8" s="168"/>
      <c r="B8" s="171"/>
      <c r="C8" s="174" t="s">
        <v>3</v>
      </c>
      <c r="D8" s="174" t="s">
        <v>4</v>
      </c>
      <c r="E8" s="174"/>
      <c r="F8" s="174"/>
      <c r="G8" s="115" t="s">
        <v>9</v>
      </c>
      <c r="H8" s="115" t="s">
        <v>10</v>
      </c>
      <c r="I8" s="174"/>
      <c r="J8" s="174"/>
      <c r="K8" s="174"/>
      <c r="L8" s="174" t="s">
        <v>45</v>
      </c>
      <c r="M8" s="174" t="s">
        <v>46</v>
      </c>
      <c r="N8" s="174" t="s">
        <v>34</v>
      </c>
      <c r="O8" s="181" t="s">
        <v>35</v>
      </c>
      <c r="P8" s="174" t="s">
        <v>47</v>
      </c>
      <c r="Q8" s="181" t="s">
        <v>48</v>
      </c>
      <c r="R8" s="174" t="s">
        <v>17</v>
      </c>
      <c r="S8" s="174"/>
      <c r="T8" s="174"/>
      <c r="U8" s="178"/>
    </row>
    <row r="9" spans="1:27" ht="26.25" customHeight="1" thickBot="1" x14ac:dyDescent="0.3">
      <c r="A9" s="169"/>
      <c r="B9" s="172"/>
      <c r="C9" s="175"/>
      <c r="D9" s="175"/>
      <c r="E9" s="175"/>
      <c r="F9" s="116" t="s">
        <v>6</v>
      </c>
      <c r="G9" s="116" t="s">
        <v>11</v>
      </c>
      <c r="H9" s="116" t="s">
        <v>12</v>
      </c>
      <c r="I9" s="116" t="s">
        <v>14</v>
      </c>
      <c r="J9" s="116" t="s">
        <v>16</v>
      </c>
      <c r="K9" s="175"/>
      <c r="L9" s="175"/>
      <c r="M9" s="175"/>
      <c r="N9" s="175"/>
      <c r="O9" s="182"/>
      <c r="P9" s="175"/>
      <c r="Q9" s="182"/>
      <c r="R9" s="175"/>
      <c r="S9" s="175"/>
      <c r="T9" s="175"/>
      <c r="U9" s="179"/>
      <c r="V9" s="22">
        <f>180/60</f>
        <v>3</v>
      </c>
      <c r="W9" s="1">
        <f>89/60</f>
        <v>1.4833333333333334</v>
      </c>
      <c r="X9" s="1">
        <f>120/60</f>
        <v>2</v>
      </c>
      <c r="Y9" s="1">
        <f>89/60</f>
        <v>1.4833333333333334</v>
      </c>
      <c r="Z9" s="1">
        <f>40/60</f>
        <v>0.66666666666666663</v>
      </c>
      <c r="AA9" s="1">
        <f>0/60</f>
        <v>0</v>
      </c>
    </row>
    <row r="10" spans="1:27" x14ac:dyDescent="0.25">
      <c r="A10" s="7">
        <v>1</v>
      </c>
      <c r="B10" s="8">
        <v>44013</v>
      </c>
      <c r="C10" s="18">
        <v>0</v>
      </c>
      <c r="D10" s="20">
        <v>1</v>
      </c>
      <c r="E10" s="15">
        <v>1</v>
      </c>
      <c r="F10" s="44">
        <f>'JUNE 2020'!J39</f>
        <v>18533</v>
      </c>
      <c r="G10" s="38"/>
      <c r="H10" s="15">
        <v>0</v>
      </c>
      <c r="I10" s="44">
        <v>1319</v>
      </c>
      <c r="J10" s="47">
        <f t="shared" ref="J10:J40" si="0">(F10+G10)-(H10+I10)</f>
        <v>17214</v>
      </c>
      <c r="K10" s="31" t="s">
        <v>110</v>
      </c>
      <c r="L10" s="34">
        <v>0</v>
      </c>
      <c r="M10" s="35">
        <v>0.14583333333333334</v>
      </c>
      <c r="N10" s="35">
        <v>0.15416666666666667</v>
      </c>
      <c r="O10" s="35">
        <v>0.22500000000000001</v>
      </c>
      <c r="P10" s="35">
        <v>0.47500000000000003</v>
      </c>
      <c r="Q10" s="61">
        <v>0</v>
      </c>
      <c r="R10" s="34">
        <f>D10-(L10+M10+N10+O10+P10+Q10)</f>
        <v>0</v>
      </c>
      <c r="S10" s="20">
        <v>1</v>
      </c>
      <c r="T10" s="20">
        <v>1</v>
      </c>
      <c r="U10" s="84"/>
      <c r="V10" s="22">
        <f t="shared" ref="V10:V40" si="1">180/60</f>
        <v>3</v>
      </c>
      <c r="W10" s="1">
        <f t="shared" ref="W10:W40" si="2">89/60</f>
        <v>1.4833333333333334</v>
      </c>
      <c r="X10" s="1">
        <f t="shared" ref="X10:X40" si="3">120/60</f>
        <v>2</v>
      </c>
      <c r="Y10" s="1">
        <f t="shared" ref="Y10:Y40" si="4">89/60</f>
        <v>1.4833333333333334</v>
      </c>
      <c r="Z10" s="1">
        <f t="shared" ref="Z10:Z40" si="5">40/60</f>
        <v>0.66666666666666663</v>
      </c>
      <c r="AA10" s="1">
        <f t="shared" ref="AA10:AA40" si="6">0/60</f>
        <v>0</v>
      </c>
    </row>
    <row r="11" spans="1:27" x14ac:dyDescent="0.25">
      <c r="A11" s="9">
        <v>2</v>
      </c>
      <c r="B11" s="10">
        <v>44014</v>
      </c>
      <c r="C11" s="19">
        <v>0</v>
      </c>
      <c r="D11" s="21">
        <v>1</v>
      </c>
      <c r="E11" s="16">
        <v>1</v>
      </c>
      <c r="F11" s="39">
        <f>F10-I10+G10</f>
        <v>17214</v>
      </c>
      <c r="G11" s="40"/>
      <c r="H11" s="16">
        <v>0</v>
      </c>
      <c r="I11" s="39">
        <v>921</v>
      </c>
      <c r="J11" s="47">
        <f t="shared" si="0"/>
        <v>16293</v>
      </c>
      <c r="K11" s="31" t="s">
        <v>111</v>
      </c>
      <c r="L11" s="35">
        <v>0</v>
      </c>
      <c r="M11" s="35">
        <v>0.1125</v>
      </c>
      <c r="N11" s="35">
        <v>0.12083333333333333</v>
      </c>
      <c r="O11" s="35">
        <v>9.9999999999999992E-2</v>
      </c>
      <c r="P11" s="35">
        <v>0.66666666666666663</v>
      </c>
      <c r="Q11" s="61">
        <v>0</v>
      </c>
      <c r="R11" s="35">
        <f>D11-(L11+M11+P11+N11+O11+Q11)</f>
        <v>0</v>
      </c>
      <c r="S11" s="21">
        <v>1</v>
      </c>
      <c r="T11" s="21">
        <v>1</v>
      </c>
      <c r="U11" s="64"/>
      <c r="V11" s="22">
        <f t="shared" si="1"/>
        <v>3</v>
      </c>
      <c r="W11" s="1">
        <f t="shared" si="2"/>
        <v>1.4833333333333334</v>
      </c>
      <c r="X11" s="1">
        <f t="shared" si="3"/>
        <v>2</v>
      </c>
      <c r="Y11" s="1">
        <f t="shared" si="4"/>
        <v>1.4833333333333334</v>
      </c>
      <c r="Z11" s="1">
        <f t="shared" si="5"/>
        <v>0.66666666666666663</v>
      </c>
      <c r="AA11" s="1">
        <f t="shared" si="6"/>
        <v>0</v>
      </c>
    </row>
    <row r="12" spans="1:27" x14ac:dyDescent="0.25">
      <c r="A12" s="9">
        <v>3</v>
      </c>
      <c r="B12" s="10">
        <v>44015</v>
      </c>
      <c r="C12" s="19">
        <v>0</v>
      </c>
      <c r="D12" s="21">
        <v>1</v>
      </c>
      <c r="E12" s="16">
        <v>1</v>
      </c>
      <c r="F12" s="39">
        <f t="shared" ref="F12:F40" si="7">F11-I11+G11</f>
        <v>16293</v>
      </c>
      <c r="G12" s="40"/>
      <c r="H12" s="16">
        <v>0</v>
      </c>
      <c r="I12" s="39">
        <v>1201</v>
      </c>
      <c r="J12" s="47">
        <f t="shared" si="0"/>
        <v>15092</v>
      </c>
      <c r="K12" s="31">
        <v>0</v>
      </c>
      <c r="L12" s="35">
        <v>0</v>
      </c>
      <c r="M12" s="35">
        <v>0.23750000000000002</v>
      </c>
      <c r="N12" s="35">
        <v>0.125</v>
      </c>
      <c r="O12" s="35">
        <v>6.6666666666666666E-2</v>
      </c>
      <c r="P12" s="35">
        <v>0.5708333333333333</v>
      </c>
      <c r="Q12" s="61">
        <v>0</v>
      </c>
      <c r="R12" s="35">
        <f t="shared" ref="R12:R37" si="8">D12-(L12+M12+P12+N12+O12+Q12)</f>
        <v>0</v>
      </c>
      <c r="S12" s="21">
        <v>1</v>
      </c>
      <c r="T12" s="21">
        <v>1</v>
      </c>
      <c r="U12" s="11"/>
      <c r="V12" s="22">
        <f t="shared" si="1"/>
        <v>3</v>
      </c>
      <c r="W12" s="1">
        <f t="shared" si="2"/>
        <v>1.4833333333333334</v>
      </c>
      <c r="X12" s="1">
        <f t="shared" si="3"/>
        <v>2</v>
      </c>
      <c r="Y12" s="1">
        <f t="shared" si="4"/>
        <v>1.4833333333333334</v>
      </c>
      <c r="Z12" s="1">
        <f t="shared" si="5"/>
        <v>0.66666666666666663</v>
      </c>
      <c r="AA12" s="1">
        <f t="shared" si="6"/>
        <v>0</v>
      </c>
    </row>
    <row r="13" spans="1:27" x14ac:dyDescent="0.25">
      <c r="A13" s="9">
        <v>4</v>
      </c>
      <c r="B13" s="10">
        <v>44016</v>
      </c>
      <c r="C13" s="19">
        <v>0</v>
      </c>
      <c r="D13" s="21">
        <v>1</v>
      </c>
      <c r="E13" s="16">
        <v>1</v>
      </c>
      <c r="F13" s="39">
        <f t="shared" si="7"/>
        <v>15092</v>
      </c>
      <c r="G13" s="40"/>
      <c r="H13" s="16">
        <v>0</v>
      </c>
      <c r="I13" s="39">
        <v>1030</v>
      </c>
      <c r="J13" s="47">
        <f t="shared" si="0"/>
        <v>14062</v>
      </c>
      <c r="K13" s="32">
        <v>4</v>
      </c>
      <c r="L13" s="35">
        <v>0</v>
      </c>
      <c r="M13" s="35">
        <v>9.5833333333333326E-2</v>
      </c>
      <c r="N13" s="35">
        <v>0.19166666666666665</v>
      </c>
      <c r="O13" s="35">
        <v>0.10833333333333334</v>
      </c>
      <c r="P13" s="35">
        <v>0.60416666666666663</v>
      </c>
      <c r="Q13" s="61">
        <v>0</v>
      </c>
      <c r="R13" s="35">
        <f t="shared" si="8"/>
        <v>0</v>
      </c>
      <c r="S13" s="21">
        <v>1</v>
      </c>
      <c r="T13" s="21">
        <v>1</v>
      </c>
      <c r="U13" s="27" t="s">
        <v>106</v>
      </c>
      <c r="V13" s="22">
        <f t="shared" si="1"/>
        <v>3</v>
      </c>
      <c r="W13" s="1">
        <f t="shared" si="2"/>
        <v>1.4833333333333334</v>
      </c>
      <c r="X13" s="1">
        <f t="shared" si="3"/>
        <v>2</v>
      </c>
      <c r="Y13" s="1">
        <f t="shared" si="4"/>
        <v>1.4833333333333334</v>
      </c>
      <c r="Z13" s="1">
        <f t="shared" si="5"/>
        <v>0.66666666666666663</v>
      </c>
      <c r="AA13" s="1">
        <f t="shared" si="6"/>
        <v>0</v>
      </c>
    </row>
    <row r="14" spans="1:27" s="29" customFormat="1" ht="15.75" customHeight="1" x14ac:dyDescent="0.25">
      <c r="A14" s="23">
        <v>5</v>
      </c>
      <c r="B14" s="10">
        <v>44017</v>
      </c>
      <c r="C14" s="24">
        <v>0</v>
      </c>
      <c r="D14" s="25">
        <v>1</v>
      </c>
      <c r="E14" s="26">
        <v>1</v>
      </c>
      <c r="F14" s="39">
        <f t="shared" si="7"/>
        <v>14062</v>
      </c>
      <c r="G14" s="41"/>
      <c r="H14" s="26">
        <v>0</v>
      </c>
      <c r="I14" s="30">
        <v>902</v>
      </c>
      <c r="J14" s="47">
        <f t="shared" si="0"/>
        <v>13160</v>
      </c>
      <c r="K14" s="32">
        <v>3</v>
      </c>
      <c r="L14" s="36">
        <v>0</v>
      </c>
      <c r="M14" s="36">
        <v>0.12916666666666668</v>
      </c>
      <c r="N14" s="36">
        <v>0.10416666666666667</v>
      </c>
      <c r="O14" s="36">
        <v>8.3333333333333329E-2</v>
      </c>
      <c r="P14" s="36">
        <v>0.68333333333333324</v>
      </c>
      <c r="Q14" s="61">
        <v>0</v>
      </c>
      <c r="R14" s="35">
        <f t="shared" si="8"/>
        <v>0</v>
      </c>
      <c r="S14" s="25">
        <v>1</v>
      </c>
      <c r="T14" s="25">
        <v>1</v>
      </c>
      <c r="U14" s="64"/>
      <c r="V14" s="28">
        <f t="shared" si="1"/>
        <v>3</v>
      </c>
      <c r="W14" s="29">
        <f t="shared" si="2"/>
        <v>1.4833333333333334</v>
      </c>
      <c r="X14" s="29">
        <f t="shared" si="3"/>
        <v>2</v>
      </c>
      <c r="Y14" s="29">
        <f t="shared" si="4"/>
        <v>1.4833333333333334</v>
      </c>
      <c r="Z14" s="29">
        <f t="shared" si="5"/>
        <v>0.66666666666666663</v>
      </c>
      <c r="AA14" s="29">
        <f t="shared" si="6"/>
        <v>0</v>
      </c>
    </row>
    <row r="15" spans="1:27" s="29" customFormat="1" x14ac:dyDescent="0.25">
      <c r="A15" s="23">
        <v>6</v>
      </c>
      <c r="B15" s="10">
        <v>44018</v>
      </c>
      <c r="C15" s="24">
        <v>0</v>
      </c>
      <c r="D15" s="25">
        <v>1</v>
      </c>
      <c r="E15" s="26">
        <v>1</v>
      </c>
      <c r="F15" s="39">
        <f t="shared" si="7"/>
        <v>13160</v>
      </c>
      <c r="G15" s="41"/>
      <c r="H15" s="26">
        <v>0</v>
      </c>
      <c r="I15" s="30">
        <v>979</v>
      </c>
      <c r="J15" s="47">
        <f t="shared" si="0"/>
        <v>12181</v>
      </c>
      <c r="K15" s="32">
        <v>2</v>
      </c>
      <c r="L15" s="36">
        <v>0</v>
      </c>
      <c r="M15" s="36">
        <v>0.17083333333333331</v>
      </c>
      <c r="N15" s="36">
        <v>9.5833333333333326E-2</v>
      </c>
      <c r="O15" s="36">
        <v>7.4999999999999997E-2</v>
      </c>
      <c r="P15" s="54">
        <v>0.65833333333333333</v>
      </c>
      <c r="Q15" s="61">
        <v>0</v>
      </c>
      <c r="R15" s="35">
        <f t="shared" si="8"/>
        <v>0</v>
      </c>
      <c r="S15" s="25">
        <v>1</v>
      </c>
      <c r="T15" s="25">
        <v>1</v>
      </c>
      <c r="U15" s="75"/>
      <c r="V15" s="28">
        <f t="shared" si="1"/>
        <v>3</v>
      </c>
      <c r="W15" s="29">
        <f t="shared" si="2"/>
        <v>1.4833333333333334</v>
      </c>
      <c r="X15" s="29">
        <f t="shared" si="3"/>
        <v>2</v>
      </c>
      <c r="Y15" s="29">
        <f t="shared" si="4"/>
        <v>1.4833333333333334</v>
      </c>
      <c r="Z15" s="29">
        <f t="shared" si="5"/>
        <v>0.66666666666666663</v>
      </c>
      <c r="AA15" s="29">
        <f t="shared" si="6"/>
        <v>0</v>
      </c>
    </row>
    <row r="16" spans="1:27" s="29" customFormat="1" x14ac:dyDescent="0.25">
      <c r="A16" s="23">
        <v>7</v>
      </c>
      <c r="B16" s="10">
        <v>44019</v>
      </c>
      <c r="C16" s="24">
        <v>0</v>
      </c>
      <c r="D16" s="25">
        <v>1</v>
      </c>
      <c r="E16" s="26">
        <v>1</v>
      </c>
      <c r="F16" s="39">
        <f t="shared" si="7"/>
        <v>12181</v>
      </c>
      <c r="G16" s="41"/>
      <c r="H16" s="26">
        <v>0</v>
      </c>
      <c r="I16" s="30">
        <v>1021</v>
      </c>
      <c r="J16" s="47">
        <f t="shared" si="0"/>
        <v>11160</v>
      </c>
      <c r="K16" s="32" t="s">
        <v>111</v>
      </c>
      <c r="L16" s="36">
        <v>0</v>
      </c>
      <c r="M16" s="36">
        <v>0.17500000000000002</v>
      </c>
      <c r="N16" s="36">
        <v>6.6666666666666666E-2</v>
      </c>
      <c r="O16" s="53">
        <v>0.12083333333333333</v>
      </c>
      <c r="P16" s="36">
        <v>0.63750000000000007</v>
      </c>
      <c r="Q16" s="61">
        <v>0</v>
      </c>
      <c r="R16" s="35">
        <f t="shared" si="8"/>
        <v>0</v>
      </c>
      <c r="S16" s="25">
        <v>1</v>
      </c>
      <c r="T16" s="25">
        <v>1</v>
      </c>
      <c r="U16" s="27"/>
      <c r="V16" s="28">
        <f t="shared" si="1"/>
        <v>3</v>
      </c>
      <c r="W16" s="29">
        <f t="shared" si="2"/>
        <v>1.4833333333333334</v>
      </c>
      <c r="X16" s="29">
        <f t="shared" si="3"/>
        <v>2</v>
      </c>
      <c r="Y16" s="29">
        <f t="shared" si="4"/>
        <v>1.4833333333333334</v>
      </c>
      <c r="Z16" s="29">
        <f t="shared" si="5"/>
        <v>0.66666666666666663</v>
      </c>
      <c r="AA16" s="29">
        <f t="shared" si="6"/>
        <v>0</v>
      </c>
    </row>
    <row r="17" spans="1:27" s="29" customFormat="1" x14ac:dyDescent="0.25">
      <c r="A17" s="23">
        <v>8</v>
      </c>
      <c r="B17" s="10">
        <v>44020</v>
      </c>
      <c r="C17" s="24">
        <v>0</v>
      </c>
      <c r="D17" s="25">
        <v>1</v>
      </c>
      <c r="E17" s="26">
        <v>1</v>
      </c>
      <c r="F17" s="39">
        <f t="shared" si="7"/>
        <v>11160</v>
      </c>
      <c r="G17" s="41"/>
      <c r="H17" s="26">
        <v>0</v>
      </c>
      <c r="I17" s="30">
        <v>927</v>
      </c>
      <c r="J17" s="47">
        <f t="shared" si="0"/>
        <v>10233</v>
      </c>
      <c r="K17" s="32" t="s">
        <v>112</v>
      </c>
      <c r="L17" s="36">
        <v>0</v>
      </c>
      <c r="M17" s="36">
        <v>9.9999999999999992E-2</v>
      </c>
      <c r="N17" s="36">
        <v>0.11666666666666665</v>
      </c>
      <c r="O17" s="36">
        <v>0.125</v>
      </c>
      <c r="P17" s="36">
        <v>0.65833333333333333</v>
      </c>
      <c r="Q17" s="61">
        <v>0</v>
      </c>
      <c r="R17" s="35">
        <f t="shared" si="8"/>
        <v>0</v>
      </c>
      <c r="S17" s="25">
        <v>1</v>
      </c>
      <c r="T17" s="25">
        <v>1</v>
      </c>
      <c r="U17" s="27"/>
      <c r="V17" s="28">
        <f t="shared" si="1"/>
        <v>3</v>
      </c>
      <c r="W17" s="29">
        <f t="shared" si="2"/>
        <v>1.4833333333333334</v>
      </c>
      <c r="X17" s="29">
        <f t="shared" si="3"/>
        <v>2</v>
      </c>
      <c r="Y17" s="29">
        <f t="shared" si="4"/>
        <v>1.4833333333333334</v>
      </c>
      <c r="Z17" s="29">
        <f t="shared" si="5"/>
        <v>0.66666666666666663</v>
      </c>
      <c r="AA17" s="29">
        <f t="shared" si="6"/>
        <v>0</v>
      </c>
    </row>
    <row r="18" spans="1:27" s="29" customFormat="1" x14ac:dyDescent="0.25">
      <c r="A18" s="23">
        <v>9</v>
      </c>
      <c r="B18" s="10">
        <v>44021</v>
      </c>
      <c r="C18" s="24">
        <v>0</v>
      </c>
      <c r="D18" s="25">
        <v>1</v>
      </c>
      <c r="E18" s="26">
        <v>1</v>
      </c>
      <c r="F18" s="39">
        <f t="shared" si="7"/>
        <v>10233</v>
      </c>
      <c r="G18" s="41"/>
      <c r="H18" s="26">
        <v>0</v>
      </c>
      <c r="I18" s="30">
        <v>886</v>
      </c>
      <c r="J18" s="47">
        <f t="shared" si="0"/>
        <v>9347</v>
      </c>
      <c r="K18" s="32">
        <v>0</v>
      </c>
      <c r="L18" s="36">
        <v>0</v>
      </c>
      <c r="M18" s="36">
        <v>0.14583333333333334</v>
      </c>
      <c r="N18" s="36">
        <v>9.1666666666666674E-2</v>
      </c>
      <c r="O18" s="36">
        <v>6.6666666666666666E-2</v>
      </c>
      <c r="P18" s="36">
        <v>0.6958333333333333</v>
      </c>
      <c r="Q18" s="61">
        <v>0</v>
      </c>
      <c r="R18" s="35">
        <f t="shared" si="8"/>
        <v>0</v>
      </c>
      <c r="S18" s="25">
        <v>1</v>
      </c>
      <c r="T18" s="25">
        <v>1</v>
      </c>
      <c r="U18" s="64"/>
      <c r="V18" s="28">
        <f t="shared" si="1"/>
        <v>3</v>
      </c>
      <c r="W18" s="29">
        <f t="shared" si="2"/>
        <v>1.4833333333333334</v>
      </c>
      <c r="X18" s="29">
        <f t="shared" si="3"/>
        <v>2</v>
      </c>
      <c r="Y18" s="29">
        <f t="shared" si="4"/>
        <v>1.4833333333333334</v>
      </c>
      <c r="Z18" s="29">
        <f t="shared" si="5"/>
        <v>0.66666666666666663</v>
      </c>
      <c r="AA18" s="29">
        <f t="shared" si="6"/>
        <v>0</v>
      </c>
    </row>
    <row r="19" spans="1:27" s="29" customFormat="1" x14ac:dyDescent="0.25">
      <c r="A19" s="23">
        <v>10</v>
      </c>
      <c r="B19" s="10">
        <v>44022</v>
      </c>
      <c r="C19" s="24">
        <v>0</v>
      </c>
      <c r="D19" s="25">
        <v>1</v>
      </c>
      <c r="E19" s="26">
        <v>1</v>
      </c>
      <c r="F19" s="39">
        <f t="shared" si="7"/>
        <v>9347</v>
      </c>
      <c r="G19" s="41"/>
      <c r="H19" s="26">
        <v>0</v>
      </c>
      <c r="I19" s="30">
        <v>1052</v>
      </c>
      <c r="J19" s="47">
        <f t="shared" si="0"/>
        <v>8295</v>
      </c>
      <c r="K19" s="32">
        <v>0</v>
      </c>
      <c r="L19" s="36">
        <v>0</v>
      </c>
      <c r="M19" s="36">
        <v>0.19583333333333333</v>
      </c>
      <c r="N19" s="36">
        <v>0.1125</v>
      </c>
      <c r="O19" s="36">
        <v>6.25E-2</v>
      </c>
      <c r="P19" s="36">
        <v>0.62916666666666665</v>
      </c>
      <c r="Q19" s="61">
        <v>0</v>
      </c>
      <c r="R19" s="35">
        <f t="shared" si="8"/>
        <v>0</v>
      </c>
      <c r="S19" s="25">
        <v>1</v>
      </c>
      <c r="T19" s="25">
        <v>1</v>
      </c>
      <c r="U19" s="27"/>
      <c r="V19" s="28">
        <f t="shared" si="1"/>
        <v>3</v>
      </c>
      <c r="W19" s="29">
        <f t="shared" si="2"/>
        <v>1.4833333333333334</v>
      </c>
      <c r="X19" s="29">
        <f t="shared" si="3"/>
        <v>2</v>
      </c>
      <c r="Y19" s="29">
        <f t="shared" si="4"/>
        <v>1.4833333333333334</v>
      </c>
      <c r="Z19" s="29">
        <f t="shared" si="5"/>
        <v>0.66666666666666663</v>
      </c>
      <c r="AA19" s="29">
        <f t="shared" si="6"/>
        <v>0</v>
      </c>
    </row>
    <row r="20" spans="1:27" s="29" customFormat="1" ht="22.5" x14ac:dyDescent="0.25">
      <c r="A20" s="23">
        <v>11</v>
      </c>
      <c r="B20" s="10">
        <v>44023</v>
      </c>
      <c r="C20" s="24">
        <v>0</v>
      </c>
      <c r="D20" s="25">
        <v>1</v>
      </c>
      <c r="E20" s="26">
        <v>1</v>
      </c>
      <c r="F20" s="39">
        <f t="shared" si="7"/>
        <v>8295</v>
      </c>
      <c r="G20" s="41">
        <v>10000</v>
      </c>
      <c r="H20" s="26">
        <v>0</v>
      </c>
      <c r="I20" s="30">
        <v>1390</v>
      </c>
      <c r="J20" s="47">
        <f t="shared" si="0"/>
        <v>16905</v>
      </c>
      <c r="K20" s="32">
        <v>9</v>
      </c>
      <c r="L20" s="36">
        <v>0</v>
      </c>
      <c r="M20" s="36">
        <v>0.27499999999999997</v>
      </c>
      <c r="N20" s="36">
        <v>7.4999999999999997E-2</v>
      </c>
      <c r="O20" s="36">
        <v>0.16250000000000001</v>
      </c>
      <c r="P20" s="36">
        <v>0.48749999999999999</v>
      </c>
      <c r="Q20" s="61">
        <v>0</v>
      </c>
      <c r="R20" s="35">
        <f t="shared" si="8"/>
        <v>0</v>
      </c>
      <c r="S20" s="25">
        <v>1</v>
      </c>
      <c r="T20" s="25">
        <v>1</v>
      </c>
      <c r="U20" s="64" t="s">
        <v>109</v>
      </c>
      <c r="V20" s="28">
        <f t="shared" si="1"/>
        <v>3</v>
      </c>
      <c r="W20" s="29">
        <f t="shared" si="2"/>
        <v>1.4833333333333334</v>
      </c>
      <c r="X20" s="29">
        <f t="shared" si="3"/>
        <v>2</v>
      </c>
      <c r="Y20" s="29">
        <f t="shared" si="4"/>
        <v>1.4833333333333334</v>
      </c>
      <c r="Z20" s="29">
        <f t="shared" si="5"/>
        <v>0.66666666666666663</v>
      </c>
      <c r="AA20" s="29">
        <f t="shared" si="6"/>
        <v>0</v>
      </c>
    </row>
    <row r="21" spans="1:27" s="29" customFormat="1" x14ac:dyDescent="0.25">
      <c r="A21" s="23">
        <v>12</v>
      </c>
      <c r="B21" s="10">
        <v>44024</v>
      </c>
      <c r="C21" s="24">
        <v>0</v>
      </c>
      <c r="D21" s="25">
        <v>1</v>
      </c>
      <c r="E21" s="26">
        <v>1</v>
      </c>
      <c r="F21" s="39">
        <f t="shared" si="7"/>
        <v>16905</v>
      </c>
      <c r="G21" s="41"/>
      <c r="H21" s="26">
        <v>0</v>
      </c>
      <c r="I21" s="30">
        <v>742</v>
      </c>
      <c r="J21" s="47">
        <f t="shared" si="0"/>
        <v>16163</v>
      </c>
      <c r="K21" s="32">
        <v>8</v>
      </c>
      <c r="L21" s="36">
        <v>0</v>
      </c>
      <c r="M21" s="36">
        <v>0.10416666666666667</v>
      </c>
      <c r="N21" s="36">
        <v>7.4999999999999997E-2</v>
      </c>
      <c r="O21" s="36">
        <v>6.6666666666666666E-2</v>
      </c>
      <c r="P21" s="36">
        <v>0.75416666666666676</v>
      </c>
      <c r="Q21" s="61">
        <v>0</v>
      </c>
      <c r="R21" s="35">
        <f t="shared" si="8"/>
        <v>0</v>
      </c>
      <c r="S21" s="25">
        <v>1</v>
      </c>
      <c r="T21" s="25">
        <v>1</v>
      </c>
      <c r="U21" s="64"/>
      <c r="V21" s="28">
        <f t="shared" si="1"/>
        <v>3</v>
      </c>
      <c r="W21" s="29">
        <f t="shared" si="2"/>
        <v>1.4833333333333334</v>
      </c>
      <c r="X21" s="29">
        <f t="shared" si="3"/>
        <v>2</v>
      </c>
      <c r="Y21" s="29">
        <f t="shared" si="4"/>
        <v>1.4833333333333334</v>
      </c>
      <c r="Z21" s="29">
        <f t="shared" si="5"/>
        <v>0.66666666666666663</v>
      </c>
      <c r="AA21" s="29">
        <f t="shared" si="6"/>
        <v>0</v>
      </c>
    </row>
    <row r="22" spans="1:27" s="29" customFormat="1" x14ac:dyDescent="0.25">
      <c r="A22" s="23">
        <v>13</v>
      </c>
      <c r="B22" s="10">
        <v>44025</v>
      </c>
      <c r="C22" s="24">
        <v>0</v>
      </c>
      <c r="D22" s="25">
        <v>1</v>
      </c>
      <c r="E22" s="26">
        <v>1</v>
      </c>
      <c r="F22" s="39">
        <f t="shared" si="7"/>
        <v>16163</v>
      </c>
      <c r="G22" s="41"/>
      <c r="H22" s="26">
        <v>0</v>
      </c>
      <c r="I22" s="30">
        <v>936</v>
      </c>
      <c r="J22" s="47">
        <f t="shared" si="0"/>
        <v>15227</v>
      </c>
      <c r="K22" s="32">
        <v>12</v>
      </c>
      <c r="L22" s="36">
        <v>0</v>
      </c>
      <c r="M22" s="36">
        <v>0.15416666666666667</v>
      </c>
      <c r="N22" s="36">
        <v>7.4999999999999997E-2</v>
      </c>
      <c r="O22" s="36">
        <v>9.5833333333333326E-2</v>
      </c>
      <c r="P22" s="36">
        <v>0.67499999999999993</v>
      </c>
      <c r="Q22" s="61">
        <v>0</v>
      </c>
      <c r="R22" s="35">
        <f t="shared" si="8"/>
        <v>0</v>
      </c>
      <c r="S22" s="25">
        <v>1</v>
      </c>
      <c r="T22" s="25">
        <v>1</v>
      </c>
      <c r="U22" s="27" t="s">
        <v>106</v>
      </c>
      <c r="V22" s="28">
        <f t="shared" si="1"/>
        <v>3</v>
      </c>
      <c r="W22" s="29">
        <f t="shared" si="2"/>
        <v>1.4833333333333334</v>
      </c>
      <c r="X22" s="29">
        <f t="shared" si="3"/>
        <v>2</v>
      </c>
      <c r="Y22" s="29">
        <f t="shared" si="4"/>
        <v>1.4833333333333334</v>
      </c>
      <c r="Z22" s="29">
        <f t="shared" si="5"/>
        <v>0.66666666666666663</v>
      </c>
      <c r="AA22" s="29">
        <f t="shared" si="6"/>
        <v>0</v>
      </c>
    </row>
    <row r="23" spans="1:27" s="29" customFormat="1" x14ac:dyDescent="0.25">
      <c r="A23" s="23">
        <v>14</v>
      </c>
      <c r="B23" s="70">
        <v>44026</v>
      </c>
      <c r="C23" s="24">
        <v>0</v>
      </c>
      <c r="D23" s="25">
        <v>1</v>
      </c>
      <c r="E23" s="26">
        <v>1</v>
      </c>
      <c r="F23" s="30">
        <f t="shared" si="7"/>
        <v>15227</v>
      </c>
      <c r="G23" s="41"/>
      <c r="H23" s="26">
        <v>0</v>
      </c>
      <c r="I23" s="30">
        <v>1314</v>
      </c>
      <c r="J23" s="71">
        <f t="shared" si="0"/>
        <v>13913</v>
      </c>
      <c r="K23" s="32">
        <v>11</v>
      </c>
      <c r="L23" s="36">
        <v>0</v>
      </c>
      <c r="M23" s="36">
        <v>0.22500000000000001</v>
      </c>
      <c r="N23" s="36">
        <v>7.4999999999999997E-2</v>
      </c>
      <c r="O23" s="36">
        <v>0.19166666666666665</v>
      </c>
      <c r="P23" s="36">
        <v>0.5083333333333333</v>
      </c>
      <c r="Q23" s="72">
        <v>0</v>
      </c>
      <c r="R23" s="36">
        <f t="shared" si="8"/>
        <v>0</v>
      </c>
      <c r="S23" s="25">
        <v>1</v>
      </c>
      <c r="T23" s="25">
        <v>1</v>
      </c>
      <c r="U23" s="27"/>
      <c r="V23" s="28">
        <f t="shared" si="1"/>
        <v>3</v>
      </c>
      <c r="W23" s="29">
        <f t="shared" si="2"/>
        <v>1.4833333333333334</v>
      </c>
      <c r="X23" s="29">
        <f t="shared" si="3"/>
        <v>2</v>
      </c>
      <c r="Y23" s="29">
        <f t="shared" si="4"/>
        <v>1.4833333333333334</v>
      </c>
      <c r="Z23" s="29">
        <f t="shared" si="5"/>
        <v>0.66666666666666663</v>
      </c>
      <c r="AA23" s="29">
        <f t="shared" si="6"/>
        <v>0</v>
      </c>
    </row>
    <row r="24" spans="1:27" s="29" customFormat="1" x14ac:dyDescent="0.25">
      <c r="A24" s="23">
        <v>15</v>
      </c>
      <c r="B24" s="10">
        <v>44027</v>
      </c>
      <c r="C24" s="24">
        <v>0</v>
      </c>
      <c r="D24" s="25">
        <v>1</v>
      </c>
      <c r="E24" s="26">
        <v>1</v>
      </c>
      <c r="F24" s="39">
        <f t="shared" si="7"/>
        <v>13913</v>
      </c>
      <c r="G24" s="41"/>
      <c r="H24" s="26">
        <v>0</v>
      </c>
      <c r="I24" s="30">
        <v>1409</v>
      </c>
      <c r="J24" s="47">
        <f t="shared" si="0"/>
        <v>12504</v>
      </c>
      <c r="K24" s="32">
        <v>9</v>
      </c>
      <c r="L24" s="36">
        <v>0</v>
      </c>
      <c r="M24" s="36">
        <v>0.20416666666666669</v>
      </c>
      <c r="N24" s="36">
        <v>0.14166666666666666</v>
      </c>
      <c r="O24" s="36">
        <v>0.20416666666666669</v>
      </c>
      <c r="P24" s="54">
        <v>0.45</v>
      </c>
      <c r="Q24" s="61">
        <v>0</v>
      </c>
      <c r="R24" s="35">
        <f t="shared" si="8"/>
        <v>0</v>
      </c>
      <c r="S24" s="25">
        <v>1</v>
      </c>
      <c r="T24" s="25">
        <v>1</v>
      </c>
      <c r="U24" s="27"/>
      <c r="V24" s="28">
        <f t="shared" si="1"/>
        <v>3</v>
      </c>
      <c r="W24" s="29">
        <f t="shared" si="2"/>
        <v>1.4833333333333334</v>
      </c>
      <c r="X24" s="29">
        <f t="shared" si="3"/>
        <v>2</v>
      </c>
      <c r="Y24" s="29">
        <f t="shared" si="4"/>
        <v>1.4833333333333334</v>
      </c>
      <c r="Z24" s="29">
        <f t="shared" si="5"/>
        <v>0.66666666666666663</v>
      </c>
      <c r="AA24" s="29">
        <f t="shared" si="6"/>
        <v>0</v>
      </c>
    </row>
    <row r="25" spans="1:27" s="29" customFormat="1" x14ac:dyDescent="0.25">
      <c r="A25" s="23">
        <v>16</v>
      </c>
      <c r="B25" s="10">
        <v>44028</v>
      </c>
      <c r="C25" s="24">
        <v>0</v>
      </c>
      <c r="D25" s="25">
        <v>1</v>
      </c>
      <c r="E25" s="26">
        <v>1</v>
      </c>
      <c r="F25" s="39">
        <f t="shared" si="7"/>
        <v>12504</v>
      </c>
      <c r="G25" s="41"/>
      <c r="H25" s="26">
        <v>0</v>
      </c>
      <c r="I25" s="30">
        <v>776</v>
      </c>
      <c r="J25" s="47">
        <f t="shared" si="0"/>
        <v>11728</v>
      </c>
      <c r="K25" s="32">
        <v>8</v>
      </c>
      <c r="L25" s="36">
        <v>0</v>
      </c>
      <c r="M25" s="36">
        <v>9.9999999999999992E-2</v>
      </c>
      <c r="N25" s="36">
        <v>7.0833333333333331E-2</v>
      </c>
      <c r="O25" s="36">
        <v>9.1666666666666674E-2</v>
      </c>
      <c r="P25" s="54">
        <v>0.73749999999999993</v>
      </c>
      <c r="Q25" s="61">
        <v>0</v>
      </c>
      <c r="R25" s="35">
        <f t="shared" si="8"/>
        <v>0</v>
      </c>
      <c r="S25" s="25">
        <v>1</v>
      </c>
      <c r="T25" s="25">
        <v>1</v>
      </c>
      <c r="U25" s="27"/>
      <c r="V25" s="28">
        <f t="shared" si="1"/>
        <v>3</v>
      </c>
      <c r="W25" s="29">
        <f t="shared" si="2"/>
        <v>1.4833333333333334</v>
      </c>
      <c r="X25" s="29">
        <f t="shared" si="3"/>
        <v>2</v>
      </c>
      <c r="Y25" s="29">
        <f t="shared" si="4"/>
        <v>1.4833333333333334</v>
      </c>
      <c r="Z25" s="29">
        <f t="shared" si="5"/>
        <v>0.66666666666666663</v>
      </c>
      <c r="AA25" s="29">
        <f t="shared" si="6"/>
        <v>0</v>
      </c>
    </row>
    <row r="26" spans="1:27" s="29" customFormat="1" x14ac:dyDescent="0.25">
      <c r="A26" s="23">
        <v>17</v>
      </c>
      <c r="B26" s="10">
        <v>44029</v>
      </c>
      <c r="C26" s="24">
        <v>0</v>
      </c>
      <c r="D26" s="25">
        <v>1</v>
      </c>
      <c r="E26" s="26">
        <v>1</v>
      </c>
      <c r="F26" s="39">
        <f t="shared" si="7"/>
        <v>11728</v>
      </c>
      <c r="G26" s="41"/>
      <c r="H26" s="26">
        <v>0</v>
      </c>
      <c r="I26" s="30">
        <v>928</v>
      </c>
      <c r="J26" s="47">
        <f t="shared" si="0"/>
        <v>10800</v>
      </c>
      <c r="K26" s="32">
        <v>7</v>
      </c>
      <c r="L26" s="36">
        <v>0</v>
      </c>
      <c r="M26" s="36">
        <v>0.14583333333333334</v>
      </c>
      <c r="N26" s="36">
        <v>0.10416666666666667</v>
      </c>
      <c r="O26" s="36">
        <v>7.4999999999999997E-2</v>
      </c>
      <c r="P26" s="54">
        <v>0.67499999999999993</v>
      </c>
      <c r="Q26" s="61">
        <v>0</v>
      </c>
      <c r="R26" s="35">
        <f t="shared" si="8"/>
        <v>0</v>
      </c>
      <c r="S26" s="25">
        <v>1</v>
      </c>
      <c r="T26" s="25">
        <v>1</v>
      </c>
      <c r="U26" s="27"/>
      <c r="V26" s="28">
        <f t="shared" si="1"/>
        <v>3</v>
      </c>
      <c r="W26" s="29">
        <f t="shared" si="2"/>
        <v>1.4833333333333334</v>
      </c>
      <c r="X26" s="29">
        <f t="shared" si="3"/>
        <v>2</v>
      </c>
      <c r="Y26" s="29">
        <f t="shared" si="4"/>
        <v>1.4833333333333334</v>
      </c>
      <c r="Z26" s="29">
        <f t="shared" si="5"/>
        <v>0.66666666666666663</v>
      </c>
      <c r="AA26" s="29">
        <f t="shared" si="6"/>
        <v>0</v>
      </c>
    </row>
    <row r="27" spans="1:27" s="29" customFormat="1" x14ac:dyDescent="0.25">
      <c r="A27" s="23">
        <v>18</v>
      </c>
      <c r="B27" s="10">
        <v>44030</v>
      </c>
      <c r="C27" s="24">
        <v>0</v>
      </c>
      <c r="D27" s="25">
        <v>1</v>
      </c>
      <c r="E27" s="26">
        <v>1</v>
      </c>
      <c r="F27" s="39">
        <f t="shared" si="7"/>
        <v>10800</v>
      </c>
      <c r="G27" s="41"/>
      <c r="H27" s="26">
        <v>0</v>
      </c>
      <c r="I27" s="30">
        <v>1133</v>
      </c>
      <c r="J27" s="47">
        <f t="shared" si="0"/>
        <v>9667</v>
      </c>
      <c r="K27" s="32">
        <v>5</v>
      </c>
      <c r="L27" s="36">
        <v>0</v>
      </c>
      <c r="M27" s="36">
        <v>0.21249999999999999</v>
      </c>
      <c r="N27" s="36">
        <v>9.1666666666666674E-2</v>
      </c>
      <c r="O27" s="36">
        <v>9.9999999999999992E-2</v>
      </c>
      <c r="P27" s="36">
        <v>0.59583333333333333</v>
      </c>
      <c r="Q27" s="61">
        <v>0</v>
      </c>
      <c r="R27" s="35">
        <f t="shared" si="8"/>
        <v>0</v>
      </c>
      <c r="S27" s="25">
        <v>1</v>
      </c>
      <c r="T27" s="25">
        <v>1</v>
      </c>
      <c r="U27" s="64"/>
      <c r="V27" s="28">
        <f t="shared" si="1"/>
        <v>3</v>
      </c>
      <c r="W27" s="29">
        <f t="shared" si="2"/>
        <v>1.4833333333333334</v>
      </c>
      <c r="X27" s="29">
        <f t="shared" si="3"/>
        <v>2</v>
      </c>
      <c r="Y27" s="29">
        <f t="shared" si="4"/>
        <v>1.4833333333333334</v>
      </c>
      <c r="Z27" s="29">
        <f t="shared" si="5"/>
        <v>0.66666666666666663</v>
      </c>
      <c r="AA27" s="29">
        <f t="shared" si="6"/>
        <v>0</v>
      </c>
    </row>
    <row r="28" spans="1:27" s="29" customFormat="1" x14ac:dyDescent="0.25">
      <c r="A28" s="23">
        <v>19</v>
      </c>
      <c r="B28" s="70">
        <v>44031</v>
      </c>
      <c r="C28" s="24">
        <v>0</v>
      </c>
      <c r="D28" s="25">
        <v>1</v>
      </c>
      <c r="E28" s="26">
        <v>1</v>
      </c>
      <c r="F28" s="30">
        <f t="shared" si="7"/>
        <v>9667</v>
      </c>
      <c r="G28" s="41"/>
      <c r="H28" s="26">
        <v>0</v>
      </c>
      <c r="I28" s="30">
        <v>1721</v>
      </c>
      <c r="J28" s="71">
        <f t="shared" si="0"/>
        <v>7946</v>
      </c>
      <c r="K28" s="32">
        <v>3</v>
      </c>
      <c r="L28" s="36">
        <v>0</v>
      </c>
      <c r="M28" s="36">
        <v>0.4916666666666667</v>
      </c>
      <c r="N28" s="36">
        <v>6.25E-2</v>
      </c>
      <c r="O28" s="36">
        <v>4.5833333333333337E-2</v>
      </c>
      <c r="P28" s="36">
        <v>0.39999999999999997</v>
      </c>
      <c r="Q28" s="72">
        <v>0</v>
      </c>
      <c r="R28" s="36">
        <f t="shared" si="8"/>
        <v>0</v>
      </c>
      <c r="S28" s="25">
        <v>1</v>
      </c>
      <c r="T28" s="25">
        <v>1</v>
      </c>
      <c r="U28" s="64"/>
      <c r="V28" s="28">
        <f t="shared" si="1"/>
        <v>3</v>
      </c>
      <c r="W28" s="29">
        <f t="shared" si="2"/>
        <v>1.4833333333333334</v>
      </c>
      <c r="X28" s="29">
        <f t="shared" si="3"/>
        <v>2</v>
      </c>
      <c r="Y28" s="29">
        <f t="shared" si="4"/>
        <v>1.4833333333333334</v>
      </c>
      <c r="Z28" s="29">
        <f t="shared" si="5"/>
        <v>0.66666666666666663</v>
      </c>
      <c r="AA28" s="29">
        <f t="shared" si="6"/>
        <v>0</v>
      </c>
    </row>
    <row r="29" spans="1:27" s="29" customFormat="1" x14ac:dyDescent="0.25">
      <c r="A29" s="23">
        <v>20</v>
      </c>
      <c r="B29" s="70">
        <v>44032</v>
      </c>
      <c r="C29" s="24">
        <v>0</v>
      </c>
      <c r="D29" s="25">
        <v>1</v>
      </c>
      <c r="E29" s="26">
        <v>1</v>
      </c>
      <c r="F29" s="30">
        <f t="shared" si="7"/>
        <v>7946</v>
      </c>
      <c r="G29" s="41"/>
      <c r="H29" s="26">
        <v>0</v>
      </c>
      <c r="I29" s="30">
        <v>1445</v>
      </c>
      <c r="J29" s="71">
        <f t="shared" si="0"/>
        <v>6501</v>
      </c>
      <c r="K29" s="32" t="s">
        <v>111</v>
      </c>
      <c r="L29" s="36">
        <v>0</v>
      </c>
      <c r="M29" s="36">
        <v>0.35000000000000003</v>
      </c>
      <c r="N29" s="36">
        <v>5.4166666666666669E-2</v>
      </c>
      <c r="O29" s="36">
        <v>0.10833333333333334</v>
      </c>
      <c r="P29" s="36">
        <v>0.48749999999999999</v>
      </c>
      <c r="Q29" s="36">
        <v>0</v>
      </c>
      <c r="R29" s="36">
        <f t="shared" si="8"/>
        <v>0</v>
      </c>
      <c r="S29" s="25">
        <v>1</v>
      </c>
      <c r="T29" s="25">
        <v>1</v>
      </c>
      <c r="U29" s="27"/>
      <c r="V29" s="28">
        <f t="shared" si="1"/>
        <v>3</v>
      </c>
      <c r="W29" s="29">
        <f t="shared" si="2"/>
        <v>1.4833333333333334</v>
      </c>
      <c r="X29" s="29">
        <f t="shared" si="3"/>
        <v>2</v>
      </c>
      <c r="Y29" s="29">
        <f t="shared" si="4"/>
        <v>1.4833333333333334</v>
      </c>
      <c r="Z29" s="29">
        <f t="shared" si="5"/>
        <v>0.66666666666666663</v>
      </c>
      <c r="AA29" s="29">
        <f t="shared" si="6"/>
        <v>0</v>
      </c>
    </row>
    <row r="30" spans="1:27" s="29" customFormat="1" x14ac:dyDescent="0.25">
      <c r="A30" s="23">
        <v>21</v>
      </c>
      <c r="B30" s="70">
        <v>44033</v>
      </c>
      <c r="C30" s="24">
        <v>0</v>
      </c>
      <c r="D30" s="25">
        <v>1</v>
      </c>
      <c r="E30" s="26">
        <v>1</v>
      </c>
      <c r="F30" s="30">
        <f t="shared" si="7"/>
        <v>6501</v>
      </c>
      <c r="G30" s="41">
        <v>10000</v>
      </c>
      <c r="H30" s="26">
        <v>0</v>
      </c>
      <c r="I30" s="30">
        <v>1311</v>
      </c>
      <c r="J30" s="71">
        <f t="shared" si="0"/>
        <v>15190</v>
      </c>
      <c r="K30" s="32">
        <v>15</v>
      </c>
      <c r="L30" s="36">
        <v>0</v>
      </c>
      <c r="M30" s="36">
        <v>0.25416666666666665</v>
      </c>
      <c r="N30" s="36">
        <v>6.6666666666666666E-2</v>
      </c>
      <c r="O30" s="36">
        <v>0.15833333333333333</v>
      </c>
      <c r="P30" s="36">
        <v>0.52083333333333337</v>
      </c>
      <c r="Q30" s="72">
        <v>0</v>
      </c>
      <c r="R30" s="36">
        <f t="shared" si="8"/>
        <v>0</v>
      </c>
      <c r="S30" s="25">
        <v>1</v>
      </c>
      <c r="T30" s="25">
        <v>1</v>
      </c>
      <c r="U30" s="27" t="s">
        <v>113</v>
      </c>
      <c r="V30" s="28">
        <f t="shared" si="1"/>
        <v>3</v>
      </c>
      <c r="W30" s="29">
        <f t="shared" si="2"/>
        <v>1.4833333333333334</v>
      </c>
      <c r="X30" s="29">
        <f t="shared" si="3"/>
        <v>2</v>
      </c>
      <c r="Y30" s="29">
        <f t="shared" si="4"/>
        <v>1.4833333333333334</v>
      </c>
      <c r="Z30" s="29">
        <f t="shared" si="5"/>
        <v>0.66666666666666663</v>
      </c>
      <c r="AA30" s="29">
        <f t="shared" si="6"/>
        <v>0</v>
      </c>
    </row>
    <row r="31" spans="1:27" s="29" customFormat="1" x14ac:dyDescent="0.25">
      <c r="A31" s="23">
        <v>22</v>
      </c>
      <c r="B31" s="10">
        <v>44034</v>
      </c>
      <c r="C31" s="24">
        <v>0</v>
      </c>
      <c r="D31" s="25">
        <v>1</v>
      </c>
      <c r="E31" s="26">
        <v>1</v>
      </c>
      <c r="F31" s="39">
        <f t="shared" si="7"/>
        <v>15190</v>
      </c>
      <c r="G31" s="41"/>
      <c r="H31" s="26">
        <v>0</v>
      </c>
      <c r="I31" s="30">
        <v>782</v>
      </c>
      <c r="J31" s="47">
        <f t="shared" si="0"/>
        <v>14408</v>
      </c>
      <c r="K31" s="32">
        <v>14</v>
      </c>
      <c r="L31" s="36">
        <v>0</v>
      </c>
      <c r="M31" s="36">
        <v>9.1666666666666674E-2</v>
      </c>
      <c r="N31" s="36">
        <v>8.3333333333333329E-2</v>
      </c>
      <c r="O31" s="36">
        <v>9.5833333333333326E-2</v>
      </c>
      <c r="P31" s="36">
        <v>0.72916666666666663</v>
      </c>
      <c r="Q31" s="61">
        <v>0</v>
      </c>
      <c r="R31" s="35">
        <f t="shared" si="8"/>
        <v>0</v>
      </c>
      <c r="S31" s="25">
        <v>1</v>
      </c>
      <c r="T31" s="25">
        <v>1</v>
      </c>
      <c r="U31" s="64"/>
      <c r="V31" s="28">
        <f t="shared" si="1"/>
        <v>3</v>
      </c>
      <c r="W31" s="29">
        <f t="shared" si="2"/>
        <v>1.4833333333333334</v>
      </c>
      <c r="X31" s="29">
        <f t="shared" si="3"/>
        <v>2</v>
      </c>
      <c r="Y31" s="29">
        <f t="shared" si="4"/>
        <v>1.4833333333333334</v>
      </c>
      <c r="Z31" s="29">
        <f t="shared" si="5"/>
        <v>0.66666666666666663</v>
      </c>
      <c r="AA31" s="29">
        <f t="shared" si="6"/>
        <v>0</v>
      </c>
    </row>
    <row r="32" spans="1:27" s="29" customFormat="1" x14ac:dyDescent="0.25">
      <c r="A32" s="23">
        <v>23</v>
      </c>
      <c r="B32" s="10">
        <v>44035</v>
      </c>
      <c r="C32" s="24">
        <v>0</v>
      </c>
      <c r="D32" s="25">
        <v>1</v>
      </c>
      <c r="E32" s="26">
        <v>1</v>
      </c>
      <c r="F32" s="39">
        <f t="shared" si="7"/>
        <v>14408</v>
      </c>
      <c r="G32" s="41"/>
      <c r="H32" s="26">
        <v>0</v>
      </c>
      <c r="I32" s="30">
        <v>897</v>
      </c>
      <c r="J32" s="47">
        <f t="shared" si="0"/>
        <v>13511</v>
      </c>
      <c r="K32" s="32">
        <v>13</v>
      </c>
      <c r="L32" s="36">
        <v>0</v>
      </c>
      <c r="M32" s="36">
        <v>0.13333333333333333</v>
      </c>
      <c r="N32" s="36">
        <v>8.3333333333333329E-2</v>
      </c>
      <c r="O32" s="36">
        <v>9.5833333333333326E-2</v>
      </c>
      <c r="P32" s="36">
        <v>0.6875</v>
      </c>
      <c r="Q32" s="61">
        <v>0</v>
      </c>
      <c r="R32" s="35">
        <f t="shared" si="8"/>
        <v>0</v>
      </c>
      <c r="S32" s="25">
        <v>1</v>
      </c>
      <c r="T32" s="25">
        <v>1</v>
      </c>
      <c r="U32" s="64"/>
      <c r="V32" s="28">
        <f t="shared" si="1"/>
        <v>3</v>
      </c>
      <c r="W32" s="29">
        <f t="shared" si="2"/>
        <v>1.4833333333333334</v>
      </c>
      <c r="X32" s="29">
        <f t="shared" si="3"/>
        <v>2</v>
      </c>
      <c r="Y32" s="29">
        <f t="shared" si="4"/>
        <v>1.4833333333333334</v>
      </c>
      <c r="Z32" s="29">
        <f t="shared" si="5"/>
        <v>0.66666666666666663</v>
      </c>
      <c r="AA32" s="29">
        <f t="shared" si="6"/>
        <v>0</v>
      </c>
    </row>
    <row r="33" spans="1:27" s="29" customFormat="1" ht="17.25" customHeight="1" x14ac:dyDescent="0.25">
      <c r="A33" s="23">
        <v>24</v>
      </c>
      <c r="B33" s="10">
        <v>44036</v>
      </c>
      <c r="C33" s="24">
        <v>0</v>
      </c>
      <c r="D33" s="25">
        <v>1</v>
      </c>
      <c r="E33" s="26">
        <v>1</v>
      </c>
      <c r="F33" s="39">
        <f t="shared" si="7"/>
        <v>13511</v>
      </c>
      <c r="G33" s="41"/>
      <c r="H33" s="26">
        <v>0</v>
      </c>
      <c r="I33" s="30">
        <v>1470</v>
      </c>
      <c r="J33" s="47">
        <f t="shared" si="0"/>
        <v>12041</v>
      </c>
      <c r="K33" s="32">
        <v>11</v>
      </c>
      <c r="L33" s="36">
        <v>0</v>
      </c>
      <c r="M33" s="36">
        <v>0.15416666666666667</v>
      </c>
      <c r="N33" s="36">
        <v>0.13333333333333333</v>
      </c>
      <c r="O33" s="36">
        <v>0.3125</v>
      </c>
      <c r="P33" s="36">
        <v>0.39999999999999997</v>
      </c>
      <c r="Q33" s="61">
        <v>0</v>
      </c>
      <c r="R33" s="35">
        <f t="shared" si="8"/>
        <v>0</v>
      </c>
      <c r="S33" s="25">
        <v>1</v>
      </c>
      <c r="T33" s="25">
        <v>1</v>
      </c>
      <c r="U33" s="64"/>
      <c r="V33" s="28">
        <f t="shared" si="1"/>
        <v>3</v>
      </c>
      <c r="W33" s="29">
        <f t="shared" si="2"/>
        <v>1.4833333333333334</v>
      </c>
      <c r="X33" s="29">
        <f t="shared" si="3"/>
        <v>2</v>
      </c>
      <c r="Y33" s="29">
        <f t="shared" si="4"/>
        <v>1.4833333333333334</v>
      </c>
      <c r="Z33" s="29">
        <f t="shared" si="5"/>
        <v>0.66666666666666663</v>
      </c>
      <c r="AA33" s="29">
        <f t="shared" si="6"/>
        <v>0</v>
      </c>
    </row>
    <row r="34" spans="1:27" s="29" customFormat="1" x14ac:dyDescent="0.25">
      <c r="A34" s="23">
        <v>25</v>
      </c>
      <c r="B34" s="10">
        <v>44037</v>
      </c>
      <c r="C34" s="24">
        <v>0</v>
      </c>
      <c r="D34" s="25">
        <v>1</v>
      </c>
      <c r="E34" s="26">
        <v>1</v>
      </c>
      <c r="F34" s="39">
        <f t="shared" si="7"/>
        <v>12041</v>
      </c>
      <c r="G34" s="41"/>
      <c r="H34" s="26">
        <v>0</v>
      </c>
      <c r="I34" s="30">
        <v>925</v>
      </c>
      <c r="J34" s="47">
        <f t="shared" si="0"/>
        <v>11116</v>
      </c>
      <c r="K34" s="32">
        <v>9</v>
      </c>
      <c r="L34" s="36">
        <v>0</v>
      </c>
      <c r="M34" s="36">
        <v>0</v>
      </c>
      <c r="N34" s="36">
        <v>0.34583333333333338</v>
      </c>
      <c r="O34" s="36">
        <v>3.3333333333333333E-2</v>
      </c>
      <c r="P34" s="36">
        <v>0.62083333333333335</v>
      </c>
      <c r="Q34" s="61">
        <v>0</v>
      </c>
      <c r="R34" s="35">
        <f t="shared" si="8"/>
        <v>0</v>
      </c>
      <c r="S34" s="25">
        <v>1</v>
      </c>
      <c r="T34" s="25">
        <v>1</v>
      </c>
      <c r="U34" s="27"/>
      <c r="V34" s="28">
        <f t="shared" si="1"/>
        <v>3</v>
      </c>
      <c r="W34" s="29">
        <f t="shared" si="2"/>
        <v>1.4833333333333334</v>
      </c>
      <c r="X34" s="29">
        <f t="shared" si="3"/>
        <v>2</v>
      </c>
      <c r="Y34" s="29">
        <f t="shared" si="4"/>
        <v>1.4833333333333334</v>
      </c>
      <c r="Z34" s="29">
        <f t="shared" si="5"/>
        <v>0.66666666666666663</v>
      </c>
      <c r="AA34" s="29">
        <f t="shared" si="6"/>
        <v>0</v>
      </c>
    </row>
    <row r="35" spans="1:27" s="29" customFormat="1" x14ac:dyDescent="0.25">
      <c r="A35" s="23">
        <v>26</v>
      </c>
      <c r="B35" s="70">
        <v>44038</v>
      </c>
      <c r="C35" s="24">
        <v>0</v>
      </c>
      <c r="D35" s="25">
        <v>1</v>
      </c>
      <c r="E35" s="26">
        <v>1</v>
      </c>
      <c r="F35" s="30">
        <f t="shared" si="7"/>
        <v>11116</v>
      </c>
      <c r="G35" s="41"/>
      <c r="H35" s="26">
        <v>0</v>
      </c>
      <c r="I35" s="30">
        <v>795</v>
      </c>
      <c r="J35" s="71">
        <f t="shared" si="0"/>
        <v>10321</v>
      </c>
      <c r="K35" s="32">
        <v>7</v>
      </c>
      <c r="L35" s="36">
        <v>0</v>
      </c>
      <c r="M35" s="36">
        <v>0</v>
      </c>
      <c r="N35" s="36">
        <v>0.20416666666666669</v>
      </c>
      <c r="O35" s="36">
        <v>0.10833333333333334</v>
      </c>
      <c r="P35" s="36">
        <v>0.6875</v>
      </c>
      <c r="Q35" s="72">
        <v>0</v>
      </c>
      <c r="R35" s="36">
        <f t="shared" si="8"/>
        <v>0</v>
      </c>
      <c r="S35" s="25">
        <v>1</v>
      </c>
      <c r="T35" s="25">
        <v>1</v>
      </c>
      <c r="U35" s="64"/>
      <c r="V35" s="28">
        <f t="shared" si="1"/>
        <v>3</v>
      </c>
      <c r="W35" s="29">
        <f t="shared" si="2"/>
        <v>1.4833333333333334</v>
      </c>
      <c r="X35" s="29">
        <f t="shared" si="3"/>
        <v>2</v>
      </c>
      <c r="Y35" s="29">
        <f t="shared" si="4"/>
        <v>1.4833333333333334</v>
      </c>
      <c r="Z35" s="29">
        <f t="shared" si="5"/>
        <v>0.66666666666666663</v>
      </c>
      <c r="AA35" s="29">
        <f t="shared" si="6"/>
        <v>0</v>
      </c>
    </row>
    <row r="36" spans="1:27" s="29" customFormat="1" x14ac:dyDescent="0.25">
      <c r="A36" s="23">
        <v>27</v>
      </c>
      <c r="B36" s="10">
        <v>44039</v>
      </c>
      <c r="C36" s="24">
        <v>0</v>
      </c>
      <c r="D36" s="25">
        <v>1</v>
      </c>
      <c r="E36" s="26">
        <v>1</v>
      </c>
      <c r="F36" s="39">
        <f t="shared" si="7"/>
        <v>10321</v>
      </c>
      <c r="G36" s="41"/>
      <c r="H36" s="26">
        <v>0</v>
      </c>
      <c r="I36" s="30">
        <v>505</v>
      </c>
      <c r="J36" s="47">
        <f t="shared" si="0"/>
        <v>9816</v>
      </c>
      <c r="K36" s="32">
        <v>5</v>
      </c>
      <c r="L36" s="36">
        <v>0</v>
      </c>
      <c r="M36" s="36">
        <v>0</v>
      </c>
      <c r="N36" s="36">
        <v>0.14583333333333334</v>
      </c>
      <c r="O36" s="36">
        <v>1.6666666666666666E-2</v>
      </c>
      <c r="P36" s="36">
        <v>0.83750000000000002</v>
      </c>
      <c r="Q36" s="61">
        <v>0</v>
      </c>
      <c r="R36" s="35">
        <f t="shared" si="8"/>
        <v>0</v>
      </c>
      <c r="S36" s="25">
        <v>1</v>
      </c>
      <c r="T36" s="25">
        <v>1</v>
      </c>
      <c r="U36" s="27" t="s">
        <v>97</v>
      </c>
      <c r="V36" s="28">
        <f t="shared" si="1"/>
        <v>3</v>
      </c>
      <c r="W36" s="29">
        <f t="shared" si="2"/>
        <v>1.4833333333333334</v>
      </c>
      <c r="X36" s="29">
        <f t="shared" si="3"/>
        <v>2</v>
      </c>
      <c r="Y36" s="29">
        <f t="shared" si="4"/>
        <v>1.4833333333333334</v>
      </c>
      <c r="Z36" s="29">
        <f t="shared" si="5"/>
        <v>0.66666666666666663</v>
      </c>
      <c r="AA36" s="29">
        <f t="shared" si="6"/>
        <v>0</v>
      </c>
    </row>
    <row r="37" spans="1:27" x14ac:dyDescent="0.25">
      <c r="A37" s="9">
        <v>28</v>
      </c>
      <c r="B37" s="10">
        <v>44040</v>
      </c>
      <c r="C37" s="19">
        <v>0</v>
      </c>
      <c r="D37" s="21">
        <v>1</v>
      </c>
      <c r="E37" s="16">
        <v>1</v>
      </c>
      <c r="F37" s="39">
        <f t="shared" si="7"/>
        <v>9816</v>
      </c>
      <c r="G37" s="40"/>
      <c r="H37" s="16">
        <v>0</v>
      </c>
      <c r="I37" s="30">
        <v>740</v>
      </c>
      <c r="J37" s="47">
        <f t="shared" si="0"/>
        <v>9076</v>
      </c>
      <c r="K37" s="32">
        <v>3</v>
      </c>
      <c r="L37" s="35">
        <v>0</v>
      </c>
      <c r="M37" s="36">
        <v>0</v>
      </c>
      <c r="N37" s="35">
        <v>0.26250000000000001</v>
      </c>
      <c r="O37" s="35">
        <v>2.0833333333333332E-2</v>
      </c>
      <c r="P37" s="35">
        <v>0.71666666666666667</v>
      </c>
      <c r="Q37" s="61">
        <v>0</v>
      </c>
      <c r="R37" s="35">
        <f t="shared" si="8"/>
        <v>0</v>
      </c>
      <c r="S37" s="21">
        <v>1</v>
      </c>
      <c r="T37" s="21">
        <v>1</v>
      </c>
      <c r="U37" s="27"/>
      <c r="V37" s="22">
        <f t="shared" si="1"/>
        <v>3</v>
      </c>
      <c r="W37" s="1">
        <f t="shared" si="2"/>
        <v>1.4833333333333334</v>
      </c>
      <c r="X37" s="1">
        <f t="shared" si="3"/>
        <v>2</v>
      </c>
      <c r="Y37" s="1">
        <f t="shared" si="4"/>
        <v>1.4833333333333334</v>
      </c>
      <c r="Z37" s="1">
        <f t="shared" si="5"/>
        <v>0.66666666666666663</v>
      </c>
      <c r="AA37" s="1">
        <f t="shared" si="6"/>
        <v>0</v>
      </c>
    </row>
    <row r="38" spans="1:27" s="29" customFormat="1" x14ac:dyDescent="0.25">
      <c r="A38" s="23">
        <v>29</v>
      </c>
      <c r="B38" s="70">
        <v>44041</v>
      </c>
      <c r="C38" s="24">
        <v>0</v>
      </c>
      <c r="D38" s="25">
        <v>1</v>
      </c>
      <c r="E38" s="26">
        <v>1</v>
      </c>
      <c r="F38" s="30">
        <f t="shared" si="7"/>
        <v>9076</v>
      </c>
      <c r="G38" s="41"/>
      <c r="H38" s="26">
        <v>0</v>
      </c>
      <c r="I38" s="30">
        <v>795</v>
      </c>
      <c r="J38" s="71">
        <f t="shared" si="0"/>
        <v>8281</v>
      </c>
      <c r="K38" s="32">
        <v>1</v>
      </c>
      <c r="L38" s="36">
        <v>0</v>
      </c>
      <c r="M38" s="36">
        <v>0</v>
      </c>
      <c r="N38" s="36">
        <v>0.26666666666666666</v>
      </c>
      <c r="O38" s="36">
        <v>2.4999999999999998E-2</v>
      </c>
      <c r="P38" s="36">
        <v>0.6875</v>
      </c>
      <c r="Q38" s="36">
        <v>0</v>
      </c>
      <c r="R38" s="36">
        <v>0</v>
      </c>
      <c r="S38" s="25">
        <v>1</v>
      </c>
      <c r="T38" s="25">
        <v>1</v>
      </c>
      <c r="U38" s="64"/>
      <c r="V38" s="28">
        <f t="shared" si="1"/>
        <v>3</v>
      </c>
      <c r="W38" s="29">
        <f t="shared" si="2"/>
        <v>1.4833333333333334</v>
      </c>
      <c r="X38" s="29">
        <f t="shared" si="3"/>
        <v>2</v>
      </c>
      <c r="Y38" s="29">
        <f t="shared" si="4"/>
        <v>1.4833333333333334</v>
      </c>
      <c r="Z38" s="29">
        <f t="shared" si="5"/>
        <v>0.66666666666666663</v>
      </c>
      <c r="AA38" s="29">
        <f t="shared" si="6"/>
        <v>0</v>
      </c>
    </row>
    <row r="39" spans="1:27" s="29" customFormat="1" ht="22.5" x14ac:dyDescent="0.25">
      <c r="A39" s="23">
        <v>30</v>
      </c>
      <c r="B39" s="10">
        <v>44042</v>
      </c>
      <c r="C39" s="24">
        <v>0</v>
      </c>
      <c r="D39" s="25">
        <v>1</v>
      </c>
      <c r="E39" s="26">
        <v>1</v>
      </c>
      <c r="F39" s="39">
        <f t="shared" si="7"/>
        <v>8281</v>
      </c>
      <c r="G39" s="41">
        <v>10000</v>
      </c>
      <c r="H39" s="26">
        <v>0</v>
      </c>
      <c r="I39" s="30">
        <v>1135</v>
      </c>
      <c r="J39" s="47">
        <f t="shared" si="0"/>
        <v>17146</v>
      </c>
      <c r="K39" s="32">
        <v>19</v>
      </c>
      <c r="L39" s="36">
        <v>0</v>
      </c>
      <c r="M39" s="36">
        <v>0</v>
      </c>
      <c r="N39" s="36">
        <v>0.45</v>
      </c>
      <c r="O39" s="36">
        <v>3.7499999999999999E-2</v>
      </c>
      <c r="P39" s="36">
        <v>0.51250000000000007</v>
      </c>
      <c r="Q39" s="61">
        <v>0</v>
      </c>
      <c r="R39" s="35">
        <f>D39-(L39+M39+P39+N39+O39+Q39)</f>
        <v>0</v>
      </c>
      <c r="S39" s="25">
        <v>1</v>
      </c>
      <c r="T39" s="25">
        <v>1</v>
      </c>
      <c r="U39" s="64" t="s">
        <v>93</v>
      </c>
      <c r="V39" s="28">
        <f t="shared" si="1"/>
        <v>3</v>
      </c>
      <c r="W39" s="29">
        <f t="shared" si="2"/>
        <v>1.4833333333333334</v>
      </c>
      <c r="X39" s="29">
        <f t="shared" si="3"/>
        <v>2</v>
      </c>
      <c r="Y39" s="29">
        <f t="shared" si="4"/>
        <v>1.4833333333333334</v>
      </c>
      <c r="Z39" s="29">
        <f t="shared" si="5"/>
        <v>0.66666666666666663</v>
      </c>
      <c r="AA39" s="29">
        <f t="shared" si="6"/>
        <v>0</v>
      </c>
    </row>
    <row r="40" spans="1:27" ht="18.75" customHeight="1" thickBot="1" x14ac:dyDescent="0.3">
      <c r="A40" s="12">
        <v>31</v>
      </c>
      <c r="B40" s="13">
        <v>44043</v>
      </c>
      <c r="C40" s="62">
        <v>0</v>
      </c>
      <c r="D40" s="63">
        <v>1</v>
      </c>
      <c r="E40" s="17">
        <v>1</v>
      </c>
      <c r="F40" s="42">
        <f t="shared" si="7"/>
        <v>17146</v>
      </c>
      <c r="G40" s="43"/>
      <c r="H40" s="17">
        <v>0</v>
      </c>
      <c r="I40" s="45">
        <v>1232</v>
      </c>
      <c r="J40" s="48">
        <f t="shared" si="0"/>
        <v>15914</v>
      </c>
      <c r="K40" s="33">
        <v>17</v>
      </c>
      <c r="L40" s="65">
        <v>0</v>
      </c>
      <c r="M40" s="65">
        <v>0</v>
      </c>
      <c r="N40" s="65">
        <v>0.4916666666666667</v>
      </c>
      <c r="O40" s="65">
        <v>4.5833333333333337E-2</v>
      </c>
      <c r="P40" s="65">
        <v>0.46249999999999997</v>
      </c>
      <c r="Q40" s="37">
        <v>0</v>
      </c>
      <c r="R40" s="37">
        <f>D40-(L40+M40+P40+N40+O40+Q40)</f>
        <v>0</v>
      </c>
      <c r="S40" s="63">
        <v>1</v>
      </c>
      <c r="T40" s="63">
        <v>1</v>
      </c>
      <c r="U40" s="83"/>
      <c r="V40" s="22">
        <f t="shared" si="1"/>
        <v>3</v>
      </c>
      <c r="W40" s="1">
        <f t="shared" si="2"/>
        <v>1.4833333333333334</v>
      </c>
      <c r="X40" s="1">
        <f t="shared" si="3"/>
        <v>2</v>
      </c>
      <c r="Y40" s="1">
        <f t="shared" si="4"/>
        <v>1.4833333333333334</v>
      </c>
      <c r="Z40" s="1">
        <f t="shared" si="5"/>
        <v>0.66666666666666663</v>
      </c>
      <c r="AA40" s="1">
        <f t="shared" si="6"/>
        <v>0</v>
      </c>
    </row>
    <row r="41" spans="1:27" ht="15.75" thickBot="1" x14ac:dyDescent="0.3">
      <c r="A41" s="180" t="s">
        <v>38</v>
      </c>
      <c r="B41" s="180"/>
      <c r="C41" s="180"/>
      <c r="D41" s="180"/>
      <c r="E41" s="117">
        <f>SUM(E10:E40)</f>
        <v>31</v>
      </c>
      <c r="F41" s="117"/>
      <c r="G41" s="117">
        <f>SUM(G10:G40)</f>
        <v>30000</v>
      </c>
      <c r="H41" s="117">
        <f t="shared" ref="H41" si="9">SUM(H10:H40)</f>
        <v>0</v>
      </c>
      <c r="I41" s="51">
        <f>SUM(I10:I40)</f>
        <v>32619</v>
      </c>
      <c r="J41" s="117"/>
      <c r="K41" s="117"/>
      <c r="L41" s="49">
        <f>SUM(L10:L40)</f>
        <v>0</v>
      </c>
      <c r="M41" s="49">
        <f t="shared" ref="M41:R41" si="10">SUM(M10:M40)</f>
        <v>4.4041666666666677</v>
      </c>
      <c r="N41" s="49">
        <f t="shared" si="10"/>
        <v>4.5374999999999996</v>
      </c>
      <c r="O41" s="49">
        <f t="shared" si="10"/>
        <v>3.1249999999999996</v>
      </c>
      <c r="P41" s="49">
        <f>SUM(P10:P40)</f>
        <v>18.912499999999994</v>
      </c>
      <c r="Q41" s="49"/>
      <c r="R41" s="49">
        <f t="shared" si="10"/>
        <v>0</v>
      </c>
      <c r="S41" s="50">
        <v>31</v>
      </c>
      <c r="T41" s="50">
        <v>31</v>
      </c>
      <c r="U41" s="86"/>
    </row>
    <row r="43" spans="1:27" x14ac:dyDescent="0.25">
      <c r="C43" s="2" t="s">
        <v>31</v>
      </c>
      <c r="D43" s="2"/>
      <c r="E43" s="2"/>
      <c r="F43" s="2"/>
      <c r="G43" s="2"/>
      <c r="H43" s="2"/>
      <c r="I43" s="2"/>
      <c r="K43" s="5"/>
      <c r="L43" s="2" t="s">
        <v>92</v>
      </c>
      <c r="M43" s="2"/>
      <c r="N43" s="2"/>
      <c r="O43" s="2"/>
      <c r="P43" s="2"/>
      <c r="Q43" s="2"/>
      <c r="R43" s="2"/>
      <c r="S43" s="2" t="s">
        <v>32</v>
      </c>
    </row>
    <row r="44" spans="1:27" x14ac:dyDescent="0.25">
      <c r="A44" s="2"/>
      <c r="B44" s="6"/>
      <c r="J44" s="2"/>
      <c r="K44" s="6"/>
      <c r="T44" s="2"/>
      <c r="U44" s="2"/>
    </row>
    <row r="45" spans="1:27" x14ac:dyDescent="0.25">
      <c r="A45" s="2"/>
      <c r="B45" s="6"/>
      <c r="J45" s="2"/>
      <c r="K45" s="6"/>
      <c r="T45" s="2"/>
      <c r="U45" s="2"/>
    </row>
    <row r="46" spans="1:27" x14ac:dyDescent="0.25">
      <c r="A46" s="2"/>
      <c r="B46" s="6"/>
      <c r="C46" s="2"/>
      <c r="D46" s="2"/>
      <c r="E46" s="2"/>
      <c r="F46" s="2"/>
      <c r="G46" s="2"/>
      <c r="H46" s="2"/>
      <c r="I46" s="2"/>
      <c r="J46" s="2"/>
      <c r="K46" s="6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7" x14ac:dyDescent="0.25">
      <c r="A47" s="2"/>
      <c r="B47" s="6" t="s">
        <v>39</v>
      </c>
      <c r="D47" s="2"/>
      <c r="E47" s="2"/>
      <c r="F47" s="2"/>
      <c r="G47" s="2"/>
      <c r="H47" s="2"/>
      <c r="I47" s="2"/>
      <c r="J47" s="2"/>
      <c r="K47" s="6" t="s">
        <v>82</v>
      </c>
      <c r="M47" s="2"/>
      <c r="N47" s="2"/>
      <c r="O47" s="2"/>
      <c r="P47" s="2"/>
      <c r="Q47" s="2"/>
      <c r="R47" s="2"/>
      <c r="S47" s="52" t="s">
        <v>40</v>
      </c>
      <c r="T47" s="2"/>
      <c r="U47" s="2"/>
    </row>
    <row r="48" spans="1:27" x14ac:dyDescent="0.25">
      <c r="A48" s="2"/>
      <c r="C48" s="6" t="s">
        <v>33</v>
      </c>
      <c r="D48" s="2"/>
      <c r="E48" s="2"/>
      <c r="F48" s="2"/>
      <c r="G48" s="2"/>
      <c r="H48" s="2"/>
      <c r="I48" s="2"/>
      <c r="J48" s="2"/>
      <c r="K48" s="5"/>
      <c r="L48" s="6" t="s">
        <v>33</v>
      </c>
      <c r="M48" s="2"/>
      <c r="N48" s="2"/>
      <c r="O48" s="2"/>
      <c r="P48" s="2"/>
      <c r="Q48" s="2"/>
      <c r="R48" s="2" t="s">
        <v>36</v>
      </c>
      <c r="S48" s="2"/>
      <c r="T48" s="2"/>
      <c r="U48" s="2"/>
    </row>
    <row r="50" spans="23:23" x14ac:dyDescent="0.25">
      <c r="W50" s="1">
        <f>23152-1656</f>
        <v>21496</v>
      </c>
    </row>
  </sheetData>
  <mergeCells count="24">
    <mergeCell ref="A1:U1"/>
    <mergeCell ref="A7:A9"/>
    <mergeCell ref="B7:B9"/>
    <mergeCell ref="C7:D7"/>
    <mergeCell ref="E7:E9"/>
    <mergeCell ref="F7:F8"/>
    <mergeCell ref="G7:H7"/>
    <mergeCell ref="I7:I8"/>
    <mergeCell ref="J7:J8"/>
    <mergeCell ref="K7:K9"/>
    <mergeCell ref="S7:S9"/>
    <mergeCell ref="T7:T9"/>
    <mergeCell ref="U7:U9"/>
    <mergeCell ref="C8:C9"/>
    <mergeCell ref="D8:D9"/>
    <mergeCell ref="L8:L9"/>
    <mergeCell ref="R8:R9"/>
    <mergeCell ref="A41:D41"/>
    <mergeCell ref="L7:R7"/>
    <mergeCell ref="M8:M9"/>
    <mergeCell ref="N8:N9"/>
    <mergeCell ref="O8:O9"/>
    <mergeCell ref="P8:P9"/>
    <mergeCell ref="Q8:Q9"/>
  </mergeCells>
  <pageMargins left="0.27" right="0.2" top="0.37" bottom="0.28000000000000003" header="0.31" footer="0.3"/>
  <pageSetup paperSize="9" scale="73" orientation="landscape" horizontalDpi="4294967292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view="pageBreakPreview" topLeftCell="A22" zoomScale="90" zoomScaleNormal="90" zoomScaleSheetLayoutView="90" workbookViewId="0">
      <selection activeCell="I15" sqref="I15"/>
    </sheetView>
  </sheetViews>
  <sheetFormatPr defaultRowHeight="15" x14ac:dyDescent="0.25"/>
  <cols>
    <col min="1" max="1" width="4.28515625" style="1" customWidth="1"/>
    <col min="2" max="2" width="8.42578125" style="5" customWidth="1"/>
    <col min="3" max="3" width="7.42578125" style="1" customWidth="1"/>
    <col min="4" max="4" width="7.7109375" style="1" customWidth="1"/>
    <col min="5" max="5" width="7.85546875" style="1" customWidth="1"/>
    <col min="6" max="6" width="10.42578125" style="1" customWidth="1"/>
    <col min="7" max="7" width="7.28515625" style="1" customWidth="1"/>
    <col min="8" max="8" width="8" style="1" customWidth="1"/>
    <col min="9" max="9" width="9.140625" style="1" customWidth="1"/>
    <col min="10" max="10" width="10.42578125" style="1" customWidth="1"/>
    <col min="11" max="11" width="7.7109375" style="1" customWidth="1"/>
    <col min="12" max="12" width="7.85546875" style="1" customWidth="1"/>
    <col min="13" max="13" width="8.42578125" style="1" customWidth="1"/>
    <col min="14" max="14" width="8.85546875" style="1" customWidth="1"/>
    <col min="15" max="15" width="9.5703125" style="1" customWidth="1"/>
    <col min="16" max="16" width="9" style="1" customWidth="1"/>
    <col min="17" max="17" width="8.5703125" style="1" customWidth="1"/>
    <col min="18" max="18" width="9" style="1" customWidth="1"/>
    <col min="19" max="19" width="10.42578125" style="1" customWidth="1"/>
    <col min="20" max="20" width="8.42578125" style="1" customWidth="1"/>
    <col min="21" max="21" width="26.42578125" style="1" customWidth="1"/>
    <col min="22" max="16384" width="9.140625" style="1"/>
  </cols>
  <sheetData>
    <row r="1" spans="1:27" ht="18" customHeight="1" x14ac:dyDescent="0.25">
      <c r="A1" s="166" t="s">
        <v>23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</row>
    <row r="2" spans="1:27" x14ac:dyDescent="0.25">
      <c r="C2" s="3" t="s">
        <v>24</v>
      </c>
      <c r="D2" s="4"/>
      <c r="E2" s="4"/>
      <c r="F2" s="4" t="s">
        <v>54</v>
      </c>
      <c r="G2" s="4"/>
      <c r="H2" s="4"/>
      <c r="I2" s="4"/>
    </row>
    <row r="3" spans="1:27" x14ac:dyDescent="0.25">
      <c r="C3" s="3" t="s">
        <v>25</v>
      </c>
      <c r="D3" s="4"/>
      <c r="E3" s="4"/>
      <c r="F3" s="4" t="s">
        <v>55</v>
      </c>
      <c r="G3" s="4"/>
      <c r="H3" s="4"/>
      <c r="I3" s="4"/>
    </row>
    <row r="4" spans="1:27" x14ac:dyDescent="0.25">
      <c r="C4" s="3" t="s">
        <v>26</v>
      </c>
      <c r="D4" s="4"/>
      <c r="E4" s="4"/>
      <c r="F4" s="4" t="s">
        <v>80</v>
      </c>
      <c r="G4" s="4"/>
      <c r="H4" s="4"/>
      <c r="I4" s="4"/>
    </row>
    <row r="5" spans="1:27" x14ac:dyDescent="0.25">
      <c r="C5" s="3" t="s">
        <v>27</v>
      </c>
      <c r="D5" s="4"/>
      <c r="E5" s="4"/>
      <c r="F5" s="4" t="s">
        <v>29</v>
      </c>
      <c r="G5" s="4"/>
      <c r="H5" s="4"/>
      <c r="I5" s="4"/>
    </row>
    <row r="6" spans="1:27" ht="15.75" thickBot="1" x14ac:dyDescent="0.3">
      <c r="C6" s="3" t="s">
        <v>28</v>
      </c>
      <c r="D6" s="4"/>
      <c r="E6" s="4"/>
      <c r="F6" s="4" t="s">
        <v>114</v>
      </c>
      <c r="G6" s="4"/>
      <c r="H6" s="4"/>
      <c r="I6" s="4"/>
    </row>
    <row r="7" spans="1:27" ht="30.75" customHeight="1" x14ac:dyDescent="0.25">
      <c r="A7" s="167" t="s">
        <v>1</v>
      </c>
      <c r="B7" s="170" t="s">
        <v>2</v>
      </c>
      <c r="C7" s="173" t="s">
        <v>0</v>
      </c>
      <c r="D7" s="173"/>
      <c r="E7" s="173" t="s">
        <v>5</v>
      </c>
      <c r="F7" s="173" t="s">
        <v>7</v>
      </c>
      <c r="G7" s="173" t="s">
        <v>8</v>
      </c>
      <c r="H7" s="173"/>
      <c r="I7" s="176" t="s">
        <v>13</v>
      </c>
      <c r="J7" s="173" t="s">
        <v>15</v>
      </c>
      <c r="K7" s="173" t="s">
        <v>21</v>
      </c>
      <c r="L7" s="173" t="s">
        <v>18</v>
      </c>
      <c r="M7" s="173"/>
      <c r="N7" s="173"/>
      <c r="O7" s="173"/>
      <c r="P7" s="173"/>
      <c r="Q7" s="173"/>
      <c r="R7" s="173"/>
      <c r="S7" s="173" t="s">
        <v>19</v>
      </c>
      <c r="T7" s="173" t="s">
        <v>20</v>
      </c>
      <c r="U7" s="177" t="s">
        <v>22</v>
      </c>
    </row>
    <row r="8" spans="1:27" ht="17.25" customHeight="1" x14ac:dyDescent="0.25">
      <c r="A8" s="168"/>
      <c r="B8" s="171"/>
      <c r="C8" s="174" t="s">
        <v>3</v>
      </c>
      <c r="D8" s="174" t="s">
        <v>4</v>
      </c>
      <c r="E8" s="174"/>
      <c r="F8" s="174"/>
      <c r="G8" s="118" t="s">
        <v>9</v>
      </c>
      <c r="H8" s="118" t="s">
        <v>10</v>
      </c>
      <c r="I8" s="174"/>
      <c r="J8" s="174"/>
      <c r="K8" s="174"/>
      <c r="L8" s="174" t="s">
        <v>45</v>
      </c>
      <c r="M8" s="174" t="s">
        <v>46</v>
      </c>
      <c r="N8" s="174" t="s">
        <v>34</v>
      </c>
      <c r="O8" s="181" t="s">
        <v>35</v>
      </c>
      <c r="P8" s="174" t="s">
        <v>47</v>
      </c>
      <c r="Q8" s="181" t="s">
        <v>48</v>
      </c>
      <c r="R8" s="174" t="s">
        <v>17</v>
      </c>
      <c r="S8" s="174"/>
      <c r="T8" s="174"/>
      <c r="U8" s="178"/>
    </row>
    <row r="9" spans="1:27" ht="26.25" customHeight="1" thickBot="1" x14ac:dyDescent="0.3">
      <c r="A9" s="169"/>
      <c r="B9" s="172"/>
      <c r="C9" s="175"/>
      <c r="D9" s="175"/>
      <c r="E9" s="175"/>
      <c r="F9" s="119" t="s">
        <v>6</v>
      </c>
      <c r="G9" s="119" t="s">
        <v>11</v>
      </c>
      <c r="H9" s="119" t="s">
        <v>12</v>
      </c>
      <c r="I9" s="119" t="s">
        <v>14</v>
      </c>
      <c r="J9" s="119" t="s">
        <v>16</v>
      </c>
      <c r="K9" s="175"/>
      <c r="L9" s="175"/>
      <c r="M9" s="175"/>
      <c r="N9" s="175"/>
      <c r="O9" s="182"/>
      <c r="P9" s="175"/>
      <c r="Q9" s="182"/>
      <c r="R9" s="175"/>
      <c r="S9" s="175"/>
      <c r="T9" s="175"/>
      <c r="U9" s="179"/>
      <c r="V9" s="22">
        <f>180/60</f>
        <v>3</v>
      </c>
      <c r="W9" s="1">
        <f>89/60</f>
        <v>1.4833333333333334</v>
      </c>
      <c r="X9" s="1">
        <f>120/60</f>
        <v>2</v>
      </c>
      <c r="Y9" s="1">
        <f>89/60</f>
        <v>1.4833333333333334</v>
      </c>
      <c r="Z9" s="1">
        <f>40/60</f>
        <v>0.66666666666666663</v>
      </c>
      <c r="AA9" s="1">
        <f>0/60</f>
        <v>0</v>
      </c>
    </row>
    <row r="10" spans="1:27" x14ac:dyDescent="0.25">
      <c r="A10" s="7">
        <v>1</v>
      </c>
      <c r="B10" s="8">
        <v>44044</v>
      </c>
      <c r="C10" s="18">
        <v>0</v>
      </c>
      <c r="D10" s="20">
        <v>1</v>
      </c>
      <c r="E10" s="15">
        <v>1</v>
      </c>
      <c r="F10" s="44">
        <f>'JULY 2020'!J40</f>
        <v>15914</v>
      </c>
      <c r="G10" s="38"/>
      <c r="H10" s="15">
        <v>0</v>
      </c>
      <c r="I10" s="44">
        <v>805</v>
      </c>
      <c r="J10" s="47">
        <f t="shared" ref="J10:J40" si="0">(F10+G10)-(H10+I10)</f>
        <v>15109</v>
      </c>
      <c r="K10" s="31">
        <v>15</v>
      </c>
      <c r="L10" s="34">
        <v>0</v>
      </c>
      <c r="M10" s="34">
        <v>0</v>
      </c>
      <c r="N10" s="35">
        <v>0.23750000000000002</v>
      </c>
      <c r="O10" s="35">
        <v>7.9166666666666663E-2</v>
      </c>
      <c r="P10" s="35">
        <v>0.68333333333333324</v>
      </c>
      <c r="Q10" s="61">
        <v>0</v>
      </c>
      <c r="R10" s="34">
        <f>D10-(L10+M10+N10+O10+P10+Q10)</f>
        <v>0</v>
      </c>
      <c r="S10" s="20">
        <v>1</v>
      </c>
      <c r="T10" s="20">
        <v>1</v>
      </c>
      <c r="U10" s="84"/>
      <c r="V10" s="22">
        <f t="shared" ref="V10:V40" si="1">180/60</f>
        <v>3</v>
      </c>
      <c r="W10" s="1">
        <f t="shared" ref="W10:W40" si="2">89/60</f>
        <v>1.4833333333333334</v>
      </c>
      <c r="X10" s="1">
        <f t="shared" ref="X10:X40" si="3">120/60</f>
        <v>2</v>
      </c>
      <c r="Y10" s="1">
        <f t="shared" ref="Y10:Y40" si="4">89/60</f>
        <v>1.4833333333333334</v>
      </c>
      <c r="Z10" s="1">
        <f t="shared" ref="Z10:Z40" si="5">40/60</f>
        <v>0.66666666666666663</v>
      </c>
      <c r="AA10" s="1">
        <f t="shared" ref="AA10:AA40" si="6">0/60</f>
        <v>0</v>
      </c>
    </row>
    <row r="11" spans="1:27" x14ac:dyDescent="0.25">
      <c r="A11" s="9">
        <v>2</v>
      </c>
      <c r="B11" s="10">
        <v>44045</v>
      </c>
      <c r="C11" s="19">
        <v>0</v>
      </c>
      <c r="D11" s="21">
        <v>1</v>
      </c>
      <c r="E11" s="16">
        <v>1</v>
      </c>
      <c r="F11" s="39">
        <f>F10-I10+G10</f>
        <v>15109</v>
      </c>
      <c r="G11" s="40"/>
      <c r="H11" s="16">
        <v>0</v>
      </c>
      <c r="I11" s="39">
        <v>1064</v>
      </c>
      <c r="J11" s="47">
        <f t="shared" si="0"/>
        <v>14045</v>
      </c>
      <c r="K11" s="31">
        <v>13</v>
      </c>
      <c r="L11" s="35">
        <v>0</v>
      </c>
      <c r="M11" s="35">
        <v>0</v>
      </c>
      <c r="N11" s="35">
        <v>0.35833333333333334</v>
      </c>
      <c r="O11" s="35">
        <v>9.1666666666666674E-2</v>
      </c>
      <c r="P11" s="35">
        <v>0.54999999999999993</v>
      </c>
      <c r="Q11" s="61">
        <v>0</v>
      </c>
      <c r="R11" s="35">
        <f>D11-(L11+M11+P11+N11+O11+Q11)</f>
        <v>0</v>
      </c>
      <c r="S11" s="21">
        <v>1</v>
      </c>
      <c r="T11" s="21">
        <v>1</v>
      </c>
      <c r="U11" s="64"/>
      <c r="V11" s="22">
        <f t="shared" si="1"/>
        <v>3</v>
      </c>
      <c r="W11" s="1">
        <f t="shared" si="2"/>
        <v>1.4833333333333334</v>
      </c>
      <c r="X11" s="1">
        <f t="shared" si="3"/>
        <v>2</v>
      </c>
      <c r="Y11" s="1">
        <f t="shared" si="4"/>
        <v>1.4833333333333334</v>
      </c>
      <c r="Z11" s="1">
        <f t="shared" si="5"/>
        <v>0.66666666666666663</v>
      </c>
      <c r="AA11" s="1">
        <f t="shared" si="6"/>
        <v>0</v>
      </c>
    </row>
    <row r="12" spans="1:27" x14ac:dyDescent="0.25">
      <c r="A12" s="9">
        <v>3</v>
      </c>
      <c r="B12" s="10">
        <v>44046</v>
      </c>
      <c r="C12" s="19">
        <v>0</v>
      </c>
      <c r="D12" s="21">
        <v>0.45833333333333331</v>
      </c>
      <c r="E12" s="125">
        <f>11/24</f>
        <v>0.45833333333333331</v>
      </c>
      <c r="F12" s="39">
        <f t="shared" ref="F12:F40" si="7">F11-I11+G11</f>
        <v>14045</v>
      </c>
      <c r="G12" s="40"/>
      <c r="H12" s="16">
        <v>0</v>
      </c>
      <c r="I12" s="39">
        <v>1151</v>
      </c>
      <c r="J12" s="47">
        <v>12894</v>
      </c>
      <c r="K12" s="31">
        <v>11</v>
      </c>
      <c r="L12" s="35">
        <v>0</v>
      </c>
      <c r="M12" s="35">
        <v>0.35833333333333334</v>
      </c>
      <c r="N12" s="35">
        <v>2.9166666666666664E-2</v>
      </c>
      <c r="O12" s="35">
        <v>2.4999999999999998E-2</v>
      </c>
      <c r="P12" s="35">
        <v>4.5833333333333337E-2</v>
      </c>
      <c r="Q12" s="61">
        <v>0</v>
      </c>
      <c r="R12" s="35">
        <f>D12-(L12+M12+P12+N12+O12+Q12)</f>
        <v>0</v>
      </c>
      <c r="S12" s="21">
        <v>1</v>
      </c>
      <c r="T12" s="21">
        <v>1</v>
      </c>
      <c r="U12" s="11" t="s">
        <v>116</v>
      </c>
      <c r="V12" s="22">
        <f t="shared" si="1"/>
        <v>3</v>
      </c>
      <c r="W12" s="1">
        <f t="shared" si="2"/>
        <v>1.4833333333333334</v>
      </c>
      <c r="X12" s="1">
        <f t="shared" si="3"/>
        <v>2</v>
      </c>
      <c r="Y12" s="1">
        <f t="shared" si="4"/>
        <v>1.4833333333333334</v>
      </c>
      <c r="Z12" s="1">
        <f t="shared" si="5"/>
        <v>0.66666666666666663</v>
      </c>
      <c r="AA12" s="1">
        <f t="shared" si="6"/>
        <v>0</v>
      </c>
    </row>
    <row r="13" spans="1:27" x14ac:dyDescent="0.25">
      <c r="A13" s="9">
        <v>4</v>
      </c>
      <c r="B13" s="10">
        <v>44047</v>
      </c>
      <c r="C13" s="19">
        <v>0</v>
      </c>
      <c r="D13" s="19">
        <v>0</v>
      </c>
      <c r="E13" s="16">
        <v>0</v>
      </c>
      <c r="F13" s="39">
        <f>J12</f>
        <v>12894</v>
      </c>
      <c r="G13" s="40"/>
      <c r="H13" s="16">
        <v>0</v>
      </c>
      <c r="I13" s="39">
        <v>0</v>
      </c>
      <c r="J13" s="47">
        <f t="shared" si="0"/>
        <v>12894</v>
      </c>
      <c r="K13" s="126">
        <v>10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61">
        <v>0</v>
      </c>
      <c r="R13" s="35">
        <f t="shared" ref="R13:R37" si="8">D13-(L13+M13+P13+N13+O13+Q13)</f>
        <v>0</v>
      </c>
      <c r="S13" s="21">
        <v>1</v>
      </c>
      <c r="T13" s="21">
        <v>1</v>
      </c>
      <c r="U13" s="27" t="s">
        <v>115</v>
      </c>
      <c r="V13" s="22">
        <f t="shared" si="1"/>
        <v>3</v>
      </c>
      <c r="W13" s="1">
        <f t="shared" si="2"/>
        <v>1.4833333333333334</v>
      </c>
      <c r="X13" s="1">
        <f t="shared" si="3"/>
        <v>2</v>
      </c>
      <c r="Y13" s="1">
        <f t="shared" si="4"/>
        <v>1.4833333333333334</v>
      </c>
      <c r="Z13" s="1">
        <f t="shared" si="5"/>
        <v>0.66666666666666663</v>
      </c>
      <c r="AA13" s="1">
        <f t="shared" si="6"/>
        <v>0</v>
      </c>
    </row>
    <row r="14" spans="1:27" s="29" customFormat="1" ht="15.75" customHeight="1" x14ac:dyDescent="0.25">
      <c r="A14" s="23">
        <v>5</v>
      </c>
      <c r="B14" s="10">
        <v>44048</v>
      </c>
      <c r="C14" s="24">
        <v>0</v>
      </c>
      <c r="D14" s="19">
        <v>0</v>
      </c>
      <c r="E14" s="26">
        <v>0</v>
      </c>
      <c r="F14" s="39">
        <f t="shared" si="7"/>
        <v>12894</v>
      </c>
      <c r="G14" s="41"/>
      <c r="H14" s="26">
        <v>0</v>
      </c>
      <c r="I14" s="30">
        <v>0</v>
      </c>
      <c r="J14" s="47">
        <f t="shared" si="0"/>
        <v>12894</v>
      </c>
      <c r="K14" s="126">
        <v>9</v>
      </c>
      <c r="L14" s="36">
        <v>0</v>
      </c>
      <c r="M14" s="35">
        <v>0</v>
      </c>
      <c r="N14" s="35">
        <v>0</v>
      </c>
      <c r="O14" s="35">
        <v>0</v>
      </c>
      <c r="P14" s="35">
        <v>0</v>
      </c>
      <c r="Q14" s="61">
        <v>0</v>
      </c>
      <c r="R14" s="35">
        <f t="shared" si="8"/>
        <v>0</v>
      </c>
      <c r="S14" s="25">
        <v>1</v>
      </c>
      <c r="T14" s="25">
        <v>1</v>
      </c>
      <c r="U14" s="64" t="s">
        <v>115</v>
      </c>
      <c r="V14" s="28">
        <f t="shared" si="1"/>
        <v>3</v>
      </c>
      <c r="W14" s="29">
        <f t="shared" si="2"/>
        <v>1.4833333333333334</v>
      </c>
      <c r="X14" s="29">
        <f t="shared" si="3"/>
        <v>2</v>
      </c>
      <c r="Y14" s="29">
        <f t="shared" si="4"/>
        <v>1.4833333333333334</v>
      </c>
      <c r="Z14" s="29">
        <f t="shared" si="5"/>
        <v>0.66666666666666663</v>
      </c>
      <c r="AA14" s="29">
        <f t="shared" si="6"/>
        <v>0</v>
      </c>
    </row>
    <row r="15" spans="1:27" s="29" customFormat="1" ht="22.5" x14ac:dyDescent="0.25">
      <c r="A15" s="23">
        <v>6</v>
      </c>
      <c r="B15" s="10">
        <v>44049</v>
      </c>
      <c r="C15" s="24">
        <v>0</v>
      </c>
      <c r="D15" s="25">
        <v>1</v>
      </c>
      <c r="E15" s="26">
        <v>1</v>
      </c>
      <c r="F15" s="39">
        <v>12467</v>
      </c>
      <c r="G15" s="41">
        <v>6000</v>
      </c>
      <c r="H15" s="26">
        <v>0</v>
      </c>
      <c r="I15" s="30">
        <v>1790</v>
      </c>
      <c r="J15" s="47">
        <f t="shared" si="0"/>
        <v>16677</v>
      </c>
      <c r="K15" s="126">
        <v>17</v>
      </c>
      <c r="L15" s="36">
        <v>0</v>
      </c>
      <c r="M15" s="36">
        <v>0.33333333333333331</v>
      </c>
      <c r="N15" s="36">
        <v>0.31666666666666665</v>
      </c>
      <c r="O15" s="36">
        <v>4.5833333333333337E-2</v>
      </c>
      <c r="P15" s="54">
        <v>0.30416666666666664</v>
      </c>
      <c r="Q15" s="61">
        <v>0</v>
      </c>
      <c r="R15" s="35">
        <f t="shared" si="8"/>
        <v>0</v>
      </c>
      <c r="S15" s="25">
        <v>1</v>
      </c>
      <c r="T15" s="25">
        <v>1</v>
      </c>
      <c r="U15" s="64" t="s">
        <v>117</v>
      </c>
      <c r="V15" s="28">
        <f t="shared" si="1"/>
        <v>3</v>
      </c>
      <c r="W15" s="29">
        <f t="shared" si="2"/>
        <v>1.4833333333333334</v>
      </c>
      <c r="X15" s="29">
        <f t="shared" si="3"/>
        <v>2</v>
      </c>
      <c r="Y15" s="29">
        <f t="shared" si="4"/>
        <v>1.4833333333333334</v>
      </c>
      <c r="Z15" s="29">
        <f t="shared" si="5"/>
        <v>0.66666666666666663</v>
      </c>
      <c r="AA15" s="29">
        <f t="shared" si="6"/>
        <v>0</v>
      </c>
    </row>
    <row r="16" spans="1:27" s="29" customFormat="1" x14ac:dyDescent="0.25">
      <c r="A16" s="23">
        <v>7</v>
      </c>
      <c r="B16" s="10">
        <v>44050</v>
      </c>
      <c r="C16" s="24">
        <v>0</v>
      </c>
      <c r="D16" s="25">
        <v>1</v>
      </c>
      <c r="E16" s="26">
        <v>1</v>
      </c>
      <c r="F16" s="39">
        <f t="shared" si="7"/>
        <v>16677</v>
      </c>
      <c r="G16" s="41"/>
      <c r="H16" s="26">
        <v>0</v>
      </c>
      <c r="I16" s="30">
        <v>763</v>
      </c>
      <c r="J16" s="47">
        <f t="shared" si="0"/>
        <v>15914</v>
      </c>
      <c r="K16" s="126">
        <v>15</v>
      </c>
      <c r="L16" s="36">
        <v>0</v>
      </c>
      <c r="M16" s="36">
        <v>0</v>
      </c>
      <c r="N16" s="36">
        <v>0.22083333333333333</v>
      </c>
      <c r="O16" s="53">
        <v>7.4999999999999997E-2</v>
      </c>
      <c r="P16" s="36">
        <v>0.70416666666666661</v>
      </c>
      <c r="Q16" s="61">
        <v>0</v>
      </c>
      <c r="R16" s="35">
        <f t="shared" si="8"/>
        <v>0</v>
      </c>
      <c r="S16" s="25">
        <v>1</v>
      </c>
      <c r="T16" s="25">
        <v>1</v>
      </c>
      <c r="U16" s="27"/>
      <c r="V16" s="28">
        <f t="shared" si="1"/>
        <v>3</v>
      </c>
      <c r="W16" s="29">
        <f t="shared" si="2"/>
        <v>1.4833333333333334</v>
      </c>
      <c r="X16" s="29">
        <f t="shared" si="3"/>
        <v>2</v>
      </c>
      <c r="Y16" s="29">
        <f t="shared" si="4"/>
        <v>1.4833333333333334</v>
      </c>
      <c r="Z16" s="29">
        <f t="shared" si="5"/>
        <v>0.66666666666666663</v>
      </c>
      <c r="AA16" s="29">
        <f t="shared" si="6"/>
        <v>0</v>
      </c>
    </row>
    <row r="17" spans="1:27" s="29" customFormat="1" x14ac:dyDescent="0.25">
      <c r="A17" s="23">
        <v>8</v>
      </c>
      <c r="B17" s="10">
        <v>44051</v>
      </c>
      <c r="C17" s="24">
        <v>0</v>
      </c>
      <c r="D17" s="25">
        <v>1</v>
      </c>
      <c r="E17" s="26">
        <v>1</v>
      </c>
      <c r="F17" s="39">
        <f t="shared" si="7"/>
        <v>15914</v>
      </c>
      <c r="G17" s="41"/>
      <c r="H17" s="26">
        <v>0</v>
      </c>
      <c r="I17" s="30">
        <v>650</v>
      </c>
      <c r="J17" s="47">
        <f t="shared" si="0"/>
        <v>15264</v>
      </c>
      <c r="K17" s="126">
        <v>13</v>
      </c>
      <c r="L17" s="36">
        <v>0</v>
      </c>
      <c r="M17" s="36">
        <v>0</v>
      </c>
      <c r="N17" s="36">
        <v>0.22083333333333333</v>
      </c>
      <c r="O17" s="36">
        <v>1.6666666666666666E-2</v>
      </c>
      <c r="P17" s="36">
        <v>0.76250000000000007</v>
      </c>
      <c r="Q17" s="61">
        <v>0</v>
      </c>
      <c r="R17" s="35">
        <f t="shared" si="8"/>
        <v>0</v>
      </c>
      <c r="S17" s="25">
        <v>1</v>
      </c>
      <c r="T17" s="25">
        <v>1</v>
      </c>
      <c r="U17" s="27"/>
      <c r="V17" s="28">
        <f t="shared" si="1"/>
        <v>3</v>
      </c>
      <c r="W17" s="29">
        <f t="shared" si="2"/>
        <v>1.4833333333333334</v>
      </c>
      <c r="X17" s="29">
        <f t="shared" si="3"/>
        <v>2</v>
      </c>
      <c r="Y17" s="29">
        <f t="shared" si="4"/>
        <v>1.4833333333333334</v>
      </c>
      <c r="Z17" s="29">
        <f t="shared" si="5"/>
        <v>0.66666666666666663</v>
      </c>
      <c r="AA17" s="29">
        <f t="shared" si="6"/>
        <v>0</v>
      </c>
    </row>
    <row r="18" spans="1:27" s="29" customFormat="1" x14ac:dyDescent="0.25">
      <c r="A18" s="23">
        <v>9</v>
      </c>
      <c r="B18" s="10">
        <v>44052</v>
      </c>
      <c r="C18" s="24">
        <v>0</v>
      </c>
      <c r="D18" s="25">
        <v>1</v>
      </c>
      <c r="E18" s="26">
        <v>1</v>
      </c>
      <c r="F18" s="39">
        <f t="shared" si="7"/>
        <v>15264</v>
      </c>
      <c r="G18" s="41"/>
      <c r="H18" s="26">
        <v>0</v>
      </c>
      <c r="I18" s="30">
        <v>643</v>
      </c>
      <c r="J18" s="47">
        <f t="shared" si="0"/>
        <v>14621</v>
      </c>
      <c r="K18" s="126">
        <v>11</v>
      </c>
      <c r="L18" s="36">
        <v>0</v>
      </c>
      <c r="M18" s="36">
        <v>0</v>
      </c>
      <c r="N18" s="36">
        <v>0.1875</v>
      </c>
      <c r="O18" s="36">
        <v>4.5833333333333337E-2</v>
      </c>
      <c r="P18" s="36">
        <v>0.76666666666666661</v>
      </c>
      <c r="Q18" s="61">
        <v>0</v>
      </c>
      <c r="R18" s="35">
        <f t="shared" si="8"/>
        <v>0</v>
      </c>
      <c r="S18" s="25">
        <v>1</v>
      </c>
      <c r="T18" s="25">
        <v>1</v>
      </c>
      <c r="U18" s="64"/>
      <c r="V18" s="28">
        <f t="shared" si="1"/>
        <v>3</v>
      </c>
      <c r="W18" s="29">
        <f t="shared" si="2"/>
        <v>1.4833333333333334</v>
      </c>
      <c r="X18" s="29">
        <f t="shared" si="3"/>
        <v>2</v>
      </c>
      <c r="Y18" s="29">
        <f t="shared" si="4"/>
        <v>1.4833333333333334</v>
      </c>
      <c r="Z18" s="29">
        <f t="shared" si="5"/>
        <v>0.66666666666666663</v>
      </c>
      <c r="AA18" s="29">
        <f t="shared" si="6"/>
        <v>0</v>
      </c>
    </row>
    <row r="19" spans="1:27" s="29" customFormat="1" x14ac:dyDescent="0.25">
      <c r="A19" s="23">
        <v>10</v>
      </c>
      <c r="B19" s="70">
        <v>44053</v>
      </c>
      <c r="C19" s="24">
        <v>0</v>
      </c>
      <c r="D19" s="25">
        <v>1</v>
      </c>
      <c r="E19" s="26">
        <v>1</v>
      </c>
      <c r="F19" s="30">
        <f t="shared" si="7"/>
        <v>14621</v>
      </c>
      <c r="G19" s="41"/>
      <c r="H19" s="26">
        <v>0</v>
      </c>
      <c r="I19" s="30">
        <v>760</v>
      </c>
      <c r="J19" s="71">
        <f t="shared" si="0"/>
        <v>13861</v>
      </c>
      <c r="K19" s="126">
        <v>9</v>
      </c>
      <c r="L19" s="36">
        <v>0</v>
      </c>
      <c r="M19" s="36">
        <v>0</v>
      </c>
      <c r="N19" s="36">
        <v>0.23333333333333331</v>
      </c>
      <c r="O19" s="36">
        <v>6.25E-2</v>
      </c>
      <c r="P19" s="36">
        <v>0.70416666666666661</v>
      </c>
      <c r="Q19" s="72">
        <v>0</v>
      </c>
      <c r="R19" s="36">
        <f t="shared" si="8"/>
        <v>0</v>
      </c>
      <c r="S19" s="25">
        <v>1</v>
      </c>
      <c r="T19" s="25">
        <v>1</v>
      </c>
      <c r="U19" s="27"/>
      <c r="V19" s="28">
        <f t="shared" si="1"/>
        <v>3</v>
      </c>
      <c r="W19" s="29">
        <f t="shared" si="2"/>
        <v>1.4833333333333334</v>
      </c>
      <c r="X19" s="29">
        <f t="shared" si="3"/>
        <v>2</v>
      </c>
      <c r="Y19" s="29">
        <f t="shared" si="4"/>
        <v>1.4833333333333334</v>
      </c>
      <c r="Z19" s="29">
        <f t="shared" si="5"/>
        <v>0.66666666666666663</v>
      </c>
      <c r="AA19" s="29">
        <f t="shared" si="6"/>
        <v>0</v>
      </c>
    </row>
    <row r="20" spans="1:27" s="29" customFormat="1" ht="22.5" x14ac:dyDescent="0.25">
      <c r="A20" s="23">
        <v>11</v>
      </c>
      <c r="B20" s="10">
        <v>44054</v>
      </c>
      <c r="C20" s="24">
        <v>0</v>
      </c>
      <c r="D20" s="25">
        <v>1</v>
      </c>
      <c r="E20" s="26">
        <v>1</v>
      </c>
      <c r="F20" s="39">
        <f t="shared" si="7"/>
        <v>13861</v>
      </c>
      <c r="G20" s="41"/>
      <c r="H20" s="26">
        <v>0</v>
      </c>
      <c r="I20" s="30">
        <v>651</v>
      </c>
      <c r="J20" s="47">
        <f t="shared" si="0"/>
        <v>13210</v>
      </c>
      <c r="K20" s="32">
        <v>7</v>
      </c>
      <c r="L20" s="36">
        <v>0</v>
      </c>
      <c r="M20" s="36">
        <v>0</v>
      </c>
      <c r="N20" s="36">
        <v>0.21666666666666667</v>
      </c>
      <c r="O20" s="36">
        <v>2.0833333333333332E-2</v>
      </c>
      <c r="P20" s="36">
        <v>0.76250000000000007</v>
      </c>
      <c r="Q20" s="61">
        <v>0</v>
      </c>
      <c r="R20" s="35">
        <f t="shared" si="8"/>
        <v>0</v>
      </c>
      <c r="S20" s="25">
        <v>1</v>
      </c>
      <c r="T20" s="25">
        <v>1</v>
      </c>
      <c r="U20" s="64" t="s">
        <v>109</v>
      </c>
      <c r="V20" s="28">
        <f t="shared" si="1"/>
        <v>3</v>
      </c>
      <c r="W20" s="29">
        <f t="shared" si="2"/>
        <v>1.4833333333333334</v>
      </c>
      <c r="X20" s="29">
        <f t="shared" si="3"/>
        <v>2</v>
      </c>
      <c r="Y20" s="29">
        <f t="shared" si="4"/>
        <v>1.4833333333333334</v>
      </c>
      <c r="Z20" s="29">
        <f t="shared" si="5"/>
        <v>0.66666666666666663</v>
      </c>
      <c r="AA20" s="29">
        <f t="shared" si="6"/>
        <v>0</v>
      </c>
    </row>
    <row r="21" spans="1:27" s="29" customFormat="1" x14ac:dyDescent="0.25">
      <c r="A21" s="23">
        <v>12</v>
      </c>
      <c r="B21" s="10">
        <v>44055</v>
      </c>
      <c r="C21" s="24">
        <v>0</v>
      </c>
      <c r="D21" s="25">
        <v>1</v>
      </c>
      <c r="E21" s="26">
        <v>1</v>
      </c>
      <c r="F21" s="39">
        <f t="shared" si="7"/>
        <v>13210</v>
      </c>
      <c r="G21" s="41"/>
      <c r="H21" s="26">
        <v>0</v>
      </c>
      <c r="I21" s="30">
        <v>1035</v>
      </c>
      <c r="J21" s="47">
        <f t="shared" si="0"/>
        <v>12175</v>
      </c>
      <c r="K21" s="32">
        <v>5.5</v>
      </c>
      <c r="L21" s="36">
        <v>0</v>
      </c>
      <c r="M21" s="36">
        <v>0.10416666666666667</v>
      </c>
      <c r="N21" s="36">
        <v>0.21249999999999999</v>
      </c>
      <c r="O21" s="36">
        <v>7.9166666666666663E-2</v>
      </c>
      <c r="P21" s="36">
        <v>0.60416666666666663</v>
      </c>
      <c r="Q21" s="61">
        <v>0</v>
      </c>
      <c r="R21" s="35">
        <f t="shared" si="8"/>
        <v>0</v>
      </c>
      <c r="S21" s="25">
        <v>1</v>
      </c>
      <c r="T21" s="25">
        <v>1</v>
      </c>
      <c r="U21" s="64"/>
      <c r="V21" s="28">
        <f t="shared" si="1"/>
        <v>3</v>
      </c>
      <c r="W21" s="29">
        <f t="shared" si="2"/>
        <v>1.4833333333333334</v>
      </c>
      <c r="X21" s="29">
        <f t="shared" si="3"/>
        <v>2</v>
      </c>
      <c r="Y21" s="29">
        <f t="shared" si="4"/>
        <v>1.4833333333333334</v>
      </c>
      <c r="Z21" s="29">
        <f t="shared" si="5"/>
        <v>0.66666666666666663</v>
      </c>
      <c r="AA21" s="29">
        <f t="shared" si="6"/>
        <v>0</v>
      </c>
    </row>
    <row r="22" spans="1:27" s="29" customFormat="1" x14ac:dyDescent="0.25">
      <c r="A22" s="23">
        <v>13</v>
      </c>
      <c r="B22" s="10">
        <v>44056</v>
      </c>
      <c r="C22" s="24">
        <v>0</v>
      </c>
      <c r="D22" s="25">
        <v>1</v>
      </c>
      <c r="E22" s="26">
        <v>1</v>
      </c>
      <c r="F22" s="39">
        <f t="shared" si="7"/>
        <v>12175</v>
      </c>
      <c r="G22" s="41"/>
      <c r="H22" s="26">
        <v>0</v>
      </c>
      <c r="I22" s="30">
        <v>998</v>
      </c>
      <c r="J22" s="47">
        <f t="shared" si="0"/>
        <v>11177</v>
      </c>
      <c r="K22" s="32">
        <v>4</v>
      </c>
      <c r="L22" s="36">
        <v>0</v>
      </c>
      <c r="M22" s="36">
        <v>0</v>
      </c>
      <c r="N22" s="36">
        <v>0.26250000000000001</v>
      </c>
      <c r="O22" s="36">
        <v>0.15416666666666667</v>
      </c>
      <c r="P22" s="36">
        <v>0.58333333333333337</v>
      </c>
      <c r="Q22" s="61">
        <v>0</v>
      </c>
      <c r="R22" s="35">
        <f t="shared" si="8"/>
        <v>0</v>
      </c>
      <c r="S22" s="25">
        <v>1</v>
      </c>
      <c r="T22" s="25">
        <v>1</v>
      </c>
      <c r="U22" s="27" t="s">
        <v>106</v>
      </c>
      <c r="V22" s="28">
        <f t="shared" si="1"/>
        <v>3</v>
      </c>
      <c r="W22" s="29">
        <f t="shared" si="2"/>
        <v>1.4833333333333334</v>
      </c>
      <c r="X22" s="29">
        <f t="shared" si="3"/>
        <v>2</v>
      </c>
      <c r="Y22" s="29">
        <f t="shared" si="4"/>
        <v>1.4833333333333334</v>
      </c>
      <c r="Z22" s="29">
        <f t="shared" si="5"/>
        <v>0.66666666666666663</v>
      </c>
      <c r="AA22" s="29">
        <f t="shared" si="6"/>
        <v>0</v>
      </c>
    </row>
    <row r="23" spans="1:27" s="29" customFormat="1" x14ac:dyDescent="0.25">
      <c r="A23" s="23">
        <v>14</v>
      </c>
      <c r="B23" s="10">
        <v>44057</v>
      </c>
      <c r="C23" s="24">
        <v>0</v>
      </c>
      <c r="D23" s="25">
        <v>1</v>
      </c>
      <c r="E23" s="26">
        <v>1</v>
      </c>
      <c r="F23" s="30">
        <f t="shared" si="7"/>
        <v>11177</v>
      </c>
      <c r="G23" s="41"/>
      <c r="H23" s="26">
        <v>0</v>
      </c>
      <c r="I23" s="30">
        <v>570</v>
      </c>
      <c r="J23" s="71">
        <f t="shared" si="0"/>
        <v>10607</v>
      </c>
      <c r="K23" s="32">
        <v>3</v>
      </c>
      <c r="L23" s="36">
        <v>0</v>
      </c>
      <c r="M23" s="36">
        <v>0</v>
      </c>
      <c r="N23" s="36">
        <v>0.16250000000000001</v>
      </c>
      <c r="O23" s="36">
        <v>3.3333333333333333E-2</v>
      </c>
      <c r="P23" s="36">
        <v>0.8041666666666667</v>
      </c>
      <c r="Q23" s="72">
        <v>0</v>
      </c>
      <c r="R23" s="36">
        <f t="shared" si="8"/>
        <v>0</v>
      </c>
      <c r="S23" s="25">
        <v>1</v>
      </c>
      <c r="T23" s="25">
        <v>1</v>
      </c>
      <c r="U23" s="27"/>
      <c r="V23" s="28">
        <f t="shared" si="1"/>
        <v>3</v>
      </c>
      <c r="W23" s="29">
        <f t="shared" si="2"/>
        <v>1.4833333333333334</v>
      </c>
      <c r="X23" s="29">
        <f t="shared" si="3"/>
        <v>2</v>
      </c>
      <c r="Y23" s="29">
        <f t="shared" si="4"/>
        <v>1.4833333333333334</v>
      </c>
      <c r="Z23" s="29">
        <f t="shared" si="5"/>
        <v>0.66666666666666663</v>
      </c>
      <c r="AA23" s="29">
        <f t="shared" si="6"/>
        <v>0</v>
      </c>
    </row>
    <row r="24" spans="1:27" s="29" customFormat="1" x14ac:dyDescent="0.25">
      <c r="A24" s="23">
        <v>15</v>
      </c>
      <c r="B24" s="10">
        <v>44058</v>
      </c>
      <c r="C24" s="24">
        <v>0</v>
      </c>
      <c r="D24" s="25">
        <v>1</v>
      </c>
      <c r="E24" s="26">
        <v>1</v>
      </c>
      <c r="F24" s="39">
        <f t="shared" si="7"/>
        <v>10607</v>
      </c>
      <c r="G24" s="41"/>
      <c r="H24" s="26">
        <v>0</v>
      </c>
      <c r="I24" s="30">
        <v>425</v>
      </c>
      <c r="J24" s="47">
        <f t="shared" si="0"/>
        <v>10182</v>
      </c>
      <c r="K24" s="32">
        <v>2</v>
      </c>
      <c r="L24" s="36">
        <v>0</v>
      </c>
      <c r="M24" s="36">
        <v>0</v>
      </c>
      <c r="N24" s="36">
        <v>9.1666666666666674E-2</v>
      </c>
      <c r="O24" s="36">
        <v>2.9166666666666664E-2</v>
      </c>
      <c r="P24" s="54">
        <v>0.87916666666666676</v>
      </c>
      <c r="Q24" s="61">
        <v>0</v>
      </c>
      <c r="R24" s="35">
        <f t="shared" si="8"/>
        <v>0</v>
      </c>
      <c r="S24" s="25">
        <v>1</v>
      </c>
      <c r="T24" s="25">
        <v>1</v>
      </c>
      <c r="U24" s="27"/>
      <c r="V24" s="28">
        <f t="shared" si="1"/>
        <v>3</v>
      </c>
      <c r="W24" s="29">
        <f t="shared" si="2"/>
        <v>1.4833333333333334</v>
      </c>
      <c r="X24" s="29">
        <f t="shared" si="3"/>
        <v>2</v>
      </c>
      <c r="Y24" s="29">
        <f t="shared" si="4"/>
        <v>1.4833333333333334</v>
      </c>
      <c r="Z24" s="29">
        <f t="shared" si="5"/>
        <v>0.66666666666666663</v>
      </c>
      <c r="AA24" s="29">
        <f t="shared" si="6"/>
        <v>0</v>
      </c>
    </row>
    <row r="25" spans="1:27" s="29" customFormat="1" x14ac:dyDescent="0.25">
      <c r="A25" s="23">
        <v>16</v>
      </c>
      <c r="B25" s="10">
        <v>44059</v>
      </c>
      <c r="C25" s="24">
        <v>0</v>
      </c>
      <c r="D25" s="25">
        <v>1</v>
      </c>
      <c r="E25" s="26">
        <v>1</v>
      </c>
      <c r="F25" s="39">
        <f t="shared" si="7"/>
        <v>10182</v>
      </c>
      <c r="G25" s="41"/>
      <c r="H25" s="26">
        <v>0</v>
      </c>
      <c r="I25" s="30">
        <v>900</v>
      </c>
      <c r="J25" s="47">
        <f t="shared" si="0"/>
        <v>9282</v>
      </c>
      <c r="K25" s="32">
        <v>1</v>
      </c>
      <c r="L25" s="36">
        <v>0</v>
      </c>
      <c r="M25" s="36">
        <v>0</v>
      </c>
      <c r="N25" s="36">
        <v>0.27916666666666667</v>
      </c>
      <c r="O25" s="36">
        <v>8.7500000000000008E-2</v>
      </c>
      <c r="P25" s="54">
        <v>0.6333333333333333</v>
      </c>
      <c r="Q25" s="61">
        <v>0</v>
      </c>
      <c r="R25" s="35">
        <f t="shared" si="8"/>
        <v>0</v>
      </c>
      <c r="S25" s="25">
        <v>1</v>
      </c>
      <c r="T25" s="25">
        <v>1</v>
      </c>
      <c r="U25" s="27"/>
      <c r="V25" s="28">
        <f t="shared" si="1"/>
        <v>3</v>
      </c>
      <c r="W25" s="29">
        <f t="shared" si="2"/>
        <v>1.4833333333333334</v>
      </c>
      <c r="X25" s="29">
        <f t="shared" si="3"/>
        <v>2</v>
      </c>
      <c r="Y25" s="29">
        <f t="shared" si="4"/>
        <v>1.4833333333333334</v>
      </c>
      <c r="Z25" s="29">
        <f t="shared" si="5"/>
        <v>0.66666666666666663</v>
      </c>
      <c r="AA25" s="29">
        <f t="shared" si="6"/>
        <v>0</v>
      </c>
    </row>
    <row r="26" spans="1:27" s="29" customFormat="1" x14ac:dyDescent="0.25">
      <c r="A26" s="23">
        <v>17</v>
      </c>
      <c r="B26" s="10">
        <v>44060</v>
      </c>
      <c r="C26" s="24">
        <v>0</v>
      </c>
      <c r="D26" s="25">
        <v>1</v>
      </c>
      <c r="E26" s="26">
        <v>1</v>
      </c>
      <c r="F26" s="39">
        <f t="shared" si="7"/>
        <v>9282</v>
      </c>
      <c r="G26" s="41">
        <v>10000</v>
      </c>
      <c r="H26" s="26">
        <v>0</v>
      </c>
      <c r="I26" s="30">
        <v>965</v>
      </c>
      <c r="J26" s="47">
        <f t="shared" si="0"/>
        <v>18317</v>
      </c>
      <c r="K26" s="32">
        <v>9</v>
      </c>
      <c r="L26" s="36">
        <v>0</v>
      </c>
      <c r="M26" s="36">
        <v>0</v>
      </c>
      <c r="N26" s="36">
        <v>0.35833333333333334</v>
      </c>
      <c r="O26" s="36">
        <v>4.1666666666666664E-2</v>
      </c>
      <c r="P26" s="54">
        <v>0.6</v>
      </c>
      <c r="Q26" s="61">
        <v>0</v>
      </c>
      <c r="R26" s="35">
        <f t="shared" si="8"/>
        <v>0</v>
      </c>
      <c r="S26" s="25">
        <v>1</v>
      </c>
      <c r="T26" s="25">
        <v>1</v>
      </c>
      <c r="U26" s="27"/>
      <c r="V26" s="28">
        <f t="shared" si="1"/>
        <v>3</v>
      </c>
      <c r="W26" s="29">
        <f t="shared" si="2"/>
        <v>1.4833333333333334</v>
      </c>
      <c r="X26" s="29">
        <f t="shared" si="3"/>
        <v>2</v>
      </c>
      <c r="Y26" s="29">
        <f t="shared" si="4"/>
        <v>1.4833333333333334</v>
      </c>
      <c r="Z26" s="29">
        <f t="shared" si="5"/>
        <v>0.66666666666666663</v>
      </c>
      <c r="AA26" s="29">
        <f t="shared" si="6"/>
        <v>0</v>
      </c>
    </row>
    <row r="27" spans="1:27" s="29" customFormat="1" x14ac:dyDescent="0.25">
      <c r="A27" s="23">
        <v>18</v>
      </c>
      <c r="B27" s="10">
        <v>44061</v>
      </c>
      <c r="C27" s="24">
        <v>0</v>
      </c>
      <c r="D27" s="25">
        <v>1</v>
      </c>
      <c r="E27" s="26">
        <v>1</v>
      </c>
      <c r="F27" s="39">
        <f t="shared" si="7"/>
        <v>18317</v>
      </c>
      <c r="G27" s="41"/>
      <c r="H27" s="26">
        <v>0</v>
      </c>
      <c r="I27" s="30">
        <v>813</v>
      </c>
      <c r="J27" s="47">
        <f t="shared" si="0"/>
        <v>17504</v>
      </c>
      <c r="K27" s="32">
        <v>7.5</v>
      </c>
      <c r="L27" s="36">
        <v>0</v>
      </c>
      <c r="M27" s="36">
        <v>0</v>
      </c>
      <c r="N27" s="36">
        <v>0.25416666666666665</v>
      </c>
      <c r="O27" s="36">
        <v>6.6666666666666666E-2</v>
      </c>
      <c r="P27" s="36">
        <v>0.6791666666666667</v>
      </c>
      <c r="Q27" s="61">
        <v>0</v>
      </c>
      <c r="R27" s="35">
        <f t="shared" si="8"/>
        <v>0</v>
      </c>
      <c r="S27" s="25">
        <v>1</v>
      </c>
      <c r="T27" s="25">
        <v>1</v>
      </c>
      <c r="U27" s="64"/>
      <c r="V27" s="28">
        <f t="shared" si="1"/>
        <v>3</v>
      </c>
      <c r="W27" s="29">
        <f t="shared" si="2"/>
        <v>1.4833333333333334</v>
      </c>
      <c r="X27" s="29">
        <f t="shared" si="3"/>
        <v>2</v>
      </c>
      <c r="Y27" s="29">
        <f t="shared" si="4"/>
        <v>1.4833333333333334</v>
      </c>
      <c r="Z27" s="29">
        <f t="shared" si="5"/>
        <v>0.66666666666666663</v>
      </c>
      <c r="AA27" s="29">
        <f t="shared" si="6"/>
        <v>0</v>
      </c>
    </row>
    <row r="28" spans="1:27" s="29" customFormat="1" x14ac:dyDescent="0.25">
      <c r="A28" s="23">
        <v>19</v>
      </c>
      <c r="B28" s="10">
        <v>44062</v>
      </c>
      <c r="C28" s="24">
        <v>0</v>
      </c>
      <c r="D28" s="25">
        <v>1</v>
      </c>
      <c r="E28" s="26">
        <v>1</v>
      </c>
      <c r="F28" s="30">
        <f t="shared" si="7"/>
        <v>17504</v>
      </c>
      <c r="G28" s="41"/>
      <c r="H28" s="26">
        <v>0</v>
      </c>
      <c r="I28" s="30">
        <v>720</v>
      </c>
      <c r="J28" s="71">
        <f t="shared" si="0"/>
        <v>16784</v>
      </c>
      <c r="K28" s="32">
        <v>6</v>
      </c>
      <c r="L28" s="36">
        <v>0</v>
      </c>
      <c r="M28" s="36">
        <v>0</v>
      </c>
      <c r="N28" s="36">
        <v>0.21666666666666667</v>
      </c>
      <c r="O28" s="36">
        <v>5.8333333333333327E-2</v>
      </c>
      <c r="P28" s="36">
        <v>0.72499999999999998</v>
      </c>
      <c r="Q28" s="72">
        <v>0</v>
      </c>
      <c r="R28" s="36">
        <f t="shared" si="8"/>
        <v>0</v>
      </c>
      <c r="S28" s="25">
        <v>1</v>
      </c>
      <c r="T28" s="25">
        <v>1</v>
      </c>
      <c r="U28" s="64"/>
      <c r="V28" s="28">
        <f t="shared" si="1"/>
        <v>3</v>
      </c>
      <c r="W28" s="29">
        <f t="shared" si="2"/>
        <v>1.4833333333333334</v>
      </c>
      <c r="X28" s="29">
        <f t="shared" si="3"/>
        <v>2</v>
      </c>
      <c r="Y28" s="29">
        <f t="shared" si="4"/>
        <v>1.4833333333333334</v>
      </c>
      <c r="Z28" s="29">
        <f t="shared" si="5"/>
        <v>0.66666666666666663</v>
      </c>
      <c r="AA28" s="29">
        <f t="shared" si="6"/>
        <v>0</v>
      </c>
    </row>
    <row r="29" spans="1:27" s="29" customFormat="1" x14ac:dyDescent="0.25">
      <c r="A29" s="23">
        <v>20</v>
      </c>
      <c r="B29" s="10">
        <v>44063</v>
      </c>
      <c r="C29" s="24">
        <v>0</v>
      </c>
      <c r="D29" s="25">
        <v>1</v>
      </c>
      <c r="E29" s="26">
        <v>1</v>
      </c>
      <c r="F29" s="30">
        <f t="shared" si="7"/>
        <v>16784</v>
      </c>
      <c r="G29" s="41"/>
      <c r="H29" s="26">
        <v>0</v>
      </c>
      <c r="I29" s="30">
        <v>513</v>
      </c>
      <c r="J29" s="71">
        <f t="shared" si="0"/>
        <v>16271</v>
      </c>
      <c r="K29" s="32">
        <v>4.5</v>
      </c>
      <c r="L29" s="36">
        <v>0</v>
      </c>
      <c r="M29" s="36">
        <v>0</v>
      </c>
      <c r="N29" s="36">
        <v>0.13749999999999998</v>
      </c>
      <c r="O29" s="36">
        <v>2.9166666666666664E-2</v>
      </c>
      <c r="P29" s="36">
        <v>0.83333333333333337</v>
      </c>
      <c r="Q29" s="36">
        <v>0</v>
      </c>
      <c r="R29" s="36">
        <f t="shared" si="8"/>
        <v>0</v>
      </c>
      <c r="S29" s="25">
        <v>1</v>
      </c>
      <c r="T29" s="25">
        <v>1</v>
      </c>
      <c r="U29" s="27"/>
      <c r="V29" s="28">
        <f t="shared" si="1"/>
        <v>3</v>
      </c>
      <c r="W29" s="29">
        <f t="shared" si="2"/>
        <v>1.4833333333333334</v>
      </c>
      <c r="X29" s="29">
        <f t="shared" si="3"/>
        <v>2</v>
      </c>
      <c r="Y29" s="29">
        <f t="shared" si="4"/>
        <v>1.4833333333333334</v>
      </c>
      <c r="Z29" s="29">
        <f t="shared" si="5"/>
        <v>0.66666666666666663</v>
      </c>
      <c r="AA29" s="29">
        <f t="shared" si="6"/>
        <v>0</v>
      </c>
    </row>
    <row r="30" spans="1:27" s="29" customFormat="1" x14ac:dyDescent="0.25">
      <c r="A30" s="23">
        <v>21</v>
      </c>
      <c r="B30" s="10">
        <v>44064</v>
      </c>
      <c r="C30" s="24">
        <v>0</v>
      </c>
      <c r="D30" s="25">
        <v>1</v>
      </c>
      <c r="E30" s="26">
        <v>1</v>
      </c>
      <c r="F30" s="30">
        <f t="shared" si="7"/>
        <v>16271</v>
      </c>
      <c r="G30" s="41"/>
      <c r="H30" s="26">
        <v>0</v>
      </c>
      <c r="I30" s="30">
        <v>908</v>
      </c>
      <c r="J30" s="71">
        <f t="shared" si="0"/>
        <v>15363</v>
      </c>
      <c r="K30" s="32">
        <v>3</v>
      </c>
      <c r="L30" s="36">
        <v>0</v>
      </c>
      <c r="M30" s="36">
        <v>0</v>
      </c>
      <c r="N30" s="36">
        <v>0.32916666666666666</v>
      </c>
      <c r="O30" s="36">
        <v>4.1666666666666664E-2</v>
      </c>
      <c r="P30" s="36">
        <v>0.62916666666666665</v>
      </c>
      <c r="Q30" s="72">
        <v>0</v>
      </c>
      <c r="R30" s="36">
        <f t="shared" si="8"/>
        <v>0</v>
      </c>
      <c r="S30" s="25">
        <v>1</v>
      </c>
      <c r="T30" s="25">
        <v>1</v>
      </c>
      <c r="U30" s="27" t="s">
        <v>113</v>
      </c>
      <c r="V30" s="28">
        <f t="shared" si="1"/>
        <v>3</v>
      </c>
      <c r="W30" s="29">
        <f t="shared" si="2"/>
        <v>1.4833333333333334</v>
      </c>
      <c r="X30" s="29">
        <f t="shared" si="3"/>
        <v>2</v>
      </c>
      <c r="Y30" s="29">
        <f t="shared" si="4"/>
        <v>1.4833333333333334</v>
      </c>
      <c r="Z30" s="29">
        <f t="shared" si="5"/>
        <v>0.66666666666666663</v>
      </c>
      <c r="AA30" s="29">
        <f t="shared" si="6"/>
        <v>0</v>
      </c>
    </row>
    <row r="31" spans="1:27" s="29" customFormat="1" x14ac:dyDescent="0.25">
      <c r="A31" s="23">
        <v>22</v>
      </c>
      <c r="B31" s="10">
        <v>44065</v>
      </c>
      <c r="C31" s="24">
        <v>0</v>
      </c>
      <c r="D31" s="25">
        <v>1</v>
      </c>
      <c r="E31" s="26">
        <v>1</v>
      </c>
      <c r="F31" s="39">
        <f t="shared" si="7"/>
        <v>15363</v>
      </c>
      <c r="G31" s="41"/>
      <c r="H31" s="26">
        <v>0</v>
      </c>
      <c r="I31" s="30">
        <v>1725</v>
      </c>
      <c r="J31" s="47">
        <f t="shared" si="0"/>
        <v>13638</v>
      </c>
      <c r="K31" s="32">
        <v>6.5</v>
      </c>
      <c r="L31" s="36">
        <v>0</v>
      </c>
      <c r="M31" s="36">
        <v>0.34583333333333338</v>
      </c>
      <c r="N31" s="36">
        <v>0.29166666666666669</v>
      </c>
      <c r="O31" s="36">
        <v>2.9166666666666664E-2</v>
      </c>
      <c r="P31" s="36">
        <v>0.33333333333333331</v>
      </c>
      <c r="Q31" s="61">
        <v>0</v>
      </c>
      <c r="R31" s="35">
        <f t="shared" si="8"/>
        <v>0</v>
      </c>
      <c r="S31" s="25">
        <v>1</v>
      </c>
      <c r="T31" s="25">
        <v>1</v>
      </c>
      <c r="U31" s="64"/>
      <c r="V31" s="28">
        <f t="shared" si="1"/>
        <v>3</v>
      </c>
      <c r="W31" s="29">
        <f t="shared" si="2"/>
        <v>1.4833333333333334</v>
      </c>
      <c r="X31" s="29">
        <f t="shared" si="3"/>
        <v>2</v>
      </c>
      <c r="Y31" s="29">
        <f t="shared" si="4"/>
        <v>1.4833333333333334</v>
      </c>
      <c r="Z31" s="29">
        <f t="shared" si="5"/>
        <v>0.66666666666666663</v>
      </c>
      <c r="AA31" s="29">
        <f t="shared" si="6"/>
        <v>0</v>
      </c>
    </row>
    <row r="32" spans="1:27" s="29" customFormat="1" x14ac:dyDescent="0.25">
      <c r="A32" s="23">
        <v>23</v>
      </c>
      <c r="B32" s="10">
        <v>44066</v>
      </c>
      <c r="C32" s="24">
        <v>0</v>
      </c>
      <c r="D32" s="25">
        <v>1</v>
      </c>
      <c r="E32" s="26">
        <v>1</v>
      </c>
      <c r="F32" s="39">
        <f t="shared" si="7"/>
        <v>13638</v>
      </c>
      <c r="G32" s="41"/>
      <c r="H32" s="26">
        <v>0</v>
      </c>
      <c r="I32" s="30">
        <v>763</v>
      </c>
      <c r="J32" s="47">
        <f t="shared" si="0"/>
        <v>12875</v>
      </c>
      <c r="K32" s="32">
        <v>5</v>
      </c>
      <c r="L32" s="36">
        <v>0</v>
      </c>
      <c r="M32" s="36">
        <v>6.6666666666666666E-2</v>
      </c>
      <c r="N32" s="36">
        <v>1.6666666666666666E-2</v>
      </c>
      <c r="O32" s="36">
        <v>0.1875</v>
      </c>
      <c r="P32" s="36">
        <v>0.72916666666666663</v>
      </c>
      <c r="Q32" s="61">
        <v>0</v>
      </c>
      <c r="R32" s="35">
        <f t="shared" si="8"/>
        <v>0</v>
      </c>
      <c r="S32" s="25">
        <v>1</v>
      </c>
      <c r="T32" s="25">
        <v>1</v>
      </c>
      <c r="U32" s="64"/>
      <c r="V32" s="28">
        <f t="shared" si="1"/>
        <v>3</v>
      </c>
      <c r="W32" s="29">
        <f t="shared" si="2"/>
        <v>1.4833333333333334</v>
      </c>
      <c r="X32" s="29">
        <f t="shared" si="3"/>
        <v>2</v>
      </c>
      <c r="Y32" s="29">
        <f t="shared" si="4"/>
        <v>1.4833333333333334</v>
      </c>
      <c r="Z32" s="29">
        <f t="shared" si="5"/>
        <v>0.66666666666666663</v>
      </c>
      <c r="AA32" s="29">
        <f t="shared" si="6"/>
        <v>0</v>
      </c>
    </row>
    <row r="33" spans="1:27" s="29" customFormat="1" ht="17.25" customHeight="1" x14ac:dyDescent="0.25">
      <c r="A33" s="23">
        <v>24</v>
      </c>
      <c r="B33" s="10">
        <v>44067</v>
      </c>
      <c r="C33" s="24">
        <v>0</v>
      </c>
      <c r="D33" s="25">
        <v>1</v>
      </c>
      <c r="E33" s="26">
        <v>1</v>
      </c>
      <c r="F33" s="39">
        <f t="shared" si="7"/>
        <v>12875</v>
      </c>
      <c r="G33" s="41"/>
      <c r="H33" s="26">
        <v>0</v>
      </c>
      <c r="I33" s="30">
        <v>1650</v>
      </c>
      <c r="J33" s="47">
        <f t="shared" si="0"/>
        <v>11225</v>
      </c>
      <c r="K33" s="32">
        <v>3</v>
      </c>
      <c r="L33" s="36">
        <v>0</v>
      </c>
      <c r="M33" s="36">
        <v>0.38750000000000001</v>
      </c>
      <c r="N33" s="36">
        <v>0.19999999999999998</v>
      </c>
      <c r="O33" s="36">
        <v>1.6666666666666666E-2</v>
      </c>
      <c r="P33" s="36">
        <v>0.39583333333333331</v>
      </c>
      <c r="Q33" s="61">
        <v>0</v>
      </c>
      <c r="R33" s="35">
        <f t="shared" si="8"/>
        <v>0</v>
      </c>
      <c r="S33" s="25">
        <v>1</v>
      </c>
      <c r="T33" s="25">
        <v>1</v>
      </c>
      <c r="U33" s="64"/>
      <c r="V33" s="28">
        <f t="shared" si="1"/>
        <v>3</v>
      </c>
      <c r="W33" s="29">
        <f t="shared" si="2"/>
        <v>1.4833333333333334</v>
      </c>
      <c r="X33" s="29">
        <f t="shared" si="3"/>
        <v>2</v>
      </c>
      <c r="Y33" s="29">
        <f t="shared" si="4"/>
        <v>1.4833333333333334</v>
      </c>
      <c r="Z33" s="29">
        <f t="shared" si="5"/>
        <v>0.66666666666666663</v>
      </c>
      <c r="AA33" s="29">
        <f t="shared" si="6"/>
        <v>0</v>
      </c>
    </row>
    <row r="34" spans="1:27" s="29" customFormat="1" x14ac:dyDescent="0.25">
      <c r="A34" s="23">
        <v>25</v>
      </c>
      <c r="B34" s="10">
        <v>44068</v>
      </c>
      <c r="C34" s="24">
        <v>0</v>
      </c>
      <c r="D34" s="25">
        <v>1</v>
      </c>
      <c r="E34" s="26">
        <v>1</v>
      </c>
      <c r="F34" s="39">
        <f t="shared" si="7"/>
        <v>11225</v>
      </c>
      <c r="G34" s="41"/>
      <c r="H34" s="26">
        <v>0</v>
      </c>
      <c r="I34" s="30">
        <v>1410</v>
      </c>
      <c r="J34" s="47">
        <f t="shared" si="0"/>
        <v>9815</v>
      </c>
      <c r="K34" s="32">
        <v>2</v>
      </c>
      <c r="L34" s="36">
        <v>0</v>
      </c>
      <c r="M34" s="36">
        <v>0.21666666666666667</v>
      </c>
      <c r="N34" s="36">
        <v>0.3</v>
      </c>
      <c r="O34" s="36">
        <v>2.9166666666666664E-2</v>
      </c>
      <c r="P34" s="36">
        <v>0.45416666666666666</v>
      </c>
      <c r="Q34" s="61">
        <v>0</v>
      </c>
      <c r="R34" s="35">
        <f t="shared" si="8"/>
        <v>0</v>
      </c>
      <c r="S34" s="25">
        <v>1</v>
      </c>
      <c r="T34" s="25">
        <v>1</v>
      </c>
      <c r="U34" s="27"/>
      <c r="V34" s="28">
        <f t="shared" si="1"/>
        <v>3</v>
      </c>
      <c r="W34" s="29">
        <f t="shared" si="2"/>
        <v>1.4833333333333334</v>
      </c>
      <c r="X34" s="29">
        <f t="shared" si="3"/>
        <v>2</v>
      </c>
      <c r="Y34" s="29">
        <f t="shared" si="4"/>
        <v>1.4833333333333334</v>
      </c>
      <c r="Z34" s="29">
        <f t="shared" si="5"/>
        <v>0.66666666666666663</v>
      </c>
      <c r="AA34" s="29">
        <f t="shared" si="6"/>
        <v>0</v>
      </c>
    </row>
    <row r="35" spans="1:27" s="29" customFormat="1" x14ac:dyDescent="0.25">
      <c r="A35" s="23">
        <v>26</v>
      </c>
      <c r="B35" s="10">
        <v>44069</v>
      </c>
      <c r="C35" s="24">
        <v>0</v>
      </c>
      <c r="D35" s="25">
        <v>1</v>
      </c>
      <c r="E35" s="26">
        <v>1</v>
      </c>
      <c r="F35" s="30">
        <f t="shared" si="7"/>
        <v>9815</v>
      </c>
      <c r="G35" s="41">
        <v>10000</v>
      </c>
      <c r="H35" s="26">
        <v>0</v>
      </c>
      <c r="I35" s="30">
        <v>1495</v>
      </c>
      <c r="J35" s="71">
        <f t="shared" si="0"/>
        <v>18320</v>
      </c>
      <c r="K35" s="32">
        <v>1</v>
      </c>
      <c r="L35" s="36">
        <v>0</v>
      </c>
      <c r="M35" s="36">
        <v>0.3</v>
      </c>
      <c r="N35" s="36">
        <v>0.21249999999999999</v>
      </c>
      <c r="O35" s="36">
        <v>4.5833333333333337E-2</v>
      </c>
      <c r="P35" s="36">
        <v>0.44166666666666665</v>
      </c>
      <c r="Q35" s="72">
        <v>0</v>
      </c>
      <c r="R35" s="36">
        <f t="shared" si="8"/>
        <v>0</v>
      </c>
      <c r="S35" s="25">
        <v>1</v>
      </c>
      <c r="T35" s="25">
        <v>1</v>
      </c>
      <c r="U35" s="64"/>
      <c r="V35" s="28">
        <f t="shared" si="1"/>
        <v>3</v>
      </c>
      <c r="W35" s="29">
        <f t="shared" si="2"/>
        <v>1.4833333333333334</v>
      </c>
      <c r="X35" s="29">
        <f t="shared" si="3"/>
        <v>2</v>
      </c>
      <c r="Y35" s="29">
        <f t="shared" si="4"/>
        <v>1.4833333333333334</v>
      </c>
      <c r="Z35" s="29">
        <f t="shared" si="5"/>
        <v>0.66666666666666663</v>
      </c>
      <c r="AA35" s="29">
        <f t="shared" si="6"/>
        <v>0</v>
      </c>
    </row>
    <row r="36" spans="1:27" s="29" customFormat="1" x14ac:dyDescent="0.25">
      <c r="A36" s="23">
        <v>27</v>
      </c>
      <c r="B36" s="10">
        <v>44070</v>
      </c>
      <c r="C36" s="24">
        <v>0</v>
      </c>
      <c r="D36" s="25">
        <v>1</v>
      </c>
      <c r="E36" s="26">
        <v>1</v>
      </c>
      <c r="F36" s="39">
        <f t="shared" si="7"/>
        <v>18320</v>
      </c>
      <c r="G36" s="41"/>
      <c r="H36" s="26">
        <v>0</v>
      </c>
      <c r="I36" s="30">
        <v>975</v>
      </c>
      <c r="J36" s="47">
        <f t="shared" si="0"/>
        <v>17345</v>
      </c>
      <c r="K36" s="32">
        <v>19</v>
      </c>
      <c r="L36" s="36">
        <v>0</v>
      </c>
      <c r="M36" s="36">
        <v>9.9999999999999992E-2</v>
      </c>
      <c r="N36" s="36">
        <v>0.25</v>
      </c>
      <c r="O36" s="36">
        <v>1.6666666666666666E-2</v>
      </c>
      <c r="P36" s="36">
        <v>0.6333333333333333</v>
      </c>
      <c r="Q36" s="61">
        <v>0</v>
      </c>
      <c r="R36" s="35">
        <f t="shared" si="8"/>
        <v>0</v>
      </c>
      <c r="S36" s="25">
        <v>1</v>
      </c>
      <c r="T36" s="25">
        <v>1</v>
      </c>
      <c r="U36" s="27" t="s">
        <v>97</v>
      </c>
      <c r="V36" s="28">
        <f t="shared" si="1"/>
        <v>3</v>
      </c>
      <c r="W36" s="29">
        <f t="shared" si="2"/>
        <v>1.4833333333333334</v>
      </c>
      <c r="X36" s="29">
        <f t="shared" si="3"/>
        <v>2</v>
      </c>
      <c r="Y36" s="29">
        <f t="shared" si="4"/>
        <v>1.4833333333333334</v>
      </c>
      <c r="Z36" s="29">
        <f t="shared" si="5"/>
        <v>0.66666666666666663</v>
      </c>
      <c r="AA36" s="29">
        <f t="shared" si="6"/>
        <v>0</v>
      </c>
    </row>
    <row r="37" spans="1:27" x14ac:dyDescent="0.25">
      <c r="A37" s="9">
        <v>28</v>
      </c>
      <c r="B37" s="10">
        <v>44071</v>
      </c>
      <c r="C37" s="19">
        <v>0</v>
      </c>
      <c r="D37" s="21">
        <v>1</v>
      </c>
      <c r="E37" s="16">
        <v>1</v>
      </c>
      <c r="F37" s="39">
        <f t="shared" si="7"/>
        <v>17345</v>
      </c>
      <c r="G37" s="40"/>
      <c r="H37" s="16">
        <v>0</v>
      </c>
      <c r="I37" s="30">
        <v>867</v>
      </c>
      <c r="J37" s="47">
        <f t="shared" si="0"/>
        <v>16478</v>
      </c>
      <c r="K37" s="32">
        <v>17</v>
      </c>
      <c r="L37" s="35">
        <v>0</v>
      </c>
      <c r="M37" s="36">
        <v>0</v>
      </c>
      <c r="N37" s="35">
        <v>0.32361111111111113</v>
      </c>
      <c r="O37" s="35">
        <v>2.6388888888888889E-2</v>
      </c>
      <c r="P37" s="35">
        <v>0.65</v>
      </c>
      <c r="Q37" s="61">
        <v>0</v>
      </c>
      <c r="R37" s="35">
        <f t="shared" si="8"/>
        <v>0</v>
      </c>
      <c r="S37" s="21">
        <v>1</v>
      </c>
      <c r="T37" s="21">
        <v>1</v>
      </c>
      <c r="U37" s="27"/>
      <c r="V37" s="22">
        <f t="shared" si="1"/>
        <v>3</v>
      </c>
      <c r="W37" s="1">
        <f t="shared" si="2"/>
        <v>1.4833333333333334</v>
      </c>
      <c r="X37" s="1">
        <f t="shared" si="3"/>
        <v>2</v>
      </c>
      <c r="Y37" s="1">
        <f t="shared" si="4"/>
        <v>1.4833333333333334</v>
      </c>
      <c r="Z37" s="1">
        <f t="shared" si="5"/>
        <v>0.66666666666666663</v>
      </c>
      <c r="AA37" s="1">
        <f t="shared" si="6"/>
        <v>0</v>
      </c>
    </row>
    <row r="38" spans="1:27" s="29" customFormat="1" x14ac:dyDescent="0.25">
      <c r="A38" s="23">
        <v>29</v>
      </c>
      <c r="B38" s="10">
        <v>44072</v>
      </c>
      <c r="C38" s="24">
        <v>0</v>
      </c>
      <c r="D38" s="25">
        <v>1</v>
      </c>
      <c r="E38" s="26">
        <v>1</v>
      </c>
      <c r="F38" s="30">
        <f t="shared" si="7"/>
        <v>16478</v>
      </c>
      <c r="G38" s="41"/>
      <c r="H38" s="26">
        <v>0</v>
      </c>
      <c r="I38" s="30">
        <v>1312</v>
      </c>
      <c r="J38" s="71">
        <f t="shared" si="0"/>
        <v>15166</v>
      </c>
      <c r="K38" s="32">
        <v>15</v>
      </c>
      <c r="L38" s="36">
        <v>0</v>
      </c>
      <c r="M38" s="36">
        <v>0.12916666666666668</v>
      </c>
      <c r="N38" s="36">
        <v>0.37083333333333335</v>
      </c>
      <c r="O38" s="36">
        <v>2.9166666666666664E-2</v>
      </c>
      <c r="P38" s="36">
        <v>0.47083333333333338</v>
      </c>
      <c r="Q38" s="36">
        <v>0</v>
      </c>
      <c r="R38" s="36">
        <v>0</v>
      </c>
      <c r="S38" s="25">
        <v>1</v>
      </c>
      <c r="T38" s="25">
        <v>1</v>
      </c>
      <c r="U38" s="64"/>
      <c r="V38" s="28">
        <f t="shared" si="1"/>
        <v>3</v>
      </c>
      <c r="W38" s="29">
        <f t="shared" si="2"/>
        <v>1.4833333333333334</v>
      </c>
      <c r="X38" s="29">
        <f t="shared" si="3"/>
        <v>2</v>
      </c>
      <c r="Y38" s="29">
        <f t="shared" si="4"/>
        <v>1.4833333333333334</v>
      </c>
      <c r="Z38" s="29">
        <f t="shared" si="5"/>
        <v>0.66666666666666663</v>
      </c>
      <c r="AA38" s="29">
        <f t="shared" si="6"/>
        <v>0</v>
      </c>
    </row>
    <row r="39" spans="1:27" s="29" customFormat="1" ht="22.5" x14ac:dyDescent="0.25">
      <c r="A39" s="23">
        <v>30</v>
      </c>
      <c r="B39" s="10">
        <v>44073</v>
      </c>
      <c r="C39" s="24">
        <v>0</v>
      </c>
      <c r="D39" s="25">
        <v>1</v>
      </c>
      <c r="E39" s="26">
        <v>1</v>
      </c>
      <c r="F39" s="39">
        <f t="shared" si="7"/>
        <v>15166</v>
      </c>
      <c r="G39" s="41"/>
      <c r="H39" s="26">
        <v>0</v>
      </c>
      <c r="I39" s="30">
        <v>1015</v>
      </c>
      <c r="J39" s="47">
        <f t="shared" si="0"/>
        <v>14151</v>
      </c>
      <c r="K39" s="32">
        <v>13</v>
      </c>
      <c r="L39" s="36">
        <v>0</v>
      </c>
      <c r="M39" s="36">
        <v>0.16666666666666666</v>
      </c>
      <c r="N39" s="36">
        <v>0.17916666666666667</v>
      </c>
      <c r="O39" s="36">
        <v>1.6666666666666666E-2</v>
      </c>
      <c r="P39" s="36">
        <v>0.63750000000000007</v>
      </c>
      <c r="Q39" s="61">
        <v>0</v>
      </c>
      <c r="R39" s="35">
        <f>D39-(L39+M39+P39+N39+O39+Q39)</f>
        <v>0</v>
      </c>
      <c r="S39" s="25">
        <v>1</v>
      </c>
      <c r="T39" s="25">
        <v>1</v>
      </c>
      <c r="U39" s="64" t="s">
        <v>93</v>
      </c>
      <c r="V39" s="28">
        <f t="shared" si="1"/>
        <v>3</v>
      </c>
      <c r="W39" s="29">
        <f t="shared" si="2"/>
        <v>1.4833333333333334</v>
      </c>
      <c r="X39" s="29">
        <f t="shared" si="3"/>
        <v>2</v>
      </c>
      <c r="Y39" s="29">
        <f t="shared" si="4"/>
        <v>1.4833333333333334</v>
      </c>
      <c r="Z39" s="29">
        <f t="shared" si="5"/>
        <v>0.66666666666666663</v>
      </c>
      <c r="AA39" s="29">
        <f t="shared" si="6"/>
        <v>0</v>
      </c>
    </row>
    <row r="40" spans="1:27" ht="18.75" customHeight="1" thickBot="1" x14ac:dyDescent="0.3">
      <c r="A40" s="12">
        <v>31</v>
      </c>
      <c r="B40" s="13">
        <v>44074</v>
      </c>
      <c r="C40" s="62">
        <v>0</v>
      </c>
      <c r="D40" s="63">
        <v>1</v>
      </c>
      <c r="E40" s="17">
        <v>1</v>
      </c>
      <c r="F40" s="42">
        <f t="shared" si="7"/>
        <v>14151</v>
      </c>
      <c r="G40" s="43"/>
      <c r="H40" s="17">
        <v>0</v>
      </c>
      <c r="I40" s="45">
        <v>723</v>
      </c>
      <c r="J40" s="48">
        <f t="shared" si="0"/>
        <v>13428</v>
      </c>
      <c r="K40" s="33">
        <v>11</v>
      </c>
      <c r="L40" s="65">
        <v>0</v>
      </c>
      <c r="M40" s="65">
        <v>0</v>
      </c>
      <c r="N40" s="65">
        <v>0.26250000000000001</v>
      </c>
      <c r="O40" s="65">
        <v>1.2499999999999999E-2</v>
      </c>
      <c r="P40" s="65">
        <v>0.72499999999999998</v>
      </c>
      <c r="Q40" s="37">
        <v>0</v>
      </c>
      <c r="R40" s="37">
        <f>D40-(L40+M40+P40+N40+O40+Q40)</f>
        <v>0</v>
      </c>
      <c r="S40" s="63">
        <v>1</v>
      </c>
      <c r="T40" s="63">
        <v>1</v>
      </c>
      <c r="U40" s="83"/>
      <c r="V40" s="22">
        <f t="shared" si="1"/>
        <v>3</v>
      </c>
      <c r="W40" s="1">
        <f t="shared" si="2"/>
        <v>1.4833333333333334</v>
      </c>
      <c r="X40" s="1">
        <f t="shared" si="3"/>
        <v>2</v>
      </c>
      <c r="Y40" s="1">
        <f t="shared" si="4"/>
        <v>1.4833333333333334</v>
      </c>
      <c r="Z40" s="1">
        <f t="shared" si="5"/>
        <v>0.66666666666666663</v>
      </c>
      <c r="AA40" s="1">
        <f t="shared" si="6"/>
        <v>0</v>
      </c>
    </row>
    <row r="41" spans="1:27" ht="15.75" thickBot="1" x14ac:dyDescent="0.3">
      <c r="A41" s="180" t="s">
        <v>38</v>
      </c>
      <c r="B41" s="180"/>
      <c r="C41" s="180"/>
      <c r="D41" s="180"/>
      <c r="E41" s="120">
        <f>SUM(E10:E40)</f>
        <v>28.458333333333336</v>
      </c>
      <c r="F41" s="120"/>
      <c r="G41" s="120">
        <f>SUM(G10:G40)</f>
        <v>26000</v>
      </c>
      <c r="H41" s="120">
        <f t="shared" ref="H41" si="9">SUM(H10:H40)</f>
        <v>0</v>
      </c>
      <c r="I41" s="51">
        <f>SUM(I10:I40)</f>
        <v>28059</v>
      </c>
      <c r="J41" s="120"/>
      <c r="K41" s="120"/>
      <c r="L41" s="49">
        <f>SUM(L10:L40)</f>
        <v>0</v>
      </c>
      <c r="M41" s="49">
        <f t="shared" ref="M41:R41" si="10">SUM(M10:M40)</f>
        <v>2.5083333333333333</v>
      </c>
      <c r="N41" s="49">
        <f t="shared" si="10"/>
        <v>6.7319444444444461</v>
      </c>
      <c r="O41" s="49">
        <f t="shared" si="10"/>
        <v>1.4930555555555549</v>
      </c>
      <c r="P41" s="49">
        <f>SUM(P10:P40)</f>
        <v>17.725000000000001</v>
      </c>
      <c r="Q41" s="49"/>
      <c r="R41" s="49">
        <f t="shared" si="10"/>
        <v>0</v>
      </c>
      <c r="S41" s="50">
        <v>31</v>
      </c>
      <c r="T41" s="50">
        <v>31</v>
      </c>
      <c r="U41" s="86"/>
    </row>
    <row r="43" spans="1:27" x14ac:dyDescent="0.25">
      <c r="C43" s="2" t="s">
        <v>31</v>
      </c>
      <c r="D43" s="2"/>
      <c r="E43" s="2"/>
      <c r="F43" s="2"/>
      <c r="G43" s="2"/>
      <c r="H43" s="2"/>
      <c r="I43" s="2"/>
      <c r="K43" s="5"/>
      <c r="L43" s="2" t="s">
        <v>92</v>
      </c>
      <c r="M43" s="2"/>
      <c r="N43" s="2"/>
      <c r="O43" s="2"/>
      <c r="P43" s="2"/>
      <c r="Q43" s="2"/>
      <c r="R43" s="2"/>
      <c r="S43" s="2" t="s">
        <v>32</v>
      </c>
    </row>
    <row r="44" spans="1:27" x14ac:dyDescent="0.25">
      <c r="A44" s="2"/>
      <c r="B44" s="6"/>
      <c r="H44" s="22"/>
      <c r="J44" s="2"/>
      <c r="K44" s="6"/>
      <c r="T44" s="2"/>
      <c r="U44" s="2"/>
    </row>
    <row r="45" spans="1:27" x14ac:dyDescent="0.25">
      <c r="A45" s="2"/>
      <c r="B45" s="6"/>
      <c r="J45" s="2"/>
      <c r="K45" s="6"/>
      <c r="T45" s="2"/>
      <c r="U45" s="2"/>
    </row>
    <row r="46" spans="1:27" x14ac:dyDescent="0.25">
      <c r="A46" s="2"/>
      <c r="B46" s="6"/>
      <c r="C46" s="2"/>
      <c r="D46" s="2"/>
      <c r="E46" s="2"/>
      <c r="F46" s="2"/>
      <c r="G46" s="2"/>
      <c r="H46" s="2"/>
      <c r="I46" s="2"/>
      <c r="J46" s="2"/>
      <c r="K46" s="6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7" x14ac:dyDescent="0.25">
      <c r="A47" s="2"/>
      <c r="B47" s="6" t="s">
        <v>131</v>
      </c>
      <c r="D47" s="2"/>
      <c r="E47" s="2"/>
      <c r="F47" s="2"/>
      <c r="G47" s="2"/>
      <c r="H47" s="2"/>
      <c r="I47" s="2"/>
      <c r="J47" s="2"/>
      <c r="K47" s="6" t="s">
        <v>82</v>
      </c>
      <c r="M47" s="2"/>
      <c r="N47" s="2"/>
      <c r="O47" s="2"/>
      <c r="P47" s="2"/>
      <c r="Q47" s="2"/>
      <c r="R47" s="2"/>
      <c r="S47" s="52" t="s">
        <v>40</v>
      </c>
      <c r="T47" s="2"/>
      <c r="U47" s="2"/>
    </row>
    <row r="48" spans="1:27" x14ac:dyDescent="0.25">
      <c r="A48" s="2"/>
      <c r="C48" s="6" t="s">
        <v>33</v>
      </c>
      <c r="D48" s="2"/>
      <c r="E48" s="2"/>
      <c r="F48" s="2"/>
      <c r="G48" s="2"/>
      <c r="H48" s="2"/>
      <c r="I48" s="2"/>
      <c r="J48" s="2"/>
      <c r="K48" s="5"/>
      <c r="L48" s="6" t="s">
        <v>33</v>
      </c>
      <c r="M48" s="2"/>
      <c r="N48" s="2"/>
      <c r="O48" s="2"/>
      <c r="P48" s="2"/>
      <c r="Q48" s="2"/>
      <c r="R48" s="2" t="s">
        <v>36</v>
      </c>
      <c r="S48" s="2"/>
      <c r="T48" s="2"/>
      <c r="U48" s="2"/>
    </row>
    <row r="50" spans="23:23" x14ac:dyDescent="0.25">
      <c r="W50" s="1">
        <f>23152-1656</f>
        <v>21496</v>
      </c>
    </row>
  </sheetData>
  <mergeCells count="24">
    <mergeCell ref="A1:U1"/>
    <mergeCell ref="A7:A9"/>
    <mergeCell ref="B7:B9"/>
    <mergeCell ref="C7:D7"/>
    <mergeCell ref="E7:E9"/>
    <mergeCell ref="F7:F8"/>
    <mergeCell ref="G7:H7"/>
    <mergeCell ref="I7:I8"/>
    <mergeCell ref="J7:J8"/>
    <mergeCell ref="K7:K9"/>
    <mergeCell ref="S7:S9"/>
    <mergeCell ref="T7:T9"/>
    <mergeCell ref="U7:U9"/>
    <mergeCell ref="C8:C9"/>
    <mergeCell ref="D8:D9"/>
    <mergeCell ref="L8:L9"/>
    <mergeCell ref="R8:R9"/>
    <mergeCell ref="A41:D41"/>
    <mergeCell ref="L7:R7"/>
    <mergeCell ref="M8:M9"/>
    <mergeCell ref="N8:N9"/>
    <mergeCell ref="O8:O9"/>
    <mergeCell ref="P8:P9"/>
    <mergeCell ref="Q8:Q9"/>
  </mergeCells>
  <pageMargins left="0.27" right="0.2" top="0.37" bottom="0.28000000000000003" header="0.31" footer="0.3"/>
  <pageSetup paperSize="9" scale="70" orientation="landscape" horizontalDpi="4294967292" verticalDpi="0" r:id="rId1"/>
  <colBreaks count="1" manualBreakCount="1">
    <brk id="21" max="47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view="pageBreakPreview" topLeftCell="A5" zoomScale="80" zoomScaleNormal="90" zoomScaleSheetLayoutView="80" workbookViewId="0">
      <pane ySplit="5" topLeftCell="A10" activePane="bottomLeft" state="frozen"/>
      <selection activeCell="A5" sqref="A5"/>
      <selection pane="bottomLeft" activeCell="G43" sqref="G43"/>
    </sheetView>
  </sheetViews>
  <sheetFormatPr defaultRowHeight="15" x14ac:dyDescent="0.25"/>
  <cols>
    <col min="1" max="1" width="4.28515625" style="1" customWidth="1"/>
    <col min="2" max="2" width="8.42578125" style="5" customWidth="1"/>
    <col min="3" max="3" width="7.42578125" style="1" customWidth="1"/>
    <col min="4" max="4" width="7.7109375" style="1" customWidth="1"/>
    <col min="5" max="5" width="7.85546875" style="1" customWidth="1"/>
    <col min="6" max="6" width="10.42578125" style="1" customWidth="1"/>
    <col min="7" max="7" width="7.28515625" style="1" customWidth="1"/>
    <col min="8" max="8" width="8" style="1" customWidth="1"/>
    <col min="9" max="9" width="9.140625" style="1" customWidth="1"/>
    <col min="10" max="10" width="10.42578125" style="1" customWidth="1"/>
    <col min="11" max="11" width="7.7109375" style="1" customWidth="1"/>
    <col min="12" max="12" width="8.28515625" style="1" customWidth="1"/>
    <col min="13" max="13" width="9.140625" style="1" customWidth="1"/>
    <col min="14" max="14" width="8.85546875" style="1" customWidth="1"/>
    <col min="15" max="15" width="12.7109375" style="1" customWidth="1"/>
    <col min="16" max="16" width="10" style="1" customWidth="1"/>
    <col min="17" max="17" width="8.5703125" style="1" customWidth="1"/>
    <col min="18" max="18" width="8.7109375" style="1" customWidth="1"/>
    <col min="19" max="19" width="10.42578125" style="1" customWidth="1"/>
    <col min="20" max="20" width="8.42578125" style="1" customWidth="1"/>
    <col min="21" max="21" width="26.28515625" style="137" customWidth="1"/>
    <col min="22" max="23" width="9.140625" style="1" customWidth="1"/>
    <col min="24" max="24" width="9.140625" style="1"/>
    <col min="25" max="25" width="14.85546875" style="1" customWidth="1"/>
    <col min="26" max="26" width="12" style="1" customWidth="1"/>
    <col min="27" max="16384" width="9.140625" style="1"/>
  </cols>
  <sheetData>
    <row r="1" spans="1:26" ht="18" customHeight="1" x14ac:dyDescent="0.25">
      <c r="A1" s="166" t="s">
        <v>23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</row>
    <row r="2" spans="1:26" x14ac:dyDescent="0.25">
      <c r="C2" s="3" t="s">
        <v>24</v>
      </c>
      <c r="D2" s="4"/>
      <c r="E2" s="4"/>
      <c r="F2" s="4" t="s">
        <v>54</v>
      </c>
      <c r="G2" s="4"/>
      <c r="H2" s="4"/>
      <c r="I2" s="4"/>
    </row>
    <row r="3" spans="1:26" x14ac:dyDescent="0.25">
      <c r="C3" s="3" t="s">
        <v>25</v>
      </c>
      <c r="D3" s="4"/>
      <c r="E3" s="4"/>
      <c r="F3" s="4" t="s">
        <v>55</v>
      </c>
      <c r="G3" s="4"/>
      <c r="H3" s="4"/>
      <c r="I3" s="4"/>
    </row>
    <row r="4" spans="1:26" x14ac:dyDescent="0.25">
      <c r="C4" s="3" t="s">
        <v>26</v>
      </c>
      <c r="D4" s="4"/>
      <c r="E4" s="4"/>
      <c r="F4" s="4" t="s">
        <v>80</v>
      </c>
      <c r="G4" s="4"/>
      <c r="H4" s="4"/>
      <c r="I4" s="4"/>
    </row>
    <row r="5" spans="1:26" x14ac:dyDescent="0.25">
      <c r="C5" s="3" t="s">
        <v>27</v>
      </c>
      <c r="D5" s="4"/>
      <c r="E5" s="4"/>
      <c r="F5" s="4" t="s">
        <v>29</v>
      </c>
      <c r="G5" s="4"/>
      <c r="H5" s="4"/>
      <c r="I5" s="4"/>
    </row>
    <row r="6" spans="1:26" ht="15.75" thickBot="1" x14ac:dyDescent="0.3">
      <c r="C6" s="3" t="s">
        <v>28</v>
      </c>
      <c r="D6" s="4"/>
      <c r="E6" s="4"/>
      <c r="F6" s="4" t="s">
        <v>118</v>
      </c>
      <c r="G6" s="4"/>
      <c r="H6" s="4"/>
      <c r="I6" s="4"/>
    </row>
    <row r="7" spans="1:26" ht="30.75" customHeight="1" x14ac:dyDescent="0.25">
      <c r="A7" s="167" t="s">
        <v>1</v>
      </c>
      <c r="B7" s="170" t="s">
        <v>2</v>
      </c>
      <c r="C7" s="173" t="s">
        <v>0</v>
      </c>
      <c r="D7" s="173"/>
      <c r="E7" s="173" t="s">
        <v>5</v>
      </c>
      <c r="F7" s="173" t="s">
        <v>7</v>
      </c>
      <c r="G7" s="173" t="s">
        <v>8</v>
      </c>
      <c r="H7" s="173"/>
      <c r="I7" s="176" t="s">
        <v>13</v>
      </c>
      <c r="J7" s="173" t="s">
        <v>15</v>
      </c>
      <c r="K7" s="173" t="s">
        <v>21</v>
      </c>
      <c r="L7" s="173" t="s">
        <v>18</v>
      </c>
      <c r="M7" s="173"/>
      <c r="N7" s="173"/>
      <c r="O7" s="173"/>
      <c r="P7" s="173"/>
      <c r="Q7" s="173"/>
      <c r="R7" s="173"/>
      <c r="S7" s="173" t="s">
        <v>19</v>
      </c>
      <c r="T7" s="173" t="s">
        <v>20</v>
      </c>
      <c r="U7" s="177" t="s">
        <v>22</v>
      </c>
      <c r="W7" s="167" t="s">
        <v>1</v>
      </c>
      <c r="X7" s="170" t="s">
        <v>2</v>
      </c>
      <c r="Y7" s="185" t="s">
        <v>121</v>
      </c>
      <c r="Z7" s="186"/>
    </row>
    <row r="8" spans="1:26" ht="17.25" customHeight="1" x14ac:dyDescent="0.25">
      <c r="A8" s="168"/>
      <c r="B8" s="171"/>
      <c r="C8" s="174" t="s">
        <v>3</v>
      </c>
      <c r="D8" s="174" t="s">
        <v>4</v>
      </c>
      <c r="E8" s="174"/>
      <c r="F8" s="174"/>
      <c r="G8" s="124" t="s">
        <v>9</v>
      </c>
      <c r="H8" s="121" t="s">
        <v>10</v>
      </c>
      <c r="I8" s="174"/>
      <c r="J8" s="174"/>
      <c r="K8" s="174"/>
      <c r="L8" s="174" t="s">
        <v>45</v>
      </c>
      <c r="M8" s="174" t="s">
        <v>46</v>
      </c>
      <c r="N8" s="174" t="s">
        <v>34</v>
      </c>
      <c r="O8" s="181" t="s">
        <v>35</v>
      </c>
      <c r="P8" s="174" t="s">
        <v>47</v>
      </c>
      <c r="Q8" s="181" t="s">
        <v>48</v>
      </c>
      <c r="R8" s="174" t="s">
        <v>17</v>
      </c>
      <c r="S8" s="174"/>
      <c r="T8" s="174"/>
      <c r="U8" s="178"/>
      <c r="W8" s="168"/>
      <c r="X8" s="171"/>
      <c r="Y8" s="187" t="s">
        <v>122</v>
      </c>
      <c r="Z8" s="188"/>
    </row>
    <row r="9" spans="1:26" ht="26.25" customHeight="1" thickBot="1" x14ac:dyDescent="0.3">
      <c r="A9" s="169"/>
      <c r="B9" s="172"/>
      <c r="C9" s="175"/>
      <c r="D9" s="175"/>
      <c r="E9" s="175"/>
      <c r="F9" s="122" t="s">
        <v>6</v>
      </c>
      <c r="G9" s="122" t="s">
        <v>11</v>
      </c>
      <c r="H9" s="122" t="s">
        <v>12</v>
      </c>
      <c r="I9" s="122" t="s">
        <v>14</v>
      </c>
      <c r="J9" s="122" t="s">
        <v>16</v>
      </c>
      <c r="K9" s="175"/>
      <c r="L9" s="175"/>
      <c r="M9" s="175"/>
      <c r="N9" s="175"/>
      <c r="O9" s="182"/>
      <c r="P9" s="175"/>
      <c r="Q9" s="182"/>
      <c r="R9" s="175"/>
      <c r="S9" s="175"/>
      <c r="T9" s="175"/>
      <c r="U9" s="179"/>
      <c r="V9" s="22"/>
      <c r="W9" s="169"/>
      <c r="X9" s="172"/>
      <c r="Y9" s="127" t="s">
        <v>119</v>
      </c>
      <c r="Z9" s="128" t="s">
        <v>120</v>
      </c>
    </row>
    <row r="10" spans="1:26" x14ac:dyDescent="0.25">
      <c r="A10" s="7">
        <v>1</v>
      </c>
      <c r="B10" s="8">
        <v>44075</v>
      </c>
      <c r="C10" s="18">
        <v>0</v>
      </c>
      <c r="D10" s="20">
        <v>1</v>
      </c>
      <c r="E10" s="15">
        <v>1</v>
      </c>
      <c r="F10" s="44">
        <f>'AUGUST 2020'!J40</f>
        <v>13428</v>
      </c>
      <c r="G10" s="38"/>
      <c r="H10" s="15">
        <v>0</v>
      </c>
      <c r="I10" s="44">
        <v>1315</v>
      </c>
      <c r="J10" s="47">
        <f>(F10+G10)-(H10+I10)</f>
        <v>12113</v>
      </c>
      <c r="K10" s="31">
        <v>9</v>
      </c>
      <c r="L10" s="34">
        <v>0</v>
      </c>
      <c r="M10" s="35">
        <v>0.22916666666666666</v>
      </c>
      <c r="N10" s="35">
        <v>0.22500000000000001</v>
      </c>
      <c r="O10" s="35">
        <v>3.7499999999999999E-2</v>
      </c>
      <c r="P10" s="35">
        <v>0.5083333333333333</v>
      </c>
      <c r="Q10" s="61">
        <v>0</v>
      </c>
      <c r="R10" s="34">
        <f>D10-(L10+M10+N10+O10+P10+Q10)</f>
        <v>0</v>
      </c>
      <c r="S10" s="20">
        <v>1</v>
      </c>
      <c r="T10" s="20">
        <v>1</v>
      </c>
      <c r="U10" s="138"/>
      <c r="V10" s="22"/>
      <c r="W10" s="7">
        <v>1</v>
      </c>
      <c r="X10" s="8">
        <v>44075</v>
      </c>
      <c r="Y10" s="129">
        <v>1318</v>
      </c>
      <c r="Z10" s="130">
        <f>I10</f>
        <v>1315</v>
      </c>
    </row>
    <row r="11" spans="1:26" x14ac:dyDescent="0.25">
      <c r="A11" s="9">
        <v>2</v>
      </c>
      <c r="B11" s="10">
        <v>44076</v>
      </c>
      <c r="C11" s="19">
        <v>0</v>
      </c>
      <c r="D11" s="21">
        <v>1</v>
      </c>
      <c r="E11" s="16">
        <v>1</v>
      </c>
      <c r="F11" s="39">
        <f>F10-I10+G10</f>
        <v>12113</v>
      </c>
      <c r="G11" s="40"/>
      <c r="H11" s="16">
        <v>0</v>
      </c>
      <c r="I11" s="39">
        <v>1390</v>
      </c>
      <c r="J11" s="47">
        <f t="shared" ref="J11:J39" si="0">(F11+G11)-(H11+I11)</f>
        <v>10723</v>
      </c>
      <c r="K11" s="31">
        <v>7</v>
      </c>
      <c r="L11" s="35">
        <v>0</v>
      </c>
      <c r="M11" s="35">
        <v>0.24583333333333335</v>
      </c>
      <c r="N11" s="35">
        <v>0.24583333333333335</v>
      </c>
      <c r="O11" s="35">
        <v>3.3333333333333333E-2</v>
      </c>
      <c r="P11" s="35">
        <v>0.47500000000000003</v>
      </c>
      <c r="Q11" s="61">
        <v>0</v>
      </c>
      <c r="R11" s="35">
        <f>D11-(L11+M11+P11+N11+O11+Q11)</f>
        <v>0</v>
      </c>
      <c r="S11" s="21">
        <v>1</v>
      </c>
      <c r="T11" s="21">
        <v>1</v>
      </c>
      <c r="U11" s="139"/>
      <c r="V11" s="22"/>
      <c r="W11" s="9">
        <v>2</v>
      </c>
      <c r="X11" s="10">
        <v>44076</v>
      </c>
      <c r="Y11" s="131">
        <v>1396</v>
      </c>
      <c r="Z11" s="132">
        <f>I11</f>
        <v>1390</v>
      </c>
    </row>
    <row r="12" spans="1:26" x14ac:dyDescent="0.25">
      <c r="A12" s="9">
        <v>3</v>
      </c>
      <c r="B12" s="10">
        <v>44077</v>
      </c>
      <c r="C12" s="19">
        <v>0</v>
      </c>
      <c r="D12" s="21">
        <v>1</v>
      </c>
      <c r="E12" s="16">
        <v>1</v>
      </c>
      <c r="F12" s="39">
        <f t="shared" ref="F12:F39" si="1">F11-I11+G11</f>
        <v>10723</v>
      </c>
      <c r="G12" s="40"/>
      <c r="H12" s="16">
        <v>0</v>
      </c>
      <c r="I12" s="39">
        <v>795</v>
      </c>
      <c r="J12" s="47">
        <f t="shared" si="0"/>
        <v>9928</v>
      </c>
      <c r="K12" s="31">
        <v>6</v>
      </c>
      <c r="L12" s="35">
        <v>0</v>
      </c>
      <c r="M12" s="35">
        <v>0</v>
      </c>
      <c r="N12" s="35">
        <v>0.29166666666666669</v>
      </c>
      <c r="O12" s="35">
        <v>2.0833333333333332E-2</v>
      </c>
      <c r="P12" s="35">
        <v>0.6875</v>
      </c>
      <c r="Q12" s="61">
        <v>0</v>
      </c>
      <c r="R12" s="35">
        <f t="shared" ref="R12:R37" si="2">D12-(L12+M12+P12+N12+O12+Q12)</f>
        <v>0</v>
      </c>
      <c r="S12" s="21">
        <v>1</v>
      </c>
      <c r="T12" s="21">
        <v>1</v>
      </c>
      <c r="U12" s="140"/>
      <c r="V12" s="22"/>
      <c r="W12" s="9">
        <v>3</v>
      </c>
      <c r="X12" s="10">
        <v>44077</v>
      </c>
      <c r="Y12" s="131">
        <v>800</v>
      </c>
      <c r="Z12" s="132">
        <f t="shared" ref="Z12:Z39" si="3">I12</f>
        <v>795</v>
      </c>
    </row>
    <row r="13" spans="1:26" x14ac:dyDescent="0.25">
      <c r="A13" s="9">
        <v>4</v>
      </c>
      <c r="B13" s="10">
        <v>44078</v>
      </c>
      <c r="C13" s="19">
        <v>0</v>
      </c>
      <c r="D13" s="21">
        <v>1</v>
      </c>
      <c r="E13" s="16">
        <v>1</v>
      </c>
      <c r="F13" s="39">
        <f t="shared" si="1"/>
        <v>9928</v>
      </c>
      <c r="G13" s="40"/>
      <c r="H13" s="16">
        <v>0</v>
      </c>
      <c r="I13" s="39">
        <v>786</v>
      </c>
      <c r="J13" s="47">
        <f t="shared" si="0"/>
        <v>9142</v>
      </c>
      <c r="K13" s="32" t="s">
        <v>123</v>
      </c>
      <c r="L13" s="35">
        <v>0</v>
      </c>
      <c r="M13" s="35">
        <v>0</v>
      </c>
      <c r="N13" s="35">
        <v>0.27916666666666667</v>
      </c>
      <c r="O13" s="35">
        <v>2.9166666666666664E-2</v>
      </c>
      <c r="P13" s="35">
        <v>0.69166666666666676</v>
      </c>
      <c r="Q13" s="61">
        <v>0</v>
      </c>
      <c r="R13" s="35">
        <f t="shared" si="2"/>
        <v>0</v>
      </c>
      <c r="S13" s="21">
        <v>1</v>
      </c>
      <c r="T13" s="21">
        <v>1</v>
      </c>
      <c r="U13" s="114"/>
      <c r="V13" s="22"/>
      <c r="W13" s="9">
        <v>4</v>
      </c>
      <c r="X13" s="10">
        <v>44078</v>
      </c>
      <c r="Y13" s="131">
        <v>791</v>
      </c>
      <c r="Z13" s="132">
        <f t="shared" si="3"/>
        <v>786</v>
      </c>
    </row>
    <row r="14" spans="1:26" s="29" customFormat="1" x14ac:dyDescent="0.25">
      <c r="A14" s="23">
        <v>5</v>
      </c>
      <c r="B14" s="10">
        <v>44079</v>
      </c>
      <c r="C14" s="24">
        <v>0</v>
      </c>
      <c r="D14" s="25">
        <v>1</v>
      </c>
      <c r="E14" s="26">
        <v>1</v>
      </c>
      <c r="F14" s="39">
        <f t="shared" si="1"/>
        <v>9142</v>
      </c>
      <c r="G14" s="41"/>
      <c r="H14" s="26">
        <v>0</v>
      </c>
      <c r="I14" s="39">
        <v>780</v>
      </c>
      <c r="J14" s="47">
        <f t="shared" si="0"/>
        <v>8362</v>
      </c>
      <c r="K14" s="32" t="s">
        <v>110</v>
      </c>
      <c r="L14" s="36">
        <v>0</v>
      </c>
      <c r="M14" s="36">
        <v>0</v>
      </c>
      <c r="N14" s="36">
        <v>0.28472222222222221</v>
      </c>
      <c r="O14" s="36">
        <v>1.9444444444444445E-2</v>
      </c>
      <c r="P14" s="36">
        <v>0.6958333333333333</v>
      </c>
      <c r="Q14" s="61">
        <v>0</v>
      </c>
      <c r="R14" s="35">
        <f t="shared" si="2"/>
        <v>0</v>
      </c>
      <c r="S14" s="25">
        <v>1</v>
      </c>
      <c r="T14" s="25">
        <v>1</v>
      </c>
      <c r="U14" s="64"/>
      <c r="V14" s="28"/>
      <c r="W14" s="23">
        <v>5</v>
      </c>
      <c r="X14" s="10">
        <v>44079</v>
      </c>
      <c r="Y14" s="133">
        <v>783</v>
      </c>
      <c r="Z14" s="132">
        <f t="shared" si="3"/>
        <v>780</v>
      </c>
    </row>
    <row r="15" spans="1:26" s="29" customFormat="1" ht="22.5" x14ac:dyDescent="0.25">
      <c r="A15" s="23">
        <v>6</v>
      </c>
      <c r="B15" s="10">
        <v>44080</v>
      </c>
      <c r="C15" s="24">
        <v>0</v>
      </c>
      <c r="D15" s="25">
        <v>1</v>
      </c>
      <c r="E15" s="26">
        <v>1</v>
      </c>
      <c r="F15" s="39">
        <f t="shared" si="1"/>
        <v>8362</v>
      </c>
      <c r="G15" s="41">
        <v>5000</v>
      </c>
      <c r="H15" s="26">
        <v>0</v>
      </c>
      <c r="I15" s="39">
        <v>1325</v>
      </c>
      <c r="J15" s="47">
        <f t="shared" si="0"/>
        <v>12037</v>
      </c>
      <c r="K15" s="32">
        <v>17</v>
      </c>
      <c r="L15" s="36">
        <v>0</v>
      </c>
      <c r="M15" s="36">
        <v>0.15833333333333333</v>
      </c>
      <c r="N15" s="36">
        <v>0.36249999999999999</v>
      </c>
      <c r="O15" s="36">
        <v>4.1666666666666666E-3</v>
      </c>
      <c r="P15" s="54">
        <v>0.47500000000000003</v>
      </c>
      <c r="Q15" s="61">
        <v>0</v>
      </c>
      <c r="R15" s="35">
        <f t="shared" si="2"/>
        <v>0</v>
      </c>
      <c r="S15" s="25">
        <v>1</v>
      </c>
      <c r="T15" s="25">
        <v>1</v>
      </c>
      <c r="U15" s="64" t="s">
        <v>124</v>
      </c>
      <c r="V15" s="28"/>
      <c r="W15" s="23">
        <v>6</v>
      </c>
      <c r="X15" s="10">
        <v>44080</v>
      </c>
      <c r="Y15" s="133">
        <v>1330</v>
      </c>
      <c r="Z15" s="132">
        <f t="shared" si="3"/>
        <v>1325</v>
      </c>
    </row>
    <row r="16" spans="1:26" s="29" customFormat="1" x14ac:dyDescent="0.25">
      <c r="A16" s="23">
        <v>7</v>
      </c>
      <c r="B16" s="10">
        <v>44081</v>
      </c>
      <c r="C16" s="24">
        <v>0</v>
      </c>
      <c r="D16" s="25">
        <v>1</v>
      </c>
      <c r="E16" s="26">
        <v>1</v>
      </c>
      <c r="F16" s="39">
        <f t="shared" si="1"/>
        <v>12037</v>
      </c>
      <c r="G16" s="41"/>
      <c r="H16" s="26">
        <v>0</v>
      </c>
      <c r="I16" s="39">
        <v>1740</v>
      </c>
      <c r="J16" s="47">
        <f t="shared" si="0"/>
        <v>10297</v>
      </c>
      <c r="K16" s="32">
        <v>15</v>
      </c>
      <c r="L16" s="36">
        <v>0</v>
      </c>
      <c r="M16" s="36">
        <v>0.3</v>
      </c>
      <c r="N16" s="36">
        <v>0.34166666666666662</v>
      </c>
      <c r="O16" s="36">
        <v>4.1666666666666664E-2</v>
      </c>
      <c r="P16" s="36">
        <v>0.31666666666666665</v>
      </c>
      <c r="Q16" s="61">
        <v>0</v>
      </c>
      <c r="R16" s="35">
        <f t="shared" si="2"/>
        <v>0</v>
      </c>
      <c r="S16" s="25">
        <v>1</v>
      </c>
      <c r="T16" s="25">
        <v>1</v>
      </c>
      <c r="U16" s="64"/>
      <c r="V16" s="28"/>
      <c r="W16" s="23">
        <v>7</v>
      </c>
      <c r="X16" s="10">
        <v>44081</v>
      </c>
      <c r="Y16" s="133">
        <v>1744</v>
      </c>
      <c r="Z16" s="132">
        <f t="shared" si="3"/>
        <v>1740</v>
      </c>
    </row>
    <row r="17" spans="1:26" s="29" customFormat="1" ht="16.5" customHeight="1" x14ac:dyDescent="0.25">
      <c r="A17" s="23">
        <v>8</v>
      </c>
      <c r="B17" s="10">
        <v>44082</v>
      </c>
      <c r="C17" s="24">
        <v>0</v>
      </c>
      <c r="D17" s="25">
        <v>1</v>
      </c>
      <c r="E17" s="26">
        <v>1</v>
      </c>
      <c r="F17" s="39">
        <f t="shared" si="1"/>
        <v>10297</v>
      </c>
      <c r="G17" s="41">
        <v>10000</v>
      </c>
      <c r="H17" s="26">
        <v>0</v>
      </c>
      <c r="I17" s="39">
        <v>1257</v>
      </c>
      <c r="J17" s="47">
        <f t="shared" si="0"/>
        <v>19040</v>
      </c>
      <c r="K17" s="32">
        <v>23</v>
      </c>
      <c r="L17" s="36">
        <v>0</v>
      </c>
      <c r="M17" s="36">
        <v>0.20833333333333334</v>
      </c>
      <c r="N17" s="36">
        <v>0.26250000000000001</v>
      </c>
      <c r="O17" s="53">
        <v>0</v>
      </c>
      <c r="P17" s="36">
        <v>0.52916666666666667</v>
      </c>
      <c r="Q17" s="61">
        <v>0</v>
      </c>
      <c r="R17" s="35">
        <f t="shared" si="2"/>
        <v>0</v>
      </c>
      <c r="S17" s="25">
        <v>1</v>
      </c>
      <c r="T17" s="25">
        <v>1</v>
      </c>
      <c r="U17" s="64" t="s">
        <v>109</v>
      </c>
      <c r="V17" s="28"/>
      <c r="W17" s="23">
        <v>8</v>
      </c>
      <c r="X17" s="10">
        <v>44082</v>
      </c>
      <c r="Y17" s="133">
        <v>1262</v>
      </c>
      <c r="Z17" s="132">
        <f t="shared" si="3"/>
        <v>1257</v>
      </c>
    </row>
    <row r="18" spans="1:26" s="29" customFormat="1" x14ac:dyDescent="0.25">
      <c r="A18" s="23">
        <v>9</v>
      </c>
      <c r="B18" s="10">
        <v>44083</v>
      </c>
      <c r="C18" s="24">
        <v>0</v>
      </c>
      <c r="D18" s="25">
        <v>1</v>
      </c>
      <c r="E18" s="26">
        <v>1</v>
      </c>
      <c r="F18" s="39">
        <f t="shared" si="1"/>
        <v>19040</v>
      </c>
      <c r="G18" s="41"/>
      <c r="H18" s="26">
        <v>0</v>
      </c>
      <c r="I18" s="39">
        <v>1245</v>
      </c>
      <c r="J18" s="47">
        <f t="shared" si="0"/>
        <v>17795</v>
      </c>
      <c r="K18" s="32">
        <v>21</v>
      </c>
      <c r="L18" s="36">
        <v>0</v>
      </c>
      <c r="M18" s="36">
        <v>0.19166666666666665</v>
      </c>
      <c r="N18" s="36">
        <v>0.26250000000000001</v>
      </c>
      <c r="O18" s="36">
        <v>1.6666666666666666E-2</v>
      </c>
      <c r="P18" s="36">
        <v>0.52916666666666667</v>
      </c>
      <c r="Q18" s="61">
        <v>0</v>
      </c>
      <c r="R18" s="35">
        <f t="shared" si="2"/>
        <v>0</v>
      </c>
      <c r="S18" s="25">
        <v>1</v>
      </c>
      <c r="T18" s="25">
        <v>1</v>
      </c>
      <c r="U18" s="64"/>
      <c r="V18" s="28"/>
      <c r="W18" s="23">
        <v>9</v>
      </c>
      <c r="X18" s="10">
        <v>44083</v>
      </c>
      <c r="Y18" s="133">
        <v>1250</v>
      </c>
      <c r="Z18" s="132">
        <f t="shared" si="3"/>
        <v>1245</v>
      </c>
    </row>
    <row r="19" spans="1:26" s="29" customFormat="1" x14ac:dyDescent="0.25">
      <c r="A19" s="23">
        <v>10</v>
      </c>
      <c r="B19" s="10">
        <v>44084</v>
      </c>
      <c r="C19" s="24">
        <v>0</v>
      </c>
      <c r="D19" s="25">
        <v>1</v>
      </c>
      <c r="E19" s="26">
        <v>1</v>
      </c>
      <c r="F19" s="39">
        <f t="shared" si="1"/>
        <v>17795</v>
      </c>
      <c r="G19" s="41"/>
      <c r="H19" s="26">
        <v>0</v>
      </c>
      <c r="I19" s="39">
        <v>2149</v>
      </c>
      <c r="J19" s="47">
        <f t="shared" si="0"/>
        <v>15646</v>
      </c>
      <c r="K19" s="32">
        <v>19</v>
      </c>
      <c r="L19" s="36">
        <v>0</v>
      </c>
      <c r="M19" s="36">
        <v>0.72083333333333333</v>
      </c>
      <c r="N19" s="36">
        <v>1.2499999999999999E-2</v>
      </c>
      <c r="O19" s="53">
        <v>0</v>
      </c>
      <c r="P19" s="36">
        <v>0.26666666666666666</v>
      </c>
      <c r="Q19" s="61">
        <v>0</v>
      </c>
      <c r="R19" s="35">
        <f t="shared" si="2"/>
        <v>0</v>
      </c>
      <c r="S19" s="25">
        <v>1</v>
      </c>
      <c r="T19" s="25">
        <v>1</v>
      </c>
      <c r="U19" s="64"/>
      <c r="V19" s="28"/>
      <c r="W19" s="23">
        <v>10</v>
      </c>
      <c r="X19" s="10">
        <v>44084</v>
      </c>
      <c r="Y19" s="133">
        <v>2154</v>
      </c>
      <c r="Z19" s="132">
        <f t="shared" si="3"/>
        <v>2149</v>
      </c>
    </row>
    <row r="20" spans="1:26" s="29" customFormat="1" x14ac:dyDescent="0.25">
      <c r="A20" s="23">
        <v>11</v>
      </c>
      <c r="B20" s="10">
        <v>44085</v>
      </c>
      <c r="C20" s="24">
        <v>0</v>
      </c>
      <c r="D20" s="25">
        <v>1</v>
      </c>
      <c r="E20" s="26">
        <v>1</v>
      </c>
      <c r="F20" s="39">
        <f t="shared" si="1"/>
        <v>15646</v>
      </c>
      <c r="G20" s="41"/>
      <c r="H20" s="26">
        <v>0</v>
      </c>
      <c r="I20" s="39">
        <v>750</v>
      </c>
      <c r="J20" s="47">
        <f t="shared" si="0"/>
        <v>14896</v>
      </c>
      <c r="K20" s="32">
        <v>17</v>
      </c>
      <c r="L20" s="36">
        <v>0</v>
      </c>
      <c r="M20" s="36">
        <v>0</v>
      </c>
      <c r="N20" s="36">
        <v>0.29166666666666669</v>
      </c>
      <c r="O20" s="36">
        <v>0</v>
      </c>
      <c r="P20" s="36">
        <v>0.70833333333333337</v>
      </c>
      <c r="Q20" s="61">
        <v>0</v>
      </c>
      <c r="R20" s="35">
        <f t="shared" si="2"/>
        <v>0</v>
      </c>
      <c r="S20" s="25">
        <v>1</v>
      </c>
      <c r="T20" s="25">
        <v>1</v>
      </c>
      <c r="U20" s="64"/>
      <c r="V20" s="28"/>
      <c r="W20" s="23">
        <v>11</v>
      </c>
      <c r="X20" s="10">
        <v>44085</v>
      </c>
      <c r="Y20" s="133">
        <v>759</v>
      </c>
      <c r="Z20" s="132">
        <f t="shared" si="3"/>
        <v>750</v>
      </c>
    </row>
    <row r="21" spans="1:26" s="29" customFormat="1" x14ac:dyDescent="0.25">
      <c r="A21" s="23">
        <v>12</v>
      </c>
      <c r="B21" s="10">
        <v>44086</v>
      </c>
      <c r="C21" s="24">
        <v>0</v>
      </c>
      <c r="D21" s="25">
        <v>1</v>
      </c>
      <c r="E21" s="26">
        <v>1</v>
      </c>
      <c r="F21" s="39">
        <f t="shared" si="1"/>
        <v>14896</v>
      </c>
      <c r="G21" s="41"/>
      <c r="H21" s="26">
        <v>0</v>
      </c>
      <c r="I21" s="39">
        <v>1835</v>
      </c>
      <c r="J21" s="47">
        <f t="shared" si="0"/>
        <v>13061</v>
      </c>
      <c r="K21" s="32">
        <v>15</v>
      </c>
      <c r="L21" s="36">
        <v>0</v>
      </c>
      <c r="M21" s="36">
        <v>0.375</v>
      </c>
      <c r="N21" s="36">
        <v>0.32083333333333336</v>
      </c>
      <c r="O21" s="36">
        <v>8.3333333333333332E-3</v>
      </c>
      <c r="P21" s="36">
        <v>0.29583333333333334</v>
      </c>
      <c r="Q21" s="61">
        <v>0</v>
      </c>
      <c r="R21" s="35">
        <f t="shared" si="2"/>
        <v>0</v>
      </c>
      <c r="S21" s="25">
        <v>1</v>
      </c>
      <c r="T21" s="25">
        <v>1</v>
      </c>
      <c r="U21" s="64"/>
      <c r="V21" s="28"/>
      <c r="W21" s="23">
        <v>12</v>
      </c>
      <c r="X21" s="10">
        <v>44086</v>
      </c>
      <c r="Y21" s="133">
        <v>1840</v>
      </c>
      <c r="Z21" s="132">
        <f t="shared" si="3"/>
        <v>1835</v>
      </c>
    </row>
    <row r="22" spans="1:26" s="29" customFormat="1" x14ac:dyDescent="0.25">
      <c r="A22" s="23">
        <v>13</v>
      </c>
      <c r="B22" s="10">
        <v>44087</v>
      </c>
      <c r="C22" s="24">
        <v>0</v>
      </c>
      <c r="D22" s="25">
        <v>1</v>
      </c>
      <c r="E22" s="26">
        <v>1</v>
      </c>
      <c r="F22" s="39">
        <f t="shared" si="1"/>
        <v>13061</v>
      </c>
      <c r="G22" s="41"/>
      <c r="H22" s="26">
        <v>0</v>
      </c>
      <c r="I22" s="39">
        <v>1272</v>
      </c>
      <c r="J22" s="47">
        <f t="shared" si="0"/>
        <v>11789</v>
      </c>
      <c r="K22" s="32">
        <v>13</v>
      </c>
      <c r="L22" s="36">
        <v>0</v>
      </c>
      <c r="M22" s="36">
        <v>0</v>
      </c>
      <c r="N22" s="36">
        <v>0.55833333333333335</v>
      </c>
      <c r="O22" s="36">
        <v>0</v>
      </c>
      <c r="P22" s="36">
        <v>0.44166666666666665</v>
      </c>
      <c r="Q22" s="61">
        <v>0</v>
      </c>
      <c r="R22" s="35">
        <f t="shared" si="2"/>
        <v>0</v>
      </c>
      <c r="S22" s="25">
        <v>1</v>
      </c>
      <c r="T22" s="25">
        <v>1</v>
      </c>
      <c r="U22" s="64"/>
      <c r="V22" s="28"/>
      <c r="W22" s="23">
        <v>13</v>
      </c>
      <c r="X22" s="10">
        <v>44087</v>
      </c>
      <c r="Y22" s="133">
        <v>1277</v>
      </c>
      <c r="Z22" s="132">
        <f t="shared" si="3"/>
        <v>1272</v>
      </c>
    </row>
    <row r="23" spans="1:26" s="29" customFormat="1" x14ac:dyDescent="0.25">
      <c r="A23" s="23">
        <v>14</v>
      </c>
      <c r="B23" s="10">
        <v>44088</v>
      </c>
      <c r="C23" s="24">
        <v>0</v>
      </c>
      <c r="D23" s="25">
        <v>1</v>
      </c>
      <c r="E23" s="26">
        <v>1</v>
      </c>
      <c r="F23" s="39">
        <f t="shared" si="1"/>
        <v>11789</v>
      </c>
      <c r="G23" s="41"/>
      <c r="H23" s="26">
        <v>0</v>
      </c>
      <c r="I23" s="39">
        <v>670</v>
      </c>
      <c r="J23" s="47">
        <f t="shared" si="0"/>
        <v>11119</v>
      </c>
      <c r="K23" s="32">
        <v>11</v>
      </c>
      <c r="L23" s="36">
        <v>0</v>
      </c>
      <c r="M23" s="36">
        <v>0</v>
      </c>
      <c r="N23" s="36">
        <v>0.25</v>
      </c>
      <c r="O23" s="36">
        <v>0</v>
      </c>
      <c r="P23" s="36">
        <v>0.75</v>
      </c>
      <c r="Q23" s="61">
        <v>0</v>
      </c>
      <c r="R23" s="35">
        <f t="shared" si="2"/>
        <v>0</v>
      </c>
      <c r="S23" s="25">
        <v>1</v>
      </c>
      <c r="T23" s="25">
        <v>1</v>
      </c>
      <c r="U23" s="64"/>
      <c r="V23" s="28"/>
      <c r="W23" s="23">
        <v>14</v>
      </c>
      <c r="X23" s="10">
        <v>44088</v>
      </c>
      <c r="Y23" s="133">
        <v>678</v>
      </c>
      <c r="Z23" s="132">
        <f t="shared" si="3"/>
        <v>670</v>
      </c>
    </row>
    <row r="24" spans="1:26" s="29" customFormat="1" x14ac:dyDescent="0.25">
      <c r="A24" s="23">
        <v>15</v>
      </c>
      <c r="B24" s="10">
        <v>44089</v>
      </c>
      <c r="C24" s="24">
        <v>0</v>
      </c>
      <c r="D24" s="25">
        <v>1</v>
      </c>
      <c r="E24" s="26">
        <v>1</v>
      </c>
      <c r="F24" s="39">
        <f t="shared" si="1"/>
        <v>11119</v>
      </c>
      <c r="G24" s="41"/>
      <c r="H24" s="26">
        <v>0</v>
      </c>
      <c r="I24" s="39">
        <v>1540</v>
      </c>
      <c r="J24" s="47">
        <f t="shared" si="0"/>
        <v>9579</v>
      </c>
      <c r="K24" s="32">
        <v>9</v>
      </c>
      <c r="L24" s="36">
        <v>0</v>
      </c>
      <c r="M24" s="36">
        <v>0.17500000000000002</v>
      </c>
      <c r="N24" s="36">
        <v>0.45</v>
      </c>
      <c r="O24" s="36">
        <v>4.1666666666666666E-3</v>
      </c>
      <c r="P24" s="54">
        <v>0.37083333333333335</v>
      </c>
      <c r="Q24" s="61">
        <v>0</v>
      </c>
      <c r="R24" s="35">
        <f t="shared" si="2"/>
        <v>0</v>
      </c>
      <c r="S24" s="25">
        <v>1</v>
      </c>
      <c r="T24" s="25">
        <v>1</v>
      </c>
      <c r="U24" s="64"/>
      <c r="V24" s="28"/>
      <c r="W24" s="23">
        <v>15</v>
      </c>
      <c r="X24" s="10">
        <v>44089</v>
      </c>
      <c r="Y24" s="133">
        <v>1545</v>
      </c>
      <c r="Z24" s="132">
        <f t="shared" si="3"/>
        <v>1540</v>
      </c>
    </row>
    <row r="25" spans="1:26" s="29" customFormat="1" x14ac:dyDescent="0.25">
      <c r="A25" s="23">
        <v>16</v>
      </c>
      <c r="B25" s="10">
        <v>44090</v>
      </c>
      <c r="C25" s="24">
        <v>0</v>
      </c>
      <c r="D25" s="25">
        <v>1</v>
      </c>
      <c r="E25" s="26">
        <v>1</v>
      </c>
      <c r="F25" s="39">
        <f t="shared" si="1"/>
        <v>9579</v>
      </c>
      <c r="G25" s="41"/>
      <c r="H25" s="26">
        <v>0</v>
      </c>
      <c r="I25" s="39">
        <v>885</v>
      </c>
      <c r="J25" s="47">
        <f t="shared" si="0"/>
        <v>8694</v>
      </c>
      <c r="K25" s="32">
        <v>7</v>
      </c>
      <c r="L25" s="36">
        <v>0</v>
      </c>
      <c r="M25" s="36">
        <v>0</v>
      </c>
      <c r="N25" s="36">
        <v>0.35833333333333334</v>
      </c>
      <c r="O25" s="36">
        <v>0</v>
      </c>
      <c r="P25" s="54">
        <v>0.64166666666666672</v>
      </c>
      <c r="Q25" s="61">
        <v>0</v>
      </c>
      <c r="R25" s="35">
        <f t="shared" si="2"/>
        <v>0</v>
      </c>
      <c r="S25" s="25">
        <v>1</v>
      </c>
      <c r="T25" s="25">
        <v>1</v>
      </c>
      <c r="U25" s="64"/>
      <c r="V25" s="28"/>
      <c r="W25" s="23">
        <v>16</v>
      </c>
      <c r="X25" s="10">
        <v>44090</v>
      </c>
      <c r="Y25" s="133">
        <v>889</v>
      </c>
      <c r="Z25" s="132">
        <f t="shared" si="3"/>
        <v>885</v>
      </c>
    </row>
    <row r="26" spans="1:26" s="29" customFormat="1" x14ac:dyDescent="0.25">
      <c r="A26" s="23">
        <v>17</v>
      </c>
      <c r="B26" s="10">
        <v>44091</v>
      </c>
      <c r="C26" s="24">
        <v>0</v>
      </c>
      <c r="D26" s="25">
        <v>1</v>
      </c>
      <c r="E26" s="26">
        <v>1</v>
      </c>
      <c r="F26" s="39">
        <f t="shared" si="1"/>
        <v>8694</v>
      </c>
      <c r="G26" s="41"/>
      <c r="H26" s="26">
        <v>0</v>
      </c>
      <c r="I26" s="39">
        <v>907</v>
      </c>
      <c r="J26" s="47">
        <f t="shared" si="0"/>
        <v>7787</v>
      </c>
      <c r="K26" s="32">
        <v>5</v>
      </c>
      <c r="L26" s="36">
        <v>0</v>
      </c>
      <c r="M26" s="36">
        <v>7.4999999999999997E-2</v>
      </c>
      <c r="N26" s="36">
        <v>0.26250000000000001</v>
      </c>
      <c r="O26" s="36">
        <v>4.1666666666666666E-3</v>
      </c>
      <c r="P26" s="54">
        <v>0.65833333333333333</v>
      </c>
      <c r="Q26" s="61">
        <v>0</v>
      </c>
      <c r="R26" s="35">
        <f t="shared" si="2"/>
        <v>0</v>
      </c>
      <c r="S26" s="25">
        <v>1</v>
      </c>
      <c r="T26" s="25">
        <v>1</v>
      </c>
      <c r="U26" s="64"/>
      <c r="V26" s="28"/>
      <c r="W26" s="23">
        <v>17</v>
      </c>
      <c r="X26" s="10">
        <v>44091</v>
      </c>
      <c r="Y26" s="133">
        <v>912</v>
      </c>
      <c r="Z26" s="132">
        <f t="shared" si="3"/>
        <v>907</v>
      </c>
    </row>
    <row r="27" spans="1:26" s="29" customFormat="1" ht="22.5" x14ac:dyDescent="0.25">
      <c r="A27" s="23">
        <v>18</v>
      </c>
      <c r="B27" s="10">
        <v>44092</v>
      </c>
      <c r="C27" s="24">
        <v>0</v>
      </c>
      <c r="D27" s="25">
        <v>1</v>
      </c>
      <c r="E27" s="26">
        <v>1</v>
      </c>
      <c r="F27" s="39">
        <f t="shared" si="1"/>
        <v>7787</v>
      </c>
      <c r="G27" s="41">
        <v>5000</v>
      </c>
      <c r="H27" s="26">
        <v>0</v>
      </c>
      <c r="I27" s="39">
        <v>1215</v>
      </c>
      <c r="J27" s="47">
        <f t="shared" si="0"/>
        <v>11572</v>
      </c>
      <c r="K27" s="32">
        <v>13</v>
      </c>
      <c r="L27" s="36">
        <v>0</v>
      </c>
      <c r="M27" s="36">
        <v>0.19166666666666665</v>
      </c>
      <c r="N27" s="36">
        <v>0.20833333333333334</v>
      </c>
      <c r="O27" s="36">
        <v>5.4166666666666669E-2</v>
      </c>
      <c r="P27" s="36">
        <v>0.54583333333333328</v>
      </c>
      <c r="Q27" s="61">
        <v>0</v>
      </c>
      <c r="R27" s="35">
        <f t="shared" si="2"/>
        <v>0</v>
      </c>
      <c r="S27" s="25">
        <v>1</v>
      </c>
      <c r="T27" s="25">
        <v>1</v>
      </c>
      <c r="U27" s="64" t="s">
        <v>125</v>
      </c>
      <c r="V27" s="28"/>
      <c r="W27" s="23">
        <v>18</v>
      </c>
      <c r="X27" s="10">
        <v>44092</v>
      </c>
      <c r="Y27" s="133">
        <v>1218</v>
      </c>
      <c r="Z27" s="132">
        <f t="shared" si="3"/>
        <v>1215</v>
      </c>
    </row>
    <row r="28" spans="1:26" s="29" customFormat="1" ht="14.25" customHeight="1" x14ac:dyDescent="0.25">
      <c r="A28" s="23">
        <v>19</v>
      </c>
      <c r="B28" s="10">
        <v>44093</v>
      </c>
      <c r="C28" s="24">
        <v>0</v>
      </c>
      <c r="D28" s="25">
        <v>1</v>
      </c>
      <c r="E28" s="26">
        <v>1</v>
      </c>
      <c r="F28" s="39">
        <f t="shared" si="1"/>
        <v>11572</v>
      </c>
      <c r="G28" s="41"/>
      <c r="H28" s="26">
        <v>0</v>
      </c>
      <c r="I28" s="39">
        <v>768</v>
      </c>
      <c r="J28" s="47">
        <f t="shared" si="0"/>
        <v>10804</v>
      </c>
      <c r="K28" s="126">
        <v>11</v>
      </c>
      <c r="L28" s="36">
        <v>0</v>
      </c>
      <c r="M28" s="36">
        <v>8.3333333333333329E-2</v>
      </c>
      <c r="N28" s="36">
        <v>0.12916666666666668</v>
      </c>
      <c r="O28" s="36">
        <v>5.4166666666666669E-2</v>
      </c>
      <c r="P28" s="36">
        <v>0.73333333333333339</v>
      </c>
      <c r="Q28" s="61">
        <v>0</v>
      </c>
      <c r="R28" s="35">
        <f t="shared" si="2"/>
        <v>0</v>
      </c>
      <c r="S28" s="25">
        <v>1</v>
      </c>
      <c r="T28" s="25">
        <v>1</v>
      </c>
      <c r="U28" s="64"/>
      <c r="V28" s="28"/>
      <c r="W28" s="23">
        <v>19</v>
      </c>
      <c r="X28" s="10">
        <v>44093</v>
      </c>
      <c r="Y28" s="133">
        <v>772</v>
      </c>
      <c r="Z28" s="132">
        <f t="shared" si="3"/>
        <v>768</v>
      </c>
    </row>
    <row r="29" spans="1:26" s="29" customFormat="1" x14ac:dyDescent="0.25">
      <c r="A29" s="23">
        <v>20</v>
      </c>
      <c r="B29" s="10">
        <v>44094</v>
      </c>
      <c r="C29" s="24">
        <v>0</v>
      </c>
      <c r="D29" s="25">
        <v>1</v>
      </c>
      <c r="E29" s="26">
        <v>1</v>
      </c>
      <c r="F29" s="39">
        <f t="shared" si="1"/>
        <v>10804</v>
      </c>
      <c r="G29" s="41"/>
      <c r="H29" s="26">
        <v>0</v>
      </c>
      <c r="I29" s="39">
        <v>1380</v>
      </c>
      <c r="J29" s="47">
        <f t="shared" si="0"/>
        <v>9424</v>
      </c>
      <c r="K29" s="126">
        <v>10</v>
      </c>
      <c r="L29" s="36">
        <v>0</v>
      </c>
      <c r="M29" s="36">
        <v>0.27083333333333331</v>
      </c>
      <c r="N29" s="36">
        <v>0.23333333333333331</v>
      </c>
      <c r="O29" s="36">
        <v>4.1666666666666666E-3</v>
      </c>
      <c r="P29" s="36">
        <v>0.4916666666666667</v>
      </c>
      <c r="Q29" s="61">
        <v>0</v>
      </c>
      <c r="R29" s="35">
        <f t="shared" si="2"/>
        <v>0</v>
      </c>
      <c r="S29" s="25">
        <v>1</v>
      </c>
      <c r="T29" s="25">
        <v>1</v>
      </c>
      <c r="U29" s="64"/>
      <c r="V29" s="28"/>
      <c r="W29" s="23">
        <v>20</v>
      </c>
      <c r="X29" s="10">
        <v>44094</v>
      </c>
      <c r="Y29" s="143">
        <v>1382</v>
      </c>
      <c r="Z29" s="132">
        <f t="shared" si="3"/>
        <v>1380</v>
      </c>
    </row>
    <row r="30" spans="1:26" s="29" customFormat="1" x14ac:dyDescent="0.25">
      <c r="A30" s="23">
        <v>21</v>
      </c>
      <c r="B30" s="10">
        <v>44095</v>
      </c>
      <c r="C30" s="24">
        <v>0</v>
      </c>
      <c r="D30" s="25">
        <v>1</v>
      </c>
      <c r="E30" s="26">
        <v>1</v>
      </c>
      <c r="F30" s="39">
        <f t="shared" si="1"/>
        <v>9424</v>
      </c>
      <c r="G30" s="41"/>
      <c r="H30" s="26">
        <v>0</v>
      </c>
      <c r="I30" s="39">
        <v>1202</v>
      </c>
      <c r="J30" s="47">
        <f t="shared" si="0"/>
        <v>8222</v>
      </c>
      <c r="K30" s="126">
        <v>9</v>
      </c>
      <c r="L30" s="36">
        <v>0</v>
      </c>
      <c r="M30" s="36">
        <v>0.1875</v>
      </c>
      <c r="N30" s="36">
        <v>0.15</v>
      </c>
      <c r="O30" s="36">
        <v>0.1125</v>
      </c>
      <c r="P30" s="36">
        <v>0.54999999999999993</v>
      </c>
      <c r="Q30" s="61">
        <v>0</v>
      </c>
      <c r="R30" s="35">
        <f t="shared" si="2"/>
        <v>0</v>
      </c>
      <c r="S30" s="25">
        <v>1</v>
      </c>
      <c r="T30" s="25">
        <v>1</v>
      </c>
      <c r="U30" s="64"/>
      <c r="V30" s="28"/>
      <c r="W30" s="23">
        <v>21</v>
      </c>
      <c r="X30" s="10">
        <v>44095</v>
      </c>
      <c r="Y30" s="133">
        <v>1206</v>
      </c>
      <c r="Z30" s="132">
        <f t="shared" si="3"/>
        <v>1202</v>
      </c>
    </row>
    <row r="31" spans="1:26" s="29" customFormat="1" x14ac:dyDescent="0.25">
      <c r="A31" s="23">
        <v>22</v>
      </c>
      <c r="B31" s="10">
        <v>44096</v>
      </c>
      <c r="C31" s="24">
        <v>0</v>
      </c>
      <c r="D31" s="25">
        <v>1</v>
      </c>
      <c r="E31" s="26">
        <v>1</v>
      </c>
      <c r="F31" s="39">
        <f t="shared" si="1"/>
        <v>8222</v>
      </c>
      <c r="G31" s="41"/>
      <c r="H31" s="26">
        <v>0</v>
      </c>
      <c r="I31" s="39">
        <v>1233</v>
      </c>
      <c r="J31" s="47">
        <f t="shared" si="0"/>
        <v>6989</v>
      </c>
      <c r="K31" s="126">
        <v>8</v>
      </c>
      <c r="L31" s="36">
        <v>0</v>
      </c>
      <c r="M31" s="36">
        <v>0</v>
      </c>
      <c r="N31" s="36">
        <v>0.43333333333333335</v>
      </c>
      <c r="O31" s="36">
        <v>0.10416666666666667</v>
      </c>
      <c r="P31" s="36">
        <v>0.46249999999999997</v>
      </c>
      <c r="Q31" s="61">
        <v>0</v>
      </c>
      <c r="R31" s="35">
        <f t="shared" si="2"/>
        <v>0</v>
      </c>
      <c r="S31" s="25">
        <v>1</v>
      </c>
      <c r="T31" s="25">
        <v>1</v>
      </c>
      <c r="U31" s="64"/>
      <c r="V31" s="28"/>
      <c r="W31" s="23">
        <v>22</v>
      </c>
      <c r="X31" s="10">
        <v>44096</v>
      </c>
      <c r="Y31" s="133">
        <v>1237</v>
      </c>
      <c r="Z31" s="132">
        <f t="shared" si="3"/>
        <v>1233</v>
      </c>
    </row>
    <row r="32" spans="1:26" s="29" customFormat="1" x14ac:dyDescent="0.25">
      <c r="A32" s="23">
        <v>23</v>
      </c>
      <c r="B32" s="10">
        <v>44097</v>
      </c>
      <c r="C32" s="24">
        <v>0</v>
      </c>
      <c r="D32" s="25">
        <v>1</v>
      </c>
      <c r="E32" s="26">
        <v>1</v>
      </c>
      <c r="F32" s="39">
        <f t="shared" si="1"/>
        <v>6989</v>
      </c>
      <c r="G32" s="41"/>
      <c r="H32" s="26">
        <v>0</v>
      </c>
      <c r="I32" s="39">
        <v>667</v>
      </c>
      <c r="J32" s="47">
        <f t="shared" si="0"/>
        <v>6322</v>
      </c>
      <c r="K32" s="126">
        <v>31</v>
      </c>
      <c r="L32" s="36">
        <v>0</v>
      </c>
      <c r="M32" s="36">
        <v>0</v>
      </c>
      <c r="N32" s="36">
        <v>0.18333333333333335</v>
      </c>
      <c r="O32" s="36">
        <v>6.25E-2</v>
      </c>
      <c r="P32" s="36">
        <v>0.75416666666666676</v>
      </c>
      <c r="Q32" s="61">
        <v>0</v>
      </c>
      <c r="R32" s="35">
        <f t="shared" si="2"/>
        <v>0</v>
      </c>
      <c r="S32" s="25">
        <v>1</v>
      </c>
      <c r="T32" s="25">
        <v>1</v>
      </c>
      <c r="U32" s="64" t="s">
        <v>126</v>
      </c>
      <c r="V32" s="28"/>
      <c r="W32" s="23">
        <v>23</v>
      </c>
      <c r="X32" s="10">
        <v>44097</v>
      </c>
      <c r="Y32" s="133">
        <v>670</v>
      </c>
      <c r="Z32" s="132">
        <f t="shared" si="3"/>
        <v>667</v>
      </c>
    </row>
    <row r="33" spans="1:26" s="29" customFormat="1" x14ac:dyDescent="0.25">
      <c r="A33" s="23">
        <v>24</v>
      </c>
      <c r="B33" s="10">
        <v>44098</v>
      </c>
      <c r="C33" s="24">
        <v>0</v>
      </c>
      <c r="D33" s="25">
        <v>1</v>
      </c>
      <c r="E33" s="26">
        <v>1</v>
      </c>
      <c r="F33" s="39">
        <f t="shared" si="1"/>
        <v>6322</v>
      </c>
      <c r="G33" s="41"/>
      <c r="H33" s="26">
        <v>0</v>
      </c>
      <c r="I33" s="39">
        <v>681</v>
      </c>
      <c r="J33" s="47">
        <f t="shared" si="0"/>
        <v>5641</v>
      </c>
      <c r="K33" s="126">
        <v>29</v>
      </c>
      <c r="L33" s="36">
        <v>0</v>
      </c>
      <c r="M33" s="36">
        <v>0</v>
      </c>
      <c r="N33" s="36">
        <v>0.21249999999999999</v>
      </c>
      <c r="O33" s="36">
        <v>4.1666666666666664E-2</v>
      </c>
      <c r="P33" s="36">
        <v>0.74583333333333324</v>
      </c>
      <c r="Q33" s="61">
        <v>0</v>
      </c>
      <c r="R33" s="35">
        <f t="shared" si="2"/>
        <v>0</v>
      </c>
      <c r="S33" s="25">
        <v>1</v>
      </c>
      <c r="T33" s="25">
        <v>1</v>
      </c>
      <c r="U33" s="64"/>
      <c r="V33" s="28"/>
      <c r="W33" s="23">
        <v>24</v>
      </c>
      <c r="X33" s="10">
        <v>44098</v>
      </c>
      <c r="Y33" s="133">
        <v>686</v>
      </c>
      <c r="Z33" s="132">
        <f t="shared" si="3"/>
        <v>681</v>
      </c>
    </row>
    <row r="34" spans="1:26" s="29" customFormat="1" x14ac:dyDescent="0.25">
      <c r="A34" s="23">
        <v>25</v>
      </c>
      <c r="B34" s="10">
        <v>44099</v>
      </c>
      <c r="C34" s="24">
        <v>0</v>
      </c>
      <c r="D34" s="25">
        <v>1</v>
      </c>
      <c r="E34" s="26">
        <v>1</v>
      </c>
      <c r="F34" s="39">
        <f t="shared" si="1"/>
        <v>5641</v>
      </c>
      <c r="G34" s="41"/>
      <c r="H34" s="26">
        <v>0</v>
      </c>
      <c r="I34" s="39">
        <v>650</v>
      </c>
      <c r="J34" s="47">
        <f t="shared" si="0"/>
        <v>4991</v>
      </c>
      <c r="K34" s="126">
        <v>26</v>
      </c>
      <c r="L34" s="36">
        <v>0</v>
      </c>
      <c r="M34" s="36">
        <v>0</v>
      </c>
      <c r="N34" s="36">
        <v>0.18333333333333335</v>
      </c>
      <c r="O34" s="36">
        <v>5.4166666666666669E-2</v>
      </c>
      <c r="P34" s="36">
        <v>0.76250000000000007</v>
      </c>
      <c r="Q34" s="61">
        <v>0</v>
      </c>
      <c r="R34" s="35">
        <f t="shared" si="2"/>
        <v>0</v>
      </c>
      <c r="S34" s="25">
        <v>1</v>
      </c>
      <c r="T34" s="25">
        <v>1</v>
      </c>
      <c r="U34" s="64"/>
      <c r="V34" s="28"/>
      <c r="W34" s="23">
        <v>25</v>
      </c>
      <c r="X34" s="10">
        <v>44099</v>
      </c>
      <c r="Y34" s="133">
        <v>654</v>
      </c>
      <c r="Z34" s="132">
        <f t="shared" si="3"/>
        <v>650</v>
      </c>
    </row>
    <row r="35" spans="1:26" s="29" customFormat="1" ht="22.5" x14ac:dyDescent="0.25">
      <c r="A35" s="23">
        <v>26</v>
      </c>
      <c r="B35" s="10">
        <v>44100</v>
      </c>
      <c r="C35" s="24">
        <v>0</v>
      </c>
      <c r="D35" s="25">
        <v>1</v>
      </c>
      <c r="E35" s="26">
        <v>1</v>
      </c>
      <c r="F35" s="39">
        <f t="shared" si="1"/>
        <v>4991</v>
      </c>
      <c r="G35" s="41">
        <v>10000</v>
      </c>
      <c r="H35" s="26">
        <v>0</v>
      </c>
      <c r="I35" s="39">
        <v>1135</v>
      </c>
      <c r="J35" s="47">
        <f t="shared" si="0"/>
        <v>13856</v>
      </c>
      <c r="K35" s="126">
        <v>34</v>
      </c>
      <c r="L35" s="36">
        <v>0</v>
      </c>
      <c r="M35" s="36">
        <v>0</v>
      </c>
      <c r="N35" s="36">
        <v>0.45833333333333331</v>
      </c>
      <c r="O35" s="36">
        <v>2.9166666666666664E-2</v>
      </c>
      <c r="P35" s="36">
        <v>0.51250000000000007</v>
      </c>
      <c r="Q35" s="61">
        <v>0</v>
      </c>
      <c r="R35" s="35">
        <f t="shared" si="2"/>
        <v>0</v>
      </c>
      <c r="S35" s="25">
        <v>1</v>
      </c>
      <c r="T35" s="25">
        <v>1</v>
      </c>
      <c r="U35" s="64" t="s">
        <v>127</v>
      </c>
      <c r="V35" s="28"/>
      <c r="W35" s="23">
        <v>26</v>
      </c>
      <c r="X35" s="10">
        <v>44100</v>
      </c>
      <c r="Y35" s="133">
        <v>1140</v>
      </c>
      <c r="Z35" s="132">
        <f t="shared" si="3"/>
        <v>1135</v>
      </c>
    </row>
    <row r="36" spans="1:26" s="29" customFormat="1" x14ac:dyDescent="0.25">
      <c r="A36" s="23">
        <v>27</v>
      </c>
      <c r="B36" s="70">
        <v>44101</v>
      </c>
      <c r="C36" s="24">
        <v>0</v>
      </c>
      <c r="D36" s="25">
        <v>1</v>
      </c>
      <c r="E36" s="26">
        <v>1</v>
      </c>
      <c r="F36" s="30">
        <f t="shared" si="1"/>
        <v>13856</v>
      </c>
      <c r="G36" s="41"/>
      <c r="H36" s="26">
        <v>0</v>
      </c>
      <c r="I36" s="30">
        <v>1012</v>
      </c>
      <c r="J36" s="71">
        <f t="shared" si="0"/>
        <v>12844</v>
      </c>
      <c r="K36" s="126">
        <v>32</v>
      </c>
      <c r="L36" s="36">
        <v>0</v>
      </c>
      <c r="M36" s="36">
        <v>0</v>
      </c>
      <c r="N36" s="36">
        <v>0.39166666666666666</v>
      </c>
      <c r="O36" s="36">
        <v>3.3333333333333333E-2</v>
      </c>
      <c r="P36" s="36">
        <v>0.57500000000000007</v>
      </c>
      <c r="Q36" s="72">
        <v>0</v>
      </c>
      <c r="R36" s="36">
        <f t="shared" si="2"/>
        <v>0</v>
      </c>
      <c r="S36" s="25">
        <v>1</v>
      </c>
      <c r="T36" s="25">
        <v>1</v>
      </c>
      <c r="U36" s="64"/>
      <c r="V36" s="28"/>
      <c r="W36" s="23">
        <v>27</v>
      </c>
      <c r="X36" s="70">
        <v>44101</v>
      </c>
      <c r="Y36" s="133">
        <v>1018</v>
      </c>
      <c r="Z36" s="144">
        <f t="shared" si="3"/>
        <v>1012</v>
      </c>
    </row>
    <row r="37" spans="1:26" s="29" customFormat="1" x14ac:dyDescent="0.25">
      <c r="A37" s="23">
        <v>28</v>
      </c>
      <c r="B37" s="70">
        <v>44102</v>
      </c>
      <c r="C37" s="24">
        <v>0</v>
      </c>
      <c r="D37" s="25">
        <v>1</v>
      </c>
      <c r="E37" s="26">
        <v>1</v>
      </c>
      <c r="F37" s="30">
        <f t="shared" si="1"/>
        <v>12844</v>
      </c>
      <c r="G37" s="41"/>
      <c r="H37" s="26">
        <v>0</v>
      </c>
      <c r="I37" s="30">
        <v>674</v>
      </c>
      <c r="J37" s="71">
        <f t="shared" si="0"/>
        <v>12170</v>
      </c>
      <c r="K37" s="32">
        <v>30</v>
      </c>
      <c r="L37" s="36">
        <v>0</v>
      </c>
      <c r="M37" s="36">
        <v>0</v>
      </c>
      <c r="N37" s="36">
        <v>0.19999999999999998</v>
      </c>
      <c r="O37" s="36">
        <v>4.9999999999999996E-2</v>
      </c>
      <c r="P37" s="36">
        <v>0.75</v>
      </c>
      <c r="Q37" s="72">
        <v>0</v>
      </c>
      <c r="R37" s="36">
        <f t="shared" si="2"/>
        <v>0</v>
      </c>
      <c r="S37" s="25">
        <v>1</v>
      </c>
      <c r="T37" s="25">
        <v>1</v>
      </c>
      <c r="U37" s="64"/>
      <c r="V37" s="28"/>
      <c r="W37" s="23">
        <v>28</v>
      </c>
      <c r="X37" s="70">
        <v>44102</v>
      </c>
      <c r="Y37" s="133">
        <v>678</v>
      </c>
      <c r="Z37" s="144">
        <f t="shared" si="3"/>
        <v>674</v>
      </c>
    </row>
    <row r="38" spans="1:26" s="29" customFormat="1" x14ac:dyDescent="0.25">
      <c r="A38" s="23">
        <v>29</v>
      </c>
      <c r="B38" s="70">
        <v>44103</v>
      </c>
      <c r="C38" s="24">
        <v>0</v>
      </c>
      <c r="D38" s="25">
        <v>1</v>
      </c>
      <c r="E38" s="26">
        <v>1</v>
      </c>
      <c r="F38" s="30">
        <f t="shared" si="1"/>
        <v>12170</v>
      </c>
      <c r="G38" s="41"/>
      <c r="H38" s="26">
        <v>0</v>
      </c>
      <c r="I38" s="30">
        <v>659</v>
      </c>
      <c r="J38" s="71">
        <f t="shared" si="0"/>
        <v>11511</v>
      </c>
      <c r="K38" s="32">
        <v>27</v>
      </c>
      <c r="L38" s="36">
        <v>0</v>
      </c>
      <c r="M38" s="36">
        <v>0</v>
      </c>
      <c r="N38" s="36">
        <v>0.20416666666666669</v>
      </c>
      <c r="O38" s="36">
        <v>3.7499999999999999E-2</v>
      </c>
      <c r="P38" s="36">
        <v>0.7583333333333333</v>
      </c>
      <c r="Q38" s="36">
        <v>0</v>
      </c>
      <c r="R38" s="36">
        <v>0</v>
      </c>
      <c r="S38" s="25">
        <v>1</v>
      </c>
      <c r="T38" s="25">
        <v>1</v>
      </c>
      <c r="U38" s="64"/>
      <c r="V38" s="28"/>
      <c r="W38" s="23">
        <v>29</v>
      </c>
      <c r="X38" s="70">
        <v>44103</v>
      </c>
      <c r="Y38" s="133">
        <v>662</v>
      </c>
      <c r="Z38" s="144">
        <f t="shared" si="3"/>
        <v>659</v>
      </c>
    </row>
    <row r="39" spans="1:26" s="29" customFormat="1" ht="15.75" thickBot="1" x14ac:dyDescent="0.3">
      <c r="A39" s="89">
        <v>30</v>
      </c>
      <c r="B39" s="90">
        <v>44104</v>
      </c>
      <c r="C39" s="91">
        <v>0</v>
      </c>
      <c r="D39" s="92">
        <v>1</v>
      </c>
      <c r="E39" s="93">
        <v>1</v>
      </c>
      <c r="F39" s="94">
        <f t="shared" si="1"/>
        <v>11511</v>
      </c>
      <c r="G39" s="95"/>
      <c r="H39" s="93">
        <v>0</v>
      </c>
      <c r="I39" s="96">
        <v>705</v>
      </c>
      <c r="J39" s="97">
        <f t="shared" si="0"/>
        <v>10806</v>
      </c>
      <c r="K39" s="98">
        <v>25</v>
      </c>
      <c r="L39" s="99">
        <v>0</v>
      </c>
      <c r="M39" s="99">
        <v>0</v>
      </c>
      <c r="N39" s="99">
        <v>0.25416666666666665</v>
      </c>
      <c r="O39" s="99">
        <v>1.2499999999999999E-2</v>
      </c>
      <c r="P39" s="99">
        <v>0.73333333333333339</v>
      </c>
      <c r="Q39" s="100">
        <v>0</v>
      </c>
      <c r="R39" s="101">
        <f>D39-(L39+M39+P39+N39+O39+Q39)</f>
        <v>0</v>
      </c>
      <c r="S39" s="92">
        <v>1</v>
      </c>
      <c r="T39" s="92">
        <v>1</v>
      </c>
      <c r="U39" s="64"/>
      <c r="V39" s="28"/>
      <c r="W39" s="89">
        <v>30</v>
      </c>
      <c r="X39" s="90">
        <v>44104</v>
      </c>
      <c r="Y39" s="134">
        <v>710</v>
      </c>
      <c r="Z39" s="132">
        <f t="shared" si="3"/>
        <v>705</v>
      </c>
    </row>
    <row r="40" spans="1:26" ht="15.75" thickBot="1" x14ac:dyDescent="0.3">
      <c r="A40" s="183" t="s">
        <v>38</v>
      </c>
      <c r="B40" s="184"/>
      <c r="C40" s="184"/>
      <c r="D40" s="184"/>
      <c r="E40" s="123">
        <f>SUM(E10:E39)</f>
        <v>30</v>
      </c>
      <c r="F40" s="123"/>
      <c r="G40" s="123">
        <f>SUM(G10:G39)</f>
        <v>30000</v>
      </c>
      <c r="H40" s="123">
        <f>SUM(H10:H39)</f>
        <v>0</v>
      </c>
      <c r="I40" s="103">
        <f>SUM(I10:I39)</f>
        <v>32622</v>
      </c>
      <c r="J40" s="123"/>
      <c r="K40" s="123"/>
      <c r="L40" s="104">
        <f>SUM(L10:L39)</f>
        <v>0</v>
      </c>
      <c r="M40" s="104">
        <f>SUM(M10:M39)</f>
        <v>3.4125000000000005</v>
      </c>
      <c r="N40" s="104">
        <f>SUM(N10:N39)</f>
        <v>8.3013888888888907</v>
      </c>
      <c r="O40" s="104">
        <f>SUM(O10:O39)</f>
        <v>0.86944444444444446</v>
      </c>
      <c r="P40" s="104">
        <f>SUM(P10:P39)</f>
        <v>17.416666666666668</v>
      </c>
      <c r="Q40" s="104"/>
      <c r="R40" s="104">
        <f>SUM(R10:R39)</f>
        <v>0</v>
      </c>
      <c r="S40" s="105">
        <v>31</v>
      </c>
      <c r="T40" s="105">
        <v>31</v>
      </c>
      <c r="U40" s="141"/>
      <c r="W40" s="189" t="s">
        <v>38</v>
      </c>
      <c r="X40" s="190"/>
      <c r="Y40" s="136">
        <f>SUM(Y10:Y39)</f>
        <v>32761</v>
      </c>
      <c r="Z40" s="135">
        <f>SUM(Z10:Z39)</f>
        <v>32622</v>
      </c>
    </row>
    <row r="42" spans="1:26" x14ac:dyDescent="0.25">
      <c r="C42" s="2" t="s">
        <v>31</v>
      </c>
      <c r="D42" s="2"/>
      <c r="E42" s="2"/>
      <c r="F42" s="2"/>
      <c r="G42" s="2"/>
      <c r="H42" s="2"/>
      <c r="I42" s="2"/>
      <c r="K42" s="5"/>
      <c r="L42" s="2" t="s">
        <v>37</v>
      </c>
      <c r="M42" s="2"/>
      <c r="N42" s="2"/>
      <c r="O42" s="2"/>
      <c r="P42" s="2"/>
      <c r="Q42" s="2"/>
      <c r="R42" s="2"/>
      <c r="S42" s="2" t="s">
        <v>32</v>
      </c>
    </row>
    <row r="43" spans="1:26" x14ac:dyDescent="0.25">
      <c r="A43" s="2"/>
      <c r="B43" s="6"/>
      <c r="J43" s="2"/>
      <c r="K43" s="6"/>
      <c r="T43" s="2"/>
      <c r="U43" s="142"/>
    </row>
    <row r="44" spans="1:26" x14ac:dyDescent="0.25">
      <c r="A44" s="2"/>
      <c r="B44" s="6"/>
      <c r="J44" s="2"/>
      <c r="K44" s="6"/>
      <c r="T44" s="2"/>
      <c r="U44" s="142"/>
    </row>
    <row r="45" spans="1:26" x14ac:dyDescent="0.25">
      <c r="A45" s="2"/>
      <c r="B45" s="6"/>
      <c r="C45" s="2"/>
      <c r="D45" s="2"/>
      <c r="E45" s="2"/>
      <c r="F45" s="2"/>
      <c r="G45" s="2"/>
      <c r="H45" s="2"/>
      <c r="I45" s="2"/>
      <c r="J45" s="2"/>
      <c r="K45" s="6"/>
      <c r="L45" s="2"/>
      <c r="M45" s="2"/>
      <c r="N45" s="2"/>
      <c r="O45" s="2"/>
      <c r="P45" s="2"/>
      <c r="Q45" s="2"/>
      <c r="R45" s="2"/>
      <c r="S45" s="2"/>
      <c r="T45" s="2"/>
      <c r="U45" s="142"/>
    </row>
    <row r="46" spans="1:26" x14ac:dyDescent="0.25">
      <c r="A46" s="2"/>
      <c r="B46" s="6" t="s">
        <v>132</v>
      </c>
      <c r="D46" s="2"/>
      <c r="E46" s="2"/>
      <c r="F46" s="2"/>
      <c r="G46" s="2"/>
      <c r="H46" s="2"/>
      <c r="I46" s="2"/>
      <c r="J46" s="2"/>
      <c r="K46" s="6" t="s">
        <v>128</v>
      </c>
      <c r="M46" s="2"/>
      <c r="N46" s="2"/>
      <c r="O46" s="2"/>
      <c r="P46" s="2"/>
      <c r="Q46" s="2"/>
      <c r="R46" s="2"/>
      <c r="S46" s="52" t="s">
        <v>40</v>
      </c>
      <c r="T46" s="2"/>
      <c r="U46" s="142"/>
    </row>
    <row r="47" spans="1:26" x14ac:dyDescent="0.25">
      <c r="A47" s="2"/>
      <c r="C47" s="6" t="s">
        <v>33</v>
      </c>
      <c r="D47" s="2"/>
      <c r="E47" s="2"/>
      <c r="F47" s="2"/>
      <c r="G47" s="2"/>
      <c r="H47" s="2"/>
      <c r="I47" s="2"/>
      <c r="J47" s="2"/>
      <c r="K47" s="5"/>
      <c r="L47" s="6" t="s">
        <v>33</v>
      </c>
      <c r="M47" s="2"/>
      <c r="N47" s="2"/>
      <c r="O47" s="2"/>
      <c r="P47" s="2"/>
      <c r="Q47" s="2"/>
      <c r="R47" s="2" t="s">
        <v>36</v>
      </c>
      <c r="S47" s="2"/>
      <c r="T47" s="2"/>
      <c r="U47" s="142"/>
    </row>
    <row r="49" spans="23:23" x14ac:dyDescent="0.25">
      <c r="W49" s="1">
        <f>23152-1656</f>
        <v>21496</v>
      </c>
    </row>
  </sheetData>
  <mergeCells count="29">
    <mergeCell ref="R8:R9"/>
    <mergeCell ref="A40:D40"/>
    <mergeCell ref="L7:R7"/>
    <mergeCell ref="M8:M9"/>
    <mergeCell ref="N8:N9"/>
    <mergeCell ref="O8:O9"/>
    <mergeCell ref="P8:P9"/>
    <mergeCell ref="Q8:Q9"/>
    <mergeCell ref="A1:U1"/>
    <mergeCell ref="A7:A9"/>
    <mergeCell ref="B7:B9"/>
    <mergeCell ref="C7:D7"/>
    <mergeCell ref="E7:E9"/>
    <mergeCell ref="F7:F8"/>
    <mergeCell ref="G7:H7"/>
    <mergeCell ref="I7:I8"/>
    <mergeCell ref="J7:J8"/>
    <mergeCell ref="K7:K9"/>
    <mergeCell ref="S7:S9"/>
    <mergeCell ref="T7:T9"/>
    <mergeCell ref="U7:U9"/>
    <mergeCell ref="C8:C9"/>
    <mergeCell ref="D8:D9"/>
    <mergeCell ref="L8:L9"/>
    <mergeCell ref="W7:W9"/>
    <mergeCell ref="X7:X9"/>
    <mergeCell ref="Y7:Z7"/>
    <mergeCell ref="Y8:Z8"/>
    <mergeCell ref="W40:X40"/>
  </mergeCells>
  <pageMargins left="0.27" right="0.2" top="0.37" bottom="0.28000000000000003" header="0.31" footer="0.3"/>
  <pageSetup paperSize="9" scale="70" orientation="landscape" horizontalDpi="4294967292" verticalDpi="0" r:id="rId1"/>
  <colBreaks count="1" manualBreakCount="1">
    <brk id="21" max="46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view="pageBreakPreview" topLeftCell="A5" zoomScale="80" zoomScaleNormal="90" zoomScaleSheetLayoutView="80" workbookViewId="0">
      <pane ySplit="5" topLeftCell="A10" activePane="bottomLeft" state="frozen"/>
      <selection activeCell="A5" sqref="A5"/>
      <selection pane="bottomLeft" activeCell="Q44" sqref="Q44"/>
    </sheetView>
  </sheetViews>
  <sheetFormatPr defaultRowHeight="15" x14ac:dyDescent="0.25"/>
  <cols>
    <col min="1" max="1" width="4.28515625" style="1" customWidth="1"/>
    <col min="2" max="2" width="8.42578125" style="5" customWidth="1"/>
    <col min="3" max="3" width="7.42578125" style="1" customWidth="1"/>
    <col min="4" max="4" width="7.7109375" style="1" customWidth="1"/>
    <col min="5" max="5" width="7.85546875" style="1" customWidth="1"/>
    <col min="6" max="6" width="10.42578125" style="1" customWidth="1"/>
    <col min="7" max="7" width="7.28515625" style="1" customWidth="1"/>
    <col min="8" max="8" width="8" style="1" customWidth="1"/>
    <col min="9" max="9" width="9.140625" style="1" customWidth="1"/>
    <col min="10" max="10" width="10.42578125" style="1" customWidth="1"/>
    <col min="11" max="11" width="7.7109375" style="1" customWidth="1"/>
    <col min="12" max="12" width="8.28515625" style="1" customWidth="1"/>
    <col min="13" max="13" width="9.140625" style="1" customWidth="1"/>
    <col min="14" max="14" width="8.85546875" style="1" customWidth="1"/>
    <col min="15" max="15" width="12.7109375" style="1" customWidth="1"/>
    <col min="16" max="16" width="10" style="1" customWidth="1"/>
    <col min="17" max="17" width="8.5703125" style="1" customWidth="1"/>
    <col min="18" max="18" width="8.7109375" style="1" customWidth="1"/>
    <col min="19" max="19" width="10.42578125" style="1" customWidth="1"/>
    <col min="20" max="20" width="8.42578125" style="1" customWidth="1"/>
    <col min="21" max="21" width="26.28515625" style="137" customWidth="1"/>
    <col min="22" max="23" width="9.140625" style="1" customWidth="1"/>
    <col min="24" max="24" width="9.140625" style="1"/>
    <col min="25" max="25" width="14.85546875" style="1" customWidth="1"/>
    <col min="26" max="26" width="12" style="1" customWidth="1"/>
    <col min="27" max="16384" width="9.140625" style="1"/>
  </cols>
  <sheetData>
    <row r="1" spans="1:26" ht="18" customHeight="1" x14ac:dyDescent="0.25">
      <c r="A1" s="166" t="s">
        <v>23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</row>
    <row r="2" spans="1:26" x14ac:dyDescent="0.25">
      <c r="C2" s="3" t="s">
        <v>24</v>
      </c>
      <c r="D2" s="4"/>
      <c r="E2" s="4"/>
      <c r="F2" s="4" t="s">
        <v>54</v>
      </c>
      <c r="G2" s="4"/>
      <c r="H2" s="4"/>
      <c r="I2" s="4"/>
    </row>
    <row r="3" spans="1:26" x14ac:dyDescent="0.25">
      <c r="C3" s="3" t="s">
        <v>25</v>
      </c>
      <c r="D3" s="4"/>
      <c r="E3" s="4"/>
      <c r="F3" s="4" t="s">
        <v>55</v>
      </c>
      <c r="G3" s="4"/>
      <c r="H3" s="4"/>
      <c r="I3" s="4"/>
    </row>
    <row r="4" spans="1:26" x14ac:dyDescent="0.25">
      <c r="C4" s="3" t="s">
        <v>26</v>
      </c>
      <c r="D4" s="4"/>
      <c r="E4" s="4"/>
      <c r="F4" s="4" t="s">
        <v>80</v>
      </c>
      <c r="G4" s="4"/>
      <c r="H4" s="4"/>
      <c r="I4" s="4"/>
    </row>
    <row r="5" spans="1:26" x14ac:dyDescent="0.25">
      <c r="C5" s="3" t="s">
        <v>27</v>
      </c>
      <c r="D5" s="4"/>
      <c r="E5" s="4"/>
      <c r="F5" s="4" t="s">
        <v>29</v>
      </c>
      <c r="G5" s="4"/>
      <c r="H5" s="4"/>
      <c r="I5" s="4"/>
    </row>
    <row r="6" spans="1:26" ht="15.75" thickBot="1" x14ac:dyDescent="0.3">
      <c r="C6" s="3" t="s">
        <v>28</v>
      </c>
      <c r="D6" s="4"/>
      <c r="E6" s="4"/>
      <c r="F6" s="4" t="s">
        <v>129</v>
      </c>
      <c r="G6" s="4"/>
      <c r="H6" s="4"/>
      <c r="I6" s="4"/>
    </row>
    <row r="7" spans="1:26" ht="30.75" customHeight="1" x14ac:dyDescent="0.25">
      <c r="A7" s="167" t="s">
        <v>1</v>
      </c>
      <c r="B7" s="170" t="s">
        <v>2</v>
      </c>
      <c r="C7" s="173" t="s">
        <v>0</v>
      </c>
      <c r="D7" s="173"/>
      <c r="E7" s="173" t="s">
        <v>5</v>
      </c>
      <c r="F7" s="173" t="s">
        <v>7</v>
      </c>
      <c r="G7" s="173" t="s">
        <v>8</v>
      </c>
      <c r="H7" s="173"/>
      <c r="I7" s="176" t="s">
        <v>13</v>
      </c>
      <c r="J7" s="173" t="s">
        <v>15</v>
      </c>
      <c r="K7" s="173" t="s">
        <v>21</v>
      </c>
      <c r="L7" s="173" t="s">
        <v>18</v>
      </c>
      <c r="M7" s="173"/>
      <c r="N7" s="173"/>
      <c r="O7" s="173"/>
      <c r="P7" s="173"/>
      <c r="Q7" s="173"/>
      <c r="R7" s="173"/>
      <c r="S7" s="173" t="s">
        <v>19</v>
      </c>
      <c r="T7" s="173" t="s">
        <v>20</v>
      </c>
      <c r="U7" s="177" t="s">
        <v>22</v>
      </c>
      <c r="W7" s="167" t="s">
        <v>1</v>
      </c>
      <c r="X7" s="170" t="s">
        <v>2</v>
      </c>
      <c r="Y7" s="185" t="s">
        <v>121</v>
      </c>
      <c r="Z7" s="186"/>
    </row>
    <row r="8" spans="1:26" ht="17.25" customHeight="1" x14ac:dyDescent="0.25">
      <c r="A8" s="168"/>
      <c r="B8" s="171"/>
      <c r="C8" s="174" t="s">
        <v>3</v>
      </c>
      <c r="D8" s="174" t="s">
        <v>4</v>
      </c>
      <c r="E8" s="174"/>
      <c r="F8" s="174"/>
      <c r="G8" s="145" t="s">
        <v>9</v>
      </c>
      <c r="H8" s="145" t="s">
        <v>10</v>
      </c>
      <c r="I8" s="174"/>
      <c r="J8" s="174"/>
      <c r="K8" s="174"/>
      <c r="L8" s="174" t="s">
        <v>45</v>
      </c>
      <c r="M8" s="174" t="s">
        <v>46</v>
      </c>
      <c r="N8" s="174" t="s">
        <v>34</v>
      </c>
      <c r="O8" s="181" t="s">
        <v>35</v>
      </c>
      <c r="P8" s="174" t="s">
        <v>47</v>
      </c>
      <c r="Q8" s="181" t="s">
        <v>48</v>
      </c>
      <c r="R8" s="174" t="s">
        <v>17</v>
      </c>
      <c r="S8" s="174"/>
      <c r="T8" s="174"/>
      <c r="U8" s="178"/>
      <c r="W8" s="168"/>
      <c r="X8" s="171"/>
      <c r="Y8" s="187" t="s">
        <v>122</v>
      </c>
      <c r="Z8" s="188"/>
    </row>
    <row r="9" spans="1:26" ht="26.25" customHeight="1" thickBot="1" x14ac:dyDescent="0.3">
      <c r="A9" s="169"/>
      <c r="B9" s="172"/>
      <c r="C9" s="175"/>
      <c r="D9" s="175"/>
      <c r="E9" s="175"/>
      <c r="F9" s="146" t="s">
        <v>6</v>
      </c>
      <c r="G9" s="146" t="s">
        <v>11</v>
      </c>
      <c r="H9" s="146" t="s">
        <v>12</v>
      </c>
      <c r="I9" s="146" t="s">
        <v>14</v>
      </c>
      <c r="J9" s="146" t="s">
        <v>16</v>
      </c>
      <c r="K9" s="175"/>
      <c r="L9" s="175"/>
      <c r="M9" s="175"/>
      <c r="N9" s="175"/>
      <c r="O9" s="182"/>
      <c r="P9" s="175"/>
      <c r="Q9" s="182"/>
      <c r="R9" s="175"/>
      <c r="S9" s="175"/>
      <c r="T9" s="175"/>
      <c r="U9" s="179"/>
      <c r="V9" s="22"/>
      <c r="W9" s="169"/>
      <c r="X9" s="172"/>
      <c r="Y9" s="127" t="s">
        <v>119</v>
      </c>
      <c r="Z9" s="128" t="s">
        <v>120</v>
      </c>
    </row>
    <row r="10" spans="1:26" x14ac:dyDescent="0.25">
      <c r="A10" s="7">
        <v>1</v>
      </c>
      <c r="B10" s="8">
        <v>44105</v>
      </c>
      <c r="C10" s="18">
        <v>0</v>
      </c>
      <c r="D10" s="20">
        <v>1</v>
      </c>
      <c r="E10" s="15">
        <v>1</v>
      </c>
      <c r="F10" s="44">
        <f>'SEPTEMBER 2020'!J39</f>
        <v>10806</v>
      </c>
      <c r="G10" s="38"/>
      <c r="H10" s="15">
        <v>0</v>
      </c>
      <c r="I10" s="44">
        <v>1127</v>
      </c>
      <c r="J10" s="47">
        <f>(F10+G10)-(H10+I10)</f>
        <v>9679</v>
      </c>
      <c r="K10" s="31">
        <v>37</v>
      </c>
      <c r="L10" s="34">
        <v>0</v>
      </c>
      <c r="M10" s="34">
        <v>0</v>
      </c>
      <c r="N10" s="35">
        <v>0.47500000000000003</v>
      </c>
      <c r="O10" s="35">
        <v>8.3333333333333332E-3</v>
      </c>
      <c r="P10" s="35">
        <v>0.51666666666666672</v>
      </c>
      <c r="Q10" s="61">
        <v>0</v>
      </c>
      <c r="R10" s="34">
        <f>D10-(L10+M10+N10+O10+P10+Q10)</f>
        <v>0</v>
      </c>
      <c r="S10" s="20">
        <v>1</v>
      </c>
      <c r="T10" s="20">
        <v>1</v>
      </c>
      <c r="U10" s="138" t="s">
        <v>130</v>
      </c>
      <c r="V10" s="22"/>
      <c r="W10" s="7">
        <v>1</v>
      </c>
      <c r="X10" s="8">
        <v>44105</v>
      </c>
      <c r="Y10" s="129">
        <v>1132</v>
      </c>
      <c r="Z10" s="130">
        <f>I10</f>
        <v>1127</v>
      </c>
    </row>
    <row r="11" spans="1:26" x14ac:dyDescent="0.25">
      <c r="A11" s="9">
        <v>2</v>
      </c>
      <c r="B11" s="10">
        <v>44106</v>
      </c>
      <c r="C11" s="19">
        <v>0</v>
      </c>
      <c r="D11" s="21">
        <v>1</v>
      </c>
      <c r="E11" s="16">
        <v>1</v>
      </c>
      <c r="F11" s="39">
        <f>F10-I10+G10</f>
        <v>9679</v>
      </c>
      <c r="G11" s="40"/>
      <c r="H11" s="16">
        <v>0</v>
      </c>
      <c r="I11" s="39">
        <v>1483</v>
      </c>
      <c r="J11" s="47">
        <f t="shared" ref="J11:J39" si="0">(F11+G11)-(H11+I11)</f>
        <v>8196</v>
      </c>
      <c r="K11" s="31">
        <v>35</v>
      </c>
      <c r="L11" s="35">
        <v>0</v>
      </c>
      <c r="M11" s="35">
        <v>0</v>
      </c>
      <c r="N11" s="35">
        <v>0.62916666666666665</v>
      </c>
      <c r="O11" s="35">
        <v>3.7499999999999999E-2</v>
      </c>
      <c r="P11" s="35">
        <v>0.33333333333333331</v>
      </c>
      <c r="Q11" s="61">
        <v>0</v>
      </c>
      <c r="R11" s="35">
        <f>D11-(L11+M11+P11+N11+O11+Q11)</f>
        <v>0</v>
      </c>
      <c r="S11" s="21">
        <v>1</v>
      </c>
      <c r="T11" s="21">
        <v>1</v>
      </c>
      <c r="U11" s="139"/>
      <c r="V11" s="22"/>
      <c r="W11" s="9">
        <v>2</v>
      </c>
      <c r="X11" s="10">
        <v>44106</v>
      </c>
      <c r="Y11" s="131">
        <v>1488</v>
      </c>
      <c r="Z11" s="132">
        <f>I11</f>
        <v>1483</v>
      </c>
    </row>
    <row r="12" spans="1:26" x14ac:dyDescent="0.25">
      <c r="A12" s="9">
        <v>3</v>
      </c>
      <c r="B12" s="10">
        <v>44107</v>
      </c>
      <c r="C12" s="19">
        <v>0</v>
      </c>
      <c r="D12" s="21">
        <v>1</v>
      </c>
      <c r="E12" s="16">
        <v>1</v>
      </c>
      <c r="F12" s="39">
        <f t="shared" ref="F12:F39" si="1">F11-I11+G11</f>
        <v>8196</v>
      </c>
      <c r="G12" s="40"/>
      <c r="H12" s="16">
        <v>0</v>
      </c>
      <c r="I12" s="39">
        <v>1354</v>
      </c>
      <c r="J12" s="47">
        <f t="shared" si="0"/>
        <v>6842</v>
      </c>
      <c r="K12" s="31">
        <v>32</v>
      </c>
      <c r="L12" s="35">
        <v>0</v>
      </c>
      <c r="M12" s="35">
        <v>0</v>
      </c>
      <c r="N12" s="35">
        <v>0.53749999999999998</v>
      </c>
      <c r="O12" s="35">
        <v>6.25E-2</v>
      </c>
      <c r="P12" s="35">
        <v>0.39999999999999997</v>
      </c>
      <c r="Q12" s="61">
        <v>0</v>
      </c>
      <c r="R12" s="35">
        <f t="shared" ref="R12:R38" si="2">D12-(L12+M12+P12+N12+O12+Q12)</f>
        <v>0</v>
      </c>
      <c r="S12" s="21">
        <v>1</v>
      </c>
      <c r="T12" s="21">
        <v>1</v>
      </c>
      <c r="U12" s="140"/>
      <c r="V12" s="22"/>
      <c r="W12" s="9">
        <v>3</v>
      </c>
      <c r="X12" s="10">
        <v>44107</v>
      </c>
      <c r="Y12" s="131">
        <v>1358</v>
      </c>
      <c r="Z12" s="132">
        <f t="shared" ref="Z12:Z39" si="3">I12</f>
        <v>1354</v>
      </c>
    </row>
    <row r="13" spans="1:26" ht="20.25" customHeight="1" x14ac:dyDescent="0.25">
      <c r="A13" s="9">
        <v>4</v>
      </c>
      <c r="B13" s="10">
        <v>44108</v>
      </c>
      <c r="C13" s="19">
        <v>0</v>
      </c>
      <c r="D13" s="21">
        <v>1</v>
      </c>
      <c r="E13" s="16">
        <v>1</v>
      </c>
      <c r="F13" s="39">
        <f t="shared" si="1"/>
        <v>6842</v>
      </c>
      <c r="G13" s="40">
        <v>10000</v>
      </c>
      <c r="H13" s="16">
        <v>0</v>
      </c>
      <c r="I13" s="39">
        <v>1419</v>
      </c>
      <c r="J13" s="47">
        <f t="shared" si="0"/>
        <v>15423</v>
      </c>
      <c r="K13" s="31">
        <v>40</v>
      </c>
      <c r="L13" s="35">
        <v>0</v>
      </c>
      <c r="M13" s="35">
        <v>0</v>
      </c>
      <c r="N13" s="35">
        <v>0.60833333333333328</v>
      </c>
      <c r="O13" s="35">
        <v>2.4999999999999998E-2</v>
      </c>
      <c r="P13" s="35">
        <v>0.3666666666666667</v>
      </c>
      <c r="Q13" s="61">
        <v>0</v>
      </c>
      <c r="R13" s="35">
        <f t="shared" si="2"/>
        <v>0</v>
      </c>
      <c r="S13" s="21">
        <v>1</v>
      </c>
      <c r="T13" s="21">
        <v>1</v>
      </c>
      <c r="U13" s="114" t="s">
        <v>109</v>
      </c>
      <c r="V13" s="22"/>
      <c r="W13" s="9">
        <v>4</v>
      </c>
      <c r="X13" s="10">
        <v>44108</v>
      </c>
      <c r="Y13" s="131">
        <v>1423</v>
      </c>
      <c r="Z13" s="132">
        <f t="shared" si="3"/>
        <v>1419</v>
      </c>
    </row>
    <row r="14" spans="1:26" s="29" customFormat="1" x14ac:dyDescent="0.25">
      <c r="A14" s="23">
        <v>5</v>
      </c>
      <c r="B14" s="70">
        <v>44109</v>
      </c>
      <c r="C14" s="24">
        <v>0</v>
      </c>
      <c r="D14" s="25">
        <v>1</v>
      </c>
      <c r="E14" s="26">
        <v>1</v>
      </c>
      <c r="F14" s="30">
        <f t="shared" si="1"/>
        <v>15423</v>
      </c>
      <c r="G14" s="41"/>
      <c r="H14" s="26">
        <v>0</v>
      </c>
      <c r="I14" s="30">
        <v>1224</v>
      </c>
      <c r="J14" s="71">
        <f t="shared" si="0"/>
        <v>14199</v>
      </c>
      <c r="K14" s="32">
        <v>38</v>
      </c>
      <c r="L14" s="36">
        <v>0</v>
      </c>
      <c r="M14" s="36">
        <v>0</v>
      </c>
      <c r="N14" s="36">
        <v>0.49583333333333335</v>
      </c>
      <c r="O14" s="36">
        <v>3.7499999999999999E-2</v>
      </c>
      <c r="P14" s="36">
        <v>0.46666666666666662</v>
      </c>
      <c r="Q14" s="72">
        <v>0</v>
      </c>
      <c r="R14" s="36">
        <f t="shared" si="2"/>
        <v>0</v>
      </c>
      <c r="S14" s="25">
        <v>1</v>
      </c>
      <c r="T14" s="25">
        <v>1</v>
      </c>
      <c r="U14" s="64"/>
      <c r="V14" s="28"/>
      <c r="W14" s="23">
        <v>5</v>
      </c>
      <c r="X14" s="70">
        <v>44109</v>
      </c>
      <c r="Y14" s="133">
        <v>1229</v>
      </c>
      <c r="Z14" s="144">
        <f t="shared" si="3"/>
        <v>1224</v>
      </c>
    </row>
    <row r="15" spans="1:26" s="29" customFormat="1" x14ac:dyDescent="0.25">
      <c r="A15" s="23">
        <v>6</v>
      </c>
      <c r="B15" s="70">
        <v>44110</v>
      </c>
      <c r="C15" s="24">
        <v>0</v>
      </c>
      <c r="D15" s="25">
        <v>1</v>
      </c>
      <c r="E15" s="26">
        <v>1</v>
      </c>
      <c r="F15" s="30">
        <f t="shared" si="1"/>
        <v>14199</v>
      </c>
      <c r="G15" s="41"/>
      <c r="H15" s="26">
        <v>0</v>
      </c>
      <c r="I15" s="30">
        <v>933</v>
      </c>
      <c r="J15" s="71">
        <f t="shared" si="0"/>
        <v>13266</v>
      </c>
      <c r="K15" s="32">
        <v>36</v>
      </c>
      <c r="L15" s="36">
        <v>0</v>
      </c>
      <c r="M15" s="36">
        <v>0</v>
      </c>
      <c r="N15" s="36">
        <v>0.32916666666666666</v>
      </c>
      <c r="O15" s="36">
        <v>5.4166666666666669E-2</v>
      </c>
      <c r="P15" s="54">
        <v>0.6166666666666667</v>
      </c>
      <c r="Q15" s="72">
        <v>0</v>
      </c>
      <c r="R15" s="36">
        <f t="shared" si="2"/>
        <v>0</v>
      </c>
      <c r="S15" s="25">
        <v>1</v>
      </c>
      <c r="T15" s="25">
        <v>1</v>
      </c>
      <c r="U15" s="64"/>
      <c r="V15" s="28"/>
      <c r="W15" s="23">
        <v>6</v>
      </c>
      <c r="X15" s="70">
        <v>44110</v>
      </c>
      <c r="Y15" s="133">
        <v>937</v>
      </c>
      <c r="Z15" s="144">
        <f t="shared" si="3"/>
        <v>933</v>
      </c>
    </row>
    <row r="16" spans="1:26" s="29" customFormat="1" x14ac:dyDescent="0.25">
      <c r="A16" s="23">
        <v>7</v>
      </c>
      <c r="B16" s="10">
        <v>44111</v>
      </c>
      <c r="C16" s="24">
        <v>0</v>
      </c>
      <c r="D16" s="25">
        <v>1</v>
      </c>
      <c r="E16" s="26">
        <v>1</v>
      </c>
      <c r="F16" s="39">
        <f t="shared" si="1"/>
        <v>13266</v>
      </c>
      <c r="G16" s="41"/>
      <c r="H16" s="26">
        <v>0</v>
      </c>
      <c r="I16" s="39">
        <v>723</v>
      </c>
      <c r="J16" s="47">
        <f t="shared" si="0"/>
        <v>12543</v>
      </c>
      <c r="K16" s="31">
        <v>34</v>
      </c>
      <c r="L16" s="36">
        <v>0</v>
      </c>
      <c r="M16" s="36">
        <v>0</v>
      </c>
      <c r="N16" s="36">
        <v>0.25416666666666665</v>
      </c>
      <c r="O16" s="36">
        <v>2.0833333333333332E-2</v>
      </c>
      <c r="P16" s="36">
        <v>0.72499999999999998</v>
      </c>
      <c r="Q16" s="61">
        <v>0</v>
      </c>
      <c r="R16" s="35">
        <f t="shared" si="2"/>
        <v>0</v>
      </c>
      <c r="S16" s="25">
        <v>1</v>
      </c>
      <c r="T16" s="25">
        <v>1</v>
      </c>
      <c r="U16" s="64"/>
      <c r="V16" s="28"/>
      <c r="W16" s="23">
        <v>7</v>
      </c>
      <c r="X16" s="10">
        <v>44111</v>
      </c>
      <c r="Y16" s="133">
        <v>727</v>
      </c>
      <c r="Z16" s="132">
        <f t="shared" si="3"/>
        <v>723</v>
      </c>
    </row>
    <row r="17" spans="1:26" s="29" customFormat="1" ht="16.5" customHeight="1" x14ac:dyDescent="0.25">
      <c r="A17" s="23">
        <v>8</v>
      </c>
      <c r="B17" s="70">
        <v>44112</v>
      </c>
      <c r="C17" s="24">
        <v>0</v>
      </c>
      <c r="D17" s="25">
        <v>1</v>
      </c>
      <c r="E17" s="26">
        <v>1</v>
      </c>
      <c r="F17" s="30">
        <f t="shared" si="1"/>
        <v>12543</v>
      </c>
      <c r="G17" s="41"/>
      <c r="H17" s="26">
        <v>0</v>
      </c>
      <c r="I17" s="30">
        <v>770</v>
      </c>
      <c r="J17" s="71">
        <f t="shared" si="0"/>
        <v>11773</v>
      </c>
      <c r="K17" s="32">
        <v>32</v>
      </c>
      <c r="L17" s="36">
        <v>0</v>
      </c>
      <c r="M17" s="36">
        <v>0</v>
      </c>
      <c r="N17" s="36">
        <v>0.27916666666666667</v>
      </c>
      <c r="O17" s="36">
        <v>2.0833333333333332E-2</v>
      </c>
      <c r="P17" s="36">
        <v>0.70000000000000007</v>
      </c>
      <c r="Q17" s="72">
        <v>0</v>
      </c>
      <c r="R17" s="36">
        <f t="shared" si="2"/>
        <v>0</v>
      </c>
      <c r="S17" s="25">
        <v>1</v>
      </c>
      <c r="T17" s="25">
        <v>1</v>
      </c>
      <c r="U17" s="64"/>
      <c r="V17" s="28"/>
      <c r="W17" s="23">
        <v>8</v>
      </c>
      <c r="X17" s="70">
        <v>44112</v>
      </c>
      <c r="Y17" s="133">
        <v>775</v>
      </c>
      <c r="Z17" s="144">
        <f t="shared" si="3"/>
        <v>770</v>
      </c>
    </row>
    <row r="18" spans="1:26" s="29" customFormat="1" x14ac:dyDescent="0.25">
      <c r="A18" s="23">
        <v>9</v>
      </c>
      <c r="B18" s="10">
        <v>44113</v>
      </c>
      <c r="C18" s="24">
        <v>0</v>
      </c>
      <c r="D18" s="25">
        <v>1</v>
      </c>
      <c r="E18" s="26">
        <v>1</v>
      </c>
      <c r="F18" s="39">
        <f t="shared" si="1"/>
        <v>11773</v>
      </c>
      <c r="G18" s="41"/>
      <c r="H18" s="26">
        <v>0</v>
      </c>
      <c r="I18" s="39">
        <v>748</v>
      </c>
      <c r="J18" s="47">
        <f t="shared" si="0"/>
        <v>11025</v>
      </c>
      <c r="K18" s="31">
        <v>29</v>
      </c>
      <c r="L18" s="36">
        <v>0</v>
      </c>
      <c r="M18" s="36">
        <v>0</v>
      </c>
      <c r="N18" s="36">
        <v>0.26250000000000001</v>
      </c>
      <c r="O18" s="36">
        <v>2.4999999999999998E-2</v>
      </c>
      <c r="P18" s="36">
        <v>0.71250000000000002</v>
      </c>
      <c r="Q18" s="61">
        <v>0</v>
      </c>
      <c r="R18" s="35">
        <f t="shared" si="2"/>
        <v>0</v>
      </c>
      <c r="S18" s="25">
        <v>1</v>
      </c>
      <c r="T18" s="25">
        <v>1</v>
      </c>
      <c r="U18" s="64"/>
      <c r="V18" s="28"/>
      <c r="W18" s="23">
        <v>9</v>
      </c>
      <c r="X18" s="10">
        <v>44113</v>
      </c>
      <c r="Y18" s="133">
        <v>751</v>
      </c>
      <c r="Z18" s="132">
        <f t="shared" si="3"/>
        <v>748</v>
      </c>
    </row>
    <row r="19" spans="1:26" s="29" customFormat="1" x14ac:dyDescent="0.25">
      <c r="A19" s="23">
        <v>10</v>
      </c>
      <c r="B19" s="10">
        <v>44114</v>
      </c>
      <c r="C19" s="24">
        <v>0</v>
      </c>
      <c r="D19" s="25">
        <v>1</v>
      </c>
      <c r="E19" s="26">
        <v>1</v>
      </c>
      <c r="F19" s="39">
        <f t="shared" si="1"/>
        <v>11025</v>
      </c>
      <c r="G19" s="41"/>
      <c r="H19" s="26">
        <v>0</v>
      </c>
      <c r="I19" s="39">
        <v>1573</v>
      </c>
      <c r="J19" s="47">
        <f t="shared" si="0"/>
        <v>9452</v>
      </c>
      <c r="K19" s="31">
        <v>27</v>
      </c>
      <c r="L19" s="36">
        <v>0</v>
      </c>
      <c r="M19" s="36">
        <v>0</v>
      </c>
      <c r="N19" s="36">
        <v>0.625</v>
      </c>
      <c r="O19" s="53">
        <v>8.7500000000000008E-2</v>
      </c>
      <c r="P19" s="36">
        <v>0.28750000000000003</v>
      </c>
      <c r="Q19" s="61">
        <v>0</v>
      </c>
      <c r="R19" s="35">
        <f t="shared" si="2"/>
        <v>0</v>
      </c>
      <c r="S19" s="25">
        <v>1</v>
      </c>
      <c r="T19" s="25">
        <v>1</v>
      </c>
      <c r="U19" s="64"/>
      <c r="V19" s="28"/>
      <c r="W19" s="23">
        <v>10</v>
      </c>
      <c r="X19" s="10">
        <v>44114</v>
      </c>
      <c r="Y19" s="133">
        <v>1577</v>
      </c>
      <c r="Z19" s="132">
        <f t="shared" si="3"/>
        <v>1573</v>
      </c>
    </row>
    <row r="20" spans="1:26" s="29" customFormat="1" x14ac:dyDescent="0.25">
      <c r="A20" s="23">
        <v>11</v>
      </c>
      <c r="B20" s="70">
        <v>44115</v>
      </c>
      <c r="C20" s="24">
        <v>0</v>
      </c>
      <c r="D20" s="25">
        <v>1</v>
      </c>
      <c r="E20" s="26">
        <v>1</v>
      </c>
      <c r="F20" s="30">
        <f t="shared" si="1"/>
        <v>9452</v>
      </c>
      <c r="G20" s="41"/>
      <c r="H20" s="26">
        <v>0</v>
      </c>
      <c r="I20" s="30">
        <v>780</v>
      </c>
      <c r="J20" s="71">
        <f t="shared" si="0"/>
        <v>8672</v>
      </c>
      <c r="K20" s="32">
        <v>25</v>
      </c>
      <c r="L20" s="36">
        <v>0</v>
      </c>
      <c r="M20" s="36">
        <v>0</v>
      </c>
      <c r="N20" s="36">
        <v>0.26666666666666666</v>
      </c>
      <c r="O20" s="36">
        <v>3.7499999999999999E-2</v>
      </c>
      <c r="P20" s="36">
        <v>0.6958333333333333</v>
      </c>
      <c r="Q20" s="72">
        <v>0</v>
      </c>
      <c r="R20" s="36">
        <f t="shared" si="2"/>
        <v>0</v>
      </c>
      <c r="S20" s="25">
        <v>1</v>
      </c>
      <c r="T20" s="25">
        <v>1</v>
      </c>
      <c r="U20" s="64"/>
      <c r="V20" s="28"/>
      <c r="W20" s="23">
        <v>11</v>
      </c>
      <c r="X20" s="70">
        <v>44115</v>
      </c>
      <c r="Y20" s="133">
        <v>783</v>
      </c>
      <c r="Z20" s="144">
        <f t="shared" si="3"/>
        <v>780</v>
      </c>
    </row>
    <row r="21" spans="1:26" s="29" customFormat="1" x14ac:dyDescent="0.25">
      <c r="A21" s="23">
        <v>12</v>
      </c>
      <c r="B21" s="70">
        <v>44116</v>
      </c>
      <c r="C21" s="24">
        <v>0</v>
      </c>
      <c r="D21" s="25">
        <v>1</v>
      </c>
      <c r="E21" s="26">
        <v>1</v>
      </c>
      <c r="F21" s="30">
        <f t="shared" si="1"/>
        <v>8672</v>
      </c>
      <c r="G21" s="41"/>
      <c r="H21" s="26">
        <v>0</v>
      </c>
      <c r="I21" s="30">
        <v>804</v>
      </c>
      <c r="J21" s="71">
        <f t="shared" si="0"/>
        <v>7868</v>
      </c>
      <c r="K21" s="32">
        <v>31</v>
      </c>
      <c r="L21" s="36">
        <v>0</v>
      </c>
      <c r="M21" s="36">
        <v>0</v>
      </c>
      <c r="N21" s="36">
        <v>0.27499999999999997</v>
      </c>
      <c r="O21" s="36">
        <v>4.1666666666666664E-2</v>
      </c>
      <c r="P21" s="36">
        <v>0.68333333333333324</v>
      </c>
      <c r="Q21" s="72">
        <v>0</v>
      </c>
      <c r="R21" s="36">
        <f t="shared" si="2"/>
        <v>0</v>
      </c>
      <c r="S21" s="25">
        <v>1</v>
      </c>
      <c r="T21" s="25">
        <v>1</v>
      </c>
      <c r="U21" s="64" t="s">
        <v>97</v>
      </c>
      <c r="V21" s="28"/>
      <c r="W21" s="23">
        <v>12</v>
      </c>
      <c r="X21" s="70">
        <v>44116</v>
      </c>
      <c r="Y21" s="133">
        <v>808</v>
      </c>
      <c r="Z21" s="144">
        <f t="shared" si="3"/>
        <v>804</v>
      </c>
    </row>
    <row r="22" spans="1:26" s="29" customFormat="1" ht="26.25" customHeight="1" x14ac:dyDescent="0.25">
      <c r="A22" s="23">
        <v>13</v>
      </c>
      <c r="B22" s="10">
        <v>44117</v>
      </c>
      <c r="C22" s="24">
        <v>0</v>
      </c>
      <c r="D22" s="25">
        <v>1</v>
      </c>
      <c r="E22" s="26">
        <v>1</v>
      </c>
      <c r="F22" s="39">
        <f t="shared" si="1"/>
        <v>7868</v>
      </c>
      <c r="G22" s="41">
        <v>10000</v>
      </c>
      <c r="H22" s="26">
        <v>0</v>
      </c>
      <c r="I22" s="39">
        <v>1558</v>
      </c>
      <c r="J22" s="47">
        <f t="shared" si="0"/>
        <v>16310</v>
      </c>
      <c r="K22" s="31">
        <v>29</v>
      </c>
      <c r="L22" s="36">
        <v>0</v>
      </c>
      <c r="M22" s="36">
        <v>0.14166666666666666</v>
      </c>
      <c r="N22" s="36">
        <v>0.46249999999999997</v>
      </c>
      <c r="O22" s="36">
        <v>4.5833333333333337E-2</v>
      </c>
      <c r="P22" s="36">
        <v>0.35000000000000003</v>
      </c>
      <c r="Q22" s="61">
        <v>0</v>
      </c>
      <c r="R22" s="35">
        <f t="shared" si="2"/>
        <v>0</v>
      </c>
      <c r="S22" s="25">
        <v>1</v>
      </c>
      <c r="T22" s="25">
        <v>1</v>
      </c>
      <c r="U22" s="64" t="s">
        <v>133</v>
      </c>
      <c r="V22" s="28"/>
      <c r="W22" s="23">
        <v>13</v>
      </c>
      <c r="X22" s="10">
        <v>44117</v>
      </c>
      <c r="Y22" s="133">
        <v>1561</v>
      </c>
      <c r="Z22" s="132">
        <f t="shared" si="3"/>
        <v>1558</v>
      </c>
    </row>
    <row r="23" spans="1:26" s="29" customFormat="1" ht="22.5" x14ac:dyDescent="0.25">
      <c r="A23" s="23">
        <v>14</v>
      </c>
      <c r="B23" s="10">
        <v>44118</v>
      </c>
      <c r="C23" s="24">
        <v>0</v>
      </c>
      <c r="D23" s="25">
        <v>1</v>
      </c>
      <c r="E23" s="26">
        <v>1</v>
      </c>
      <c r="F23" s="39">
        <f t="shared" si="1"/>
        <v>16310</v>
      </c>
      <c r="G23" s="41"/>
      <c r="H23" s="26">
        <v>0</v>
      </c>
      <c r="I23" s="39">
        <v>1450</v>
      </c>
      <c r="J23" s="47">
        <f t="shared" si="0"/>
        <v>14860</v>
      </c>
      <c r="K23" s="31">
        <v>27</v>
      </c>
      <c r="L23" s="36">
        <v>0</v>
      </c>
      <c r="M23" s="36">
        <v>0.25833333333333336</v>
      </c>
      <c r="N23" s="36">
        <v>0.26250000000000001</v>
      </c>
      <c r="O23" s="36">
        <v>2.9166666666666664E-2</v>
      </c>
      <c r="P23" s="36">
        <v>0.45</v>
      </c>
      <c r="Q23" s="61">
        <v>0</v>
      </c>
      <c r="R23" s="35">
        <f t="shared" si="2"/>
        <v>0</v>
      </c>
      <c r="S23" s="25">
        <v>1</v>
      </c>
      <c r="T23" s="25">
        <v>1</v>
      </c>
      <c r="U23" s="64" t="s">
        <v>133</v>
      </c>
      <c r="V23" s="28"/>
      <c r="W23" s="23">
        <v>14</v>
      </c>
      <c r="X23" s="10">
        <v>44118</v>
      </c>
      <c r="Y23" s="133">
        <v>1453</v>
      </c>
      <c r="Z23" s="132">
        <f t="shared" si="3"/>
        <v>1450</v>
      </c>
    </row>
    <row r="24" spans="1:26" s="29" customFormat="1" x14ac:dyDescent="0.25">
      <c r="A24" s="23">
        <v>15</v>
      </c>
      <c r="B24" s="70">
        <v>44119</v>
      </c>
      <c r="C24" s="24">
        <v>0</v>
      </c>
      <c r="D24" s="25">
        <v>1</v>
      </c>
      <c r="E24" s="26">
        <v>1</v>
      </c>
      <c r="F24" s="30">
        <f t="shared" si="1"/>
        <v>14860</v>
      </c>
      <c r="G24" s="41"/>
      <c r="H24" s="26">
        <v>0</v>
      </c>
      <c r="I24" s="30">
        <v>1453</v>
      </c>
      <c r="J24" s="71">
        <f t="shared" si="0"/>
        <v>13407</v>
      </c>
      <c r="K24" s="32">
        <v>25</v>
      </c>
      <c r="L24" s="36">
        <v>0</v>
      </c>
      <c r="M24" s="36">
        <v>0</v>
      </c>
      <c r="N24" s="36">
        <v>0.6166666666666667</v>
      </c>
      <c r="O24" s="36">
        <v>3.3333333333333333E-2</v>
      </c>
      <c r="P24" s="54">
        <v>0.35000000000000003</v>
      </c>
      <c r="Q24" s="72">
        <v>0</v>
      </c>
      <c r="R24" s="36">
        <f t="shared" si="2"/>
        <v>0</v>
      </c>
      <c r="S24" s="25">
        <v>1</v>
      </c>
      <c r="T24" s="25">
        <v>1</v>
      </c>
      <c r="U24" s="64"/>
      <c r="V24" s="28"/>
      <c r="W24" s="23">
        <v>15</v>
      </c>
      <c r="X24" s="70">
        <v>44119</v>
      </c>
      <c r="Y24" s="133">
        <v>1456</v>
      </c>
      <c r="Z24" s="144">
        <f t="shared" si="3"/>
        <v>1453</v>
      </c>
    </row>
    <row r="25" spans="1:26" s="29" customFormat="1" x14ac:dyDescent="0.25">
      <c r="A25" s="23">
        <v>16</v>
      </c>
      <c r="B25" s="10">
        <v>44120</v>
      </c>
      <c r="C25" s="24">
        <v>0</v>
      </c>
      <c r="D25" s="25">
        <v>1</v>
      </c>
      <c r="E25" s="26">
        <v>1</v>
      </c>
      <c r="F25" s="39">
        <f t="shared" si="1"/>
        <v>13407</v>
      </c>
      <c r="G25" s="41"/>
      <c r="H25" s="26">
        <v>0</v>
      </c>
      <c r="I25" s="39">
        <v>941</v>
      </c>
      <c r="J25" s="47">
        <f t="shared" si="0"/>
        <v>12466</v>
      </c>
      <c r="K25" s="31">
        <v>23</v>
      </c>
      <c r="L25" s="36">
        <v>0</v>
      </c>
      <c r="M25" s="36">
        <v>0</v>
      </c>
      <c r="N25" s="36">
        <v>0.32916666666666666</v>
      </c>
      <c r="O25" s="36">
        <v>5.8333333333333327E-2</v>
      </c>
      <c r="P25" s="54">
        <v>0.61249999999999993</v>
      </c>
      <c r="Q25" s="61">
        <v>0</v>
      </c>
      <c r="R25" s="35">
        <f t="shared" si="2"/>
        <v>0</v>
      </c>
      <c r="S25" s="25">
        <v>1</v>
      </c>
      <c r="T25" s="25">
        <v>1</v>
      </c>
      <c r="U25" s="64"/>
      <c r="V25" s="28"/>
      <c r="W25" s="23">
        <v>16</v>
      </c>
      <c r="X25" s="10">
        <v>44120</v>
      </c>
      <c r="Y25" s="133">
        <v>945</v>
      </c>
      <c r="Z25" s="132">
        <f t="shared" si="3"/>
        <v>941</v>
      </c>
    </row>
    <row r="26" spans="1:26" s="29" customFormat="1" x14ac:dyDescent="0.25">
      <c r="A26" s="23">
        <v>17</v>
      </c>
      <c r="B26" s="10">
        <v>44121</v>
      </c>
      <c r="C26" s="24">
        <v>0</v>
      </c>
      <c r="D26" s="25">
        <v>1</v>
      </c>
      <c r="E26" s="26">
        <v>1</v>
      </c>
      <c r="F26" s="39">
        <f t="shared" si="1"/>
        <v>12466</v>
      </c>
      <c r="G26" s="41"/>
      <c r="H26" s="26">
        <v>0</v>
      </c>
      <c r="I26" s="39">
        <v>731</v>
      </c>
      <c r="J26" s="47">
        <f t="shared" si="0"/>
        <v>11735</v>
      </c>
      <c r="K26" s="31">
        <v>21</v>
      </c>
      <c r="L26" s="36">
        <v>0</v>
      </c>
      <c r="M26" s="36">
        <v>0</v>
      </c>
      <c r="N26" s="36">
        <v>0.25416666666666665</v>
      </c>
      <c r="O26" s="36">
        <v>2.4999999999999998E-2</v>
      </c>
      <c r="P26" s="54">
        <v>0.72083333333333333</v>
      </c>
      <c r="Q26" s="61">
        <v>0</v>
      </c>
      <c r="R26" s="35">
        <f t="shared" si="2"/>
        <v>0</v>
      </c>
      <c r="S26" s="25">
        <v>1</v>
      </c>
      <c r="T26" s="25">
        <v>1</v>
      </c>
      <c r="U26" s="64"/>
      <c r="V26" s="28"/>
      <c r="W26" s="23">
        <v>17</v>
      </c>
      <c r="X26" s="10">
        <v>44121</v>
      </c>
      <c r="Y26" s="133">
        <v>735</v>
      </c>
      <c r="Z26" s="132">
        <f t="shared" si="3"/>
        <v>731</v>
      </c>
    </row>
    <row r="27" spans="1:26" s="29" customFormat="1" x14ac:dyDescent="0.25">
      <c r="A27" s="23">
        <v>18</v>
      </c>
      <c r="B27" s="70">
        <v>44122</v>
      </c>
      <c r="C27" s="24">
        <v>0</v>
      </c>
      <c r="D27" s="25">
        <v>1</v>
      </c>
      <c r="E27" s="26">
        <v>1</v>
      </c>
      <c r="F27" s="30">
        <f t="shared" si="1"/>
        <v>11735</v>
      </c>
      <c r="G27" s="41"/>
      <c r="H27" s="26">
        <v>0</v>
      </c>
      <c r="I27" s="30">
        <v>732</v>
      </c>
      <c r="J27" s="71">
        <f t="shared" si="0"/>
        <v>11003</v>
      </c>
      <c r="K27" s="32">
        <v>19</v>
      </c>
      <c r="L27" s="36">
        <v>0</v>
      </c>
      <c r="M27" s="36">
        <v>0</v>
      </c>
      <c r="N27" s="36">
        <v>0.25416666666666665</v>
      </c>
      <c r="O27" s="36">
        <v>2.4999999999999998E-2</v>
      </c>
      <c r="P27" s="54">
        <v>0.72083333333333333</v>
      </c>
      <c r="Q27" s="72">
        <v>0</v>
      </c>
      <c r="R27" s="36">
        <f t="shared" ref="R27" si="4">D27-(L27+M27+P27+N27+O27+Q27)</f>
        <v>0</v>
      </c>
      <c r="S27" s="25">
        <v>1</v>
      </c>
      <c r="T27" s="25">
        <v>1</v>
      </c>
      <c r="U27" s="64"/>
      <c r="V27" s="28"/>
      <c r="W27" s="23">
        <v>18</v>
      </c>
      <c r="X27" s="70">
        <v>44122</v>
      </c>
      <c r="Y27" s="133">
        <v>735</v>
      </c>
      <c r="Z27" s="144">
        <f t="shared" si="3"/>
        <v>732</v>
      </c>
    </row>
    <row r="28" spans="1:26" s="29" customFormat="1" ht="14.25" customHeight="1" x14ac:dyDescent="0.25">
      <c r="A28" s="23">
        <v>19</v>
      </c>
      <c r="B28" s="10">
        <v>44123</v>
      </c>
      <c r="C28" s="24">
        <v>0</v>
      </c>
      <c r="D28" s="25">
        <v>1</v>
      </c>
      <c r="E28" s="26">
        <v>1</v>
      </c>
      <c r="F28" s="39">
        <f t="shared" si="1"/>
        <v>11003</v>
      </c>
      <c r="G28" s="41"/>
      <c r="H28" s="26">
        <v>0</v>
      </c>
      <c r="I28" s="39">
        <v>1023</v>
      </c>
      <c r="J28" s="47">
        <f t="shared" si="0"/>
        <v>9980</v>
      </c>
      <c r="K28" s="31">
        <v>17</v>
      </c>
      <c r="L28" s="36">
        <v>0</v>
      </c>
      <c r="M28" s="36">
        <v>0</v>
      </c>
      <c r="N28" s="36">
        <v>0.38750000000000001</v>
      </c>
      <c r="O28" s="36">
        <v>4.1666666666666664E-2</v>
      </c>
      <c r="P28" s="36">
        <v>0.5708333333333333</v>
      </c>
      <c r="Q28" s="61">
        <v>0</v>
      </c>
      <c r="R28" s="35">
        <f t="shared" si="2"/>
        <v>0</v>
      </c>
      <c r="S28" s="25">
        <v>1</v>
      </c>
      <c r="T28" s="25">
        <v>1</v>
      </c>
      <c r="U28" s="64"/>
      <c r="V28" s="28"/>
      <c r="W28" s="23">
        <v>19</v>
      </c>
      <c r="X28" s="10">
        <v>44123</v>
      </c>
      <c r="Y28" s="133">
        <v>1026</v>
      </c>
      <c r="Z28" s="132">
        <f t="shared" si="3"/>
        <v>1023</v>
      </c>
    </row>
    <row r="29" spans="1:26" s="29" customFormat="1" x14ac:dyDescent="0.25">
      <c r="A29" s="23">
        <v>20</v>
      </c>
      <c r="B29" s="10">
        <v>44124</v>
      </c>
      <c r="C29" s="24">
        <v>0</v>
      </c>
      <c r="D29" s="25">
        <v>1</v>
      </c>
      <c r="E29" s="26">
        <v>1</v>
      </c>
      <c r="F29" s="39">
        <f t="shared" si="1"/>
        <v>9980</v>
      </c>
      <c r="G29" s="41"/>
      <c r="H29" s="26">
        <v>0</v>
      </c>
      <c r="I29" s="39">
        <v>740</v>
      </c>
      <c r="J29" s="47">
        <f t="shared" si="0"/>
        <v>9240</v>
      </c>
      <c r="K29" s="31">
        <v>15</v>
      </c>
      <c r="L29" s="36">
        <v>0</v>
      </c>
      <c r="M29" s="36">
        <v>0</v>
      </c>
      <c r="N29" s="36">
        <v>0.25833333333333336</v>
      </c>
      <c r="O29" s="36">
        <v>2.4999999999999998E-2</v>
      </c>
      <c r="P29" s="36">
        <v>0.71666666666666667</v>
      </c>
      <c r="Q29" s="61">
        <v>0</v>
      </c>
      <c r="R29" s="35">
        <f t="shared" si="2"/>
        <v>0</v>
      </c>
      <c r="S29" s="25">
        <v>1</v>
      </c>
      <c r="T29" s="25">
        <v>1</v>
      </c>
      <c r="U29" s="64"/>
      <c r="V29" s="28"/>
      <c r="W29" s="23">
        <v>20</v>
      </c>
      <c r="X29" s="10">
        <v>44124</v>
      </c>
      <c r="Y29" s="143">
        <v>743</v>
      </c>
      <c r="Z29" s="132">
        <f t="shared" si="3"/>
        <v>740</v>
      </c>
    </row>
    <row r="30" spans="1:26" s="29" customFormat="1" x14ac:dyDescent="0.25">
      <c r="A30" s="23">
        <v>21</v>
      </c>
      <c r="B30" s="70">
        <v>44125</v>
      </c>
      <c r="C30" s="24">
        <v>0</v>
      </c>
      <c r="D30" s="25">
        <v>1</v>
      </c>
      <c r="E30" s="26">
        <v>1</v>
      </c>
      <c r="F30" s="30">
        <f t="shared" si="1"/>
        <v>9240</v>
      </c>
      <c r="G30" s="41"/>
      <c r="H30" s="26">
        <v>0</v>
      </c>
      <c r="I30" s="30">
        <v>999</v>
      </c>
      <c r="J30" s="71">
        <f t="shared" si="0"/>
        <v>8241</v>
      </c>
      <c r="K30" s="32">
        <v>13</v>
      </c>
      <c r="L30" s="36">
        <v>0</v>
      </c>
      <c r="M30" s="36">
        <v>0</v>
      </c>
      <c r="N30" s="36">
        <v>0.37916666666666665</v>
      </c>
      <c r="O30" s="36">
        <v>3.7499999999999999E-2</v>
      </c>
      <c r="P30" s="36">
        <v>0.58333333333333337</v>
      </c>
      <c r="Q30" s="72">
        <v>0</v>
      </c>
      <c r="R30" s="36">
        <f t="shared" si="2"/>
        <v>0</v>
      </c>
      <c r="S30" s="25">
        <v>1</v>
      </c>
      <c r="T30" s="25">
        <v>1</v>
      </c>
      <c r="U30" s="64"/>
      <c r="V30" s="28"/>
      <c r="W30" s="23">
        <v>21</v>
      </c>
      <c r="X30" s="70">
        <v>44125</v>
      </c>
      <c r="Y30" s="133">
        <v>1002</v>
      </c>
      <c r="Z30" s="144">
        <f t="shared" si="3"/>
        <v>999</v>
      </c>
    </row>
    <row r="31" spans="1:26" s="29" customFormat="1" ht="22.5" x14ac:dyDescent="0.25">
      <c r="A31" s="23">
        <v>22</v>
      </c>
      <c r="B31" s="70">
        <v>44126</v>
      </c>
      <c r="C31" s="24">
        <v>0</v>
      </c>
      <c r="D31" s="25">
        <v>1</v>
      </c>
      <c r="E31" s="26">
        <v>1</v>
      </c>
      <c r="F31" s="30">
        <f t="shared" si="1"/>
        <v>8241</v>
      </c>
      <c r="G31" s="41">
        <v>10000</v>
      </c>
      <c r="H31" s="26">
        <v>0</v>
      </c>
      <c r="I31" s="30">
        <v>1473</v>
      </c>
      <c r="J31" s="71">
        <f t="shared" si="0"/>
        <v>16768</v>
      </c>
      <c r="K31" s="32">
        <v>31</v>
      </c>
      <c r="L31" s="36">
        <v>0</v>
      </c>
      <c r="M31" s="36">
        <v>8.3333333333333329E-2</v>
      </c>
      <c r="N31" s="36">
        <v>0.4916666666666667</v>
      </c>
      <c r="O31" s="36">
        <v>5.4166666666666669E-2</v>
      </c>
      <c r="P31" s="36">
        <v>0.37083333333333335</v>
      </c>
      <c r="Q31" s="72">
        <v>0</v>
      </c>
      <c r="R31" s="36">
        <f t="shared" si="2"/>
        <v>0</v>
      </c>
      <c r="S31" s="25">
        <v>1</v>
      </c>
      <c r="T31" s="25">
        <v>1</v>
      </c>
      <c r="U31" s="64" t="s">
        <v>134</v>
      </c>
      <c r="V31" s="28"/>
      <c r="W31" s="23">
        <v>22</v>
      </c>
      <c r="X31" s="70">
        <v>44126</v>
      </c>
      <c r="Y31" s="133">
        <v>1477</v>
      </c>
      <c r="Z31" s="144">
        <f t="shared" si="3"/>
        <v>1473</v>
      </c>
    </row>
    <row r="32" spans="1:26" s="29" customFormat="1" x14ac:dyDescent="0.25">
      <c r="A32" s="23">
        <v>23</v>
      </c>
      <c r="B32" s="10">
        <v>44127</v>
      </c>
      <c r="C32" s="24">
        <v>0</v>
      </c>
      <c r="D32" s="25">
        <v>1</v>
      </c>
      <c r="E32" s="26">
        <v>1</v>
      </c>
      <c r="F32" s="39">
        <f t="shared" si="1"/>
        <v>16768</v>
      </c>
      <c r="G32" s="41"/>
      <c r="H32" s="26">
        <v>0</v>
      </c>
      <c r="I32" s="39">
        <v>1402</v>
      </c>
      <c r="J32" s="47">
        <f t="shared" si="0"/>
        <v>15366</v>
      </c>
      <c r="K32" s="31">
        <v>29</v>
      </c>
      <c r="L32" s="36">
        <v>0</v>
      </c>
      <c r="M32" s="36">
        <v>0</v>
      </c>
      <c r="N32" s="36">
        <v>0.6166666666666667</v>
      </c>
      <c r="O32" s="36">
        <v>8.3333333333333332E-3</v>
      </c>
      <c r="P32" s="36">
        <v>0.375</v>
      </c>
      <c r="Q32" s="61">
        <v>0</v>
      </c>
      <c r="R32" s="35">
        <f t="shared" si="2"/>
        <v>0</v>
      </c>
      <c r="S32" s="25">
        <v>1</v>
      </c>
      <c r="T32" s="25">
        <v>1</v>
      </c>
      <c r="U32" s="64"/>
      <c r="V32" s="28"/>
      <c r="W32" s="23">
        <v>23</v>
      </c>
      <c r="X32" s="10">
        <v>44127</v>
      </c>
      <c r="Y32" s="133">
        <v>1407</v>
      </c>
      <c r="Z32" s="132">
        <f t="shared" si="3"/>
        <v>1402</v>
      </c>
    </row>
    <row r="33" spans="1:26" s="29" customFormat="1" x14ac:dyDescent="0.25">
      <c r="A33" s="23">
        <v>24</v>
      </c>
      <c r="B33" s="10">
        <v>44128</v>
      </c>
      <c r="C33" s="24">
        <v>0</v>
      </c>
      <c r="D33" s="25">
        <v>1</v>
      </c>
      <c r="E33" s="26">
        <v>1</v>
      </c>
      <c r="F33" s="39">
        <f t="shared" si="1"/>
        <v>15366</v>
      </c>
      <c r="G33" s="41"/>
      <c r="H33" s="26">
        <v>0</v>
      </c>
      <c r="I33" s="39">
        <v>780</v>
      </c>
      <c r="J33" s="47">
        <f t="shared" si="0"/>
        <v>14586</v>
      </c>
      <c r="K33" s="31">
        <v>27</v>
      </c>
      <c r="L33" s="36">
        <v>0</v>
      </c>
      <c r="M33" s="36">
        <v>0</v>
      </c>
      <c r="N33" s="36">
        <v>0.27499999999999997</v>
      </c>
      <c r="O33" s="36">
        <v>2.9166666666666664E-2</v>
      </c>
      <c r="P33" s="36">
        <v>0.6958333333333333</v>
      </c>
      <c r="Q33" s="61">
        <v>0</v>
      </c>
      <c r="R33" s="35">
        <f t="shared" si="2"/>
        <v>0</v>
      </c>
      <c r="S33" s="25">
        <v>1</v>
      </c>
      <c r="T33" s="25">
        <v>1</v>
      </c>
      <c r="U33" s="64"/>
      <c r="V33" s="28"/>
      <c r="W33" s="23">
        <v>24</v>
      </c>
      <c r="X33" s="10">
        <v>44128</v>
      </c>
      <c r="Y33" s="133">
        <v>783</v>
      </c>
      <c r="Z33" s="132">
        <f t="shared" si="3"/>
        <v>780</v>
      </c>
    </row>
    <row r="34" spans="1:26" s="29" customFormat="1" x14ac:dyDescent="0.25">
      <c r="A34" s="23">
        <v>25</v>
      </c>
      <c r="B34" s="70">
        <v>44129</v>
      </c>
      <c r="C34" s="24">
        <v>0</v>
      </c>
      <c r="D34" s="25">
        <v>1</v>
      </c>
      <c r="E34" s="26">
        <v>1</v>
      </c>
      <c r="F34" s="30">
        <f t="shared" si="1"/>
        <v>14586</v>
      </c>
      <c r="G34" s="41"/>
      <c r="H34" s="26">
        <v>0</v>
      </c>
      <c r="I34" s="30">
        <v>723</v>
      </c>
      <c r="J34" s="71">
        <f t="shared" si="0"/>
        <v>13863</v>
      </c>
      <c r="K34" s="32">
        <v>25</v>
      </c>
      <c r="L34" s="36">
        <v>0</v>
      </c>
      <c r="M34" s="36">
        <v>0</v>
      </c>
      <c r="N34" s="36">
        <v>0.25833333333333336</v>
      </c>
      <c r="O34" s="36">
        <v>1.6666666666666666E-2</v>
      </c>
      <c r="P34" s="36">
        <v>0.72499999999999998</v>
      </c>
      <c r="Q34" s="72">
        <v>0</v>
      </c>
      <c r="R34" s="36">
        <f t="shared" si="2"/>
        <v>0</v>
      </c>
      <c r="S34" s="25">
        <v>1</v>
      </c>
      <c r="T34" s="25">
        <v>1</v>
      </c>
      <c r="U34" s="64"/>
      <c r="V34" s="28"/>
      <c r="W34" s="23">
        <v>25</v>
      </c>
      <c r="X34" s="70">
        <v>44129</v>
      </c>
      <c r="Y34" s="133">
        <v>727</v>
      </c>
      <c r="Z34" s="144">
        <f t="shared" si="3"/>
        <v>723</v>
      </c>
    </row>
    <row r="35" spans="1:26" s="29" customFormat="1" x14ac:dyDescent="0.25">
      <c r="A35" s="23">
        <v>26</v>
      </c>
      <c r="B35" s="10">
        <v>44130</v>
      </c>
      <c r="C35" s="24">
        <v>0</v>
      </c>
      <c r="D35" s="25">
        <v>1</v>
      </c>
      <c r="E35" s="26">
        <v>1</v>
      </c>
      <c r="F35" s="39">
        <f t="shared" si="1"/>
        <v>13863</v>
      </c>
      <c r="G35" s="41"/>
      <c r="H35" s="26">
        <v>0</v>
      </c>
      <c r="I35" s="39">
        <v>805</v>
      </c>
      <c r="J35" s="47">
        <f t="shared" si="0"/>
        <v>13058</v>
      </c>
      <c r="K35" s="31">
        <v>23</v>
      </c>
      <c r="L35" s="36">
        <v>0</v>
      </c>
      <c r="M35" s="36">
        <v>0</v>
      </c>
      <c r="N35" s="36">
        <v>0.29583333333333334</v>
      </c>
      <c r="O35" s="36">
        <v>2.0833333333333332E-2</v>
      </c>
      <c r="P35" s="36">
        <v>0.68333333333333324</v>
      </c>
      <c r="Q35" s="61">
        <v>0</v>
      </c>
      <c r="R35" s="35">
        <f t="shared" si="2"/>
        <v>0</v>
      </c>
      <c r="S35" s="25">
        <v>1</v>
      </c>
      <c r="T35" s="25">
        <v>1</v>
      </c>
      <c r="U35" s="64"/>
      <c r="V35" s="28"/>
      <c r="W35" s="23">
        <v>26</v>
      </c>
      <c r="X35" s="10">
        <v>44130</v>
      </c>
      <c r="Y35" s="133">
        <v>808</v>
      </c>
      <c r="Z35" s="132">
        <f t="shared" si="3"/>
        <v>805</v>
      </c>
    </row>
    <row r="36" spans="1:26" s="29" customFormat="1" x14ac:dyDescent="0.25">
      <c r="A36" s="23">
        <v>27</v>
      </c>
      <c r="B36" s="10">
        <v>44131</v>
      </c>
      <c r="C36" s="24">
        <v>0</v>
      </c>
      <c r="D36" s="25">
        <v>1</v>
      </c>
      <c r="E36" s="26">
        <v>1</v>
      </c>
      <c r="F36" s="30">
        <f t="shared" si="1"/>
        <v>13058</v>
      </c>
      <c r="G36" s="41"/>
      <c r="H36" s="26">
        <v>0</v>
      </c>
      <c r="I36" s="39">
        <v>892</v>
      </c>
      <c r="J36" s="71">
        <f t="shared" si="0"/>
        <v>12166</v>
      </c>
      <c r="K36" s="31">
        <v>21</v>
      </c>
      <c r="L36" s="36">
        <v>0</v>
      </c>
      <c r="M36" s="36">
        <v>0</v>
      </c>
      <c r="N36" s="36">
        <v>0.32916666666666666</v>
      </c>
      <c r="O36" s="36">
        <v>3.3333333333333333E-2</v>
      </c>
      <c r="P36" s="36">
        <v>0.63750000000000007</v>
      </c>
      <c r="Q36" s="72">
        <v>0</v>
      </c>
      <c r="R36" s="36">
        <f t="shared" si="2"/>
        <v>0</v>
      </c>
      <c r="S36" s="25">
        <v>1</v>
      </c>
      <c r="T36" s="25">
        <v>1</v>
      </c>
      <c r="U36" s="64"/>
      <c r="V36" s="28"/>
      <c r="W36" s="23">
        <v>27</v>
      </c>
      <c r="X36" s="10">
        <v>44131</v>
      </c>
      <c r="Y36" s="133">
        <v>897</v>
      </c>
      <c r="Z36" s="144">
        <f t="shared" si="3"/>
        <v>892</v>
      </c>
    </row>
    <row r="37" spans="1:26" s="29" customFormat="1" x14ac:dyDescent="0.25">
      <c r="A37" s="23">
        <v>28</v>
      </c>
      <c r="B37" s="10">
        <v>44132</v>
      </c>
      <c r="C37" s="24">
        <v>0</v>
      </c>
      <c r="D37" s="25">
        <v>1</v>
      </c>
      <c r="E37" s="26">
        <v>1</v>
      </c>
      <c r="F37" s="30">
        <f t="shared" si="1"/>
        <v>12166</v>
      </c>
      <c r="G37" s="41"/>
      <c r="H37" s="26">
        <v>0</v>
      </c>
      <c r="I37" s="39">
        <v>691</v>
      </c>
      <c r="J37" s="71">
        <f t="shared" si="0"/>
        <v>11475</v>
      </c>
      <c r="K37" s="31">
        <v>19</v>
      </c>
      <c r="L37" s="36">
        <v>0</v>
      </c>
      <c r="M37" s="36">
        <v>0</v>
      </c>
      <c r="N37" s="36">
        <v>0.23333333333333331</v>
      </c>
      <c r="O37" s="36">
        <v>2.4999999999999998E-2</v>
      </c>
      <c r="P37" s="36">
        <v>0.7416666666666667</v>
      </c>
      <c r="Q37" s="72">
        <v>0</v>
      </c>
      <c r="R37" s="36">
        <f t="shared" si="2"/>
        <v>0</v>
      </c>
      <c r="S37" s="25">
        <v>1</v>
      </c>
      <c r="T37" s="25">
        <v>1</v>
      </c>
      <c r="U37" s="64"/>
      <c r="V37" s="28"/>
      <c r="W37" s="23">
        <v>28</v>
      </c>
      <c r="X37" s="10">
        <v>44132</v>
      </c>
      <c r="Y37" s="133">
        <v>694</v>
      </c>
      <c r="Z37" s="144">
        <f t="shared" si="3"/>
        <v>691</v>
      </c>
    </row>
    <row r="38" spans="1:26" s="29" customFormat="1" x14ac:dyDescent="0.25">
      <c r="A38" s="23">
        <v>29</v>
      </c>
      <c r="B38" s="10">
        <v>44133</v>
      </c>
      <c r="C38" s="24">
        <v>0</v>
      </c>
      <c r="D38" s="25">
        <v>1</v>
      </c>
      <c r="E38" s="26">
        <v>1</v>
      </c>
      <c r="F38" s="30">
        <f t="shared" si="1"/>
        <v>11475</v>
      </c>
      <c r="G38" s="41"/>
      <c r="H38" s="26">
        <v>0</v>
      </c>
      <c r="I38" s="39">
        <v>804</v>
      </c>
      <c r="J38" s="71">
        <f t="shared" si="0"/>
        <v>10671</v>
      </c>
      <c r="K38" s="31">
        <v>17</v>
      </c>
      <c r="L38" s="36">
        <v>0</v>
      </c>
      <c r="M38" s="36">
        <v>0</v>
      </c>
      <c r="N38" s="36">
        <v>0.28750000000000003</v>
      </c>
      <c r="O38" s="36">
        <v>2.9166666666666664E-2</v>
      </c>
      <c r="P38" s="36">
        <v>0.68333333333333324</v>
      </c>
      <c r="Q38" s="36">
        <v>0</v>
      </c>
      <c r="R38" s="36">
        <f t="shared" si="2"/>
        <v>0</v>
      </c>
      <c r="S38" s="25">
        <v>1</v>
      </c>
      <c r="T38" s="25">
        <v>1</v>
      </c>
      <c r="U38" s="64"/>
      <c r="V38" s="28"/>
      <c r="W38" s="23">
        <v>29</v>
      </c>
      <c r="X38" s="10">
        <v>44133</v>
      </c>
      <c r="Y38" s="133">
        <v>808</v>
      </c>
      <c r="Z38" s="144">
        <f t="shared" si="3"/>
        <v>804</v>
      </c>
    </row>
    <row r="39" spans="1:26" s="29" customFormat="1" x14ac:dyDescent="0.25">
      <c r="A39" s="89">
        <v>30</v>
      </c>
      <c r="B39" s="10">
        <v>44134</v>
      </c>
      <c r="C39" s="91">
        <v>0</v>
      </c>
      <c r="D39" s="92">
        <v>1</v>
      </c>
      <c r="E39" s="93">
        <v>1</v>
      </c>
      <c r="F39" s="94">
        <f t="shared" si="1"/>
        <v>10671</v>
      </c>
      <c r="G39" s="95"/>
      <c r="H39" s="93">
        <v>0</v>
      </c>
      <c r="I39" s="39">
        <v>740</v>
      </c>
      <c r="J39" s="97">
        <f t="shared" si="0"/>
        <v>9931</v>
      </c>
      <c r="K39" s="31">
        <v>15</v>
      </c>
      <c r="L39" s="99">
        <v>0</v>
      </c>
      <c r="M39" s="99">
        <v>0</v>
      </c>
      <c r="N39" s="99">
        <v>0.25833333333333336</v>
      </c>
      <c r="O39" s="99">
        <v>2.4999999999999998E-2</v>
      </c>
      <c r="P39" s="99">
        <v>0.71666666666666667</v>
      </c>
      <c r="Q39" s="35">
        <v>0</v>
      </c>
      <c r="R39" s="101">
        <f>D39-(L39+M39+P39+N39+O39+Q39)</f>
        <v>0</v>
      </c>
      <c r="S39" s="92">
        <v>1</v>
      </c>
      <c r="T39" s="92">
        <v>1</v>
      </c>
      <c r="U39" s="114"/>
      <c r="V39" s="28"/>
      <c r="W39" s="89">
        <v>30</v>
      </c>
      <c r="X39" s="10">
        <v>44134</v>
      </c>
      <c r="Y39" s="134">
        <v>743</v>
      </c>
      <c r="Z39" s="132">
        <f t="shared" si="3"/>
        <v>740</v>
      </c>
    </row>
    <row r="40" spans="1:26" s="29" customFormat="1" ht="15.75" thickBot="1" x14ac:dyDescent="0.3">
      <c r="A40" s="148">
        <v>31</v>
      </c>
      <c r="B40" s="13">
        <v>44135</v>
      </c>
      <c r="C40" s="91">
        <v>0</v>
      </c>
      <c r="D40" s="92">
        <v>1</v>
      </c>
      <c r="E40" s="93">
        <v>1</v>
      </c>
      <c r="F40" s="94">
        <f t="shared" ref="F40" si="5">F39-I39+G39</f>
        <v>9931</v>
      </c>
      <c r="G40" s="95"/>
      <c r="H40" s="93">
        <v>0</v>
      </c>
      <c r="I40" s="96">
        <v>1290</v>
      </c>
      <c r="J40" s="97">
        <f t="shared" ref="J40" si="6">(F40+G40)-(H40+I40)</f>
        <v>8641</v>
      </c>
      <c r="K40" s="98">
        <v>13</v>
      </c>
      <c r="L40" s="99">
        <v>0</v>
      </c>
      <c r="M40" s="99">
        <v>0</v>
      </c>
      <c r="N40" s="99">
        <v>0.55833333333333335</v>
      </c>
      <c r="O40" s="99">
        <v>8.3333333333333332E-3</v>
      </c>
      <c r="P40" s="99">
        <v>0.43333333333333335</v>
      </c>
      <c r="Q40" s="100">
        <v>0</v>
      </c>
      <c r="R40" s="101">
        <f>D40-(L40+M40+P40+N40+O40+Q40)</f>
        <v>0</v>
      </c>
      <c r="S40" s="92">
        <v>1</v>
      </c>
      <c r="T40" s="92">
        <v>1</v>
      </c>
      <c r="U40" s="114"/>
      <c r="V40" s="28"/>
      <c r="W40" s="148">
        <v>31</v>
      </c>
      <c r="X40" s="13">
        <v>44135</v>
      </c>
      <c r="Y40" s="134">
        <v>1294</v>
      </c>
      <c r="Z40" s="132">
        <f>I40</f>
        <v>1290</v>
      </c>
    </row>
    <row r="41" spans="1:26" ht="15.75" thickBot="1" x14ac:dyDescent="0.3">
      <c r="A41" s="183" t="s">
        <v>38</v>
      </c>
      <c r="B41" s="184"/>
      <c r="C41" s="184"/>
      <c r="D41" s="184"/>
      <c r="E41" s="147">
        <f>SUM(E10:E39)</f>
        <v>30</v>
      </c>
      <c r="F41" s="147"/>
      <c r="G41" s="147">
        <f>SUM(G10:G39)</f>
        <v>30000</v>
      </c>
      <c r="H41" s="147">
        <f>SUM(H10:H39)</f>
        <v>0</v>
      </c>
      <c r="I41" s="103">
        <f>SUM(I10:I40)</f>
        <v>32165</v>
      </c>
      <c r="J41" s="147"/>
      <c r="K41" s="147"/>
      <c r="L41" s="104">
        <f>SUM(L10:L39)</f>
        <v>0</v>
      </c>
      <c r="M41" s="104">
        <f>SUM(M10:M39)</f>
        <v>0.48333333333333334</v>
      </c>
      <c r="N41" s="104">
        <f>SUM(N10:N39)</f>
        <v>11.287500000000001</v>
      </c>
      <c r="O41" s="104">
        <f>SUM(O10:O39)</f>
        <v>1.0208333333333335</v>
      </c>
      <c r="P41" s="104">
        <f>SUM(P10:P39)</f>
        <v>17.208333333333329</v>
      </c>
      <c r="Q41" s="104"/>
      <c r="R41" s="104">
        <f>SUM(R10:R39)</f>
        <v>0</v>
      </c>
      <c r="S41" s="105">
        <v>31</v>
      </c>
      <c r="T41" s="105">
        <v>31</v>
      </c>
      <c r="U41" s="141"/>
      <c r="W41" s="189" t="s">
        <v>38</v>
      </c>
      <c r="X41" s="190"/>
      <c r="Y41" s="136">
        <f>SUM(Y10:Y40)</f>
        <v>32282</v>
      </c>
      <c r="Z41" s="135">
        <f>SUM(Z10:Z40)</f>
        <v>32165</v>
      </c>
    </row>
    <row r="43" spans="1:26" x14ac:dyDescent="0.25">
      <c r="C43" s="2" t="s">
        <v>31</v>
      </c>
      <c r="D43" s="2"/>
      <c r="E43" s="2"/>
      <c r="F43" s="2"/>
      <c r="G43" s="2"/>
      <c r="H43" s="2"/>
      <c r="I43" s="2"/>
      <c r="K43" s="5"/>
      <c r="L43" s="2" t="s">
        <v>37</v>
      </c>
      <c r="M43" s="2"/>
      <c r="N43" s="2"/>
      <c r="O43" s="2"/>
      <c r="P43" s="2"/>
      <c r="Q43" s="2"/>
      <c r="R43" s="2"/>
      <c r="S43" s="2" t="s">
        <v>32</v>
      </c>
    </row>
    <row r="44" spans="1:26" x14ac:dyDescent="0.25">
      <c r="A44" s="2"/>
      <c r="B44" s="6"/>
      <c r="J44" s="2"/>
      <c r="K44" s="6"/>
      <c r="T44" s="2"/>
      <c r="U44" s="142"/>
    </row>
    <row r="45" spans="1:26" x14ac:dyDescent="0.25">
      <c r="A45" s="2"/>
      <c r="B45" s="6"/>
      <c r="J45" s="2"/>
      <c r="K45" s="6"/>
      <c r="T45" s="2"/>
      <c r="U45" s="142"/>
    </row>
    <row r="46" spans="1:26" x14ac:dyDescent="0.25">
      <c r="A46" s="2"/>
      <c r="B46" s="6"/>
      <c r="C46" s="2"/>
      <c r="D46" s="2"/>
      <c r="E46" s="2"/>
      <c r="F46" s="2"/>
      <c r="G46" s="2"/>
      <c r="H46" s="2"/>
      <c r="I46" s="2"/>
      <c r="J46" s="2"/>
      <c r="K46" s="6"/>
      <c r="L46" s="2"/>
      <c r="M46" s="2"/>
      <c r="N46" s="2"/>
      <c r="O46" s="2"/>
      <c r="P46" s="2"/>
      <c r="Q46" s="2"/>
      <c r="R46" s="2"/>
      <c r="S46" s="2"/>
      <c r="T46" s="2"/>
      <c r="U46" s="142"/>
    </row>
    <row r="47" spans="1:26" x14ac:dyDescent="0.25">
      <c r="A47" s="2"/>
      <c r="B47" s="6" t="s">
        <v>39</v>
      </c>
      <c r="D47" s="2"/>
      <c r="E47" s="2"/>
      <c r="F47" s="2"/>
      <c r="G47" s="2"/>
      <c r="H47" s="2"/>
      <c r="I47" s="2"/>
      <c r="J47" s="2"/>
      <c r="K47" s="6" t="s">
        <v>135</v>
      </c>
      <c r="M47" s="2"/>
      <c r="N47" s="2"/>
      <c r="O47" s="2"/>
      <c r="P47" s="2"/>
      <c r="Q47" s="2"/>
      <c r="R47" s="2"/>
      <c r="S47" s="52" t="s">
        <v>40</v>
      </c>
      <c r="T47" s="2"/>
      <c r="U47" s="142"/>
    </row>
    <row r="48" spans="1:26" x14ac:dyDescent="0.25">
      <c r="A48" s="2"/>
      <c r="C48" s="6" t="s">
        <v>33</v>
      </c>
      <c r="D48" s="2"/>
      <c r="E48" s="2"/>
      <c r="F48" s="2"/>
      <c r="G48" s="2"/>
      <c r="H48" s="2"/>
      <c r="I48" s="2"/>
      <c r="J48" s="2"/>
      <c r="K48" s="5"/>
      <c r="L48" s="6" t="s">
        <v>33</v>
      </c>
      <c r="M48" s="2"/>
      <c r="N48" s="2"/>
      <c r="O48" s="2"/>
      <c r="P48" s="2"/>
      <c r="Q48" s="2"/>
      <c r="R48" s="2" t="s">
        <v>36</v>
      </c>
      <c r="S48" s="2"/>
      <c r="T48" s="2"/>
      <c r="U48" s="142"/>
    </row>
    <row r="50" spans="23:23" x14ac:dyDescent="0.25">
      <c r="W50" s="1">
        <f>23152-1656</f>
        <v>21496</v>
      </c>
    </row>
  </sheetData>
  <mergeCells count="29">
    <mergeCell ref="U7:U9"/>
    <mergeCell ref="W7:W9"/>
    <mergeCell ref="X7:X9"/>
    <mergeCell ref="A1:U1"/>
    <mergeCell ref="A7:A9"/>
    <mergeCell ref="B7:B9"/>
    <mergeCell ref="C7:D7"/>
    <mergeCell ref="E7:E9"/>
    <mergeCell ref="F7:F8"/>
    <mergeCell ref="G7:H7"/>
    <mergeCell ref="I7:I8"/>
    <mergeCell ref="J7:J8"/>
    <mergeCell ref="K7:K9"/>
    <mergeCell ref="Y8:Z8"/>
    <mergeCell ref="A41:D41"/>
    <mergeCell ref="W41:X41"/>
    <mergeCell ref="Y7:Z7"/>
    <mergeCell ref="C8:C9"/>
    <mergeCell ref="D8:D9"/>
    <mergeCell ref="L8:L9"/>
    <mergeCell ref="M8:M9"/>
    <mergeCell ref="N8:N9"/>
    <mergeCell ref="O8:O9"/>
    <mergeCell ref="P8:P9"/>
    <mergeCell ref="Q8:Q9"/>
    <mergeCell ref="R8:R9"/>
    <mergeCell ref="L7:R7"/>
    <mergeCell ref="S7:S9"/>
    <mergeCell ref="T7:T9"/>
  </mergeCells>
  <pageMargins left="0.27" right="0.2" top="0.37" bottom="0.28000000000000003" header="0.31" footer="0.3"/>
  <pageSetup paperSize="9" scale="70" orientation="landscape" horizontalDpi="4294967292" verticalDpi="0" r:id="rId1"/>
  <colBreaks count="1" manualBreakCount="1">
    <brk id="21" max="46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view="pageBreakPreview" zoomScale="80" zoomScaleNormal="90" zoomScaleSheetLayoutView="80" workbookViewId="0">
      <pane xSplit="5" ySplit="9" topLeftCell="G10" activePane="bottomRight" state="frozen"/>
      <selection pane="topRight" activeCell="F1" sqref="F1"/>
      <selection pane="bottomLeft" activeCell="A10" sqref="A10"/>
      <selection pane="bottomRight" activeCell="U38" sqref="U38"/>
    </sheetView>
  </sheetViews>
  <sheetFormatPr defaultRowHeight="15" x14ac:dyDescent="0.25"/>
  <cols>
    <col min="1" max="1" width="4.28515625" style="1" customWidth="1"/>
    <col min="2" max="2" width="9.5703125" style="5" customWidth="1"/>
    <col min="3" max="3" width="7.42578125" style="1" customWidth="1"/>
    <col min="4" max="4" width="7.7109375" style="1" customWidth="1"/>
    <col min="5" max="5" width="7.85546875" style="1" customWidth="1"/>
    <col min="6" max="6" width="10.42578125" style="1" customWidth="1"/>
    <col min="7" max="7" width="7.28515625" style="1" customWidth="1"/>
    <col min="8" max="8" width="8" style="1" customWidth="1"/>
    <col min="9" max="9" width="9.140625" style="1" customWidth="1"/>
    <col min="10" max="10" width="10.42578125" style="1" customWidth="1"/>
    <col min="11" max="11" width="7.7109375" style="1" customWidth="1"/>
    <col min="12" max="12" width="8.28515625" style="1" customWidth="1"/>
    <col min="13" max="13" width="9.140625" style="1" customWidth="1"/>
    <col min="14" max="14" width="8.85546875" style="1" customWidth="1"/>
    <col min="15" max="15" width="12.7109375" style="1" customWidth="1"/>
    <col min="16" max="16" width="10" style="1" customWidth="1"/>
    <col min="17" max="17" width="8.5703125" style="1" customWidth="1"/>
    <col min="18" max="18" width="8.7109375" style="1" customWidth="1"/>
    <col min="19" max="19" width="10.42578125" style="1" customWidth="1"/>
    <col min="20" max="20" width="8.42578125" style="1" customWidth="1"/>
    <col min="21" max="21" width="26.28515625" style="137" customWidth="1"/>
    <col min="22" max="23" width="9.140625" style="1" customWidth="1"/>
    <col min="24" max="24" width="9.140625" style="1"/>
    <col min="25" max="25" width="14.85546875" style="1" customWidth="1"/>
    <col min="26" max="26" width="12" style="1" customWidth="1"/>
    <col min="27" max="16384" width="9.140625" style="1"/>
  </cols>
  <sheetData>
    <row r="1" spans="1:26" ht="18" customHeight="1" x14ac:dyDescent="0.25">
      <c r="A1" s="166" t="s">
        <v>23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</row>
    <row r="2" spans="1:26" x14ac:dyDescent="0.25">
      <c r="C2" s="3" t="s">
        <v>24</v>
      </c>
      <c r="D2" s="4"/>
      <c r="E2" s="4"/>
      <c r="F2" s="4" t="s">
        <v>54</v>
      </c>
      <c r="G2" s="4"/>
      <c r="H2" s="4"/>
      <c r="I2" s="4"/>
    </row>
    <row r="3" spans="1:26" x14ac:dyDescent="0.25">
      <c r="C3" s="3" t="s">
        <v>25</v>
      </c>
      <c r="D3" s="4"/>
      <c r="E3" s="4"/>
      <c r="F3" s="4" t="s">
        <v>55</v>
      </c>
      <c r="G3" s="4"/>
      <c r="H3" s="4"/>
      <c r="I3" s="4"/>
    </row>
    <row r="4" spans="1:26" x14ac:dyDescent="0.25">
      <c r="C4" s="3" t="s">
        <v>26</v>
      </c>
      <c r="D4" s="4"/>
      <c r="E4" s="4"/>
      <c r="F4" s="4" t="s">
        <v>80</v>
      </c>
      <c r="G4" s="4"/>
      <c r="H4" s="4"/>
      <c r="I4" s="4"/>
    </row>
    <row r="5" spans="1:26" x14ac:dyDescent="0.25">
      <c r="C5" s="3" t="s">
        <v>27</v>
      </c>
      <c r="D5" s="4"/>
      <c r="E5" s="4"/>
      <c r="F5" s="4" t="s">
        <v>29</v>
      </c>
      <c r="G5" s="4"/>
      <c r="H5" s="4"/>
      <c r="I5" s="4"/>
    </row>
    <row r="6" spans="1:26" ht="15.75" thickBot="1" x14ac:dyDescent="0.3">
      <c r="C6" s="3" t="s">
        <v>28</v>
      </c>
      <c r="D6" s="4"/>
      <c r="E6" s="4"/>
      <c r="F6" s="4" t="s">
        <v>136</v>
      </c>
      <c r="G6" s="4"/>
      <c r="H6" s="4"/>
      <c r="I6" s="4"/>
    </row>
    <row r="7" spans="1:26" ht="30.75" customHeight="1" x14ac:dyDescent="0.25">
      <c r="A7" s="167" t="s">
        <v>1</v>
      </c>
      <c r="B7" s="170" t="s">
        <v>2</v>
      </c>
      <c r="C7" s="173" t="s">
        <v>0</v>
      </c>
      <c r="D7" s="173"/>
      <c r="E7" s="173" t="s">
        <v>5</v>
      </c>
      <c r="F7" s="173" t="s">
        <v>7</v>
      </c>
      <c r="G7" s="173" t="s">
        <v>8</v>
      </c>
      <c r="H7" s="173"/>
      <c r="I7" s="176" t="s">
        <v>13</v>
      </c>
      <c r="J7" s="173" t="s">
        <v>15</v>
      </c>
      <c r="K7" s="173" t="s">
        <v>21</v>
      </c>
      <c r="L7" s="173" t="s">
        <v>18</v>
      </c>
      <c r="M7" s="173"/>
      <c r="N7" s="173"/>
      <c r="O7" s="173"/>
      <c r="P7" s="173"/>
      <c r="Q7" s="173"/>
      <c r="R7" s="173"/>
      <c r="S7" s="173" t="s">
        <v>19</v>
      </c>
      <c r="T7" s="173" t="s">
        <v>20</v>
      </c>
      <c r="U7" s="177" t="s">
        <v>22</v>
      </c>
      <c r="W7" s="167" t="s">
        <v>1</v>
      </c>
      <c r="X7" s="170" t="s">
        <v>2</v>
      </c>
      <c r="Y7" s="185" t="s">
        <v>121</v>
      </c>
      <c r="Z7" s="186"/>
    </row>
    <row r="8" spans="1:26" ht="17.25" customHeight="1" x14ac:dyDescent="0.25">
      <c r="A8" s="168"/>
      <c r="B8" s="171"/>
      <c r="C8" s="174" t="s">
        <v>3</v>
      </c>
      <c r="D8" s="174" t="s">
        <v>4</v>
      </c>
      <c r="E8" s="174"/>
      <c r="F8" s="174"/>
      <c r="G8" s="149" t="s">
        <v>9</v>
      </c>
      <c r="H8" s="149" t="s">
        <v>10</v>
      </c>
      <c r="I8" s="174"/>
      <c r="J8" s="174"/>
      <c r="K8" s="174"/>
      <c r="L8" s="174" t="s">
        <v>45</v>
      </c>
      <c r="M8" s="174" t="s">
        <v>46</v>
      </c>
      <c r="N8" s="174" t="s">
        <v>34</v>
      </c>
      <c r="O8" s="181" t="s">
        <v>35</v>
      </c>
      <c r="P8" s="174" t="s">
        <v>47</v>
      </c>
      <c r="Q8" s="181" t="s">
        <v>48</v>
      </c>
      <c r="R8" s="174" t="s">
        <v>17</v>
      </c>
      <c r="S8" s="174"/>
      <c r="T8" s="174"/>
      <c r="U8" s="178"/>
      <c r="W8" s="168"/>
      <c r="X8" s="171"/>
      <c r="Y8" s="187" t="s">
        <v>122</v>
      </c>
      <c r="Z8" s="188"/>
    </row>
    <row r="9" spans="1:26" ht="26.25" customHeight="1" thickBot="1" x14ac:dyDescent="0.3">
      <c r="A9" s="169"/>
      <c r="B9" s="172"/>
      <c r="C9" s="175"/>
      <c r="D9" s="175"/>
      <c r="E9" s="175"/>
      <c r="F9" s="150" t="s">
        <v>6</v>
      </c>
      <c r="G9" s="150" t="s">
        <v>11</v>
      </c>
      <c r="H9" s="150" t="s">
        <v>12</v>
      </c>
      <c r="I9" s="150" t="s">
        <v>14</v>
      </c>
      <c r="J9" s="150" t="s">
        <v>16</v>
      </c>
      <c r="K9" s="175"/>
      <c r="L9" s="175"/>
      <c r="M9" s="175"/>
      <c r="N9" s="175"/>
      <c r="O9" s="182"/>
      <c r="P9" s="175"/>
      <c r="Q9" s="182"/>
      <c r="R9" s="175"/>
      <c r="S9" s="175"/>
      <c r="T9" s="175"/>
      <c r="U9" s="179"/>
      <c r="V9" s="22"/>
      <c r="W9" s="169"/>
      <c r="X9" s="172"/>
      <c r="Y9" s="127" t="s">
        <v>119</v>
      </c>
      <c r="Z9" s="128" t="s">
        <v>120</v>
      </c>
    </row>
    <row r="10" spans="1:26" s="29" customFormat="1" ht="22.5" x14ac:dyDescent="0.25">
      <c r="A10" s="152">
        <v>1</v>
      </c>
      <c r="B10" s="153">
        <v>44136</v>
      </c>
      <c r="C10" s="154">
        <v>0</v>
      </c>
      <c r="D10" s="155">
        <v>1</v>
      </c>
      <c r="E10" s="156">
        <v>1</v>
      </c>
      <c r="F10" s="157">
        <f>'OCTOBER 2020'!J40</f>
        <v>8641</v>
      </c>
      <c r="G10" s="158">
        <v>10000</v>
      </c>
      <c r="H10" s="156">
        <v>0</v>
      </c>
      <c r="I10" s="157">
        <v>1614</v>
      </c>
      <c r="J10" s="71">
        <f>(F10+G10)-(H10+I10)</f>
        <v>17027</v>
      </c>
      <c r="K10" s="32">
        <v>33</v>
      </c>
      <c r="L10" s="159">
        <v>0</v>
      </c>
      <c r="M10" s="159">
        <v>0</v>
      </c>
      <c r="N10" s="36">
        <v>0.69166666666666676</v>
      </c>
      <c r="O10" s="36">
        <v>4.1666666666666664E-2</v>
      </c>
      <c r="P10" s="36">
        <v>0.26666666666666666</v>
      </c>
      <c r="Q10" s="72">
        <v>0</v>
      </c>
      <c r="R10" s="159">
        <f>D10-(L10+M10+N10+O10+P10+Q10)</f>
        <v>0</v>
      </c>
      <c r="S10" s="155">
        <v>1</v>
      </c>
      <c r="T10" s="155">
        <v>1</v>
      </c>
      <c r="U10" s="64" t="s">
        <v>137</v>
      </c>
      <c r="V10" s="28"/>
      <c r="W10" s="152">
        <v>1</v>
      </c>
      <c r="X10" s="153">
        <v>44075</v>
      </c>
      <c r="Y10" s="160">
        <v>1618</v>
      </c>
      <c r="Z10" s="161">
        <f>I10</f>
        <v>1614</v>
      </c>
    </row>
    <row r="11" spans="1:26" x14ac:dyDescent="0.25">
      <c r="A11" s="9">
        <v>2</v>
      </c>
      <c r="B11" s="10">
        <v>44137</v>
      </c>
      <c r="C11" s="19">
        <v>0</v>
      </c>
      <c r="D11" s="21">
        <v>1</v>
      </c>
      <c r="E11" s="16">
        <v>1</v>
      </c>
      <c r="F11" s="39">
        <f>F10-I10+G10</f>
        <v>17027</v>
      </c>
      <c r="G11" s="40"/>
      <c r="H11" s="16">
        <v>0</v>
      </c>
      <c r="I11" s="39">
        <v>731</v>
      </c>
      <c r="J11" s="47">
        <f t="shared" ref="J11:J39" si="0">(F11+G11)-(H11+I11)</f>
        <v>16296</v>
      </c>
      <c r="K11" s="31">
        <v>31</v>
      </c>
      <c r="L11" s="35">
        <v>0</v>
      </c>
      <c r="M11" s="35">
        <v>0</v>
      </c>
      <c r="N11" s="35">
        <v>0.25833333333333336</v>
      </c>
      <c r="O11" s="35">
        <v>2.0833333333333332E-2</v>
      </c>
      <c r="P11" s="35">
        <v>0.72083333333333333</v>
      </c>
      <c r="Q11" s="61">
        <v>0</v>
      </c>
      <c r="R11" s="35">
        <f>D11-(L11+M11+P11+N11+O11+Q11)</f>
        <v>0</v>
      </c>
      <c r="S11" s="21">
        <v>1</v>
      </c>
      <c r="T11" s="21">
        <v>1</v>
      </c>
      <c r="U11" s="139"/>
      <c r="V11" s="22"/>
      <c r="W11" s="9">
        <v>2</v>
      </c>
      <c r="X11" s="10">
        <v>44076</v>
      </c>
      <c r="Y11" s="131">
        <v>735</v>
      </c>
      <c r="Z11" s="132">
        <f>I11</f>
        <v>731</v>
      </c>
    </row>
    <row r="12" spans="1:26" x14ac:dyDescent="0.25">
      <c r="A12" s="9">
        <v>3</v>
      </c>
      <c r="B12" s="10">
        <v>44138</v>
      </c>
      <c r="C12" s="19">
        <v>0</v>
      </c>
      <c r="D12" s="21">
        <v>1</v>
      </c>
      <c r="E12" s="16">
        <v>1</v>
      </c>
      <c r="F12" s="39">
        <f t="shared" ref="F12:F39" si="1">F11-I11+G11</f>
        <v>16296</v>
      </c>
      <c r="G12" s="40"/>
      <c r="H12" s="16">
        <v>0</v>
      </c>
      <c r="I12" s="39">
        <v>983</v>
      </c>
      <c r="J12" s="47">
        <f t="shared" si="0"/>
        <v>15313</v>
      </c>
      <c r="K12" s="31">
        <v>29</v>
      </c>
      <c r="L12" s="35">
        <v>0</v>
      </c>
      <c r="M12" s="35">
        <v>0</v>
      </c>
      <c r="N12" s="35">
        <v>0.3666666666666667</v>
      </c>
      <c r="O12" s="35">
        <v>4.1666666666666664E-2</v>
      </c>
      <c r="P12" s="35">
        <v>0.59166666666666667</v>
      </c>
      <c r="Q12" s="61">
        <v>0</v>
      </c>
      <c r="R12" s="35">
        <f t="shared" ref="R12:R37" si="2">D12-(L12+M12+P12+N12+O12+Q12)</f>
        <v>0</v>
      </c>
      <c r="S12" s="21">
        <v>1</v>
      </c>
      <c r="T12" s="21">
        <v>1</v>
      </c>
      <c r="U12" s="140"/>
      <c r="V12" s="22"/>
      <c r="W12" s="9">
        <v>3</v>
      </c>
      <c r="X12" s="10">
        <v>44077</v>
      </c>
      <c r="Y12" s="131">
        <v>986</v>
      </c>
      <c r="Z12" s="132">
        <f t="shared" ref="Z12:Z39" si="3">I12</f>
        <v>983</v>
      </c>
    </row>
    <row r="13" spans="1:26" x14ac:dyDescent="0.25">
      <c r="A13" s="9">
        <v>4</v>
      </c>
      <c r="B13" s="10">
        <v>44139</v>
      </c>
      <c r="C13" s="19">
        <v>0</v>
      </c>
      <c r="D13" s="21">
        <v>1</v>
      </c>
      <c r="E13" s="16">
        <v>1</v>
      </c>
      <c r="F13" s="39">
        <f t="shared" si="1"/>
        <v>15313</v>
      </c>
      <c r="G13" s="40"/>
      <c r="H13" s="16">
        <v>0</v>
      </c>
      <c r="I13" s="39">
        <v>1138</v>
      </c>
      <c r="J13" s="47">
        <f t="shared" si="0"/>
        <v>14175</v>
      </c>
      <c r="K13" s="32">
        <v>27</v>
      </c>
      <c r="L13" s="35">
        <v>0</v>
      </c>
      <c r="M13" s="35">
        <v>0</v>
      </c>
      <c r="N13" s="35">
        <v>0.4375</v>
      </c>
      <c r="O13" s="35">
        <v>4.9999999999999996E-2</v>
      </c>
      <c r="P13" s="35">
        <v>0.51250000000000007</v>
      </c>
      <c r="Q13" s="61">
        <v>0</v>
      </c>
      <c r="R13" s="35">
        <f t="shared" si="2"/>
        <v>0</v>
      </c>
      <c r="S13" s="21">
        <v>1</v>
      </c>
      <c r="T13" s="21">
        <v>1</v>
      </c>
      <c r="U13" s="114"/>
      <c r="V13" s="22"/>
      <c r="W13" s="9">
        <v>4</v>
      </c>
      <c r="X13" s="10">
        <v>44078</v>
      </c>
      <c r="Y13" s="131">
        <v>1140</v>
      </c>
      <c r="Z13" s="132">
        <f t="shared" si="3"/>
        <v>1138</v>
      </c>
    </row>
    <row r="14" spans="1:26" s="29" customFormat="1" x14ac:dyDescent="0.25">
      <c r="A14" s="23">
        <v>5</v>
      </c>
      <c r="B14" s="10">
        <v>44140</v>
      </c>
      <c r="C14" s="24">
        <v>0</v>
      </c>
      <c r="D14" s="25">
        <v>1</v>
      </c>
      <c r="E14" s="26">
        <v>1</v>
      </c>
      <c r="F14" s="39">
        <f t="shared" si="1"/>
        <v>14175</v>
      </c>
      <c r="G14" s="41"/>
      <c r="H14" s="26">
        <v>0</v>
      </c>
      <c r="I14" s="39">
        <v>846</v>
      </c>
      <c r="J14" s="47">
        <f t="shared" si="0"/>
        <v>13329</v>
      </c>
      <c r="K14" s="32">
        <v>25</v>
      </c>
      <c r="L14" s="36">
        <v>0</v>
      </c>
      <c r="M14" s="36">
        <v>0</v>
      </c>
      <c r="N14" s="36">
        <v>0.32083333333333336</v>
      </c>
      <c r="O14" s="36">
        <v>1.6666666666666666E-2</v>
      </c>
      <c r="P14" s="36">
        <v>0.66249999999999998</v>
      </c>
      <c r="Q14" s="61">
        <v>0</v>
      </c>
      <c r="R14" s="35">
        <f t="shared" si="2"/>
        <v>0</v>
      </c>
      <c r="S14" s="25">
        <v>1</v>
      </c>
      <c r="T14" s="25">
        <v>1</v>
      </c>
      <c r="U14" s="64"/>
      <c r="V14" s="28"/>
      <c r="W14" s="23">
        <v>5</v>
      </c>
      <c r="X14" s="10">
        <v>44079</v>
      </c>
      <c r="Y14" s="131">
        <v>848</v>
      </c>
      <c r="Z14" s="132">
        <f t="shared" si="3"/>
        <v>846</v>
      </c>
    </row>
    <row r="15" spans="1:26" s="29" customFormat="1" x14ac:dyDescent="0.25">
      <c r="A15" s="23">
        <v>6</v>
      </c>
      <c r="B15" s="10">
        <v>44141</v>
      </c>
      <c r="C15" s="24">
        <v>0</v>
      </c>
      <c r="D15" s="25">
        <v>1</v>
      </c>
      <c r="E15" s="26">
        <v>1</v>
      </c>
      <c r="F15" s="39">
        <f t="shared" si="1"/>
        <v>13329</v>
      </c>
      <c r="G15" s="41"/>
      <c r="H15" s="26">
        <v>0</v>
      </c>
      <c r="I15" s="39">
        <v>715</v>
      </c>
      <c r="J15" s="47">
        <f t="shared" si="0"/>
        <v>12614</v>
      </c>
      <c r="K15" s="32">
        <v>23</v>
      </c>
      <c r="L15" s="36">
        <v>0</v>
      </c>
      <c r="M15" s="36">
        <v>0</v>
      </c>
      <c r="N15" s="36">
        <v>0.25416666666666665</v>
      </c>
      <c r="O15" s="36">
        <v>1.6666666666666666E-2</v>
      </c>
      <c r="P15" s="54">
        <v>0.72916666666666663</v>
      </c>
      <c r="Q15" s="61">
        <v>0</v>
      </c>
      <c r="R15" s="35">
        <f t="shared" si="2"/>
        <v>0</v>
      </c>
      <c r="S15" s="25">
        <v>1</v>
      </c>
      <c r="T15" s="25">
        <v>1</v>
      </c>
      <c r="U15" s="64"/>
      <c r="V15" s="28"/>
      <c r="W15" s="23">
        <v>6</v>
      </c>
      <c r="X15" s="10">
        <v>44080</v>
      </c>
      <c r="Y15" s="131">
        <v>719</v>
      </c>
      <c r="Z15" s="132">
        <f t="shared" si="3"/>
        <v>715</v>
      </c>
    </row>
    <row r="16" spans="1:26" s="29" customFormat="1" x14ac:dyDescent="0.25">
      <c r="A16" s="23">
        <v>7</v>
      </c>
      <c r="B16" s="10">
        <v>44142</v>
      </c>
      <c r="C16" s="24">
        <v>0</v>
      </c>
      <c r="D16" s="25">
        <v>1</v>
      </c>
      <c r="E16" s="26">
        <v>1</v>
      </c>
      <c r="F16" s="39">
        <f t="shared" si="1"/>
        <v>12614</v>
      </c>
      <c r="G16" s="41"/>
      <c r="H16" s="26">
        <v>0</v>
      </c>
      <c r="I16" s="39">
        <v>674</v>
      </c>
      <c r="J16" s="47">
        <f t="shared" si="0"/>
        <v>11940</v>
      </c>
      <c r="K16" s="32">
        <v>21</v>
      </c>
      <c r="L16" s="36">
        <v>0</v>
      </c>
      <c r="M16" s="36">
        <v>0</v>
      </c>
      <c r="N16" s="36">
        <v>0.23750000000000002</v>
      </c>
      <c r="O16" s="36">
        <v>1.2499999999999999E-2</v>
      </c>
      <c r="P16" s="36">
        <v>0.75</v>
      </c>
      <c r="Q16" s="61">
        <v>0</v>
      </c>
      <c r="R16" s="35">
        <f t="shared" si="2"/>
        <v>0</v>
      </c>
      <c r="S16" s="25">
        <v>1</v>
      </c>
      <c r="T16" s="25">
        <v>1</v>
      </c>
      <c r="U16" s="64"/>
      <c r="V16" s="28"/>
      <c r="W16" s="23">
        <v>7</v>
      </c>
      <c r="X16" s="10">
        <v>44081</v>
      </c>
      <c r="Y16" s="131">
        <v>678</v>
      </c>
      <c r="Z16" s="132">
        <f t="shared" si="3"/>
        <v>674</v>
      </c>
    </row>
    <row r="17" spans="1:26" s="29" customFormat="1" x14ac:dyDescent="0.25">
      <c r="A17" s="23">
        <v>8</v>
      </c>
      <c r="B17" s="10">
        <v>44143</v>
      </c>
      <c r="C17" s="24">
        <v>0</v>
      </c>
      <c r="D17" s="25">
        <v>1</v>
      </c>
      <c r="E17" s="26">
        <v>1</v>
      </c>
      <c r="F17" s="39">
        <f t="shared" si="1"/>
        <v>11940</v>
      </c>
      <c r="G17" s="41"/>
      <c r="H17" s="26">
        <v>0</v>
      </c>
      <c r="I17" s="39">
        <v>844</v>
      </c>
      <c r="J17" s="47">
        <f t="shared" si="0"/>
        <v>11096</v>
      </c>
      <c r="K17" s="32">
        <v>19</v>
      </c>
      <c r="L17" s="36">
        <v>0</v>
      </c>
      <c r="M17" s="36">
        <v>0</v>
      </c>
      <c r="N17" s="36">
        <v>0.32500000000000001</v>
      </c>
      <c r="O17" s="53">
        <v>1.2499999999999999E-2</v>
      </c>
      <c r="P17" s="36">
        <v>0.66249999999999998</v>
      </c>
      <c r="Q17" s="61">
        <v>0</v>
      </c>
      <c r="R17" s="35">
        <f t="shared" si="2"/>
        <v>0</v>
      </c>
      <c r="S17" s="25">
        <v>1</v>
      </c>
      <c r="T17" s="25">
        <v>1</v>
      </c>
      <c r="U17" s="64"/>
      <c r="V17" s="28"/>
      <c r="W17" s="23">
        <v>8</v>
      </c>
      <c r="X17" s="10">
        <v>44082</v>
      </c>
      <c r="Y17" s="131">
        <v>848</v>
      </c>
      <c r="Z17" s="132">
        <f t="shared" si="3"/>
        <v>844</v>
      </c>
    </row>
    <row r="18" spans="1:26" s="29" customFormat="1" x14ac:dyDescent="0.25">
      <c r="A18" s="23">
        <v>9</v>
      </c>
      <c r="B18" s="70">
        <v>44144</v>
      </c>
      <c r="C18" s="24">
        <v>0</v>
      </c>
      <c r="D18" s="25">
        <v>1</v>
      </c>
      <c r="E18" s="26">
        <v>1</v>
      </c>
      <c r="F18" s="30">
        <f t="shared" si="1"/>
        <v>11096</v>
      </c>
      <c r="G18" s="41"/>
      <c r="H18" s="26">
        <v>0</v>
      </c>
      <c r="I18" s="30">
        <v>983</v>
      </c>
      <c r="J18" s="71">
        <f t="shared" si="0"/>
        <v>10113</v>
      </c>
      <c r="K18" s="32">
        <v>17</v>
      </c>
      <c r="L18" s="36">
        <v>0</v>
      </c>
      <c r="M18" s="36">
        <v>0</v>
      </c>
      <c r="N18" s="36">
        <v>0.37083333333333335</v>
      </c>
      <c r="O18" s="36">
        <v>3.7499999999999999E-2</v>
      </c>
      <c r="P18" s="36">
        <v>0.59166666666666667</v>
      </c>
      <c r="Q18" s="72">
        <v>0</v>
      </c>
      <c r="R18" s="36">
        <f t="shared" si="2"/>
        <v>0</v>
      </c>
      <c r="S18" s="25">
        <v>1</v>
      </c>
      <c r="T18" s="25">
        <v>1</v>
      </c>
      <c r="U18" s="64"/>
      <c r="V18" s="28"/>
      <c r="W18" s="23">
        <v>9</v>
      </c>
      <c r="X18" s="70">
        <v>44083</v>
      </c>
      <c r="Y18" s="133">
        <v>986</v>
      </c>
      <c r="Z18" s="144">
        <f t="shared" si="3"/>
        <v>983</v>
      </c>
    </row>
    <row r="19" spans="1:26" s="29" customFormat="1" x14ac:dyDescent="0.25">
      <c r="A19" s="23">
        <v>10</v>
      </c>
      <c r="B19" s="70">
        <v>44145</v>
      </c>
      <c r="C19" s="24">
        <v>0</v>
      </c>
      <c r="D19" s="25">
        <v>1</v>
      </c>
      <c r="E19" s="26">
        <v>1</v>
      </c>
      <c r="F19" s="30">
        <f t="shared" si="1"/>
        <v>10113</v>
      </c>
      <c r="G19" s="41"/>
      <c r="H19" s="26">
        <v>0</v>
      </c>
      <c r="I19" s="30">
        <v>910</v>
      </c>
      <c r="J19" s="71">
        <f t="shared" si="0"/>
        <v>9203</v>
      </c>
      <c r="K19" s="32">
        <v>15</v>
      </c>
      <c r="L19" s="36">
        <v>0</v>
      </c>
      <c r="M19" s="36">
        <v>0</v>
      </c>
      <c r="N19" s="36">
        <v>0.32500000000000001</v>
      </c>
      <c r="O19" s="53">
        <v>4.5833333333333337E-2</v>
      </c>
      <c r="P19" s="36">
        <v>0.62916666666666665</v>
      </c>
      <c r="Q19" s="72">
        <v>0</v>
      </c>
      <c r="R19" s="36">
        <f t="shared" si="2"/>
        <v>0</v>
      </c>
      <c r="S19" s="25">
        <v>1</v>
      </c>
      <c r="T19" s="25">
        <v>1</v>
      </c>
      <c r="U19" s="64"/>
      <c r="V19" s="28"/>
      <c r="W19" s="23">
        <v>10</v>
      </c>
      <c r="X19" s="70">
        <v>44084</v>
      </c>
      <c r="Y19" s="133">
        <v>913</v>
      </c>
      <c r="Z19" s="144">
        <f t="shared" si="3"/>
        <v>910</v>
      </c>
    </row>
    <row r="20" spans="1:26" s="29" customFormat="1" ht="45" x14ac:dyDescent="0.25">
      <c r="A20" s="23">
        <v>11</v>
      </c>
      <c r="B20" s="70">
        <v>44146</v>
      </c>
      <c r="C20" s="24">
        <v>0</v>
      </c>
      <c r="D20" s="25">
        <v>1</v>
      </c>
      <c r="E20" s="26">
        <v>1</v>
      </c>
      <c r="F20" s="30">
        <f t="shared" si="1"/>
        <v>9203</v>
      </c>
      <c r="G20" s="41"/>
      <c r="H20" s="26">
        <v>0</v>
      </c>
      <c r="I20" s="30">
        <v>1481</v>
      </c>
      <c r="J20" s="71">
        <f t="shared" si="0"/>
        <v>7722</v>
      </c>
      <c r="K20" s="32">
        <v>13</v>
      </c>
      <c r="L20" s="36">
        <v>0</v>
      </c>
      <c r="M20" s="36">
        <v>0.35416666666666669</v>
      </c>
      <c r="N20" s="36">
        <v>0.14166666666666666</v>
      </c>
      <c r="O20" s="36">
        <v>3.3333333333333333E-2</v>
      </c>
      <c r="P20" s="36">
        <v>0.47083333333333338</v>
      </c>
      <c r="Q20" s="72">
        <v>0</v>
      </c>
      <c r="R20" s="36">
        <f t="shared" si="2"/>
        <v>0</v>
      </c>
      <c r="S20" s="25">
        <v>1</v>
      </c>
      <c r="T20" s="25">
        <v>1</v>
      </c>
      <c r="U20" s="64" t="s">
        <v>138</v>
      </c>
      <c r="V20" s="28"/>
      <c r="W20" s="23">
        <v>11</v>
      </c>
      <c r="X20" s="70">
        <v>44085</v>
      </c>
      <c r="Y20" s="133">
        <v>1484</v>
      </c>
      <c r="Z20" s="144">
        <f t="shared" si="3"/>
        <v>1481</v>
      </c>
    </row>
    <row r="21" spans="1:26" s="29" customFormat="1" ht="45" x14ac:dyDescent="0.25">
      <c r="A21" s="23">
        <v>12</v>
      </c>
      <c r="B21" s="70">
        <v>44147</v>
      </c>
      <c r="C21" s="24">
        <v>0</v>
      </c>
      <c r="D21" s="25">
        <v>1</v>
      </c>
      <c r="E21" s="26">
        <v>1</v>
      </c>
      <c r="F21" s="30">
        <f t="shared" si="1"/>
        <v>7722</v>
      </c>
      <c r="G21" s="41"/>
      <c r="H21" s="26">
        <v>0</v>
      </c>
      <c r="I21" s="30">
        <v>1178</v>
      </c>
      <c r="J21" s="71">
        <f t="shared" si="0"/>
        <v>6544</v>
      </c>
      <c r="K21" s="32">
        <v>11</v>
      </c>
      <c r="L21" s="36">
        <v>0</v>
      </c>
      <c r="M21" s="36">
        <v>0.31666666666666665</v>
      </c>
      <c r="N21" s="36">
        <v>1.6666666666666666E-2</v>
      </c>
      <c r="O21" s="36">
        <v>5.4166666666666669E-2</v>
      </c>
      <c r="P21" s="36">
        <v>0.61249999999999993</v>
      </c>
      <c r="Q21" s="72">
        <v>0</v>
      </c>
      <c r="R21" s="36">
        <f t="shared" si="2"/>
        <v>0</v>
      </c>
      <c r="S21" s="25">
        <v>1</v>
      </c>
      <c r="T21" s="25">
        <v>1</v>
      </c>
      <c r="U21" s="64" t="s">
        <v>139</v>
      </c>
      <c r="V21" s="28"/>
      <c r="W21" s="23">
        <v>12</v>
      </c>
      <c r="X21" s="70">
        <v>44086</v>
      </c>
      <c r="Y21" s="133">
        <v>1181</v>
      </c>
      <c r="Z21" s="144">
        <f t="shared" si="3"/>
        <v>1178</v>
      </c>
    </row>
    <row r="22" spans="1:26" s="29" customFormat="1" x14ac:dyDescent="0.25">
      <c r="A22" s="23">
        <v>13</v>
      </c>
      <c r="B22" s="10">
        <v>44148</v>
      </c>
      <c r="C22" s="24">
        <v>0</v>
      </c>
      <c r="D22" s="25">
        <v>1</v>
      </c>
      <c r="E22" s="26">
        <v>1</v>
      </c>
      <c r="F22" s="39">
        <f t="shared" si="1"/>
        <v>6544</v>
      </c>
      <c r="G22" s="41"/>
      <c r="H22" s="26">
        <v>0</v>
      </c>
      <c r="I22" s="39">
        <v>714</v>
      </c>
      <c r="J22" s="47">
        <f t="shared" si="0"/>
        <v>5830</v>
      </c>
      <c r="K22" s="32">
        <v>9</v>
      </c>
      <c r="L22" s="36">
        <v>0</v>
      </c>
      <c r="M22" s="36">
        <v>0</v>
      </c>
      <c r="N22" s="36">
        <v>0.24583333333333335</v>
      </c>
      <c r="O22" s="36">
        <v>2.4999999999999998E-2</v>
      </c>
      <c r="P22" s="36">
        <v>0.72916666666666663</v>
      </c>
      <c r="Q22" s="61">
        <v>0</v>
      </c>
      <c r="R22" s="35">
        <f t="shared" si="2"/>
        <v>0</v>
      </c>
      <c r="S22" s="25">
        <v>1</v>
      </c>
      <c r="T22" s="25">
        <v>1</v>
      </c>
      <c r="U22" s="64"/>
      <c r="V22" s="28"/>
      <c r="W22" s="23">
        <v>13</v>
      </c>
      <c r="X22" s="10">
        <v>44087</v>
      </c>
      <c r="Y22" s="131">
        <v>719</v>
      </c>
      <c r="Z22" s="132">
        <f t="shared" si="3"/>
        <v>714</v>
      </c>
    </row>
    <row r="23" spans="1:26" s="29" customFormat="1" ht="22.5" x14ac:dyDescent="0.25">
      <c r="A23" s="23">
        <v>14</v>
      </c>
      <c r="B23" s="10">
        <v>44149</v>
      </c>
      <c r="C23" s="24">
        <v>0</v>
      </c>
      <c r="D23" s="25">
        <v>1</v>
      </c>
      <c r="E23" s="26">
        <v>1</v>
      </c>
      <c r="F23" s="39">
        <f t="shared" si="1"/>
        <v>5830</v>
      </c>
      <c r="G23" s="41">
        <v>10000</v>
      </c>
      <c r="H23" s="26">
        <v>0</v>
      </c>
      <c r="I23" s="39">
        <v>1021</v>
      </c>
      <c r="J23" s="47">
        <f t="shared" si="0"/>
        <v>14809</v>
      </c>
      <c r="K23" s="32">
        <v>22</v>
      </c>
      <c r="L23" s="36">
        <v>0</v>
      </c>
      <c r="M23" s="36">
        <v>0</v>
      </c>
      <c r="N23" s="36">
        <v>0.4055555555555555</v>
      </c>
      <c r="O23" s="36">
        <v>2.361111111111111E-2</v>
      </c>
      <c r="P23" s="36">
        <v>0.5708333333333333</v>
      </c>
      <c r="Q23" s="61">
        <v>0</v>
      </c>
      <c r="R23" s="35">
        <f t="shared" si="2"/>
        <v>0</v>
      </c>
      <c r="S23" s="25">
        <v>1</v>
      </c>
      <c r="T23" s="25">
        <v>1</v>
      </c>
      <c r="U23" s="64" t="s">
        <v>140</v>
      </c>
      <c r="V23" s="28"/>
      <c r="W23" s="23">
        <v>14</v>
      </c>
      <c r="X23" s="10">
        <v>44088</v>
      </c>
      <c r="Y23" s="131">
        <v>1026</v>
      </c>
      <c r="Z23" s="132">
        <f t="shared" si="3"/>
        <v>1021</v>
      </c>
    </row>
    <row r="24" spans="1:26" s="29" customFormat="1" x14ac:dyDescent="0.25">
      <c r="A24" s="23">
        <v>15</v>
      </c>
      <c r="B24" s="10">
        <v>44150</v>
      </c>
      <c r="C24" s="24">
        <v>0</v>
      </c>
      <c r="D24" s="25">
        <v>1</v>
      </c>
      <c r="E24" s="26">
        <v>1</v>
      </c>
      <c r="F24" s="39">
        <f t="shared" si="1"/>
        <v>14809</v>
      </c>
      <c r="G24" s="41"/>
      <c r="H24" s="26">
        <v>0</v>
      </c>
      <c r="I24" s="39">
        <v>1210</v>
      </c>
      <c r="J24" s="47">
        <f t="shared" si="0"/>
        <v>13599</v>
      </c>
      <c r="K24" s="32">
        <v>20</v>
      </c>
      <c r="L24" s="36">
        <v>0</v>
      </c>
      <c r="M24" s="36">
        <v>0</v>
      </c>
      <c r="N24" s="36">
        <v>0.48749999999999999</v>
      </c>
      <c r="O24" s="36">
        <v>3.7499999999999999E-2</v>
      </c>
      <c r="P24" s="54">
        <v>0.47500000000000003</v>
      </c>
      <c r="Q24" s="61">
        <v>0</v>
      </c>
      <c r="R24" s="35">
        <f t="shared" si="2"/>
        <v>0</v>
      </c>
      <c r="S24" s="25">
        <v>1</v>
      </c>
      <c r="T24" s="25">
        <v>1</v>
      </c>
      <c r="U24" s="64"/>
      <c r="V24" s="28"/>
      <c r="W24" s="23">
        <v>15</v>
      </c>
      <c r="X24" s="10">
        <v>44089</v>
      </c>
      <c r="Y24" s="131">
        <v>1213</v>
      </c>
      <c r="Z24" s="132">
        <f t="shared" si="3"/>
        <v>1210</v>
      </c>
    </row>
    <row r="25" spans="1:26" s="29" customFormat="1" x14ac:dyDescent="0.25">
      <c r="A25" s="23">
        <v>16</v>
      </c>
      <c r="B25" s="10">
        <v>44151</v>
      </c>
      <c r="C25" s="24">
        <v>0</v>
      </c>
      <c r="D25" s="25">
        <v>1</v>
      </c>
      <c r="E25" s="26">
        <v>1</v>
      </c>
      <c r="F25" s="39">
        <f t="shared" si="1"/>
        <v>13599</v>
      </c>
      <c r="G25" s="41"/>
      <c r="H25" s="26">
        <v>0</v>
      </c>
      <c r="I25" s="39">
        <v>1151</v>
      </c>
      <c r="J25" s="47">
        <f t="shared" si="0"/>
        <v>12448</v>
      </c>
      <c r="K25" s="32">
        <v>18</v>
      </c>
      <c r="L25" s="36">
        <v>0</v>
      </c>
      <c r="M25" s="36">
        <v>0</v>
      </c>
      <c r="N25" s="36">
        <v>0.44166666666666665</v>
      </c>
      <c r="O25" s="36">
        <v>5.4166666666666669E-2</v>
      </c>
      <c r="P25" s="54">
        <v>0.50416666666666665</v>
      </c>
      <c r="Q25" s="61">
        <v>0</v>
      </c>
      <c r="R25" s="35">
        <f t="shared" si="2"/>
        <v>0</v>
      </c>
      <c r="S25" s="25">
        <v>1</v>
      </c>
      <c r="T25" s="25">
        <v>1</v>
      </c>
      <c r="U25" s="64"/>
      <c r="V25" s="28"/>
      <c r="W25" s="23">
        <v>16</v>
      </c>
      <c r="X25" s="10">
        <v>44090</v>
      </c>
      <c r="Y25" s="131">
        <v>1156</v>
      </c>
      <c r="Z25" s="132">
        <f t="shared" si="3"/>
        <v>1151</v>
      </c>
    </row>
    <row r="26" spans="1:26" s="29" customFormat="1" x14ac:dyDescent="0.25">
      <c r="A26" s="23">
        <v>17</v>
      </c>
      <c r="B26" s="10">
        <v>44152</v>
      </c>
      <c r="C26" s="24">
        <v>0</v>
      </c>
      <c r="D26" s="25">
        <v>1</v>
      </c>
      <c r="E26" s="26">
        <v>1</v>
      </c>
      <c r="F26" s="39">
        <f t="shared" si="1"/>
        <v>12448</v>
      </c>
      <c r="G26" s="41"/>
      <c r="H26" s="26">
        <v>0</v>
      </c>
      <c r="I26" s="39">
        <v>844</v>
      </c>
      <c r="J26" s="47">
        <f t="shared" si="0"/>
        <v>11604</v>
      </c>
      <c r="K26" s="32">
        <v>16</v>
      </c>
      <c r="L26" s="36">
        <v>0</v>
      </c>
      <c r="M26" s="36">
        <v>0</v>
      </c>
      <c r="N26" s="36">
        <v>0.3125</v>
      </c>
      <c r="O26" s="36">
        <v>2.4999999999999998E-2</v>
      </c>
      <c r="P26" s="54">
        <v>0.66249999999999998</v>
      </c>
      <c r="Q26" s="61">
        <v>0</v>
      </c>
      <c r="R26" s="35">
        <f t="shared" si="2"/>
        <v>0</v>
      </c>
      <c r="S26" s="25">
        <v>1</v>
      </c>
      <c r="T26" s="25">
        <v>1</v>
      </c>
      <c r="U26" s="64"/>
      <c r="V26" s="28"/>
      <c r="W26" s="23">
        <v>17</v>
      </c>
      <c r="X26" s="10">
        <v>44091</v>
      </c>
      <c r="Y26" s="131">
        <v>848</v>
      </c>
      <c r="Z26" s="132">
        <f t="shared" si="3"/>
        <v>844</v>
      </c>
    </row>
    <row r="27" spans="1:26" s="29" customFormat="1" x14ac:dyDescent="0.25">
      <c r="A27" s="23">
        <v>18</v>
      </c>
      <c r="B27" s="10">
        <v>44153</v>
      </c>
      <c r="C27" s="24">
        <v>0</v>
      </c>
      <c r="D27" s="25">
        <v>1</v>
      </c>
      <c r="E27" s="26">
        <v>1</v>
      </c>
      <c r="F27" s="39">
        <f t="shared" si="1"/>
        <v>11604</v>
      </c>
      <c r="G27" s="41"/>
      <c r="H27" s="26">
        <v>0</v>
      </c>
      <c r="I27" s="39">
        <v>980</v>
      </c>
      <c r="J27" s="47">
        <f t="shared" si="0"/>
        <v>10624</v>
      </c>
      <c r="K27" s="32">
        <v>29</v>
      </c>
      <c r="L27" s="36">
        <v>0</v>
      </c>
      <c r="M27" s="36">
        <v>0</v>
      </c>
      <c r="N27" s="36">
        <v>0.37916666666666665</v>
      </c>
      <c r="O27" s="36">
        <v>2.9166666666666664E-2</v>
      </c>
      <c r="P27" s="36">
        <v>0.59166666666666667</v>
      </c>
      <c r="Q27" s="61">
        <v>0</v>
      </c>
      <c r="R27" s="35">
        <f t="shared" si="2"/>
        <v>0</v>
      </c>
      <c r="S27" s="25">
        <v>1</v>
      </c>
      <c r="T27" s="25">
        <v>1</v>
      </c>
      <c r="U27" s="64" t="s">
        <v>141</v>
      </c>
      <c r="V27" s="28"/>
      <c r="W27" s="23">
        <v>18</v>
      </c>
      <c r="X27" s="10">
        <v>44092</v>
      </c>
      <c r="Y27" s="131">
        <v>986</v>
      </c>
      <c r="Z27" s="132">
        <f t="shared" si="3"/>
        <v>980</v>
      </c>
    </row>
    <row r="28" spans="1:26" s="29" customFormat="1" ht="14.25" customHeight="1" x14ac:dyDescent="0.25">
      <c r="A28" s="23">
        <v>19</v>
      </c>
      <c r="B28" s="10">
        <v>44154</v>
      </c>
      <c r="C28" s="24">
        <v>0</v>
      </c>
      <c r="D28" s="25">
        <v>1</v>
      </c>
      <c r="E28" s="26">
        <v>1</v>
      </c>
      <c r="F28" s="39">
        <f t="shared" si="1"/>
        <v>10624</v>
      </c>
      <c r="G28" s="41"/>
      <c r="H28" s="26">
        <v>0</v>
      </c>
      <c r="I28" s="39">
        <v>780</v>
      </c>
      <c r="J28" s="47">
        <f t="shared" si="0"/>
        <v>9844</v>
      </c>
      <c r="K28" s="126">
        <v>27</v>
      </c>
      <c r="L28" s="36">
        <v>0</v>
      </c>
      <c r="M28" s="36">
        <v>0</v>
      </c>
      <c r="N28" s="36">
        <v>0.25833333333333336</v>
      </c>
      <c r="O28" s="36">
        <v>4.5833333333333337E-2</v>
      </c>
      <c r="P28" s="36">
        <v>0.6958333333333333</v>
      </c>
      <c r="Q28" s="61">
        <v>0</v>
      </c>
      <c r="R28" s="35">
        <f t="shared" si="2"/>
        <v>0</v>
      </c>
      <c r="S28" s="25">
        <v>1</v>
      </c>
      <c r="T28" s="25">
        <v>1</v>
      </c>
      <c r="U28" s="64"/>
      <c r="V28" s="28"/>
      <c r="W28" s="23">
        <v>19</v>
      </c>
      <c r="X28" s="10">
        <v>44093</v>
      </c>
      <c r="Y28" s="131">
        <v>783</v>
      </c>
      <c r="Z28" s="132">
        <f t="shared" si="3"/>
        <v>780</v>
      </c>
    </row>
    <row r="29" spans="1:26" s="29" customFormat="1" ht="14.25" customHeight="1" x14ac:dyDescent="0.25">
      <c r="A29" s="23">
        <v>20</v>
      </c>
      <c r="B29" s="10">
        <v>44155</v>
      </c>
      <c r="C29" s="24">
        <v>0</v>
      </c>
      <c r="D29" s="25">
        <v>1</v>
      </c>
      <c r="E29" s="26">
        <v>1</v>
      </c>
      <c r="F29" s="39">
        <f t="shared" si="1"/>
        <v>9844</v>
      </c>
      <c r="G29" s="41"/>
      <c r="H29" s="26">
        <v>0</v>
      </c>
      <c r="I29" s="39">
        <v>737</v>
      </c>
      <c r="J29" s="47">
        <f t="shared" si="0"/>
        <v>9107</v>
      </c>
      <c r="K29" s="126">
        <v>25</v>
      </c>
      <c r="L29" s="36">
        <v>0</v>
      </c>
      <c r="M29" s="36">
        <v>0</v>
      </c>
      <c r="N29" s="36">
        <v>0.27083333333333331</v>
      </c>
      <c r="O29" s="36">
        <v>1.2499999999999999E-2</v>
      </c>
      <c r="P29" s="36">
        <v>0.71666666666666667</v>
      </c>
      <c r="Q29" s="61">
        <v>0</v>
      </c>
      <c r="R29" s="35">
        <f t="shared" si="2"/>
        <v>0</v>
      </c>
      <c r="S29" s="25">
        <v>1</v>
      </c>
      <c r="T29" s="25">
        <v>1</v>
      </c>
      <c r="U29" s="64"/>
      <c r="V29" s="28"/>
      <c r="W29" s="23">
        <v>20</v>
      </c>
      <c r="X29" s="10">
        <v>44094</v>
      </c>
      <c r="Y29" s="131">
        <v>743</v>
      </c>
      <c r="Z29" s="132">
        <f t="shared" si="3"/>
        <v>737</v>
      </c>
    </row>
    <row r="30" spans="1:26" s="29" customFormat="1" x14ac:dyDescent="0.25">
      <c r="A30" s="23">
        <v>21</v>
      </c>
      <c r="B30" s="10">
        <v>44156</v>
      </c>
      <c r="C30" s="24">
        <v>0</v>
      </c>
      <c r="D30" s="25">
        <v>1</v>
      </c>
      <c r="E30" s="26">
        <v>1</v>
      </c>
      <c r="F30" s="39">
        <f t="shared" si="1"/>
        <v>9107</v>
      </c>
      <c r="G30" s="41"/>
      <c r="H30" s="26">
        <v>0</v>
      </c>
      <c r="I30" s="39">
        <v>795</v>
      </c>
      <c r="J30" s="47">
        <f t="shared" si="0"/>
        <v>8312</v>
      </c>
      <c r="K30" s="126">
        <v>23</v>
      </c>
      <c r="L30" s="36">
        <v>0</v>
      </c>
      <c r="M30" s="36">
        <v>0</v>
      </c>
      <c r="N30" s="36">
        <v>0.28750000000000003</v>
      </c>
      <c r="O30" s="36">
        <v>2.4999999999999998E-2</v>
      </c>
      <c r="P30" s="36">
        <v>0.6875</v>
      </c>
      <c r="Q30" s="61">
        <v>0</v>
      </c>
      <c r="R30" s="35">
        <f t="shared" si="2"/>
        <v>0</v>
      </c>
      <c r="S30" s="25">
        <v>1</v>
      </c>
      <c r="T30" s="25">
        <v>1</v>
      </c>
      <c r="U30" s="64"/>
      <c r="V30" s="28"/>
      <c r="W30" s="23">
        <v>21</v>
      </c>
      <c r="X30" s="10">
        <v>44095</v>
      </c>
      <c r="Y30" s="131">
        <v>800</v>
      </c>
      <c r="Z30" s="132">
        <f t="shared" si="3"/>
        <v>795</v>
      </c>
    </row>
    <row r="31" spans="1:26" s="29" customFormat="1" x14ac:dyDescent="0.25">
      <c r="A31" s="23">
        <v>22</v>
      </c>
      <c r="B31" s="10">
        <v>44157</v>
      </c>
      <c r="C31" s="24">
        <v>0</v>
      </c>
      <c r="D31" s="25">
        <v>1</v>
      </c>
      <c r="E31" s="26">
        <v>1</v>
      </c>
      <c r="F31" s="39">
        <f t="shared" si="1"/>
        <v>8312</v>
      </c>
      <c r="G31" s="41"/>
      <c r="H31" s="26">
        <v>0</v>
      </c>
      <c r="I31" s="39">
        <v>611</v>
      </c>
      <c r="J31" s="47">
        <f t="shared" si="0"/>
        <v>7701</v>
      </c>
      <c r="K31" s="126">
        <v>21</v>
      </c>
      <c r="L31" s="36">
        <v>0</v>
      </c>
      <c r="M31" s="36">
        <v>0</v>
      </c>
      <c r="N31" s="36">
        <v>0.19999999999999998</v>
      </c>
      <c r="O31" s="36">
        <v>1.6666666666666666E-2</v>
      </c>
      <c r="P31" s="36">
        <v>0.78333333333333333</v>
      </c>
      <c r="Q31" s="61">
        <v>0</v>
      </c>
      <c r="R31" s="35">
        <f t="shared" si="2"/>
        <v>0</v>
      </c>
      <c r="S31" s="25">
        <v>1</v>
      </c>
      <c r="T31" s="25">
        <v>1</v>
      </c>
      <c r="U31" s="64"/>
      <c r="V31" s="28"/>
      <c r="W31" s="23">
        <v>22</v>
      </c>
      <c r="X31" s="10">
        <v>44096</v>
      </c>
      <c r="Y31" s="131">
        <v>613</v>
      </c>
      <c r="Z31" s="132">
        <f t="shared" si="3"/>
        <v>611</v>
      </c>
    </row>
    <row r="32" spans="1:26" s="29" customFormat="1" x14ac:dyDescent="0.25">
      <c r="A32" s="23">
        <v>23</v>
      </c>
      <c r="B32" s="70">
        <v>44158</v>
      </c>
      <c r="C32" s="24">
        <v>0</v>
      </c>
      <c r="D32" s="25">
        <v>1</v>
      </c>
      <c r="E32" s="26">
        <v>1</v>
      </c>
      <c r="F32" s="30">
        <f t="shared" si="1"/>
        <v>7701</v>
      </c>
      <c r="G32" s="41"/>
      <c r="H32" s="26">
        <v>0</v>
      </c>
      <c r="I32" s="30">
        <v>1718</v>
      </c>
      <c r="J32" s="71">
        <f t="shared" si="0"/>
        <v>5983</v>
      </c>
      <c r="K32" s="126">
        <v>19</v>
      </c>
      <c r="L32" s="36">
        <v>0</v>
      </c>
      <c r="M32" s="36">
        <v>0</v>
      </c>
      <c r="N32" s="36">
        <v>0.7416666666666667</v>
      </c>
      <c r="O32" s="36">
        <v>4.5833333333333337E-2</v>
      </c>
      <c r="P32" s="36">
        <v>0.21249999999999999</v>
      </c>
      <c r="Q32" s="72">
        <v>0</v>
      </c>
      <c r="R32" s="36">
        <f t="shared" si="2"/>
        <v>0</v>
      </c>
      <c r="S32" s="25">
        <v>1</v>
      </c>
      <c r="T32" s="25">
        <v>1</v>
      </c>
      <c r="U32" s="64"/>
      <c r="V32" s="28"/>
      <c r="W32" s="23">
        <v>23</v>
      </c>
      <c r="X32" s="70">
        <v>44097</v>
      </c>
      <c r="Y32" s="133">
        <v>1783</v>
      </c>
      <c r="Z32" s="144">
        <f t="shared" si="3"/>
        <v>1718</v>
      </c>
    </row>
    <row r="33" spans="1:26" s="29" customFormat="1" x14ac:dyDescent="0.25">
      <c r="A33" s="23">
        <v>24</v>
      </c>
      <c r="B33" s="70">
        <v>44159</v>
      </c>
      <c r="C33" s="24">
        <v>0</v>
      </c>
      <c r="D33" s="25">
        <v>1</v>
      </c>
      <c r="E33" s="26">
        <v>1</v>
      </c>
      <c r="F33" s="30">
        <f t="shared" si="1"/>
        <v>5983</v>
      </c>
      <c r="G33" s="41"/>
      <c r="H33" s="26">
        <v>0</v>
      </c>
      <c r="I33" s="30">
        <v>464</v>
      </c>
      <c r="J33" s="71">
        <f t="shared" si="0"/>
        <v>5519</v>
      </c>
      <c r="K33" s="126">
        <v>17</v>
      </c>
      <c r="L33" s="36">
        <v>0</v>
      </c>
      <c r="M33" s="36">
        <v>0</v>
      </c>
      <c r="N33" s="36">
        <v>0.125</v>
      </c>
      <c r="O33" s="36">
        <v>1.6666666666666666E-2</v>
      </c>
      <c r="P33" s="36">
        <v>0.85833333333333339</v>
      </c>
      <c r="Q33" s="72">
        <v>0</v>
      </c>
      <c r="R33" s="36">
        <f t="shared" si="2"/>
        <v>0</v>
      </c>
      <c r="S33" s="25">
        <v>1</v>
      </c>
      <c r="T33" s="25">
        <v>1</v>
      </c>
      <c r="U33" s="64"/>
      <c r="V33" s="28"/>
      <c r="W33" s="23">
        <v>24</v>
      </c>
      <c r="X33" s="70">
        <v>44098</v>
      </c>
      <c r="Y33" s="133">
        <v>467</v>
      </c>
      <c r="Z33" s="144">
        <f t="shared" si="3"/>
        <v>464</v>
      </c>
    </row>
    <row r="34" spans="1:26" s="29" customFormat="1" x14ac:dyDescent="0.25">
      <c r="A34" s="23">
        <v>25</v>
      </c>
      <c r="B34" s="70">
        <v>44160</v>
      </c>
      <c r="C34" s="24">
        <v>0</v>
      </c>
      <c r="D34" s="25">
        <v>1</v>
      </c>
      <c r="E34" s="26">
        <v>1</v>
      </c>
      <c r="F34" s="30">
        <f t="shared" si="1"/>
        <v>5519</v>
      </c>
      <c r="G34" s="41"/>
      <c r="H34" s="26">
        <v>0</v>
      </c>
      <c r="I34" s="30">
        <v>633</v>
      </c>
      <c r="J34" s="71">
        <f t="shared" si="0"/>
        <v>4886</v>
      </c>
      <c r="K34" s="126">
        <v>15</v>
      </c>
      <c r="L34" s="36">
        <v>0</v>
      </c>
      <c r="M34" s="36">
        <v>0</v>
      </c>
      <c r="N34" s="36">
        <v>0.20833333333333334</v>
      </c>
      <c r="O34" s="36">
        <v>2.0833333333333332E-2</v>
      </c>
      <c r="P34" s="36">
        <v>0.77083333333333337</v>
      </c>
      <c r="Q34" s="72">
        <v>0</v>
      </c>
      <c r="R34" s="36">
        <f t="shared" si="2"/>
        <v>0</v>
      </c>
      <c r="S34" s="25">
        <v>1</v>
      </c>
      <c r="T34" s="25">
        <v>1</v>
      </c>
      <c r="U34" s="64"/>
      <c r="V34" s="28"/>
      <c r="W34" s="23">
        <v>25</v>
      </c>
      <c r="X34" s="70">
        <v>44099</v>
      </c>
      <c r="Y34" s="133">
        <v>638</v>
      </c>
      <c r="Z34" s="144">
        <f t="shared" si="3"/>
        <v>633</v>
      </c>
    </row>
    <row r="35" spans="1:26" s="29" customFormat="1" x14ac:dyDescent="0.25">
      <c r="A35" s="23">
        <v>26</v>
      </c>
      <c r="B35" s="10">
        <v>44161</v>
      </c>
      <c r="C35" s="24">
        <v>0</v>
      </c>
      <c r="D35" s="25">
        <v>1</v>
      </c>
      <c r="E35" s="26">
        <v>1</v>
      </c>
      <c r="F35" s="39">
        <f t="shared" si="1"/>
        <v>4886</v>
      </c>
      <c r="G35" s="41"/>
      <c r="H35" s="26">
        <v>0</v>
      </c>
      <c r="I35" s="39">
        <v>554</v>
      </c>
      <c r="J35" s="47">
        <f t="shared" si="0"/>
        <v>4332</v>
      </c>
      <c r="K35" s="126">
        <v>13</v>
      </c>
      <c r="L35" s="36">
        <v>0</v>
      </c>
      <c r="M35" s="36">
        <v>0</v>
      </c>
      <c r="N35" s="36">
        <v>0.17500000000000002</v>
      </c>
      <c r="O35" s="36">
        <v>1.2499999999999999E-2</v>
      </c>
      <c r="P35" s="36">
        <v>0.8125</v>
      </c>
      <c r="Q35" s="61">
        <v>0</v>
      </c>
      <c r="R35" s="35">
        <f t="shared" si="2"/>
        <v>0</v>
      </c>
      <c r="S35" s="25">
        <v>1</v>
      </c>
      <c r="T35" s="25">
        <v>1</v>
      </c>
      <c r="U35" s="64"/>
      <c r="V35" s="28"/>
      <c r="W35" s="23">
        <v>26</v>
      </c>
      <c r="X35" s="10">
        <v>44100</v>
      </c>
      <c r="Y35" s="131">
        <v>557</v>
      </c>
      <c r="Z35" s="132">
        <f t="shared" si="3"/>
        <v>554</v>
      </c>
    </row>
    <row r="36" spans="1:26" s="29" customFormat="1" x14ac:dyDescent="0.25">
      <c r="A36" s="23">
        <v>27</v>
      </c>
      <c r="B36" s="10">
        <v>44162</v>
      </c>
      <c r="C36" s="24">
        <v>0</v>
      </c>
      <c r="D36" s="25">
        <v>1</v>
      </c>
      <c r="E36" s="26">
        <v>1</v>
      </c>
      <c r="F36" s="30">
        <f t="shared" si="1"/>
        <v>4332</v>
      </c>
      <c r="G36" s="41"/>
      <c r="H36" s="26">
        <v>0</v>
      </c>
      <c r="I36" s="39">
        <v>714</v>
      </c>
      <c r="J36" s="71">
        <f t="shared" si="0"/>
        <v>3618</v>
      </c>
      <c r="K36" s="126">
        <v>11</v>
      </c>
      <c r="L36" s="36">
        <v>0</v>
      </c>
      <c r="M36" s="36">
        <v>0</v>
      </c>
      <c r="N36" s="36">
        <v>0.25833333333333336</v>
      </c>
      <c r="O36" s="36">
        <v>1.2499999999999999E-2</v>
      </c>
      <c r="P36" s="36">
        <v>0.72916666666666663</v>
      </c>
      <c r="Q36" s="72">
        <v>0</v>
      </c>
      <c r="R36" s="36">
        <f t="shared" si="2"/>
        <v>0</v>
      </c>
      <c r="S36" s="25">
        <v>1</v>
      </c>
      <c r="T36" s="25">
        <v>1</v>
      </c>
      <c r="U36" s="64"/>
      <c r="V36" s="28"/>
      <c r="W36" s="23">
        <v>27</v>
      </c>
      <c r="X36" s="70">
        <v>44101</v>
      </c>
      <c r="Y36" s="131">
        <v>719</v>
      </c>
      <c r="Z36" s="144">
        <f t="shared" si="3"/>
        <v>714</v>
      </c>
    </row>
    <row r="37" spans="1:26" s="29" customFormat="1" x14ac:dyDescent="0.25">
      <c r="A37" s="23">
        <v>28</v>
      </c>
      <c r="B37" s="10">
        <v>44163</v>
      </c>
      <c r="C37" s="24">
        <v>0</v>
      </c>
      <c r="D37" s="25">
        <v>1</v>
      </c>
      <c r="E37" s="26">
        <v>1</v>
      </c>
      <c r="F37" s="30">
        <f t="shared" si="1"/>
        <v>3618</v>
      </c>
      <c r="G37" s="41"/>
      <c r="H37" s="26">
        <v>0</v>
      </c>
      <c r="I37" s="39">
        <v>802</v>
      </c>
      <c r="J37" s="71">
        <f t="shared" si="0"/>
        <v>2816</v>
      </c>
      <c r="K37" s="32">
        <v>9</v>
      </c>
      <c r="L37" s="36">
        <v>0</v>
      </c>
      <c r="M37" s="36">
        <v>0</v>
      </c>
      <c r="N37" s="36">
        <v>0.28750000000000003</v>
      </c>
      <c r="O37" s="36">
        <v>2.9166666666666664E-2</v>
      </c>
      <c r="P37" s="36">
        <v>0.68333333333333324</v>
      </c>
      <c r="Q37" s="72">
        <v>0</v>
      </c>
      <c r="R37" s="36">
        <f t="shared" si="2"/>
        <v>0</v>
      </c>
      <c r="S37" s="25">
        <v>1</v>
      </c>
      <c r="T37" s="25">
        <v>1</v>
      </c>
      <c r="U37" s="64"/>
      <c r="V37" s="28"/>
      <c r="W37" s="23">
        <v>28</v>
      </c>
      <c r="X37" s="70">
        <v>44102</v>
      </c>
      <c r="Y37" s="131">
        <v>808</v>
      </c>
      <c r="Z37" s="144">
        <f t="shared" si="3"/>
        <v>802</v>
      </c>
    </row>
    <row r="38" spans="1:26" s="29" customFormat="1" ht="22.5" x14ac:dyDescent="0.25">
      <c r="A38" s="23">
        <v>29</v>
      </c>
      <c r="B38" s="70">
        <v>44164</v>
      </c>
      <c r="C38" s="24">
        <v>0</v>
      </c>
      <c r="D38" s="25">
        <v>1</v>
      </c>
      <c r="E38" s="26">
        <v>1</v>
      </c>
      <c r="F38" s="30">
        <f t="shared" si="1"/>
        <v>2816</v>
      </c>
      <c r="G38" s="41">
        <v>8000</v>
      </c>
      <c r="H38" s="26">
        <v>0</v>
      </c>
      <c r="I38" s="30">
        <v>1127</v>
      </c>
      <c r="J38" s="71">
        <f t="shared" si="0"/>
        <v>9689</v>
      </c>
      <c r="K38" s="32">
        <v>17</v>
      </c>
      <c r="L38" s="36">
        <v>0</v>
      </c>
      <c r="M38" s="36">
        <v>0</v>
      </c>
      <c r="N38" s="36">
        <v>0.43333333333333335</v>
      </c>
      <c r="O38" s="36">
        <v>4.9999999999999996E-2</v>
      </c>
      <c r="P38" s="36">
        <v>0.51666666666666672</v>
      </c>
      <c r="Q38" s="36">
        <v>0</v>
      </c>
      <c r="R38" s="36">
        <v>0</v>
      </c>
      <c r="S38" s="25">
        <v>1</v>
      </c>
      <c r="T38" s="25">
        <v>1</v>
      </c>
      <c r="U38" s="64" t="s">
        <v>143</v>
      </c>
      <c r="V38" s="28"/>
      <c r="W38" s="23">
        <v>29</v>
      </c>
      <c r="X38" s="70">
        <v>44103</v>
      </c>
      <c r="Y38" s="133">
        <v>1132</v>
      </c>
      <c r="Z38" s="144">
        <f t="shared" si="3"/>
        <v>1127</v>
      </c>
    </row>
    <row r="39" spans="1:26" s="29" customFormat="1" ht="15.75" thickBot="1" x14ac:dyDescent="0.3">
      <c r="A39" s="89">
        <v>30</v>
      </c>
      <c r="B39" s="90">
        <v>44165</v>
      </c>
      <c r="C39" s="91">
        <v>0</v>
      </c>
      <c r="D39" s="92">
        <v>1</v>
      </c>
      <c r="E39" s="93">
        <v>1</v>
      </c>
      <c r="F39" s="94">
        <f t="shared" si="1"/>
        <v>9689</v>
      </c>
      <c r="G39" s="95"/>
      <c r="H39" s="93">
        <v>0</v>
      </c>
      <c r="I39" s="96">
        <v>1572</v>
      </c>
      <c r="J39" s="97">
        <f t="shared" si="0"/>
        <v>8117</v>
      </c>
      <c r="K39" s="98">
        <v>15</v>
      </c>
      <c r="L39" s="99">
        <v>0</v>
      </c>
      <c r="M39" s="99">
        <v>0</v>
      </c>
      <c r="N39" s="99">
        <v>0.68333333333333324</v>
      </c>
      <c r="O39" s="99">
        <v>2.9166666666666664E-2</v>
      </c>
      <c r="P39" s="99">
        <v>0.28750000000000003</v>
      </c>
      <c r="Q39" s="100">
        <v>0</v>
      </c>
      <c r="R39" s="101">
        <f>D39-(L39+M39+P39+N39+O39+Q39)</f>
        <v>0</v>
      </c>
      <c r="S39" s="92">
        <v>1</v>
      </c>
      <c r="T39" s="92">
        <v>1</v>
      </c>
      <c r="U39" s="64"/>
      <c r="V39" s="28"/>
      <c r="W39" s="89">
        <v>30</v>
      </c>
      <c r="X39" s="90">
        <v>44104</v>
      </c>
      <c r="Y39" s="134">
        <v>1577</v>
      </c>
      <c r="Z39" s="132">
        <f t="shared" si="3"/>
        <v>1572</v>
      </c>
    </row>
    <row r="40" spans="1:26" ht="15.75" thickBot="1" x14ac:dyDescent="0.3">
      <c r="A40" s="183" t="s">
        <v>38</v>
      </c>
      <c r="B40" s="184"/>
      <c r="C40" s="184"/>
      <c r="D40" s="184"/>
      <c r="E40" s="151">
        <f>SUM(E10:E39)</f>
        <v>30</v>
      </c>
      <c r="F40" s="151"/>
      <c r="G40" s="151">
        <f>SUM(G10:G39)</f>
        <v>28000</v>
      </c>
      <c r="H40" s="151">
        <f>SUM(H10:H39)</f>
        <v>0</v>
      </c>
      <c r="I40" s="103">
        <f>SUM(I10:I39)</f>
        <v>28524</v>
      </c>
      <c r="J40" s="151"/>
      <c r="K40" s="151"/>
      <c r="L40" s="104">
        <f>SUM(L10:L39)</f>
        <v>0</v>
      </c>
      <c r="M40" s="104">
        <f>SUM(M10:M39)</f>
        <v>0.67083333333333339</v>
      </c>
      <c r="N40" s="104">
        <f>SUM(N10:N39)</f>
        <v>9.9472222222222229</v>
      </c>
      <c r="O40" s="104">
        <f>SUM(O10:O39)</f>
        <v>0.8944444444444446</v>
      </c>
      <c r="P40" s="104">
        <f>SUM(P10:P39)</f>
        <v>18.487500000000004</v>
      </c>
      <c r="Q40" s="104"/>
      <c r="R40" s="104">
        <f>SUM(R10:R39)</f>
        <v>0</v>
      </c>
      <c r="S40" s="105">
        <v>31</v>
      </c>
      <c r="T40" s="105">
        <v>31</v>
      </c>
      <c r="U40" s="141"/>
      <c r="W40" s="189" t="s">
        <v>38</v>
      </c>
      <c r="X40" s="190"/>
      <c r="Y40" s="136">
        <f>SUM(Y10:Y39)</f>
        <v>28704</v>
      </c>
      <c r="Z40" s="135">
        <f>SUM(Z10:Z39)</f>
        <v>28524</v>
      </c>
    </row>
    <row r="42" spans="1:26" x14ac:dyDescent="0.25">
      <c r="C42" s="2" t="s">
        <v>31</v>
      </c>
      <c r="D42" s="2"/>
      <c r="E42" s="2"/>
      <c r="F42" s="2"/>
      <c r="G42" s="2"/>
      <c r="H42" s="2"/>
      <c r="I42" s="2"/>
      <c r="K42" s="5"/>
      <c r="L42" s="2" t="s">
        <v>37</v>
      </c>
      <c r="M42" s="2"/>
      <c r="N42" s="2"/>
      <c r="O42" s="2"/>
      <c r="P42" s="2"/>
      <c r="Q42" s="2"/>
      <c r="R42" s="2"/>
      <c r="S42" s="2" t="s">
        <v>32</v>
      </c>
    </row>
    <row r="43" spans="1:26" x14ac:dyDescent="0.25">
      <c r="A43" s="2"/>
      <c r="B43" s="6"/>
      <c r="J43" s="2"/>
      <c r="K43" s="6"/>
      <c r="T43" s="2"/>
      <c r="U43" s="142"/>
    </row>
    <row r="44" spans="1:26" x14ac:dyDescent="0.25">
      <c r="A44" s="2"/>
      <c r="B44" s="6"/>
      <c r="J44" s="2"/>
      <c r="K44" s="6"/>
      <c r="T44" s="2"/>
      <c r="U44" s="142"/>
    </row>
    <row r="45" spans="1:26" x14ac:dyDescent="0.25">
      <c r="A45" s="2"/>
      <c r="B45" s="6"/>
      <c r="C45" s="2"/>
      <c r="D45" s="2"/>
      <c r="E45" s="2"/>
      <c r="F45" s="2"/>
      <c r="G45" s="2"/>
      <c r="H45" s="2"/>
      <c r="I45" s="2"/>
      <c r="J45" s="2"/>
      <c r="K45" s="6"/>
      <c r="L45" s="2"/>
      <c r="M45" s="2"/>
      <c r="N45" s="2"/>
      <c r="O45" s="2"/>
      <c r="P45" s="2"/>
      <c r="Q45" s="2"/>
      <c r="R45" s="2"/>
      <c r="S45" s="2"/>
      <c r="T45" s="2"/>
      <c r="U45" s="142"/>
    </row>
    <row r="46" spans="1:26" x14ac:dyDescent="0.25">
      <c r="A46" s="2"/>
      <c r="B46" s="6" t="s">
        <v>39</v>
      </c>
      <c r="D46" s="2"/>
      <c r="E46" s="2"/>
      <c r="F46" s="2"/>
      <c r="G46" s="2"/>
      <c r="H46" s="2"/>
      <c r="I46" s="2"/>
      <c r="J46" s="2"/>
      <c r="K46" s="6" t="s">
        <v>142</v>
      </c>
      <c r="M46" s="2"/>
      <c r="N46" s="2"/>
      <c r="O46" s="2"/>
      <c r="P46" s="2"/>
      <c r="Q46" s="2"/>
      <c r="R46" s="2"/>
      <c r="S46" s="52" t="s">
        <v>40</v>
      </c>
      <c r="T46" s="2"/>
      <c r="U46" s="142"/>
    </row>
    <row r="47" spans="1:26" x14ac:dyDescent="0.25">
      <c r="A47" s="2"/>
      <c r="C47" s="6" t="s">
        <v>33</v>
      </c>
      <c r="D47" s="2"/>
      <c r="E47" s="2"/>
      <c r="F47" s="2"/>
      <c r="G47" s="2"/>
      <c r="H47" s="2"/>
      <c r="I47" s="2"/>
      <c r="J47" s="2"/>
      <c r="K47" s="5"/>
      <c r="L47" s="6" t="s">
        <v>33</v>
      </c>
      <c r="M47" s="2"/>
      <c r="N47" s="2"/>
      <c r="O47" s="2"/>
      <c r="P47" s="2"/>
      <c r="Q47" s="2"/>
      <c r="R47" s="2" t="s">
        <v>36</v>
      </c>
      <c r="S47" s="2"/>
      <c r="T47" s="2"/>
      <c r="U47" s="142"/>
    </row>
    <row r="49" spans="23:23" x14ac:dyDescent="0.25">
      <c r="W49" s="1">
        <f>23152-1656</f>
        <v>21496</v>
      </c>
    </row>
  </sheetData>
  <mergeCells count="29">
    <mergeCell ref="U7:U9"/>
    <mergeCell ref="W7:W9"/>
    <mergeCell ref="X7:X9"/>
    <mergeCell ref="A1:U1"/>
    <mergeCell ref="A7:A9"/>
    <mergeCell ref="B7:B9"/>
    <mergeCell ref="C7:D7"/>
    <mergeCell ref="E7:E9"/>
    <mergeCell ref="F7:F8"/>
    <mergeCell ref="G7:H7"/>
    <mergeCell ref="I7:I8"/>
    <mergeCell ref="J7:J8"/>
    <mergeCell ref="K7:K9"/>
    <mergeCell ref="Y8:Z8"/>
    <mergeCell ref="A40:D40"/>
    <mergeCell ref="W40:X40"/>
    <mergeCell ref="Y7:Z7"/>
    <mergeCell ref="C8:C9"/>
    <mergeCell ref="D8:D9"/>
    <mergeCell ref="L8:L9"/>
    <mergeCell ref="M8:M9"/>
    <mergeCell ref="N8:N9"/>
    <mergeCell ref="O8:O9"/>
    <mergeCell ref="P8:P9"/>
    <mergeCell ref="Q8:Q9"/>
    <mergeCell ref="R8:R9"/>
    <mergeCell ref="L7:R7"/>
    <mergeCell ref="S7:S9"/>
    <mergeCell ref="T7:T9"/>
  </mergeCells>
  <pageMargins left="0.27" right="0.2" top="0.37" bottom="0.28000000000000003" header="0.31" footer="0.3"/>
  <pageSetup paperSize="9" scale="69" orientation="landscape" horizontalDpi="4294967292" verticalDpi="0" r:id="rId1"/>
  <colBreaks count="1" manualBreakCount="1">
    <brk id="21" max="46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view="pageBreakPreview" topLeftCell="A5" zoomScale="80" zoomScaleNormal="90" zoomScaleSheetLayoutView="80" workbookViewId="0">
      <pane ySplit="5" topLeftCell="A28" activePane="bottomLeft" state="frozen"/>
      <selection activeCell="A5" sqref="A5"/>
      <selection pane="bottomLeft" activeCell="J37" sqref="J37"/>
    </sheetView>
  </sheetViews>
  <sheetFormatPr defaultRowHeight="15" x14ac:dyDescent="0.25"/>
  <cols>
    <col min="1" max="1" width="4.28515625" style="1" customWidth="1"/>
    <col min="2" max="2" width="8.42578125" style="5" customWidth="1"/>
    <col min="3" max="3" width="7.42578125" style="1" customWidth="1"/>
    <col min="4" max="4" width="7.7109375" style="1" customWidth="1"/>
    <col min="5" max="5" width="7.85546875" style="1" customWidth="1"/>
    <col min="6" max="6" width="10.42578125" style="1" customWidth="1"/>
    <col min="7" max="7" width="7.28515625" style="1" customWidth="1"/>
    <col min="8" max="8" width="8" style="1" customWidth="1"/>
    <col min="9" max="9" width="9.140625" style="1" customWidth="1"/>
    <col min="10" max="10" width="10.42578125" style="1" customWidth="1"/>
    <col min="11" max="11" width="7.7109375" style="1" customWidth="1"/>
    <col min="12" max="12" width="8.28515625" style="1" customWidth="1"/>
    <col min="13" max="13" width="9.140625" style="1" customWidth="1"/>
    <col min="14" max="14" width="8.85546875" style="1" customWidth="1"/>
    <col min="15" max="15" width="12.7109375" style="1" customWidth="1"/>
    <col min="16" max="16" width="10" style="1" customWidth="1"/>
    <col min="17" max="17" width="8.5703125" style="1" customWidth="1"/>
    <col min="18" max="18" width="8.7109375" style="1" customWidth="1"/>
    <col min="19" max="19" width="10.42578125" style="1" customWidth="1"/>
    <col min="20" max="20" width="8.42578125" style="1" customWidth="1"/>
    <col min="21" max="21" width="26.28515625" style="137" customWidth="1"/>
    <col min="22" max="23" width="9.140625" style="1" customWidth="1"/>
    <col min="24" max="24" width="9.140625" style="1"/>
    <col min="25" max="25" width="14.85546875" style="1" customWidth="1"/>
    <col min="26" max="26" width="12" style="1" customWidth="1"/>
    <col min="27" max="16384" width="9.140625" style="1"/>
  </cols>
  <sheetData>
    <row r="1" spans="1:26" ht="18" customHeight="1" x14ac:dyDescent="0.25">
      <c r="A1" s="166" t="s">
        <v>23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</row>
    <row r="2" spans="1:26" x14ac:dyDescent="0.25">
      <c r="C2" s="3" t="s">
        <v>24</v>
      </c>
      <c r="D2" s="4"/>
      <c r="E2" s="4"/>
      <c r="F2" s="4" t="s">
        <v>54</v>
      </c>
      <c r="G2" s="4"/>
      <c r="H2" s="4"/>
      <c r="I2" s="4"/>
    </row>
    <row r="3" spans="1:26" x14ac:dyDescent="0.25">
      <c r="C3" s="3" t="s">
        <v>25</v>
      </c>
      <c r="D3" s="4"/>
      <c r="E3" s="4"/>
      <c r="F3" s="4" t="s">
        <v>55</v>
      </c>
      <c r="G3" s="4"/>
      <c r="H3" s="4"/>
      <c r="I3" s="4"/>
    </row>
    <row r="4" spans="1:26" x14ac:dyDescent="0.25">
      <c r="C4" s="3" t="s">
        <v>26</v>
      </c>
      <c r="D4" s="4"/>
      <c r="E4" s="4"/>
      <c r="F4" s="4" t="s">
        <v>80</v>
      </c>
      <c r="G4" s="4"/>
      <c r="H4" s="4"/>
      <c r="I4" s="4"/>
    </row>
    <row r="5" spans="1:26" x14ac:dyDescent="0.25">
      <c r="C5" s="3" t="s">
        <v>27</v>
      </c>
      <c r="D5" s="4"/>
      <c r="E5" s="4"/>
      <c r="F5" s="4" t="s">
        <v>29</v>
      </c>
      <c r="G5" s="4"/>
      <c r="H5" s="4"/>
      <c r="I5" s="4"/>
    </row>
    <row r="6" spans="1:26" ht="15.75" thickBot="1" x14ac:dyDescent="0.3">
      <c r="C6" s="3" t="s">
        <v>28</v>
      </c>
      <c r="D6" s="4"/>
      <c r="E6" s="4"/>
      <c r="F6" s="4" t="s">
        <v>144</v>
      </c>
      <c r="G6" s="4"/>
      <c r="H6" s="4"/>
      <c r="I6" s="4"/>
    </row>
    <row r="7" spans="1:26" ht="30.75" customHeight="1" x14ac:dyDescent="0.25">
      <c r="A7" s="167" t="s">
        <v>1</v>
      </c>
      <c r="B7" s="170" t="s">
        <v>2</v>
      </c>
      <c r="C7" s="173" t="s">
        <v>0</v>
      </c>
      <c r="D7" s="173"/>
      <c r="E7" s="173" t="s">
        <v>5</v>
      </c>
      <c r="F7" s="173" t="s">
        <v>7</v>
      </c>
      <c r="G7" s="173" t="s">
        <v>8</v>
      </c>
      <c r="H7" s="173"/>
      <c r="I7" s="176" t="s">
        <v>13</v>
      </c>
      <c r="J7" s="173" t="s">
        <v>15</v>
      </c>
      <c r="K7" s="173" t="s">
        <v>21</v>
      </c>
      <c r="L7" s="173" t="s">
        <v>18</v>
      </c>
      <c r="M7" s="173"/>
      <c r="N7" s="173"/>
      <c r="O7" s="173"/>
      <c r="P7" s="173"/>
      <c r="Q7" s="173"/>
      <c r="R7" s="173"/>
      <c r="S7" s="173" t="s">
        <v>19</v>
      </c>
      <c r="T7" s="173" t="s">
        <v>20</v>
      </c>
      <c r="U7" s="177" t="s">
        <v>22</v>
      </c>
      <c r="W7" s="167" t="s">
        <v>1</v>
      </c>
      <c r="X7" s="170" t="s">
        <v>2</v>
      </c>
      <c r="Y7" s="185" t="s">
        <v>121</v>
      </c>
      <c r="Z7" s="186"/>
    </row>
    <row r="8" spans="1:26" ht="17.25" customHeight="1" x14ac:dyDescent="0.25">
      <c r="A8" s="168"/>
      <c r="B8" s="171"/>
      <c r="C8" s="174" t="s">
        <v>3</v>
      </c>
      <c r="D8" s="174" t="s">
        <v>4</v>
      </c>
      <c r="E8" s="174"/>
      <c r="F8" s="174"/>
      <c r="G8" s="162" t="s">
        <v>9</v>
      </c>
      <c r="H8" s="162" t="s">
        <v>10</v>
      </c>
      <c r="I8" s="174"/>
      <c r="J8" s="174"/>
      <c r="K8" s="174"/>
      <c r="L8" s="174" t="s">
        <v>45</v>
      </c>
      <c r="M8" s="174" t="s">
        <v>46</v>
      </c>
      <c r="N8" s="174" t="s">
        <v>34</v>
      </c>
      <c r="O8" s="181" t="s">
        <v>35</v>
      </c>
      <c r="P8" s="174" t="s">
        <v>47</v>
      </c>
      <c r="Q8" s="181" t="s">
        <v>48</v>
      </c>
      <c r="R8" s="174" t="s">
        <v>17</v>
      </c>
      <c r="S8" s="174"/>
      <c r="T8" s="174"/>
      <c r="U8" s="178"/>
      <c r="W8" s="168"/>
      <c r="X8" s="171"/>
      <c r="Y8" s="187" t="s">
        <v>122</v>
      </c>
      <c r="Z8" s="188"/>
    </row>
    <row r="9" spans="1:26" ht="26.25" customHeight="1" thickBot="1" x14ac:dyDescent="0.3">
      <c r="A9" s="169"/>
      <c r="B9" s="172"/>
      <c r="C9" s="175"/>
      <c r="D9" s="175"/>
      <c r="E9" s="175"/>
      <c r="F9" s="163" t="s">
        <v>6</v>
      </c>
      <c r="G9" s="163" t="s">
        <v>11</v>
      </c>
      <c r="H9" s="163" t="s">
        <v>12</v>
      </c>
      <c r="I9" s="163" t="s">
        <v>14</v>
      </c>
      <c r="J9" s="163" t="s">
        <v>16</v>
      </c>
      <c r="K9" s="175"/>
      <c r="L9" s="175"/>
      <c r="M9" s="175"/>
      <c r="N9" s="175"/>
      <c r="O9" s="182"/>
      <c r="P9" s="175"/>
      <c r="Q9" s="182"/>
      <c r="R9" s="175"/>
      <c r="S9" s="175"/>
      <c r="T9" s="175"/>
      <c r="U9" s="179"/>
      <c r="V9" s="22"/>
      <c r="W9" s="169"/>
      <c r="X9" s="172"/>
      <c r="Y9" s="127" t="s">
        <v>119</v>
      </c>
      <c r="Z9" s="128" t="s">
        <v>120</v>
      </c>
    </row>
    <row r="10" spans="1:26" s="29" customFormat="1" x14ac:dyDescent="0.25">
      <c r="A10" s="152">
        <v>1</v>
      </c>
      <c r="B10" s="153">
        <v>44166</v>
      </c>
      <c r="C10" s="154">
        <v>0</v>
      </c>
      <c r="D10" s="155">
        <v>1</v>
      </c>
      <c r="E10" s="156">
        <v>1</v>
      </c>
      <c r="F10" s="157">
        <f>'NOVEMBER 2020'!J39</f>
        <v>8117</v>
      </c>
      <c r="G10" s="158"/>
      <c r="H10" s="156">
        <v>0</v>
      </c>
      <c r="I10" s="157">
        <v>1102</v>
      </c>
      <c r="J10" s="71">
        <f>(F10+G10)-(H10+I10)</f>
        <v>7015</v>
      </c>
      <c r="K10" s="32">
        <v>13</v>
      </c>
      <c r="L10" s="159">
        <v>0</v>
      </c>
      <c r="M10" s="159">
        <v>0</v>
      </c>
      <c r="N10" s="36">
        <v>0.45416666666666666</v>
      </c>
      <c r="O10" s="36">
        <v>1.6666666666666666E-2</v>
      </c>
      <c r="P10" s="36">
        <v>0.52916666666666667</v>
      </c>
      <c r="Q10" s="72">
        <v>0</v>
      </c>
      <c r="R10" s="159">
        <f>D10-(L10+M10+N10+O10+P10+Q10)</f>
        <v>0</v>
      </c>
      <c r="S10" s="155">
        <v>1</v>
      </c>
      <c r="T10" s="155">
        <v>1</v>
      </c>
      <c r="U10" s="138"/>
      <c r="V10" s="28"/>
      <c r="W10" s="152">
        <v>1</v>
      </c>
      <c r="X10" s="153">
        <v>44105</v>
      </c>
      <c r="Y10" s="160">
        <v>1107</v>
      </c>
      <c r="Z10" s="161">
        <f>I10</f>
        <v>1102</v>
      </c>
    </row>
    <row r="11" spans="1:26" s="29" customFormat="1" x14ac:dyDescent="0.25">
      <c r="A11" s="23">
        <v>2</v>
      </c>
      <c r="B11" s="70">
        <v>44167</v>
      </c>
      <c r="C11" s="24">
        <v>0</v>
      </c>
      <c r="D11" s="25">
        <v>1</v>
      </c>
      <c r="E11" s="26">
        <v>1</v>
      </c>
      <c r="F11" s="30">
        <f>F10-I10+G10</f>
        <v>7015</v>
      </c>
      <c r="G11" s="41"/>
      <c r="H11" s="26">
        <v>0</v>
      </c>
      <c r="I11" s="30">
        <v>819</v>
      </c>
      <c r="J11" s="71">
        <f t="shared" ref="J11:J40" si="0">(F11+G11)-(H11+I11)</f>
        <v>6196</v>
      </c>
      <c r="K11" s="32">
        <v>11</v>
      </c>
      <c r="L11" s="36">
        <v>0</v>
      </c>
      <c r="M11" s="36">
        <v>0</v>
      </c>
      <c r="N11" s="36">
        <v>0.31666666666666665</v>
      </c>
      <c r="O11" s="36">
        <v>8.3333333333333332E-3</v>
      </c>
      <c r="P11" s="36">
        <v>0.67499999999999993</v>
      </c>
      <c r="Q11" s="72">
        <v>0</v>
      </c>
      <c r="R11" s="36">
        <f>D11-(L11+M11+P11+N11+O11+Q11)</f>
        <v>0</v>
      </c>
      <c r="S11" s="25">
        <v>1</v>
      </c>
      <c r="T11" s="25">
        <v>1</v>
      </c>
      <c r="U11" s="165"/>
      <c r="V11" s="28"/>
      <c r="W11" s="23">
        <v>2</v>
      </c>
      <c r="X11" s="70">
        <v>44106</v>
      </c>
      <c r="Y11" s="133">
        <v>824</v>
      </c>
      <c r="Z11" s="144">
        <f>I11</f>
        <v>819</v>
      </c>
    </row>
    <row r="12" spans="1:26" x14ac:dyDescent="0.25">
      <c r="A12" s="9">
        <v>3</v>
      </c>
      <c r="B12" s="10">
        <v>44168</v>
      </c>
      <c r="C12" s="19">
        <v>0</v>
      </c>
      <c r="D12" s="21">
        <v>1</v>
      </c>
      <c r="E12" s="16">
        <v>1</v>
      </c>
      <c r="F12" s="39">
        <f t="shared" ref="F12:F40" si="1">F11-I11+G11</f>
        <v>6196</v>
      </c>
      <c r="G12" s="40"/>
      <c r="H12" s="16">
        <v>0</v>
      </c>
      <c r="I12" s="39">
        <v>1054</v>
      </c>
      <c r="J12" s="47">
        <f t="shared" si="0"/>
        <v>5142</v>
      </c>
      <c r="K12" s="31">
        <v>9</v>
      </c>
      <c r="L12" s="35">
        <v>0</v>
      </c>
      <c r="M12" s="35">
        <v>0</v>
      </c>
      <c r="N12" s="35">
        <v>0.39166666666666666</v>
      </c>
      <c r="O12" s="35">
        <v>5.4166666666666669E-2</v>
      </c>
      <c r="P12" s="35">
        <v>0.5541666666666667</v>
      </c>
      <c r="Q12" s="61">
        <v>0</v>
      </c>
      <c r="R12" s="35">
        <f t="shared" ref="R12:R38" si="2">D12-(L12+M12+P12+N12+O12+Q12)</f>
        <v>0</v>
      </c>
      <c r="S12" s="21">
        <v>1</v>
      </c>
      <c r="T12" s="21">
        <v>1</v>
      </c>
      <c r="U12" s="140"/>
      <c r="V12" s="22"/>
      <c r="W12" s="9">
        <v>3</v>
      </c>
      <c r="X12" s="10">
        <v>44107</v>
      </c>
      <c r="Y12" s="131">
        <v>1059</v>
      </c>
      <c r="Z12" s="132">
        <f t="shared" ref="Z12:Z39" si="3">I12</f>
        <v>1054</v>
      </c>
    </row>
    <row r="13" spans="1:26" ht="20.25" customHeight="1" x14ac:dyDescent="0.25">
      <c r="A13" s="9">
        <v>4</v>
      </c>
      <c r="B13" s="10">
        <v>44169</v>
      </c>
      <c r="C13" s="19">
        <v>0</v>
      </c>
      <c r="D13" s="21">
        <v>1</v>
      </c>
      <c r="E13" s="16">
        <v>1</v>
      </c>
      <c r="F13" s="39">
        <f t="shared" si="1"/>
        <v>5142</v>
      </c>
      <c r="G13" s="40"/>
      <c r="H13" s="16">
        <v>0</v>
      </c>
      <c r="I13" s="39">
        <v>860</v>
      </c>
      <c r="J13" s="47">
        <f t="shared" si="0"/>
        <v>4282</v>
      </c>
      <c r="K13" s="31">
        <v>7</v>
      </c>
      <c r="L13" s="35">
        <v>0</v>
      </c>
      <c r="M13" s="35">
        <v>0</v>
      </c>
      <c r="N13" s="35">
        <v>0.32500000000000001</v>
      </c>
      <c r="O13" s="35">
        <v>2.0833333333333332E-2</v>
      </c>
      <c r="P13" s="35">
        <v>0.65416666666666667</v>
      </c>
      <c r="Q13" s="61">
        <v>0</v>
      </c>
      <c r="R13" s="35">
        <f t="shared" si="2"/>
        <v>0</v>
      </c>
      <c r="S13" s="21">
        <v>1</v>
      </c>
      <c r="T13" s="21">
        <v>1</v>
      </c>
      <c r="U13" s="114"/>
      <c r="V13" s="22"/>
      <c r="W13" s="9">
        <v>4</v>
      </c>
      <c r="X13" s="10">
        <v>44108</v>
      </c>
      <c r="Y13" s="131">
        <v>864</v>
      </c>
      <c r="Z13" s="132">
        <f t="shared" si="3"/>
        <v>860</v>
      </c>
    </row>
    <row r="14" spans="1:26" s="29" customFormat="1" ht="22.5" x14ac:dyDescent="0.25">
      <c r="A14" s="23">
        <v>5</v>
      </c>
      <c r="B14" s="10">
        <v>44170</v>
      </c>
      <c r="C14" s="24">
        <v>0</v>
      </c>
      <c r="D14" s="25">
        <v>1</v>
      </c>
      <c r="E14" s="26">
        <v>1</v>
      </c>
      <c r="F14" s="30">
        <f t="shared" si="1"/>
        <v>4282</v>
      </c>
      <c r="G14" s="41">
        <v>10000</v>
      </c>
      <c r="H14" s="26">
        <v>0</v>
      </c>
      <c r="I14" s="39">
        <v>1330</v>
      </c>
      <c r="J14" s="71">
        <f t="shared" si="0"/>
        <v>12952</v>
      </c>
      <c r="K14" s="32">
        <v>25</v>
      </c>
      <c r="L14" s="36">
        <v>0</v>
      </c>
      <c r="M14" s="36">
        <v>0</v>
      </c>
      <c r="N14" s="36">
        <v>0.55833333333333335</v>
      </c>
      <c r="O14" s="36">
        <v>2.9166666666666664E-2</v>
      </c>
      <c r="P14" s="36">
        <v>0.41250000000000003</v>
      </c>
      <c r="Q14" s="72">
        <v>0</v>
      </c>
      <c r="R14" s="36">
        <f t="shared" si="2"/>
        <v>0</v>
      </c>
      <c r="S14" s="25">
        <v>1</v>
      </c>
      <c r="T14" s="25">
        <v>1</v>
      </c>
      <c r="U14" s="64" t="s">
        <v>145</v>
      </c>
      <c r="V14" s="28"/>
      <c r="W14" s="23">
        <v>5</v>
      </c>
      <c r="X14" s="70">
        <v>44109</v>
      </c>
      <c r="Y14" s="131">
        <v>1334</v>
      </c>
      <c r="Z14" s="144">
        <f t="shared" si="3"/>
        <v>1330</v>
      </c>
    </row>
    <row r="15" spans="1:26" s="29" customFormat="1" x14ac:dyDescent="0.25">
      <c r="A15" s="23">
        <v>6</v>
      </c>
      <c r="B15" s="70">
        <v>44171</v>
      </c>
      <c r="C15" s="24">
        <v>0</v>
      </c>
      <c r="D15" s="25">
        <v>1</v>
      </c>
      <c r="E15" s="26">
        <v>1</v>
      </c>
      <c r="F15" s="30">
        <f t="shared" si="1"/>
        <v>12952</v>
      </c>
      <c r="G15" s="41"/>
      <c r="H15" s="26">
        <v>0</v>
      </c>
      <c r="I15" s="30">
        <v>705</v>
      </c>
      <c r="J15" s="71">
        <f t="shared" si="0"/>
        <v>12247</v>
      </c>
      <c r="K15" s="32">
        <v>23</v>
      </c>
      <c r="L15" s="36">
        <v>0</v>
      </c>
      <c r="M15" s="36">
        <v>0</v>
      </c>
      <c r="N15" s="36">
        <v>0.25</v>
      </c>
      <c r="O15" s="36">
        <v>1.6666666666666666E-2</v>
      </c>
      <c r="P15" s="54">
        <v>0.73333333333333339</v>
      </c>
      <c r="Q15" s="72">
        <v>0</v>
      </c>
      <c r="R15" s="36">
        <f t="shared" si="2"/>
        <v>0</v>
      </c>
      <c r="S15" s="25">
        <v>1</v>
      </c>
      <c r="T15" s="25">
        <v>1</v>
      </c>
      <c r="U15" s="64"/>
      <c r="V15" s="28"/>
      <c r="W15" s="23">
        <v>6</v>
      </c>
      <c r="X15" s="70">
        <v>44110</v>
      </c>
      <c r="Y15" s="133">
        <v>710</v>
      </c>
      <c r="Z15" s="144">
        <f t="shared" si="3"/>
        <v>705</v>
      </c>
    </row>
    <row r="16" spans="1:26" s="29" customFormat="1" ht="14.25" customHeight="1" x14ac:dyDescent="0.25">
      <c r="A16" s="23">
        <v>7</v>
      </c>
      <c r="B16" s="70">
        <v>44172</v>
      </c>
      <c r="C16" s="24">
        <v>0</v>
      </c>
      <c r="D16" s="25">
        <v>1</v>
      </c>
      <c r="E16" s="26">
        <v>1</v>
      </c>
      <c r="F16" s="30">
        <f t="shared" si="1"/>
        <v>12247</v>
      </c>
      <c r="G16" s="41"/>
      <c r="H16" s="26">
        <v>0</v>
      </c>
      <c r="I16" s="30">
        <v>780</v>
      </c>
      <c r="J16" s="71">
        <f t="shared" si="0"/>
        <v>11467</v>
      </c>
      <c r="K16" s="32">
        <v>21</v>
      </c>
      <c r="L16" s="36">
        <v>0</v>
      </c>
      <c r="M16" s="36">
        <v>0</v>
      </c>
      <c r="N16" s="36">
        <v>0.28333333333333333</v>
      </c>
      <c r="O16" s="36">
        <v>2.0833333333333332E-2</v>
      </c>
      <c r="P16" s="36">
        <v>0.6958333333333333</v>
      </c>
      <c r="Q16" s="72">
        <v>0</v>
      </c>
      <c r="R16" s="36">
        <f t="shared" si="2"/>
        <v>0</v>
      </c>
      <c r="S16" s="25">
        <v>1</v>
      </c>
      <c r="T16" s="25">
        <v>1</v>
      </c>
      <c r="U16" s="64"/>
      <c r="V16" s="28"/>
      <c r="W16" s="23">
        <v>7</v>
      </c>
      <c r="X16" s="70">
        <v>44111</v>
      </c>
      <c r="Y16" s="133">
        <v>783</v>
      </c>
      <c r="Z16" s="144">
        <f t="shared" si="3"/>
        <v>780</v>
      </c>
    </row>
    <row r="17" spans="1:26" s="29" customFormat="1" ht="16.5" customHeight="1" x14ac:dyDescent="0.25">
      <c r="A17" s="23">
        <v>8</v>
      </c>
      <c r="B17" s="10">
        <v>44173</v>
      </c>
      <c r="C17" s="24">
        <v>0</v>
      </c>
      <c r="D17" s="25">
        <v>1</v>
      </c>
      <c r="E17" s="26">
        <v>1</v>
      </c>
      <c r="F17" s="30">
        <f t="shared" si="1"/>
        <v>11467</v>
      </c>
      <c r="G17" s="41"/>
      <c r="H17" s="26">
        <v>0</v>
      </c>
      <c r="I17" s="39">
        <v>1030</v>
      </c>
      <c r="J17" s="71">
        <f t="shared" si="0"/>
        <v>10437</v>
      </c>
      <c r="K17" s="32">
        <v>19</v>
      </c>
      <c r="L17" s="36">
        <v>0</v>
      </c>
      <c r="M17" s="36">
        <v>0</v>
      </c>
      <c r="N17" s="36">
        <v>0.3833333333333333</v>
      </c>
      <c r="O17" s="36">
        <v>4.9999999999999996E-2</v>
      </c>
      <c r="P17" s="36">
        <v>0.56666666666666665</v>
      </c>
      <c r="Q17" s="72">
        <v>0</v>
      </c>
      <c r="R17" s="36">
        <f t="shared" si="2"/>
        <v>0</v>
      </c>
      <c r="S17" s="25">
        <v>1</v>
      </c>
      <c r="T17" s="25">
        <v>1</v>
      </c>
      <c r="U17" s="64"/>
      <c r="V17" s="28"/>
      <c r="W17" s="23">
        <v>8</v>
      </c>
      <c r="X17" s="70">
        <v>44112</v>
      </c>
      <c r="Y17" s="131">
        <v>1034</v>
      </c>
      <c r="Z17" s="144">
        <f t="shared" si="3"/>
        <v>1030</v>
      </c>
    </row>
    <row r="18" spans="1:26" s="29" customFormat="1" x14ac:dyDescent="0.25">
      <c r="A18" s="23">
        <v>9</v>
      </c>
      <c r="B18" s="70">
        <v>44174</v>
      </c>
      <c r="C18" s="24">
        <v>0</v>
      </c>
      <c r="D18" s="25">
        <v>1</v>
      </c>
      <c r="E18" s="26">
        <v>1</v>
      </c>
      <c r="F18" s="30">
        <f t="shared" si="1"/>
        <v>10437</v>
      </c>
      <c r="G18" s="41"/>
      <c r="H18" s="26">
        <v>0</v>
      </c>
      <c r="I18" s="30">
        <v>803</v>
      </c>
      <c r="J18" s="71">
        <f t="shared" si="0"/>
        <v>9634</v>
      </c>
      <c r="K18" s="32">
        <v>17</v>
      </c>
      <c r="L18" s="36">
        <v>0</v>
      </c>
      <c r="M18" s="36">
        <v>0</v>
      </c>
      <c r="N18" s="36">
        <v>0.28333333333333333</v>
      </c>
      <c r="O18" s="36">
        <v>3.3333333333333333E-2</v>
      </c>
      <c r="P18" s="36">
        <v>0.68333333333333324</v>
      </c>
      <c r="Q18" s="72">
        <v>0</v>
      </c>
      <c r="R18" s="36">
        <f t="shared" si="2"/>
        <v>0</v>
      </c>
      <c r="S18" s="25">
        <v>1</v>
      </c>
      <c r="T18" s="25">
        <v>1</v>
      </c>
      <c r="U18" s="64"/>
      <c r="V18" s="28"/>
      <c r="W18" s="23">
        <v>9</v>
      </c>
      <c r="X18" s="70">
        <v>44113</v>
      </c>
      <c r="Y18" s="133">
        <v>808</v>
      </c>
      <c r="Z18" s="144">
        <f t="shared" si="3"/>
        <v>803</v>
      </c>
    </row>
    <row r="19" spans="1:26" s="29" customFormat="1" x14ac:dyDescent="0.25">
      <c r="A19" s="23">
        <v>10</v>
      </c>
      <c r="B19" s="70">
        <v>44175</v>
      </c>
      <c r="C19" s="24">
        <v>0</v>
      </c>
      <c r="D19" s="25">
        <v>1</v>
      </c>
      <c r="E19" s="26">
        <v>1</v>
      </c>
      <c r="F19" s="30">
        <f t="shared" si="1"/>
        <v>9634</v>
      </c>
      <c r="G19" s="41"/>
      <c r="H19" s="26">
        <v>0</v>
      </c>
      <c r="I19" s="30">
        <v>692</v>
      </c>
      <c r="J19" s="71">
        <f t="shared" si="0"/>
        <v>8942</v>
      </c>
      <c r="K19" s="32">
        <v>15</v>
      </c>
      <c r="L19" s="36">
        <v>0</v>
      </c>
      <c r="M19" s="36">
        <v>0</v>
      </c>
      <c r="N19" s="36">
        <v>0.23333333333333331</v>
      </c>
      <c r="O19" s="53">
        <v>2.4999999999999998E-2</v>
      </c>
      <c r="P19" s="36">
        <v>0.7416666666666667</v>
      </c>
      <c r="Q19" s="72">
        <v>0</v>
      </c>
      <c r="R19" s="36">
        <f t="shared" si="2"/>
        <v>0</v>
      </c>
      <c r="S19" s="25">
        <v>1</v>
      </c>
      <c r="T19" s="25">
        <v>1</v>
      </c>
      <c r="U19" s="64"/>
      <c r="V19" s="28"/>
      <c r="W19" s="23">
        <v>10</v>
      </c>
      <c r="X19" s="70">
        <v>44114</v>
      </c>
      <c r="Y19" s="133">
        <v>694</v>
      </c>
      <c r="Z19" s="144">
        <f t="shared" si="3"/>
        <v>692</v>
      </c>
    </row>
    <row r="20" spans="1:26" s="29" customFormat="1" x14ac:dyDescent="0.25">
      <c r="A20" s="23">
        <v>11</v>
      </c>
      <c r="B20" s="10">
        <v>44176</v>
      </c>
      <c r="C20" s="24">
        <v>0</v>
      </c>
      <c r="D20" s="25">
        <v>1</v>
      </c>
      <c r="E20" s="26">
        <v>1</v>
      </c>
      <c r="F20" s="30">
        <f t="shared" si="1"/>
        <v>8942</v>
      </c>
      <c r="G20" s="41"/>
      <c r="H20" s="26">
        <v>0</v>
      </c>
      <c r="I20" s="39">
        <v>885</v>
      </c>
      <c r="J20" s="71">
        <f t="shared" si="0"/>
        <v>8057</v>
      </c>
      <c r="K20" s="32">
        <v>13</v>
      </c>
      <c r="L20" s="36">
        <v>0</v>
      </c>
      <c r="M20" s="36">
        <v>0</v>
      </c>
      <c r="N20" s="36">
        <v>0.32500000000000001</v>
      </c>
      <c r="O20" s="36">
        <v>3.3333333333333333E-2</v>
      </c>
      <c r="P20" s="36">
        <v>0.64166666666666672</v>
      </c>
      <c r="Q20" s="72">
        <v>0</v>
      </c>
      <c r="R20" s="36">
        <f t="shared" si="2"/>
        <v>0</v>
      </c>
      <c r="S20" s="25">
        <v>1</v>
      </c>
      <c r="T20" s="25">
        <v>1</v>
      </c>
      <c r="U20" s="64"/>
      <c r="V20" s="28"/>
      <c r="W20" s="23">
        <v>11</v>
      </c>
      <c r="X20" s="70">
        <v>44115</v>
      </c>
      <c r="Y20" s="131">
        <v>889</v>
      </c>
      <c r="Z20" s="144">
        <f t="shared" si="3"/>
        <v>885</v>
      </c>
    </row>
    <row r="21" spans="1:26" s="29" customFormat="1" ht="22.5" x14ac:dyDescent="0.25">
      <c r="A21" s="23">
        <v>12</v>
      </c>
      <c r="B21" s="10">
        <v>44177</v>
      </c>
      <c r="C21" s="24">
        <v>0</v>
      </c>
      <c r="D21" s="25">
        <v>1</v>
      </c>
      <c r="E21" s="26">
        <v>1</v>
      </c>
      <c r="F21" s="30">
        <f t="shared" si="1"/>
        <v>8057</v>
      </c>
      <c r="G21" s="41">
        <v>10000</v>
      </c>
      <c r="H21" s="26">
        <v>0</v>
      </c>
      <c r="I21" s="39">
        <v>350</v>
      </c>
      <c r="J21" s="71">
        <f t="shared" si="0"/>
        <v>17707</v>
      </c>
      <c r="K21" s="32">
        <v>31</v>
      </c>
      <c r="L21" s="36">
        <v>0</v>
      </c>
      <c r="M21" s="36">
        <v>0</v>
      </c>
      <c r="N21" s="36">
        <v>7.0833333333333331E-2</v>
      </c>
      <c r="O21" s="36">
        <v>1.2499999999999999E-2</v>
      </c>
      <c r="P21" s="36">
        <v>0.91666666666666663</v>
      </c>
      <c r="Q21" s="72">
        <v>0</v>
      </c>
      <c r="R21" s="36">
        <f t="shared" si="2"/>
        <v>0</v>
      </c>
      <c r="S21" s="25">
        <v>1</v>
      </c>
      <c r="T21" s="25">
        <v>1</v>
      </c>
      <c r="U21" s="64" t="s">
        <v>93</v>
      </c>
      <c r="V21" s="28"/>
      <c r="W21" s="23">
        <v>12</v>
      </c>
      <c r="X21" s="70">
        <v>44116</v>
      </c>
      <c r="Y21" s="131">
        <v>354</v>
      </c>
      <c r="Z21" s="144">
        <f t="shared" si="3"/>
        <v>350</v>
      </c>
    </row>
    <row r="22" spans="1:26" s="29" customFormat="1" ht="26.25" customHeight="1" x14ac:dyDescent="0.25">
      <c r="A22" s="23">
        <v>13</v>
      </c>
      <c r="B22" s="70">
        <v>44178</v>
      </c>
      <c r="C22" s="24">
        <v>0</v>
      </c>
      <c r="D22" s="25">
        <v>1</v>
      </c>
      <c r="E22" s="26">
        <v>1</v>
      </c>
      <c r="F22" s="30">
        <f t="shared" si="1"/>
        <v>17707</v>
      </c>
      <c r="G22" s="41"/>
      <c r="H22" s="26">
        <v>0</v>
      </c>
      <c r="I22" s="30">
        <v>1218</v>
      </c>
      <c r="J22" s="71">
        <f t="shared" si="0"/>
        <v>16489</v>
      </c>
      <c r="K22" s="32">
        <v>29</v>
      </c>
      <c r="L22" s="36">
        <v>0</v>
      </c>
      <c r="M22" s="36">
        <v>0</v>
      </c>
      <c r="N22" s="36">
        <v>0.47500000000000003</v>
      </c>
      <c r="O22" s="36">
        <v>5.4166666666666669E-2</v>
      </c>
      <c r="P22" s="36">
        <v>0.47083333333333338</v>
      </c>
      <c r="Q22" s="72">
        <v>0</v>
      </c>
      <c r="R22" s="36">
        <f t="shared" si="2"/>
        <v>0</v>
      </c>
      <c r="S22" s="25">
        <v>1</v>
      </c>
      <c r="T22" s="25">
        <v>1</v>
      </c>
      <c r="U22" s="64"/>
      <c r="V22" s="28"/>
      <c r="W22" s="23">
        <v>13</v>
      </c>
      <c r="X22" s="70">
        <v>44117</v>
      </c>
      <c r="Y22" s="133">
        <v>1221</v>
      </c>
      <c r="Z22" s="144">
        <f t="shared" si="3"/>
        <v>1218</v>
      </c>
    </row>
    <row r="23" spans="1:26" s="29" customFormat="1" x14ac:dyDescent="0.25">
      <c r="A23" s="23">
        <v>14</v>
      </c>
      <c r="B23" s="70">
        <v>44179</v>
      </c>
      <c r="C23" s="24">
        <v>0</v>
      </c>
      <c r="D23" s="25">
        <v>1</v>
      </c>
      <c r="E23" s="26">
        <v>1</v>
      </c>
      <c r="F23" s="30">
        <f t="shared" si="1"/>
        <v>16489</v>
      </c>
      <c r="G23" s="41"/>
      <c r="H23" s="26">
        <v>0</v>
      </c>
      <c r="I23" s="30">
        <v>1970</v>
      </c>
      <c r="J23" s="71">
        <f t="shared" si="0"/>
        <v>14519</v>
      </c>
      <c r="K23" s="32">
        <v>27</v>
      </c>
      <c r="L23" s="36">
        <v>0</v>
      </c>
      <c r="M23" s="36">
        <v>0</v>
      </c>
      <c r="N23" s="36">
        <v>0.89583333333333337</v>
      </c>
      <c r="O23" s="36">
        <v>2.0833333333333332E-2</v>
      </c>
      <c r="P23" s="36">
        <v>8.3333333333333329E-2</v>
      </c>
      <c r="Q23" s="72">
        <v>0</v>
      </c>
      <c r="R23" s="36">
        <f t="shared" si="2"/>
        <v>0</v>
      </c>
      <c r="S23" s="25">
        <v>1</v>
      </c>
      <c r="T23" s="25">
        <v>1</v>
      </c>
      <c r="U23" s="64"/>
      <c r="V23" s="28"/>
      <c r="W23" s="23">
        <v>14</v>
      </c>
      <c r="X23" s="70">
        <v>44118</v>
      </c>
      <c r="Y23" s="133">
        <v>1974</v>
      </c>
      <c r="Z23" s="144">
        <f t="shared" si="3"/>
        <v>1970</v>
      </c>
    </row>
    <row r="24" spans="1:26" s="29" customFormat="1" x14ac:dyDescent="0.25">
      <c r="A24" s="23">
        <v>15</v>
      </c>
      <c r="B24" s="70">
        <v>44180</v>
      </c>
      <c r="C24" s="24">
        <v>0</v>
      </c>
      <c r="D24" s="25">
        <v>1</v>
      </c>
      <c r="E24" s="26">
        <v>1</v>
      </c>
      <c r="F24" s="30">
        <f t="shared" si="1"/>
        <v>14519</v>
      </c>
      <c r="G24" s="41"/>
      <c r="H24" s="26">
        <v>0</v>
      </c>
      <c r="I24" s="30">
        <v>1160</v>
      </c>
      <c r="J24" s="71">
        <f t="shared" si="0"/>
        <v>13359</v>
      </c>
      <c r="K24" s="32">
        <v>25</v>
      </c>
      <c r="L24" s="36">
        <v>0</v>
      </c>
      <c r="M24" s="36">
        <v>0</v>
      </c>
      <c r="N24" s="36">
        <v>0.44166666666666665</v>
      </c>
      <c r="O24" s="36">
        <v>5.8333333333333327E-2</v>
      </c>
      <c r="P24" s="54">
        <v>0.5</v>
      </c>
      <c r="Q24" s="72">
        <v>0</v>
      </c>
      <c r="R24" s="36">
        <f t="shared" si="2"/>
        <v>0</v>
      </c>
      <c r="S24" s="25">
        <v>1</v>
      </c>
      <c r="T24" s="25">
        <v>1</v>
      </c>
      <c r="U24" s="64"/>
      <c r="V24" s="28"/>
      <c r="W24" s="23">
        <v>15</v>
      </c>
      <c r="X24" s="70">
        <v>44119</v>
      </c>
      <c r="Y24" s="133">
        <v>1164</v>
      </c>
      <c r="Z24" s="144">
        <f t="shared" si="3"/>
        <v>1160</v>
      </c>
    </row>
    <row r="25" spans="1:26" s="29" customFormat="1" x14ac:dyDescent="0.25">
      <c r="A25" s="23">
        <v>16</v>
      </c>
      <c r="B25" s="70">
        <v>44181</v>
      </c>
      <c r="C25" s="24">
        <v>0</v>
      </c>
      <c r="D25" s="25">
        <v>1</v>
      </c>
      <c r="E25" s="26">
        <v>1</v>
      </c>
      <c r="F25" s="30">
        <f t="shared" si="1"/>
        <v>13359</v>
      </c>
      <c r="G25" s="41"/>
      <c r="H25" s="26">
        <v>0</v>
      </c>
      <c r="I25" s="30">
        <v>843</v>
      </c>
      <c r="J25" s="71">
        <f t="shared" si="0"/>
        <v>12516</v>
      </c>
      <c r="K25" s="32">
        <v>23</v>
      </c>
      <c r="L25" s="36">
        <v>0</v>
      </c>
      <c r="M25" s="36">
        <v>0</v>
      </c>
      <c r="N25" s="36">
        <v>0.32083333333333336</v>
      </c>
      <c r="O25" s="36">
        <v>1.6666666666666666E-2</v>
      </c>
      <c r="P25" s="54">
        <v>0.66249999999999998</v>
      </c>
      <c r="Q25" s="72">
        <v>0</v>
      </c>
      <c r="R25" s="36">
        <f t="shared" si="2"/>
        <v>0</v>
      </c>
      <c r="S25" s="25">
        <v>1</v>
      </c>
      <c r="T25" s="25">
        <v>1</v>
      </c>
      <c r="U25" s="64"/>
      <c r="V25" s="28"/>
      <c r="W25" s="23">
        <v>16</v>
      </c>
      <c r="X25" s="70">
        <v>44120</v>
      </c>
      <c r="Y25" s="133">
        <v>848</v>
      </c>
      <c r="Z25" s="144">
        <f t="shared" si="3"/>
        <v>843</v>
      </c>
    </row>
    <row r="26" spans="1:26" s="29" customFormat="1" x14ac:dyDescent="0.25">
      <c r="A26" s="23">
        <v>17</v>
      </c>
      <c r="B26" s="70">
        <v>44182</v>
      </c>
      <c r="C26" s="24">
        <v>0</v>
      </c>
      <c r="D26" s="25">
        <v>1</v>
      </c>
      <c r="E26" s="26">
        <v>1</v>
      </c>
      <c r="F26" s="30">
        <f t="shared" si="1"/>
        <v>12516</v>
      </c>
      <c r="G26" s="41"/>
      <c r="H26" s="26">
        <v>0</v>
      </c>
      <c r="I26" s="30">
        <v>698</v>
      </c>
      <c r="J26" s="71">
        <f t="shared" si="0"/>
        <v>11818</v>
      </c>
      <c r="K26" s="32">
        <v>21</v>
      </c>
      <c r="L26" s="36">
        <v>0</v>
      </c>
      <c r="M26" s="36">
        <v>0</v>
      </c>
      <c r="N26" s="36">
        <v>0.23750000000000002</v>
      </c>
      <c r="O26" s="36">
        <v>2.4999999999999998E-2</v>
      </c>
      <c r="P26" s="54">
        <v>0.73749999999999993</v>
      </c>
      <c r="Q26" s="72">
        <v>0</v>
      </c>
      <c r="R26" s="36">
        <f t="shared" si="2"/>
        <v>0</v>
      </c>
      <c r="S26" s="25">
        <v>1</v>
      </c>
      <c r="T26" s="25">
        <v>1</v>
      </c>
      <c r="U26" s="64"/>
      <c r="V26" s="28"/>
      <c r="W26" s="23">
        <v>17</v>
      </c>
      <c r="X26" s="70">
        <v>44121</v>
      </c>
      <c r="Y26" s="133">
        <v>702</v>
      </c>
      <c r="Z26" s="144">
        <f t="shared" si="3"/>
        <v>698</v>
      </c>
    </row>
    <row r="27" spans="1:26" s="29" customFormat="1" x14ac:dyDescent="0.25">
      <c r="A27" s="23">
        <v>18</v>
      </c>
      <c r="B27" s="10">
        <v>44183</v>
      </c>
      <c r="C27" s="24">
        <v>0</v>
      </c>
      <c r="D27" s="25">
        <v>1</v>
      </c>
      <c r="E27" s="26">
        <v>1</v>
      </c>
      <c r="F27" s="30">
        <f t="shared" si="1"/>
        <v>11818</v>
      </c>
      <c r="G27" s="41"/>
      <c r="H27" s="26">
        <v>0</v>
      </c>
      <c r="I27" s="39">
        <v>570</v>
      </c>
      <c r="J27" s="71">
        <f t="shared" si="0"/>
        <v>11248</v>
      </c>
      <c r="K27" s="32">
        <v>19</v>
      </c>
      <c r="L27" s="36">
        <v>0</v>
      </c>
      <c r="M27" s="36">
        <v>0</v>
      </c>
      <c r="N27" s="36">
        <v>0.17916666666666667</v>
      </c>
      <c r="O27" s="36">
        <v>1.6666666666666666E-2</v>
      </c>
      <c r="P27" s="54">
        <v>0.8041666666666667</v>
      </c>
      <c r="Q27" s="72">
        <v>0</v>
      </c>
      <c r="R27" s="36">
        <f t="shared" si="2"/>
        <v>0</v>
      </c>
      <c r="S27" s="25">
        <v>1</v>
      </c>
      <c r="T27" s="25">
        <v>1</v>
      </c>
      <c r="U27" s="64"/>
      <c r="V27" s="28"/>
      <c r="W27" s="23">
        <v>18</v>
      </c>
      <c r="X27" s="70">
        <v>44122</v>
      </c>
      <c r="Y27" s="131">
        <v>573</v>
      </c>
      <c r="Z27" s="144">
        <f t="shared" si="3"/>
        <v>570</v>
      </c>
    </row>
    <row r="28" spans="1:26" s="29" customFormat="1" ht="26.25" customHeight="1" x14ac:dyDescent="0.25">
      <c r="A28" s="23">
        <v>19</v>
      </c>
      <c r="B28" s="10">
        <v>44184</v>
      </c>
      <c r="C28" s="24">
        <v>0</v>
      </c>
      <c r="D28" s="25">
        <v>1</v>
      </c>
      <c r="E28" s="26">
        <v>1</v>
      </c>
      <c r="F28" s="39">
        <f t="shared" si="1"/>
        <v>11248</v>
      </c>
      <c r="G28" s="41">
        <v>23000</v>
      </c>
      <c r="H28" s="26">
        <v>0</v>
      </c>
      <c r="I28" s="39">
        <v>941</v>
      </c>
      <c r="J28" s="47">
        <f t="shared" si="0"/>
        <v>33307</v>
      </c>
      <c r="K28" s="31">
        <v>27</v>
      </c>
      <c r="L28" s="36">
        <v>0</v>
      </c>
      <c r="M28" s="36">
        <v>0</v>
      </c>
      <c r="N28" s="36">
        <v>0.34583333333333338</v>
      </c>
      <c r="O28" s="36">
        <v>4.1666666666666664E-2</v>
      </c>
      <c r="P28" s="36">
        <v>0.61249999999999993</v>
      </c>
      <c r="Q28" s="61">
        <v>0</v>
      </c>
      <c r="R28" s="35">
        <f t="shared" si="2"/>
        <v>0</v>
      </c>
      <c r="S28" s="25">
        <v>1</v>
      </c>
      <c r="T28" s="25">
        <v>1</v>
      </c>
      <c r="U28" s="64" t="s">
        <v>146</v>
      </c>
      <c r="V28" s="28"/>
      <c r="W28" s="23">
        <v>19</v>
      </c>
      <c r="X28" s="10">
        <v>44123</v>
      </c>
      <c r="Y28" s="131">
        <v>945</v>
      </c>
      <c r="Z28" s="132">
        <f t="shared" si="3"/>
        <v>941</v>
      </c>
    </row>
    <row r="29" spans="1:26" s="29" customFormat="1" x14ac:dyDescent="0.25">
      <c r="A29" s="23">
        <v>20</v>
      </c>
      <c r="B29" s="10">
        <v>44185</v>
      </c>
      <c r="C29" s="24">
        <v>0</v>
      </c>
      <c r="D29" s="25">
        <v>1</v>
      </c>
      <c r="E29" s="26">
        <v>1</v>
      </c>
      <c r="F29" s="39">
        <f t="shared" si="1"/>
        <v>33307</v>
      </c>
      <c r="G29" s="41"/>
      <c r="H29" s="26">
        <v>0</v>
      </c>
      <c r="I29" s="39">
        <v>836</v>
      </c>
      <c r="J29" s="47">
        <f t="shared" si="0"/>
        <v>32471</v>
      </c>
      <c r="K29" s="31">
        <v>25</v>
      </c>
      <c r="L29" s="36">
        <v>0</v>
      </c>
      <c r="M29" s="36">
        <v>0</v>
      </c>
      <c r="N29" s="36">
        <v>0.29583333333333334</v>
      </c>
      <c r="O29" s="36">
        <v>3.7499999999999999E-2</v>
      </c>
      <c r="P29" s="36">
        <v>0.66666666666666663</v>
      </c>
      <c r="Q29" s="61">
        <v>0</v>
      </c>
      <c r="R29" s="35">
        <f t="shared" si="2"/>
        <v>0</v>
      </c>
      <c r="S29" s="25">
        <v>1</v>
      </c>
      <c r="T29" s="25">
        <v>1</v>
      </c>
      <c r="U29" s="64"/>
      <c r="V29" s="28"/>
      <c r="W29" s="23">
        <v>20</v>
      </c>
      <c r="X29" s="10">
        <v>44124</v>
      </c>
      <c r="Y29" s="131">
        <v>840</v>
      </c>
      <c r="Z29" s="132">
        <f t="shared" si="3"/>
        <v>836</v>
      </c>
    </row>
    <row r="30" spans="1:26" s="29" customFormat="1" x14ac:dyDescent="0.25">
      <c r="A30" s="23">
        <v>21</v>
      </c>
      <c r="B30" s="10">
        <v>44186</v>
      </c>
      <c r="C30" s="24">
        <v>0</v>
      </c>
      <c r="D30" s="25">
        <v>1</v>
      </c>
      <c r="E30" s="26">
        <v>1</v>
      </c>
      <c r="F30" s="30">
        <f t="shared" si="1"/>
        <v>32471</v>
      </c>
      <c r="G30" s="41"/>
      <c r="H30" s="26">
        <v>0</v>
      </c>
      <c r="I30" s="39">
        <v>973</v>
      </c>
      <c r="J30" s="71">
        <f t="shared" si="0"/>
        <v>31498</v>
      </c>
      <c r="K30" s="32">
        <v>23</v>
      </c>
      <c r="L30" s="36">
        <v>0</v>
      </c>
      <c r="M30" s="36">
        <v>0</v>
      </c>
      <c r="N30" s="36">
        <v>0.27916666666666667</v>
      </c>
      <c r="O30" s="36">
        <v>0.125</v>
      </c>
      <c r="P30" s="36">
        <v>0.59583333333333333</v>
      </c>
      <c r="Q30" s="72">
        <v>0</v>
      </c>
      <c r="R30" s="36">
        <f t="shared" si="2"/>
        <v>0</v>
      </c>
      <c r="S30" s="25">
        <v>1</v>
      </c>
      <c r="T30" s="25">
        <v>1</v>
      </c>
      <c r="U30" s="64"/>
      <c r="V30" s="28"/>
      <c r="W30" s="23">
        <v>21</v>
      </c>
      <c r="X30" s="70">
        <v>44125</v>
      </c>
      <c r="Y30" s="131">
        <v>978</v>
      </c>
      <c r="Z30" s="144">
        <f t="shared" si="3"/>
        <v>973</v>
      </c>
    </row>
    <row r="31" spans="1:26" s="29" customFormat="1" x14ac:dyDescent="0.25">
      <c r="A31" s="23">
        <v>22</v>
      </c>
      <c r="B31" s="10">
        <v>44187</v>
      </c>
      <c r="C31" s="24">
        <v>0</v>
      </c>
      <c r="D31" s="25">
        <v>1</v>
      </c>
      <c r="E31" s="26">
        <v>1</v>
      </c>
      <c r="F31" s="30">
        <f t="shared" si="1"/>
        <v>31498</v>
      </c>
      <c r="G31" s="41"/>
      <c r="H31" s="26">
        <v>0</v>
      </c>
      <c r="I31" s="39">
        <v>1121</v>
      </c>
      <c r="J31" s="71">
        <f t="shared" si="0"/>
        <v>30377</v>
      </c>
      <c r="K31" s="32">
        <v>21</v>
      </c>
      <c r="L31" s="36">
        <v>0</v>
      </c>
      <c r="M31" s="36">
        <v>0</v>
      </c>
      <c r="N31" s="36">
        <v>0.43333333333333335</v>
      </c>
      <c r="O31" s="36">
        <v>4.5833333333333337E-2</v>
      </c>
      <c r="P31" s="36">
        <v>0.52083333333333337</v>
      </c>
      <c r="Q31" s="72">
        <v>0</v>
      </c>
      <c r="R31" s="36">
        <f t="shared" si="2"/>
        <v>0</v>
      </c>
      <c r="S31" s="25">
        <v>1</v>
      </c>
      <c r="T31" s="25">
        <v>1</v>
      </c>
      <c r="U31" s="64"/>
      <c r="V31" s="28"/>
      <c r="W31" s="23">
        <v>22</v>
      </c>
      <c r="X31" s="70">
        <v>44126</v>
      </c>
      <c r="Y31" s="131">
        <v>1124</v>
      </c>
      <c r="Z31" s="144">
        <f t="shared" si="3"/>
        <v>1121</v>
      </c>
    </row>
    <row r="32" spans="1:26" s="29" customFormat="1" x14ac:dyDescent="0.25">
      <c r="A32" s="23">
        <v>23</v>
      </c>
      <c r="B32" s="10">
        <v>44188</v>
      </c>
      <c r="C32" s="24">
        <v>0</v>
      </c>
      <c r="D32" s="25">
        <v>1</v>
      </c>
      <c r="E32" s="26">
        <v>1</v>
      </c>
      <c r="F32" s="39">
        <f t="shared" si="1"/>
        <v>30377</v>
      </c>
      <c r="G32" s="41"/>
      <c r="H32" s="26">
        <v>0</v>
      </c>
      <c r="I32" s="39">
        <v>1444</v>
      </c>
      <c r="J32" s="47">
        <f t="shared" si="0"/>
        <v>28933</v>
      </c>
      <c r="K32" s="31">
        <v>19</v>
      </c>
      <c r="L32" s="36">
        <v>0</v>
      </c>
      <c r="M32" s="36">
        <v>0</v>
      </c>
      <c r="N32" s="36">
        <v>0.56666666666666665</v>
      </c>
      <c r="O32" s="36">
        <v>7.9166666666666663E-2</v>
      </c>
      <c r="P32" s="36">
        <v>0.35416666666666669</v>
      </c>
      <c r="Q32" s="61">
        <v>0</v>
      </c>
      <c r="R32" s="35">
        <f t="shared" si="2"/>
        <v>0</v>
      </c>
      <c r="S32" s="25">
        <v>1</v>
      </c>
      <c r="T32" s="25">
        <v>1</v>
      </c>
      <c r="U32" s="64"/>
      <c r="V32" s="28"/>
      <c r="W32" s="23">
        <v>23</v>
      </c>
      <c r="X32" s="10">
        <v>44127</v>
      </c>
      <c r="Y32" s="131">
        <v>1448</v>
      </c>
      <c r="Z32" s="132">
        <f t="shared" si="3"/>
        <v>1444</v>
      </c>
    </row>
    <row r="33" spans="1:26" s="29" customFormat="1" x14ac:dyDescent="0.25">
      <c r="A33" s="23">
        <v>24</v>
      </c>
      <c r="B33" s="10">
        <v>44189</v>
      </c>
      <c r="C33" s="24">
        <v>0</v>
      </c>
      <c r="D33" s="25">
        <v>1</v>
      </c>
      <c r="E33" s="26">
        <v>1</v>
      </c>
      <c r="F33" s="39">
        <f t="shared" si="1"/>
        <v>28933</v>
      </c>
      <c r="G33" s="41"/>
      <c r="H33" s="26">
        <v>0</v>
      </c>
      <c r="I33" s="39">
        <v>448</v>
      </c>
      <c r="J33" s="47">
        <f t="shared" si="0"/>
        <v>28485</v>
      </c>
      <c r="K33" s="31">
        <v>17</v>
      </c>
      <c r="L33" s="36">
        <v>0</v>
      </c>
      <c r="M33" s="36">
        <v>0</v>
      </c>
      <c r="N33" s="36">
        <v>0.1125</v>
      </c>
      <c r="O33" s="36">
        <v>2.0833333333333332E-2</v>
      </c>
      <c r="P33" s="36">
        <v>0.8666666666666667</v>
      </c>
      <c r="Q33" s="61">
        <v>0</v>
      </c>
      <c r="R33" s="35">
        <f t="shared" si="2"/>
        <v>0</v>
      </c>
      <c r="S33" s="25">
        <v>1</v>
      </c>
      <c r="T33" s="25">
        <v>1</v>
      </c>
      <c r="U33" s="64"/>
      <c r="V33" s="28"/>
      <c r="W33" s="23">
        <v>24</v>
      </c>
      <c r="X33" s="10">
        <v>44128</v>
      </c>
      <c r="Y33" s="131">
        <v>451</v>
      </c>
      <c r="Z33" s="132">
        <f t="shared" si="3"/>
        <v>448</v>
      </c>
    </row>
    <row r="34" spans="1:26" s="29" customFormat="1" x14ac:dyDescent="0.25">
      <c r="A34" s="23">
        <v>25</v>
      </c>
      <c r="B34" s="70">
        <v>44190</v>
      </c>
      <c r="C34" s="24">
        <v>0</v>
      </c>
      <c r="D34" s="25">
        <v>1</v>
      </c>
      <c r="E34" s="26">
        <v>1</v>
      </c>
      <c r="F34" s="30">
        <f t="shared" si="1"/>
        <v>28485</v>
      </c>
      <c r="G34" s="41"/>
      <c r="H34" s="26">
        <v>0</v>
      </c>
      <c r="I34" s="30">
        <v>570</v>
      </c>
      <c r="J34" s="71">
        <f t="shared" si="0"/>
        <v>27915</v>
      </c>
      <c r="K34" s="32">
        <v>15</v>
      </c>
      <c r="L34" s="36">
        <v>0</v>
      </c>
      <c r="M34" s="36">
        <v>0</v>
      </c>
      <c r="N34" s="36">
        <v>0.17500000000000002</v>
      </c>
      <c r="O34" s="36">
        <v>2.0833333333333332E-2</v>
      </c>
      <c r="P34" s="36">
        <v>0.8041666666666667</v>
      </c>
      <c r="Q34" s="72">
        <v>0</v>
      </c>
      <c r="R34" s="36">
        <f t="shared" si="2"/>
        <v>0</v>
      </c>
      <c r="S34" s="25">
        <v>1</v>
      </c>
      <c r="T34" s="25">
        <v>1</v>
      </c>
      <c r="U34" s="64"/>
      <c r="V34" s="28"/>
      <c r="W34" s="23">
        <v>25</v>
      </c>
      <c r="X34" s="70">
        <v>44129</v>
      </c>
      <c r="Y34" s="133">
        <v>573</v>
      </c>
      <c r="Z34" s="144">
        <f t="shared" si="3"/>
        <v>570</v>
      </c>
    </row>
    <row r="35" spans="1:26" s="29" customFormat="1" x14ac:dyDescent="0.25">
      <c r="A35" s="23">
        <v>26</v>
      </c>
      <c r="B35" s="10">
        <v>44191</v>
      </c>
      <c r="C35" s="24">
        <v>0</v>
      </c>
      <c r="D35" s="25">
        <v>1</v>
      </c>
      <c r="E35" s="26">
        <v>1</v>
      </c>
      <c r="F35" s="39">
        <f t="shared" si="1"/>
        <v>27915</v>
      </c>
      <c r="G35" s="41"/>
      <c r="H35" s="26">
        <v>0</v>
      </c>
      <c r="I35" s="39">
        <v>1770</v>
      </c>
      <c r="J35" s="47">
        <f t="shared" si="0"/>
        <v>26145</v>
      </c>
      <c r="K35" s="31">
        <v>13</v>
      </c>
      <c r="L35" s="36">
        <v>0</v>
      </c>
      <c r="M35" s="36">
        <v>0</v>
      </c>
      <c r="N35" s="36">
        <v>0.74583333333333324</v>
      </c>
      <c r="O35" s="36">
        <v>6.6666666666666666E-2</v>
      </c>
      <c r="P35" s="36">
        <v>0.1875</v>
      </c>
      <c r="Q35" s="61">
        <v>0</v>
      </c>
      <c r="R35" s="35">
        <f t="shared" si="2"/>
        <v>0</v>
      </c>
      <c r="S35" s="25">
        <v>1</v>
      </c>
      <c r="T35" s="25">
        <v>1</v>
      </c>
      <c r="U35" s="64"/>
      <c r="V35" s="28"/>
      <c r="W35" s="23">
        <v>26</v>
      </c>
      <c r="X35" s="10">
        <v>44130</v>
      </c>
      <c r="Y35" s="131">
        <v>1772</v>
      </c>
      <c r="Z35" s="132">
        <f t="shared" si="3"/>
        <v>1770</v>
      </c>
    </row>
    <row r="36" spans="1:26" s="29" customFormat="1" x14ac:dyDescent="0.25">
      <c r="A36" s="23">
        <v>27</v>
      </c>
      <c r="B36" s="10">
        <v>44192</v>
      </c>
      <c r="C36" s="24">
        <v>0</v>
      </c>
      <c r="D36" s="25">
        <v>1</v>
      </c>
      <c r="E36" s="26">
        <v>1</v>
      </c>
      <c r="F36" s="30">
        <f t="shared" si="1"/>
        <v>26145</v>
      </c>
      <c r="G36" s="41"/>
      <c r="H36" s="26">
        <v>0</v>
      </c>
      <c r="I36" s="39">
        <v>975</v>
      </c>
      <c r="J36" s="71">
        <f t="shared" si="0"/>
        <v>25170</v>
      </c>
      <c r="K36" s="31">
        <v>11</v>
      </c>
      <c r="L36" s="36">
        <v>0</v>
      </c>
      <c r="M36" s="36">
        <v>0</v>
      </c>
      <c r="N36" s="36">
        <v>0.34166666666666662</v>
      </c>
      <c r="O36" s="36">
        <v>6.25E-2</v>
      </c>
      <c r="P36" s="36">
        <v>0.59583333333333333</v>
      </c>
      <c r="Q36" s="72">
        <v>0</v>
      </c>
      <c r="R36" s="36">
        <f t="shared" si="2"/>
        <v>0</v>
      </c>
      <c r="S36" s="25">
        <v>1</v>
      </c>
      <c r="T36" s="25">
        <v>1</v>
      </c>
      <c r="U36" s="64"/>
      <c r="V36" s="28"/>
      <c r="W36" s="23">
        <v>27</v>
      </c>
      <c r="X36" s="10">
        <v>44131</v>
      </c>
      <c r="Y36" s="131">
        <v>978</v>
      </c>
      <c r="Z36" s="144">
        <f t="shared" si="3"/>
        <v>975</v>
      </c>
    </row>
    <row r="37" spans="1:26" s="29" customFormat="1" x14ac:dyDescent="0.25">
      <c r="A37" s="23">
        <v>28</v>
      </c>
      <c r="B37" s="10">
        <v>44193</v>
      </c>
      <c r="C37" s="24">
        <v>0</v>
      </c>
      <c r="D37" s="25">
        <v>1</v>
      </c>
      <c r="E37" s="26">
        <v>1</v>
      </c>
      <c r="F37" s="30">
        <f t="shared" si="1"/>
        <v>25170</v>
      </c>
      <c r="G37" s="41"/>
      <c r="H37" s="26">
        <v>0</v>
      </c>
      <c r="I37" s="39">
        <v>1733</v>
      </c>
      <c r="J37" s="71">
        <f t="shared" si="0"/>
        <v>23437</v>
      </c>
      <c r="K37" s="31">
        <v>9</v>
      </c>
      <c r="L37" s="36">
        <v>0</v>
      </c>
      <c r="M37" s="36">
        <v>0</v>
      </c>
      <c r="N37" s="36">
        <v>0.31666666666666665</v>
      </c>
      <c r="O37" s="36">
        <v>0.47916666666666669</v>
      </c>
      <c r="P37" s="36">
        <v>0.20416666666666669</v>
      </c>
      <c r="Q37" s="72">
        <v>0</v>
      </c>
      <c r="R37" s="36">
        <f t="shared" si="2"/>
        <v>0</v>
      </c>
      <c r="S37" s="25">
        <v>1</v>
      </c>
      <c r="T37" s="25">
        <v>1</v>
      </c>
      <c r="U37" s="64"/>
      <c r="V37" s="28"/>
      <c r="W37" s="23">
        <v>28</v>
      </c>
      <c r="X37" s="10">
        <v>44132</v>
      </c>
      <c r="Y37" s="131">
        <v>1739</v>
      </c>
      <c r="Z37" s="144">
        <f t="shared" si="3"/>
        <v>1733</v>
      </c>
    </row>
    <row r="38" spans="1:26" s="29" customFormat="1" x14ac:dyDescent="0.25">
      <c r="A38" s="23">
        <v>29</v>
      </c>
      <c r="B38" s="10">
        <v>44194</v>
      </c>
      <c r="C38" s="24">
        <v>0</v>
      </c>
      <c r="D38" s="25">
        <v>1</v>
      </c>
      <c r="E38" s="26">
        <v>1</v>
      </c>
      <c r="F38" s="30">
        <f t="shared" si="1"/>
        <v>23437</v>
      </c>
      <c r="G38" s="41"/>
      <c r="H38" s="26">
        <v>0</v>
      </c>
      <c r="I38" s="39">
        <v>1170</v>
      </c>
      <c r="J38" s="71">
        <f t="shared" si="0"/>
        <v>22267</v>
      </c>
      <c r="K38" s="31">
        <v>7</v>
      </c>
      <c r="L38" s="36">
        <v>0</v>
      </c>
      <c r="M38" s="36">
        <v>0</v>
      </c>
      <c r="N38" s="36">
        <v>0.10833333333333334</v>
      </c>
      <c r="O38" s="36">
        <v>0.39583333333333331</v>
      </c>
      <c r="P38" s="36">
        <v>0.49583333333333335</v>
      </c>
      <c r="Q38" s="36">
        <v>0</v>
      </c>
      <c r="R38" s="36">
        <f t="shared" si="2"/>
        <v>0</v>
      </c>
      <c r="S38" s="25">
        <v>1</v>
      </c>
      <c r="T38" s="25">
        <v>1</v>
      </c>
      <c r="U38" s="64"/>
      <c r="V38" s="28"/>
      <c r="W38" s="23">
        <v>29</v>
      </c>
      <c r="X38" s="10">
        <v>44133</v>
      </c>
      <c r="Y38" s="131">
        <v>1172</v>
      </c>
      <c r="Z38" s="144">
        <f t="shared" si="3"/>
        <v>1170</v>
      </c>
    </row>
    <row r="39" spans="1:26" s="29" customFormat="1" x14ac:dyDescent="0.25">
      <c r="A39" s="89">
        <v>30</v>
      </c>
      <c r="B39" s="10">
        <v>44195</v>
      </c>
      <c r="C39" s="91">
        <v>0</v>
      </c>
      <c r="D39" s="92">
        <v>1</v>
      </c>
      <c r="E39" s="93">
        <v>1</v>
      </c>
      <c r="F39" s="94">
        <f t="shared" si="1"/>
        <v>22267</v>
      </c>
      <c r="G39" s="95"/>
      <c r="H39" s="93">
        <v>0</v>
      </c>
      <c r="I39" s="39">
        <v>1048</v>
      </c>
      <c r="J39" s="97">
        <f t="shared" si="0"/>
        <v>21219</v>
      </c>
      <c r="K39" s="31">
        <v>6</v>
      </c>
      <c r="L39" s="99">
        <v>0</v>
      </c>
      <c r="M39" s="99">
        <v>0</v>
      </c>
      <c r="N39" s="99">
        <v>0.34583333333333338</v>
      </c>
      <c r="O39" s="99">
        <v>9.5833333333333326E-2</v>
      </c>
      <c r="P39" s="99">
        <v>0.55833333333333335</v>
      </c>
      <c r="Q39" s="35">
        <v>0</v>
      </c>
      <c r="R39" s="101">
        <f>D39-(L39+M39+P39+N39+O39+Q39)</f>
        <v>0</v>
      </c>
      <c r="S39" s="92">
        <v>1</v>
      </c>
      <c r="T39" s="92">
        <v>1</v>
      </c>
      <c r="U39" s="114"/>
      <c r="V39" s="28"/>
      <c r="W39" s="89">
        <v>30</v>
      </c>
      <c r="X39" s="10">
        <v>44134</v>
      </c>
      <c r="Y39" s="131">
        <v>1051</v>
      </c>
      <c r="Z39" s="132">
        <f t="shared" si="3"/>
        <v>1048</v>
      </c>
    </row>
    <row r="40" spans="1:26" s="29" customFormat="1" ht="15.75" thickBot="1" x14ac:dyDescent="0.3">
      <c r="A40" s="148">
        <v>31</v>
      </c>
      <c r="B40" s="13">
        <v>44196</v>
      </c>
      <c r="C40" s="91">
        <v>0</v>
      </c>
      <c r="D40" s="92">
        <v>1</v>
      </c>
      <c r="E40" s="93">
        <v>1</v>
      </c>
      <c r="F40" s="94">
        <f t="shared" si="1"/>
        <v>21219</v>
      </c>
      <c r="G40" s="95"/>
      <c r="H40" s="93">
        <v>0</v>
      </c>
      <c r="I40" s="96">
        <v>1720</v>
      </c>
      <c r="J40" s="97">
        <f t="shared" si="0"/>
        <v>19499</v>
      </c>
      <c r="K40" s="98">
        <v>5</v>
      </c>
      <c r="L40" s="99">
        <v>0</v>
      </c>
      <c r="M40" s="99">
        <v>0</v>
      </c>
      <c r="N40" s="99">
        <v>0.30833333333333335</v>
      </c>
      <c r="O40" s="99">
        <v>0.47916666666666669</v>
      </c>
      <c r="P40" s="99">
        <v>0.21249999999999999</v>
      </c>
      <c r="Q40" s="100">
        <v>0</v>
      </c>
      <c r="R40" s="101">
        <f>D40-(L40+M40+P40+N40+O40+Q40)</f>
        <v>0</v>
      </c>
      <c r="S40" s="92">
        <v>1</v>
      </c>
      <c r="T40" s="92">
        <v>1</v>
      </c>
      <c r="U40" s="114"/>
      <c r="V40" s="28"/>
      <c r="W40" s="148">
        <v>31</v>
      </c>
      <c r="X40" s="13">
        <v>44135</v>
      </c>
      <c r="Y40" s="134">
        <v>1723</v>
      </c>
      <c r="Z40" s="132">
        <f>I40</f>
        <v>1720</v>
      </c>
    </row>
    <row r="41" spans="1:26" ht="15.75" thickBot="1" x14ac:dyDescent="0.3">
      <c r="A41" s="183" t="s">
        <v>38</v>
      </c>
      <c r="B41" s="184"/>
      <c r="C41" s="184"/>
      <c r="D41" s="184"/>
      <c r="E41" s="164">
        <f>SUM(E10:E39)</f>
        <v>30</v>
      </c>
      <c r="F41" s="164"/>
      <c r="G41" s="164">
        <f>SUM(G10:G39)</f>
        <v>43000</v>
      </c>
      <c r="H41" s="164">
        <f>SUM(H10:H39)</f>
        <v>0</v>
      </c>
      <c r="I41" s="103">
        <f>SUM(I10:I40)</f>
        <v>31618</v>
      </c>
      <c r="J41" s="164"/>
      <c r="K41" s="164"/>
      <c r="L41" s="104">
        <f>SUM(L10:L39)</f>
        <v>0</v>
      </c>
      <c r="M41" s="104">
        <f>SUM(M10:M39)</f>
        <v>0</v>
      </c>
      <c r="N41" s="104">
        <f>SUM(N10:N39)</f>
        <v>10.491666666666667</v>
      </c>
      <c r="O41" s="104">
        <f>SUM(O10:O39)</f>
        <v>1.9833333333333334</v>
      </c>
      <c r="P41" s="104">
        <f>SUM(P10:P39)</f>
        <v>17.525000000000002</v>
      </c>
      <c r="Q41" s="104"/>
      <c r="R41" s="104">
        <f>SUM(R10:R39)</f>
        <v>0</v>
      </c>
      <c r="S41" s="105">
        <v>31</v>
      </c>
      <c r="T41" s="105">
        <v>31</v>
      </c>
      <c r="U41" s="141"/>
      <c r="W41" s="189" t="s">
        <v>38</v>
      </c>
      <c r="X41" s="190"/>
      <c r="Y41" s="136">
        <f>SUM(Y10:Y40)</f>
        <v>31736</v>
      </c>
      <c r="Z41" s="135">
        <f>SUM(Z10:Z40)</f>
        <v>31618</v>
      </c>
    </row>
    <row r="43" spans="1:26" x14ac:dyDescent="0.25">
      <c r="C43" s="2" t="s">
        <v>31</v>
      </c>
      <c r="D43" s="2"/>
      <c r="E43" s="2"/>
      <c r="F43" s="2"/>
      <c r="G43" s="2"/>
      <c r="H43" s="2"/>
      <c r="I43" s="2"/>
      <c r="K43" s="5"/>
      <c r="L43" s="2" t="s">
        <v>37</v>
      </c>
      <c r="M43" s="2"/>
      <c r="N43" s="2"/>
      <c r="O43" s="2"/>
      <c r="P43" s="2"/>
      <c r="Q43" s="2"/>
      <c r="R43" s="2"/>
      <c r="S43" s="2" t="s">
        <v>32</v>
      </c>
    </row>
    <row r="44" spans="1:26" x14ac:dyDescent="0.25">
      <c r="A44" s="2"/>
      <c r="B44" s="6"/>
      <c r="J44" s="2"/>
      <c r="K44" s="6"/>
      <c r="T44" s="2"/>
      <c r="U44" s="142"/>
    </row>
    <row r="45" spans="1:26" x14ac:dyDescent="0.25">
      <c r="A45" s="2"/>
      <c r="B45" s="6"/>
      <c r="J45" s="2"/>
      <c r="K45" s="6"/>
      <c r="T45" s="2"/>
      <c r="U45" s="142"/>
    </row>
    <row r="46" spans="1:26" x14ac:dyDescent="0.25">
      <c r="A46" s="2"/>
      <c r="B46" s="6"/>
      <c r="C46" s="2"/>
      <c r="D46" s="2"/>
      <c r="E46" s="2"/>
      <c r="F46" s="2"/>
      <c r="G46" s="2"/>
      <c r="H46" s="2"/>
      <c r="I46" s="2"/>
      <c r="J46" s="2"/>
      <c r="K46" s="6"/>
      <c r="L46" s="2"/>
      <c r="M46" s="2"/>
      <c r="N46" s="2"/>
      <c r="O46" s="2"/>
      <c r="P46" s="2"/>
      <c r="Q46" s="2"/>
      <c r="R46" s="2"/>
      <c r="S46" s="2"/>
      <c r="T46" s="2"/>
      <c r="U46" s="142"/>
    </row>
    <row r="47" spans="1:26" x14ac:dyDescent="0.25">
      <c r="A47" s="2"/>
      <c r="B47" s="6" t="s">
        <v>39</v>
      </c>
      <c r="D47" s="2"/>
      <c r="E47" s="2"/>
      <c r="F47" s="2"/>
      <c r="G47" s="2"/>
      <c r="H47" s="2"/>
      <c r="I47" s="2"/>
      <c r="J47" s="2"/>
      <c r="K47" s="6" t="s">
        <v>89</v>
      </c>
      <c r="M47" s="2"/>
      <c r="N47" s="2"/>
      <c r="O47" s="2"/>
      <c r="P47" s="2"/>
      <c r="Q47" s="2"/>
      <c r="R47" s="2"/>
      <c r="S47" s="52" t="s">
        <v>40</v>
      </c>
      <c r="T47" s="2"/>
      <c r="U47" s="142"/>
    </row>
    <row r="48" spans="1:26" x14ac:dyDescent="0.25">
      <c r="A48" s="2"/>
      <c r="C48" s="6" t="s">
        <v>33</v>
      </c>
      <c r="D48" s="2"/>
      <c r="E48" s="2"/>
      <c r="F48" s="2"/>
      <c r="G48" s="2"/>
      <c r="H48" s="2"/>
      <c r="I48" s="2"/>
      <c r="J48" s="2"/>
      <c r="K48" s="5"/>
      <c r="L48" s="6" t="s">
        <v>33</v>
      </c>
      <c r="M48" s="2"/>
      <c r="N48" s="2"/>
      <c r="O48" s="2"/>
      <c r="P48" s="2"/>
      <c r="Q48" s="2"/>
      <c r="R48" s="2" t="s">
        <v>36</v>
      </c>
      <c r="S48" s="2"/>
      <c r="T48" s="2"/>
      <c r="U48" s="142"/>
    </row>
    <row r="50" spans="23:23" x14ac:dyDescent="0.25">
      <c r="W50" s="1">
        <f>23152-1656</f>
        <v>21496</v>
      </c>
    </row>
  </sheetData>
  <mergeCells count="29">
    <mergeCell ref="Y8:Z8"/>
    <mergeCell ref="A41:D41"/>
    <mergeCell ref="W41:X41"/>
    <mergeCell ref="Y7:Z7"/>
    <mergeCell ref="C8:C9"/>
    <mergeCell ref="D8:D9"/>
    <mergeCell ref="L8:L9"/>
    <mergeCell ref="M8:M9"/>
    <mergeCell ref="N8:N9"/>
    <mergeCell ref="O8:O9"/>
    <mergeCell ref="P8:P9"/>
    <mergeCell ref="Q8:Q9"/>
    <mergeCell ref="R8:R9"/>
    <mergeCell ref="L7:R7"/>
    <mergeCell ref="S7:S9"/>
    <mergeCell ref="T7:T9"/>
    <mergeCell ref="U7:U9"/>
    <mergeCell ref="W7:W9"/>
    <mergeCell ref="X7:X9"/>
    <mergeCell ref="A1:U1"/>
    <mergeCell ref="A7:A9"/>
    <mergeCell ref="B7:B9"/>
    <mergeCell ref="C7:D7"/>
    <mergeCell ref="E7:E9"/>
    <mergeCell ref="F7:F8"/>
    <mergeCell ref="G7:H7"/>
    <mergeCell ref="I7:I8"/>
    <mergeCell ref="J7:J8"/>
    <mergeCell ref="K7:K9"/>
  </mergeCells>
  <pageMargins left="0.27" right="0.2" top="0.37" bottom="0.28000000000000003" header="0.31" footer="0.3"/>
  <pageSetup paperSize="9" scale="70" orientation="landscape" horizontalDpi="4294967292" verticalDpi="0" r:id="rId1"/>
  <colBreaks count="1" manualBreakCount="1">
    <brk id="21" max="4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view="pageBreakPreview" topLeftCell="A4" zoomScale="90" zoomScaleNormal="90" zoomScaleSheetLayoutView="90" workbookViewId="0">
      <selection activeCell="P41" sqref="P41"/>
    </sheetView>
  </sheetViews>
  <sheetFormatPr defaultRowHeight="15" x14ac:dyDescent="0.25"/>
  <cols>
    <col min="1" max="1" width="4.28515625" style="1" customWidth="1"/>
    <col min="2" max="2" width="8.42578125" style="5" customWidth="1"/>
    <col min="3" max="3" width="7.42578125" style="1" customWidth="1"/>
    <col min="4" max="4" width="7.7109375" style="1" customWidth="1"/>
    <col min="5" max="5" width="7.85546875" style="1" customWidth="1"/>
    <col min="6" max="6" width="10.42578125" style="1" customWidth="1"/>
    <col min="7" max="7" width="7.28515625" style="1" customWidth="1"/>
    <col min="8" max="8" width="8" style="1" customWidth="1"/>
    <col min="9" max="9" width="9.140625" style="1" customWidth="1"/>
    <col min="10" max="10" width="10.42578125" style="1" customWidth="1"/>
    <col min="11" max="11" width="7.7109375" style="1" customWidth="1"/>
    <col min="12" max="13" width="8.28515625" style="1" customWidth="1"/>
    <col min="14" max="14" width="8.42578125" style="1" customWidth="1"/>
    <col min="15" max="15" width="10" style="1" customWidth="1"/>
    <col min="16" max="17" width="8.5703125" style="1" customWidth="1"/>
    <col min="18" max="18" width="8.7109375" style="1" customWidth="1"/>
    <col min="19" max="19" width="10.7109375" style="1" customWidth="1"/>
    <col min="20" max="20" width="8.42578125" style="1" customWidth="1"/>
    <col min="21" max="21" width="26.42578125" style="1" customWidth="1"/>
    <col min="22" max="16384" width="9.140625" style="1"/>
  </cols>
  <sheetData>
    <row r="1" spans="1:27" ht="18" customHeight="1" x14ac:dyDescent="0.25">
      <c r="A1" s="166" t="s">
        <v>23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</row>
    <row r="2" spans="1:27" x14ac:dyDescent="0.25">
      <c r="C2" s="3" t="s">
        <v>24</v>
      </c>
      <c r="D2" s="4"/>
      <c r="E2" s="4"/>
      <c r="F2" s="4" t="s">
        <v>54</v>
      </c>
      <c r="G2" s="4"/>
      <c r="H2" s="4"/>
      <c r="I2" s="4"/>
    </row>
    <row r="3" spans="1:27" x14ac:dyDescent="0.25">
      <c r="C3" s="3" t="s">
        <v>25</v>
      </c>
      <c r="D3" s="4"/>
      <c r="E3" s="4"/>
      <c r="F3" s="4" t="s">
        <v>55</v>
      </c>
      <c r="G3" s="4"/>
      <c r="H3" s="4"/>
      <c r="I3" s="4"/>
    </row>
    <row r="4" spans="1:27" x14ac:dyDescent="0.25">
      <c r="C4" s="3" t="s">
        <v>26</v>
      </c>
      <c r="D4" s="4"/>
      <c r="E4" s="4"/>
      <c r="F4" s="4" t="s">
        <v>56</v>
      </c>
      <c r="G4" s="4"/>
      <c r="H4" s="4"/>
      <c r="I4" s="4"/>
    </row>
    <row r="5" spans="1:27" x14ac:dyDescent="0.25">
      <c r="C5" s="3" t="s">
        <v>27</v>
      </c>
      <c r="D5" s="4"/>
      <c r="E5" s="4"/>
      <c r="F5" s="4" t="s">
        <v>29</v>
      </c>
      <c r="G5" s="4"/>
      <c r="H5" s="4"/>
      <c r="I5" s="4"/>
    </row>
    <row r="6" spans="1:27" ht="15.75" thickBot="1" x14ac:dyDescent="0.3">
      <c r="C6" s="3" t="s">
        <v>28</v>
      </c>
      <c r="D6" s="4"/>
      <c r="E6" s="4"/>
      <c r="F6" s="4" t="s">
        <v>30</v>
      </c>
      <c r="G6" s="4"/>
      <c r="H6" s="4"/>
      <c r="I6" s="4"/>
    </row>
    <row r="7" spans="1:27" ht="30.75" customHeight="1" x14ac:dyDescent="0.25">
      <c r="A7" s="167" t="s">
        <v>1</v>
      </c>
      <c r="B7" s="170" t="s">
        <v>2</v>
      </c>
      <c r="C7" s="173" t="s">
        <v>0</v>
      </c>
      <c r="D7" s="173"/>
      <c r="E7" s="173" t="s">
        <v>5</v>
      </c>
      <c r="F7" s="173" t="s">
        <v>7</v>
      </c>
      <c r="G7" s="173" t="s">
        <v>8</v>
      </c>
      <c r="H7" s="173"/>
      <c r="I7" s="176" t="s">
        <v>13</v>
      </c>
      <c r="J7" s="173" t="s">
        <v>15</v>
      </c>
      <c r="K7" s="173" t="s">
        <v>21</v>
      </c>
      <c r="L7" s="173" t="s">
        <v>18</v>
      </c>
      <c r="M7" s="173"/>
      <c r="N7" s="173"/>
      <c r="O7" s="173"/>
      <c r="P7" s="173"/>
      <c r="Q7" s="173"/>
      <c r="R7" s="173"/>
      <c r="S7" s="173" t="s">
        <v>19</v>
      </c>
      <c r="T7" s="173" t="s">
        <v>20</v>
      </c>
      <c r="U7" s="177" t="s">
        <v>22</v>
      </c>
    </row>
    <row r="8" spans="1:27" ht="17.25" customHeight="1" x14ac:dyDescent="0.25">
      <c r="A8" s="168"/>
      <c r="B8" s="171"/>
      <c r="C8" s="174" t="s">
        <v>3</v>
      </c>
      <c r="D8" s="174" t="s">
        <v>4</v>
      </c>
      <c r="E8" s="174"/>
      <c r="F8" s="174"/>
      <c r="G8" s="58" t="s">
        <v>9</v>
      </c>
      <c r="H8" s="58" t="s">
        <v>10</v>
      </c>
      <c r="I8" s="174"/>
      <c r="J8" s="174"/>
      <c r="K8" s="174"/>
      <c r="L8" s="174" t="s">
        <v>45</v>
      </c>
      <c r="M8" s="174" t="s">
        <v>46</v>
      </c>
      <c r="N8" s="174" t="s">
        <v>34</v>
      </c>
      <c r="O8" s="181" t="s">
        <v>35</v>
      </c>
      <c r="P8" s="174" t="s">
        <v>47</v>
      </c>
      <c r="Q8" s="181" t="s">
        <v>48</v>
      </c>
      <c r="R8" s="174" t="s">
        <v>17</v>
      </c>
      <c r="S8" s="174"/>
      <c r="T8" s="174"/>
      <c r="U8" s="178"/>
    </row>
    <row r="9" spans="1:27" ht="26.25" customHeight="1" thickBot="1" x14ac:dyDescent="0.3">
      <c r="A9" s="169"/>
      <c r="B9" s="172"/>
      <c r="C9" s="175"/>
      <c r="D9" s="175"/>
      <c r="E9" s="175"/>
      <c r="F9" s="59" t="s">
        <v>6</v>
      </c>
      <c r="G9" s="59" t="s">
        <v>11</v>
      </c>
      <c r="H9" s="59" t="s">
        <v>12</v>
      </c>
      <c r="I9" s="59" t="s">
        <v>14</v>
      </c>
      <c r="J9" s="59" t="s">
        <v>16</v>
      </c>
      <c r="K9" s="175"/>
      <c r="L9" s="175"/>
      <c r="M9" s="175"/>
      <c r="N9" s="175"/>
      <c r="O9" s="182"/>
      <c r="P9" s="175"/>
      <c r="Q9" s="182"/>
      <c r="R9" s="175"/>
      <c r="S9" s="175"/>
      <c r="T9" s="175"/>
      <c r="U9" s="179"/>
      <c r="V9" s="22">
        <f>180/60</f>
        <v>3</v>
      </c>
      <c r="W9" s="1">
        <f>89/60</f>
        <v>1.4833333333333334</v>
      </c>
      <c r="X9" s="1">
        <f>120/60</f>
        <v>2</v>
      </c>
      <c r="Y9" s="1">
        <f>89/60</f>
        <v>1.4833333333333334</v>
      </c>
      <c r="Z9" s="1">
        <f>40/60</f>
        <v>0.66666666666666663</v>
      </c>
      <c r="AA9" s="1">
        <f>0/60</f>
        <v>0</v>
      </c>
    </row>
    <row r="10" spans="1:27" x14ac:dyDescent="0.25">
      <c r="A10" s="7">
        <v>1</v>
      </c>
      <c r="B10" s="8">
        <v>43739</v>
      </c>
      <c r="C10" s="18">
        <v>0</v>
      </c>
      <c r="D10" s="20">
        <v>1</v>
      </c>
      <c r="E10" s="15">
        <v>1</v>
      </c>
      <c r="F10" s="15">
        <v>23152</v>
      </c>
      <c r="G10" s="38"/>
      <c r="H10" s="15">
        <v>0</v>
      </c>
      <c r="I10" s="44">
        <v>1661</v>
      </c>
      <c r="J10" s="47">
        <v>21491</v>
      </c>
      <c r="K10" s="31">
        <v>37</v>
      </c>
      <c r="L10" s="34">
        <v>0</v>
      </c>
      <c r="M10" s="35">
        <v>0.34166666666666662</v>
      </c>
      <c r="N10" s="35">
        <v>6.1805555555555558E-2</v>
      </c>
      <c r="O10" s="35">
        <v>0.2673611111111111</v>
      </c>
      <c r="P10" s="35">
        <v>0.27916666666666667</v>
      </c>
      <c r="Q10" s="61">
        <v>0</v>
      </c>
      <c r="R10" s="34">
        <f>D10-(L10+M10+N10+O10+P10+Q10)</f>
        <v>5.0000000000000044E-2</v>
      </c>
      <c r="S10" s="20">
        <v>1</v>
      </c>
      <c r="T10" s="20">
        <v>1</v>
      </c>
      <c r="U10" s="27"/>
      <c r="V10" s="22">
        <f t="shared" ref="V10:V40" si="0">180/60</f>
        <v>3</v>
      </c>
      <c r="W10" s="1">
        <f t="shared" ref="W10:W40" si="1">89/60</f>
        <v>1.4833333333333334</v>
      </c>
      <c r="X10" s="1">
        <f t="shared" ref="X10:X40" si="2">120/60</f>
        <v>2</v>
      </c>
      <c r="Y10" s="1">
        <f t="shared" ref="Y10:Y40" si="3">89/60</f>
        <v>1.4833333333333334</v>
      </c>
      <c r="Z10" s="1">
        <f t="shared" ref="Z10:Z40" si="4">40/60</f>
        <v>0.66666666666666663</v>
      </c>
      <c r="AA10" s="1">
        <f t="shared" ref="AA10:AA40" si="5">0/60</f>
        <v>0</v>
      </c>
    </row>
    <row r="11" spans="1:27" x14ac:dyDescent="0.25">
      <c r="A11" s="9">
        <v>2</v>
      </c>
      <c r="B11" s="10">
        <v>43740</v>
      </c>
      <c r="C11" s="19">
        <v>0</v>
      </c>
      <c r="D11" s="21">
        <v>1</v>
      </c>
      <c r="E11" s="16">
        <v>1</v>
      </c>
      <c r="F11" s="39">
        <f>J10</f>
        <v>21491</v>
      </c>
      <c r="G11" s="40"/>
      <c r="H11" s="16">
        <v>0</v>
      </c>
      <c r="I11" s="39">
        <v>1810</v>
      </c>
      <c r="J11" s="47">
        <f t="shared" ref="J11:J40" si="6">(F11+G11)-(H11+I11)</f>
        <v>19681</v>
      </c>
      <c r="K11" s="31">
        <v>33</v>
      </c>
      <c r="L11" s="35">
        <v>0</v>
      </c>
      <c r="M11" s="35">
        <v>0.31527777777777777</v>
      </c>
      <c r="N11" s="35">
        <v>0.12152777777777778</v>
      </c>
      <c r="O11" s="35">
        <v>0.27986111111111112</v>
      </c>
      <c r="P11" s="35">
        <v>0.28333333333333333</v>
      </c>
      <c r="Q11" s="61">
        <v>0</v>
      </c>
      <c r="R11" s="35">
        <f>D11-(L11+M11+P11+N11+O11+Q11)</f>
        <v>0</v>
      </c>
      <c r="S11" s="21">
        <v>1</v>
      </c>
      <c r="T11" s="21">
        <v>1</v>
      </c>
      <c r="U11" s="27"/>
      <c r="V11" s="22">
        <f t="shared" si="0"/>
        <v>3</v>
      </c>
      <c r="W11" s="1">
        <f t="shared" si="1"/>
        <v>1.4833333333333334</v>
      </c>
      <c r="X11" s="1">
        <f t="shared" si="2"/>
        <v>2</v>
      </c>
      <c r="Y11" s="1">
        <f t="shared" si="3"/>
        <v>1.4833333333333334</v>
      </c>
      <c r="Z11" s="1">
        <f t="shared" si="4"/>
        <v>0.66666666666666663</v>
      </c>
      <c r="AA11" s="1">
        <f t="shared" si="5"/>
        <v>0</v>
      </c>
    </row>
    <row r="12" spans="1:27" x14ac:dyDescent="0.25">
      <c r="A12" s="9">
        <v>3</v>
      </c>
      <c r="B12" s="10">
        <v>43741</v>
      </c>
      <c r="C12" s="19">
        <v>0</v>
      </c>
      <c r="D12" s="21">
        <v>1</v>
      </c>
      <c r="E12" s="16">
        <v>1</v>
      </c>
      <c r="F12" s="39">
        <f>F11-I11+G11</f>
        <v>19681</v>
      </c>
      <c r="G12" s="40"/>
      <c r="H12" s="16">
        <v>0</v>
      </c>
      <c r="I12" s="39">
        <v>1665</v>
      </c>
      <c r="J12" s="47">
        <f t="shared" si="6"/>
        <v>18016</v>
      </c>
      <c r="K12" s="32">
        <v>30</v>
      </c>
      <c r="L12" s="35">
        <v>0</v>
      </c>
      <c r="M12" s="35">
        <v>0.45833333333333331</v>
      </c>
      <c r="N12" s="35">
        <v>9.7222222222222224E-2</v>
      </c>
      <c r="O12" s="35">
        <v>2.7777777777777776E-2</v>
      </c>
      <c r="P12" s="35">
        <v>0.41666666666666669</v>
      </c>
      <c r="Q12" s="61">
        <v>0</v>
      </c>
      <c r="R12" s="35">
        <f t="shared" ref="R12:R38" si="7">D12-(L12+M12+P12+N12+O12+Q12)</f>
        <v>0</v>
      </c>
      <c r="S12" s="21">
        <v>1</v>
      </c>
      <c r="T12" s="21">
        <v>1</v>
      </c>
      <c r="U12" s="11"/>
      <c r="V12" s="22">
        <f t="shared" si="0"/>
        <v>3</v>
      </c>
      <c r="W12" s="1">
        <f t="shared" si="1"/>
        <v>1.4833333333333334</v>
      </c>
      <c r="X12" s="1">
        <f t="shared" si="2"/>
        <v>2</v>
      </c>
      <c r="Y12" s="1">
        <f t="shared" si="3"/>
        <v>1.4833333333333334</v>
      </c>
      <c r="Z12" s="1">
        <f t="shared" si="4"/>
        <v>0.66666666666666663</v>
      </c>
      <c r="AA12" s="1">
        <f t="shared" si="5"/>
        <v>0</v>
      </c>
    </row>
    <row r="13" spans="1:27" x14ac:dyDescent="0.25">
      <c r="A13" s="9">
        <v>4</v>
      </c>
      <c r="B13" s="10">
        <v>43742</v>
      </c>
      <c r="C13" s="19">
        <v>0</v>
      </c>
      <c r="D13" s="21">
        <v>1</v>
      </c>
      <c r="E13" s="16">
        <v>1</v>
      </c>
      <c r="F13" s="39">
        <f t="shared" ref="F13:F40" si="8">F12-I12+G12</f>
        <v>18016</v>
      </c>
      <c r="G13" s="40"/>
      <c r="H13" s="16">
        <v>0</v>
      </c>
      <c r="I13" s="39">
        <v>1800</v>
      </c>
      <c r="J13" s="47">
        <f t="shared" si="6"/>
        <v>16216</v>
      </c>
      <c r="K13" s="32">
        <v>27</v>
      </c>
      <c r="L13" s="35">
        <v>0</v>
      </c>
      <c r="M13" s="35">
        <v>0.49236111111111108</v>
      </c>
      <c r="N13" s="35">
        <v>9.6527777777777768E-2</v>
      </c>
      <c r="O13" s="35">
        <v>4.4444444444444446E-2</v>
      </c>
      <c r="P13" s="35">
        <v>0.3666666666666667</v>
      </c>
      <c r="Q13" s="61">
        <v>0</v>
      </c>
      <c r="R13" s="35">
        <f t="shared" si="7"/>
        <v>0</v>
      </c>
      <c r="S13" s="21">
        <v>1</v>
      </c>
      <c r="T13" s="21">
        <v>1</v>
      </c>
      <c r="U13" s="27"/>
      <c r="V13" s="22">
        <f t="shared" si="0"/>
        <v>3</v>
      </c>
      <c r="W13" s="1">
        <f t="shared" si="1"/>
        <v>1.4833333333333334</v>
      </c>
      <c r="X13" s="1">
        <f t="shared" si="2"/>
        <v>2</v>
      </c>
      <c r="Y13" s="1">
        <f t="shared" si="3"/>
        <v>1.4833333333333334</v>
      </c>
      <c r="Z13" s="1">
        <f t="shared" si="4"/>
        <v>0.66666666666666663</v>
      </c>
      <c r="AA13" s="1">
        <f t="shared" si="5"/>
        <v>0</v>
      </c>
    </row>
    <row r="14" spans="1:27" s="29" customFormat="1" x14ac:dyDescent="0.25">
      <c r="A14" s="23">
        <v>5</v>
      </c>
      <c r="B14" s="10">
        <v>43743</v>
      </c>
      <c r="C14" s="24">
        <v>0</v>
      </c>
      <c r="D14" s="25">
        <v>1</v>
      </c>
      <c r="E14" s="26">
        <v>1</v>
      </c>
      <c r="F14" s="39">
        <f t="shared" si="8"/>
        <v>16216</v>
      </c>
      <c r="G14" s="41"/>
      <c r="H14" s="26">
        <v>0</v>
      </c>
      <c r="I14" s="30">
        <v>2028</v>
      </c>
      <c r="J14" s="47">
        <f t="shared" si="6"/>
        <v>14188</v>
      </c>
      <c r="K14" s="32">
        <v>24</v>
      </c>
      <c r="L14" s="36">
        <v>0</v>
      </c>
      <c r="M14" s="36">
        <v>0.6333333333333333</v>
      </c>
      <c r="N14" s="36">
        <v>4.9305555555555554E-2</v>
      </c>
      <c r="O14" s="36">
        <v>2.5694444444444447E-2</v>
      </c>
      <c r="P14" s="36">
        <v>0.29166666666666669</v>
      </c>
      <c r="Q14" s="61">
        <v>0</v>
      </c>
      <c r="R14" s="35">
        <f t="shared" si="7"/>
        <v>0</v>
      </c>
      <c r="S14" s="25">
        <v>1</v>
      </c>
      <c r="T14" s="25">
        <v>1</v>
      </c>
      <c r="U14" s="27"/>
      <c r="V14" s="28">
        <f t="shared" si="0"/>
        <v>3</v>
      </c>
      <c r="W14" s="29">
        <f t="shared" si="1"/>
        <v>1.4833333333333334</v>
      </c>
      <c r="X14" s="29">
        <f t="shared" si="2"/>
        <v>2</v>
      </c>
      <c r="Y14" s="29">
        <f t="shared" si="3"/>
        <v>1.4833333333333334</v>
      </c>
      <c r="Z14" s="29">
        <f t="shared" si="4"/>
        <v>0.66666666666666663</v>
      </c>
      <c r="AA14" s="29">
        <f t="shared" si="5"/>
        <v>0</v>
      </c>
    </row>
    <row r="15" spans="1:27" s="29" customFormat="1" x14ac:dyDescent="0.25">
      <c r="A15" s="23">
        <v>6</v>
      </c>
      <c r="B15" s="10">
        <v>43744</v>
      </c>
      <c r="C15" s="24">
        <v>0</v>
      </c>
      <c r="D15" s="25">
        <v>1</v>
      </c>
      <c r="E15" s="26">
        <v>1</v>
      </c>
      <c r="F15" s="39">
        <f t="shared" si="8"/>
        <v>14188</v>
      </c>
      <c r="G15" s="41"/>
      <c r="H15" s="26">
        <v>0</v>
      </c>
      <c r="I15" s="30">
        <v>1769</v>
      </c>
      <c r="J15" s="47">
        <f t="shared" si="6"/>
        <v>12419</v>
      </c>
      <c r="K15" s="32">
        <v>21</v>
      </c>
      <c r="L15" s="36">
        <v>0</v>
      </c>
      <c r="M15" s="36">
        <v>0.50138888888888888</v>
      </c>
      <c r="N15" s="36">
        <v>5.9722222222222225E-2</v>
      </c>
      <c r="O15" s="36">
        <v>3.888888888888889E-2</v>
      </c>
      <c r="P15" s="54">
        <v>0.39999999999999997</v>
      </c>
      <c r="Q15" s="61">
        <v>0</v>
      </c>
      <c r="R15" s="35">
        <f t="shared" si="7"/>
        <v>0</v>
      </c>
      <c r="S15" s="25">
        <v>1</v>
      </c>
      <c r="T15" s="25">
        <v>1</v>
      </c>
      <c r="V15" s="28">
        <f t="shared" si="0"/>
        <v>3</v>
      </c>
      <c r="W15" s="29">
        <f t="shared" si="1"/>
        <v>1.4833333333333334</v>
      </c>
      <c r="X15" s="29">
        <f t="shared" si="2"/>
        <v>2</v>
      </c>
      <c r="Y15" s="29">
        <f t="shared" si="3"/>
        <v>1.4833333333333334</v>
      </c>
      <c r="Z15" s="29">
        <f t="shared" si="4"/>
        <v>0.66666666666666663</v>
      </c>
      <c r="AA15" s="29">
        <f t="shared" si="5"/>
        <v>0</v>
      </c>
    </row>
    <row r="16" spans="1:27" s="29" customFormat="1" x14ac:dyDescent="0.25">
      <c r="A16" s="23">
        <v>7</v>
      </c>
      <c r="B16" s="10">
        <v>43745</v>
      </c>
      <c r="C16" s="24">
        <v>0</v>
      </c>
      <c r="D16" s="25">
        <v>1</v>
      </c>
      <c r="E16" s="26">
        <v>1</v>
      </c>
      <c r="F16" s="39">
        <f t="shared" si="8"/>
        <v>12419</v>
      </c>
      <c r="G16" s="41"/>
      <c r="H16" s="26">
        <v>0</v>
      </c>
      <c r="I16" s="30">
        <v>1685</v>
      </c>
      <c r="J16" s="47">
        <f>(F16+G16)-(H16+I16)</f>
        <v>10734</v>
      </c>
      <c r="K16" s="32">
        <v>18</v>
      </c>
      <c r="L16" s="36">
        <v>0</v>
      </c>
      <c r="M16" s="36">
        <v>0.42708333333333331</v>
      </c>
      <c r="N16" s="36">
        <v>0.12847222222222224</v>
      </c>
      <c r="O16" s="53">
        <v>2.7777777777777776E-2</v>
      </c>
      <c r="P16" s="36">
        <v>0.41666666666666669</v>
      </c>
      <c r="Q16" s="61">
        <v>0</v>
      </c>
      <c r="R16" s="35">
        <f t="shared" si="7"/>
        <v>0</v>
      </c>
      <c r="S16" s="25">
        <v>1</v>
      </c>
      <c r="T16" s="25">
        <v>1</v>
      </c>
      <c r="U16" s="27"/>
      <c r="V16" s="28">
        <f t="shared" si="0"/>
        <v>3</v>
      </c>
      <c r="W16" s="29">
        <f t="shared" si="1"/>
        <v>1.4833333333333334</v>
      </c>
      <c r="X16" s="29">
        <f t="shared" si="2"/>
        <v>2</v>
      </c>
      <c r="Y16" s="29">
        <f t="shared" si="3"/>
        <v>1.4833333333333334</v>
      </c>
      <c r="Z16" s="29">
        <f t="shared" si="4"/>
        <v>0.66666666666666663</v>
      </c>
      <c r="AA16" s="29">
        <f t="shared" si="5"/>
        <v>0</v>
      </c>
    </row>
    <row r="17" spans="1:27" s="29" customFormat="1" ht="22.5" x14ac:dyDescent="0.25">
      <c r="A17" s="23">
        <v>8</v>
      </c>
      <c r="B17" s="10">
        <v>43746</v>
      </c>
      <c r="C17" s="24">
        <v>0</v>
      </c>
      <c r="D17" s="25">
        <v>1</v>
      </c>
      <c r="E17" s="26">
        <v>1</v>
      </c>
      <c r="F17" s="39">
        <f t="shared" si="8"/>
        <v>10734</v>
      </c>
      <c r="G17" s="41">
        <v>14950</v>
      </c>
      <c r="H17" s="26">
        <v>0</v>
      </c>
      <c r="I17" s="30">
        <v>1969</v>
      </c>
      <c r="J17" s="47">
        <f t="shared" si="6"/>
        <v>23715</v>
      </c>
      <c r="K17" s="32">
        <v>65</v>
      </c>
      <c r="L17" s="36">
        <v>0</v>
      </c>
      <c r="M17" s="36">
        <v>0.58680555555555558</v>
      </c>
      <c r="N17" s="36">
        <v>7.013888888888889E-2</v>
      </c>
      <c r="O17" s="36">
        <v>3.888888888888889E-2</v>
      </c>
      <c r="P17" s="36">
        <v>0.30416666666666664</v>
      </c>
      <c r="Q17" s="61">
        <v>0</v>
      </c>
      <c r="R17" s="35">
        <f t="shared" si="7"/>
        <v>0</v>
      </c>
      <c r="S17" s="25">
        <v>1</v>
      </c>
      <c r="T17" s="25">
        <v>1</v>
      </c>
      <c r="U17" s="64" t="s">
        <v>66</v>
      </c>
      <c r="V17" s="28">
        <f t="shared" si="0"/>
        <v>3</v>
      </c>
      <c r="W17" s="29">
        <f t="shared" si="1"/>
        <v>1.4833333333333334</v>
      </c>
      <c r="X17" s="29">
        <f t="shared" si="2"/>
        <v>2</v>
      </c>
      <c r="Y17" s="29">
        <f t="shared" si="3"/>
        <v>1.4833333333333334</v>
      </c>
      <c r="Z17" s="29">
        <f t="shared" si="4"/>
        <v>0.66666666666666663</v>
      </c>
      <c r="AA17" s="29">
        <f t="shared" si="5"/>
        <v>0</v>
      </c>
    </row>
    <row r="18" spans="1:27" s="29" customFormat="1" x14ac:dyDescent="0.25">
      <c r="A18" s="23">
        <v>9</v>
      </c>
      <c r="B18" s="10">
        <v>43747</v>
      </c>
      <c r="C18" s="24">
        <v>0</v>
      </c>
      <c r="D18" s="25">
        <v>1</v>
      </c>
      <c r="E18" s="26">
        <v>1</v>
      </c>
      <c r="F18" s="39">
        <f>F17-I17+G17</f>
        <v>23715</v>
      </c>
      <c r="G18" s="41"/>
      <c r="H18" s="26">
        <v>0</v>
      </c>
      <c r="I18" s="30">
        <v>1797</v>
      </c>
      <c r="J18" s="47">
        <f t="shared" si="6"/>
        <v>21918</v>
      </c>
      <c r="K18" s="32">
        <v>62</v>
      </c>
      <c r="L18" s="36">
        <v>0</v>
      </c>
      <c r="M18" s="36">
        <v>0.50972222222222219</v>
      </c>
      <c r="N18" s="36">
        <v>9.0277777777777776E-2</v>
      </c>
      <c r="O18" s="36">
        <v>3.7499999999999999E-2</v>
      </c>
      <c r="P18" s="36">
        <v>0.36249999999999999</v>
      </c>
      <c r="Q18" s="61">
        <v>0</v>
      </c>
      <c r="R18" s="35">
        <f t="shared" si="7"/>
        <v>0</v>
      </c>
      <c r="S18" s="25">
        <v>1</v>
      </c>
      <c r="T18" s="25">
        <v>1</v>
      </c>
      <c r="U18" s="64"/>
      <c r="V18" s="28">
        <f t="shared" si="0"/>
        <v>3</v>
      </c>
      <c r="W18" s="29">
        <f t="shared" si="1"/>
        <v>1.4833333333333334</v>
      </c>
      <c r="X18" s="29">
        <f t="shared" si="2"/>
        <v>2</v>
      </c>
      <c r="Y18" s="29">
        <f t="shared" si="3"/>
        <v>1.4833333333333334</v>
      </c>
      <c r="Z18" s="29">
        <f t="shared" si="4"/>
        <v>0.66666666666666663</v>
      </c>
      <c r="AA18" s="29">
        <f t="shared" si="5"/>
        <v>0</v>
      </c>
    </row>
    <row r="19" spans="1:27" s="29" customFormat="1" x14ac:dyDescent="0.25">
      <c r="A19" s="23">
        <v>10</v>
      </c>
      <c r="B19" s="10">
        <v>43748</v>
      </c>
      <c r="C19" s="24">
        <v>0</v>
      </c>
      <c r="D19" s="25">
        <v>1</v>
      </c>
      <c r="E19" s="26">
        <v>1</v>
      </c>
      <c r="F19" s="39">
        <f t="shared" si="8"/>
        <v>21918</v>
      </c>
      <c r="G19" s="41"/>
      <c r="H19" s="26">
        <v>0</v>
      </c>
      <c r="I19" s="30">
        <v>2044</v>
      </c>
      <c r="J19" s="47">
        <f t="shared" si="6"/>
        <v>19874</v>
      </c>
      <c r="K19" s="32">
        <v>59</v>
      </c>
      <c r="L19" s="36">
        <v>0</v>
      </c>
      <c r="M19" s="36">
        <v>0.59375</v>
      </c>
      <c r="N19" s="36">
        <v>9.7916666666666666E-2</v>
      </c>
      <c r="O19" s="36">
        <v>4.9999999999999996E-2</v>
      </c>
      <c r="P19" s="36">
        <v>0.25833333333333336</v>
      </c>
      <c r="Q19" s="61">
        <v>0</v>
      </c>
      <c r="R19" s="35">
        <f t="shared" si="7"/>
        <v>0</v>
      </c>
      <c r="S19" s="25">
        <v>1</v>
      </c>
      <c r="T19" s="25">
        <v>1</v>
      </c>
      <c r="U19" s="27"/>
      <c r="V19" s="28">
        <f t="shared" si="0"/>
        <v>3</v>
      </c>
      <c r="W19" s="29">
        <f t="shared" si="1"/>
        <v>1.4833333333333334</v>
      </c>
      <c r="X19" s="29">
        <f t="shared" si="2"/>
        <v>2</v>
      </c>
      <c r="Y19" s="29">
        <f t="shared" si="3"/>
        <v>1.4833333333333334</v>
      </c>
      <c r="Z19" s="29">
        <f t="shared" si="4"/>
        <v>0.66666666666666663</v>
      </c>
      <c r="AA19" s="29">
        <f t="shared" si="5"/>
        <v>0</v>
      </c>
    </row>
    <row r="20" spans="1:27" s="29" customFormat="1" x14ac:dyDescent="0.25">
      <c r="A20" s="23">
        <v>11</v>
      </c>
      <c r="B20" s="10">
        <v>43749</v>
      </c>
      <c r="C20" s="24">
        <v>0</v>
      </c>
      <c r="D20" s="25">
        <v>1</v>
      </c>
      <c r="E20" s="26">
        <v>1</v>
      </c>
      <c r="F20" s="39">
        <f>F19-I19+G19</f>
        <v>19874</v>
      </c>
      <c r="G20" s="41"/>
      <c r="H20" s="26">
        <v>0</v>
      </c>
      <c r="I20" s="30">
        <v>1900</v>
      </c>
      <c r="J20" s="47">
        <f t="shared" si="6"/>
        <v>17974</v>
      </c>
      <c r="K20" s="32">
        <v>56</v>
      </c>
      <c r="L20" s="36">
        <v>0</v>
      </c>
      <c r="M20" s="36">
        <v>0.56111111111111112</v>
      </c>
      <c r="N20" s="36">
        <v>7.4999999999999997E-2</v>
      </c>
      <c r="O20" s="36">
        <v>2.6388888888888889E-2</v>
      </c>
      <c r="P20" s="36">
        <v>0.33749999999999997</v>
      </c>
      <c r="Q20" s="61">
        <v>0</v>
      </c>
      <c r="R20" s="35">
        <f t="shared" si="7"/>
        <v>0</v>
      </c>
      <c r="S20" s="25">
        <v>1</v>
      </c>
      <c r="T20" s="25">
        <v>1</v>
      </c>
      <c r="U20" s="27"/>
      <c r="V20" s="28">
        <f t="shared" si="0"/>
        <v>3</v>
      </c>
      <c r="W20" s="29">
        <f t="shared" si="1"/>
        <v>1.4833333333333334</v>
      </c>
      <c r="X20" s="29">
        <f t="shared" si="2"/>
        <v>2</v>
      </c>
      <c r="Y20" s="29">
        <f t="shared" si="3"/>
        <v>1.4833333333333334</v>
      </c>
      <c r="Z20" s="29">
        <f t="shared" si="4"/>
        <v>0.66666666666666663</v>
      </c>
      <c r="AA20" s="29">
        <f t="shared" si="5"/>
        <v>0</v>
      </c>
    </row>
    <row r="21" spans="1:27" s="29" customFormat="1" x14ac:dyDescent="0.25">
      <c r="A21" s="23">
        <v>12</v>
      </c>
      <c r="B21" s="10">
        <v>43750</v>
      </c>
      <c r="C21" s="24">
        <v>0</v>
      </c>
      <c r="D21" s="25">
        <v>1</v>
      </c>
      <c r="E21" s="26">
        <v>1</v>
      </c>
      <c r="F21" s="39">
        <f t="shared" si="8"/>
        <v>17974</v>
      </c>
      <c r="G21" s="41"/>
      <c r="H21" s="26">
        <v>0</v>
      </c>
      <c r="I21" s="30">
        <v>1890</v>
      </c>
      <c r="J21" s="47">
        <f t="shared" si="6"/>
        <v>16084</v>
      </c>
      <c r="K21" s="32">
        <v>53</v>
      </c>
      <c r="L21" s="36">
        <v>0</v>
      </c>
      <c r="M21" s="36">
        <v>0.55902777777777779</v>
      </c>
      <c r="N21" s="36">
        <v>5.9027777777777783E-2</v>
      </c>
      <c r="O21" s="36">
        <v>4.027777777777778E-2</v>
      </c>
      <c r="P21" s="36">
        <v>0.34166666666666662</v>
      </c>
      <c r="Q21" s="61">
        <v>0</v>
      </c>
      <c r="R21" s="35">
        <f t="shared" si="7"/>
        <v>0</v>
      </c>
      <c r="S21" s="25">
        <v>1</v>
      </c>
      <c r="T21" s="25">
        <v>1</v>
      </c>
      <c r="U21" s="64"/>
      <c r="V21" s="28">
        <f t="shared" si="0"/>
        <v>3</v>
      </c>
      <c r="W21" s="29">
        <f t="shared" si="1"/>
        <v>1.4833333333333334</v>
      </c>
      <c r="X21" s="29">
        <f t="shared" si="2"/>
        <v>2</v>
      </c>
      <c r="Y21" s="29">
        <f t="shared" si="3"/>
        <v>1.4833333333333334</v>
      </c>
      <c r="Z21" s="29">
        <f t="shared" si="4"/>
        <v>0.66666666666666663</v>
      </c>
      <c r="AA21" s="29">
        <f t="shared" si="5"/>
        <v>0</v>
      </c>
    </row>
    <row r="22" spans="1:27" s="29" customFormat="1" x14ac:dyDescent="0.25">
      <c r="A22" s="23">
        <v>13</v>
      </c>
      <c r="B22" s="10">
        <v>43751</v>
      </c>
      <c r="C22" s="24">
        <v>0</v>
      </c>
      <c r="D22" s="25">
        <v>1</v>
      </c>
      <c r="E22" s="26">
        <v>1</v>
      </c>
      <c r="F22" s="39">
        <f t="shared" si="8"/>
        <v>16084</v>
      </c>
      <c r="G22" s="41"/>
      <c r="H22" s="26">
        <v>0</v>
      </c>
      <c r="I22" s="30">
        <v>1881</v>
      </c>
      <c r="J22" s="47">
        <f t="shared" si="6"/>
        <v>14203</v>
      </c>
      <c r="K22" s="32">
        <v>49</v>
      </c>
      <c r="L22" s="36">
        <v>0</v>
      </c>
      <c r="M22" s="36">
        <v>0.56458333333333333</v>
      </c>
      <c r="N22" s="36">
        <v>5.7638888888888885E-2</v>
      </c>
      <c r="O22" s="36">
        <v>3.6111111111111115E-2</v>
      </c>
      <c r="P22" s="36">
        <v>0.34166666666666662</v>
      </c>
      <c r="Q22" s="61">
        <v>0</v>
      </c>
      <c r="R22" s="35">
        <f t="shared" si="7"/>
        <v>0</v>
      </c>
      <c r="S22" s="25">
        <v>1</v>
      </c>
      <c r="T22" s="25">
        <v>1</v>
      </c>
      <c r="U22" s="27"/>
      <c r="V22" s="28">
        <f t="shared" si="0"/>
        <v>3</v>
      </c>
      <c r="W22" s="29">
        <f t="shared" si="1"/>
        <v>1.4833333333333334</v>
      </c>
      <c r="X22" s="29">
        <f t="shared" si="2"/>
        <v>2</v>
      </c>
      <c r="Y22" s="29">
        <f t="shared" si="3"/>
        <v>1.4833333333333334</v>
      </c>
      <c r="Z22" s="29">
        <f t="shared" si="4"/>
        <v>0.66666666666666663</v>
      </c>
      <c r="AA22" s="29">
        <f t="shared" si="5"/>
        <v>0</v>
      </c>
    </row>
    <row r="23" spans="1:27" s="29" customFormat="1" x14ac:dyDescent="0.25">
      <c r="A23" s="23">
        <v>14</v>
      </c>
      <c r="B23" s="10">
        <v>43752</v>
      </c>
      <c r="C23" s="24">
        <v>0</v>
      </c>
      <c r="D23" s="25">
        <v>1</v>
      </c>
      <c r="E23" s="26">
        <v>1</v>
      </c>
      <c r="F23" s="39">
        <f t="shared" si="8"/>
        <v>14203</v>
      </c>
      <c r="G23" s="41"/>
      <c r="H23" s="26">
        <v>0</v>
      </c>
      <c r="I23" s="30">
        <v>1955</v>
      </c>
      <c r="J23" s="47">
        <f t="shared" si="6"/>
        <v>12248</v>
      </c>
      <c r="K23" s="32">
        <v>46</v>
      </c>
      <c r="L23" s="36">
        <v>0</v>
      </c>
      <c r="M23" s="36">
        <v>0.58680555555555558</v>
      </c>
      <c r="N23" s="36">
        <v>6.0416666666666667E-2</v>
      </c>
      <c r="O23" s="36">
        <v>3.4027777777777775E-2</v>
      </c>
      <c r="P23" s="36">
        <v>0.31875000000000003</v>
      </c>
      <c r="Q23" s="61">
        <v>0</v>
      </c>
      <c r="R23" s="35">
        <f t="shared" si="7"/>
        <v>0</v>
      </c>
      <c r="S23" s="25">
        <v>1</v>
      </c>
      <c r="T23" s="25">
        <v>1</v>
      </c>
      <c r="U23" s="27"/>
      <c r="V23" s="28">
        <f t="shared" si="0"/>
        <v>3</v>
      </c>
      <c r="W23" s="29">
        <f t="shared" si="1"/>
        <v>1.4833333333333334</v>
      </c>
      <c r="X23" s="29">
        <f t="shared" si="2"/>
        <v>2</v>
      </c>
      <c r="Y23" s="29">
        <f t="shared" si="3"/>
        <v>1.4833333333333334</v>
      </c>
      <c r="Z23" s="29">
        <f t="shared" si="4"/>
        <v>0.66666666666666663</v>
      </c>
      <c r="AA23" s="29">
        <f t="shared" si="5"/>
        <v>0</v>
      </c>
    </row>
    <row r="24" spans="1:27" s="29" customFormat="1" x14ac:dyDescent="0.25">
      <c r="A24" s="23">
        <v>15</v>
      </c>
      <c r="B24" s="10">
        <v>43753</v>
      </c>
      <c r="C24" s="24">
        <v>0</v>
      </c>
      <c r="D24" s="25">
        <v>1</v>
      </c>
      <c r="E24" s="26">
        <v>1</v>
      </c>
      <c r="F24" s="39">
        <f t="shared" si="8"/>
        <v>12248</v>
      </c>
      <c r="G24" s="41"/>
      <c r="H24" s="26">
        <v>0</v>
      </c>
      <c r="I24" s="30">
        <v>1933</v>
      </c>
      <c r="J24" s="47">
        <f t="shared" si="6"/>
        <v>10315</v>
      </c>
      <c r="K24" s="32">
        <v>42</v>
      </c>
      <c r="L24" s="36">
        <v>0</v>
      </c>
      <c r="M24" s="36">
        <v>0.57500000000000007</v>
      </c>
      <c r="N24" s="36">
        <v>5.9027777777777783E-2</v>
      </c>
      <c r="O24" s="36">
        <v>4.0972222222222222E-2</v>
      </c>
      <c r="P24" s="54">
        <v>0.32500000000000001</v>
      </c>
      <c r="Q24" s="61">
        <v>0</v>
      </c>
      <c r="R24" s="35">
        <f t="shared" si="7"/>
        <v>0</v>
      </c>
      <c r="S24" s="25">
        <v>1</v>
      </c>
      <c r="T24" s="25">
        <v>1</v>
      </c>
      <c r="U24" s="27"/>
      <c r="V24" s="28">
        <f t="shared" si="0"/>
        <v>3</v>
      </c>
      <c r="W24" s="29">
        <f t="shared" si="1"/>
        <v>1.4833333333333334</v>
      </c>
      <c r="X24" s="29">
        <f t="shared" si="2"/>
        <v>2</v>
      </c>
      <c r="Y24" s="29">
        <f t="shared" si="3"/>
        <v>1.4833333333333334</v>
      </c>
      <c r="Z24" s="29">
        <f t="shared" si="4"/>
        <v>0.66666666666666663</v>
      </c>
      <c r="AA24" s="29">
        <f t="shared" si="5"/>
        <v>0</v>
      </c>
    </row>
    <row r="25" spans="1:27" s="29" customFormat="1" x14ac:dyDescent="0.25">
      <c r="A25" s="23">
        <v>16</v>
      </c>
      <c r="B25" s="10">
        <v>43754</v>
      </c>
      <c r="C25" s="24">
        <v>0</v>
      </c>
      <c r="D25" s="25">
        <v>1</v>
      </c>
      <c r="E25" s="26">
        <v>1</v>
      </c>
      <c r="F25" s="39">
        <f t="shared" si="8"/>
        <v>10315</v>
      </c>
      <c r="G25" s="41">
        <v>14926</v>
      </c>
      <c r="H25" s="26">
        <v>0</v>
      </c>
      <c r="I25" s="30">
        <v>2045</v>
      </c>
      <c r="J25" s="47">
        <f t="shared" si="6"/>
        <v>23196</v>
      </c>
      <c r="K25" s="32">
        <v>39</v>
      </c>
      <c r="L25" s="36">
        <v>0</v>
      </c>
      <c r="M25" s="36">
        <v>0.63124999999999998</v>
      </c>
      <c r="N25" s="36">
        <v>4.1666666666666664E-2</v>
      </c>
      <c r="O25" s="36">
        <v>2.7083333333333334E-2</v>
      </c>
      <c r="P25" s="54">
        <v>0.3</v>
      </c>
      <c r="Q25" s="61">
        <v>0</v>
      </c>
      <c r="R25" s="35">
        <f t="shared" si="7"/>
        <v>0</v>
      </c>
      <c r="S25" s="25">
        <v>1</v>
      </c>
      <c r="T25" s="25">
        <v>1</v>
      </c>
      <c r="U25" s="27" t="s">
        <v>68</v>
      </c>
      <c r="V25" s="28">
        <f t="shared" si="0"/>
        <v>3</v>
      </c>
      <c r="W25" s="29">
        <f t="shared" si="1"/>
        <v>1.4833333333333334</v>
      </c>
      <c r="X25" s="29">
        <f t="shared" si="2"/>
        <v>2</v>
      </c>
      <c r="Y25" s="29">
        <f t="shared" si="3"/>
        <v>1.4833333333333334</v>
      </c>
      <c r="Z25" s="29">
        <f t="shared" si="4"/>
        <v>0.66666666666666663</v>
      </c>
      <c r="AA25" s="29">
        <f t="shared" si="5"/>
        <v>0</v>
      </c>
    </row>
    <row r="26" spans="1:27" s="29" customFormat="1" x14ac:dyDescent="0.25">
      <c r="A26" s="23">
        <v>17</v>
      </c>
      <c r="B26" s="10">
        <v>43755</v>
      </c>
      <c r="C26" s="24">
        <v>0</v>
      </c>
      <c r="D26" s="25">
        <v>1</v>
      </c>
      <c r="E26" s="26">
        <v>1</v>
      </c>
      <c r="F26" s="39">
        <f t="shared" si="8"/>
        <v>23196</v>
      </c>
      <c r="G26" s="41"/>
      <c r="H26" s="26">
        <v>0</v>
      </c>
      <c r="I26" s="30">
        <v>1856</v>
      </c>
      <c r="J26" s="47">
        <f t="shared" si="6"/>
        <v>21340</v>
      </c>
      <c r="K26" s="32">
        <v>36</v>
      </c>
      <c r="L26" s="36">
        <v>0</v>
      </c>
      <c r="M26" s="36">
        <v>0.5625</v>
      </c>
      <c r="N26" s="36">
        <v>5.4166666666666669E-2</v>
      </c>
      <c r="O26" s="36">
        <v>4.1666666666666664E-2</v>
      </c>
      <c r="P26" s="54">
        <v>0.34166666666666662</v>
      </c>
      <c r="Q26" s="61">
        <v>0</v>
      </c>
      <c r="R26" s="35">
        <f t="shared" si="7"/>
        <v>0</v>
      </c>
      <c r="S26" s="25">
        <v>1</v>
      </c>
      <c r="T26" s="25">
        <v>1</v>
      </c>
      <c r="U26" s="27"/>
      <c r="V26" s="28">
        <f t="shared" si="0"/>
        <v>3</v>
      </c>
      <c r="W26" s="29">
        <f t="shared" si="1"/>
        <v>1.4833333333333334</v>
      </c>
      <c r="X26" s="29">
        <f t="shared" si="2"/>
        <v>2</v>
      </c>
      <c r="Y26" s="29">
        <f t="shared" si="3"/>
        <v>1.4833333333333334</v>
      </c>
      <c r="Z26" s="29">
        <f t="shared" si="4"/>
        <v>0.66666666666666663</v>
      </c>
      <c r="AA26" s="29">
        <f t="shared" si="5"/>
        <v>0</v>
      </c>
    </row>
    <row r="27" spans="1:27" s="29" customFormat="1" x14ac:dyDescent="0.25">
      <c r="A27" s="23">
        <v>18</v>
      </c>
      <c r="B27" s="10">
        <v>43756</v>
      </c>
      <c r="C27" s="24">
        <v>0</v>
      </c>
      <c r="D27" s="25">
        <v>1</v>
      </c>
      <c r="E27" s="26">
        <v>1</v>
      </c>
      <c r="F27" s="39">
        <f t="shared" si="8"/>
        <v>21340</v>
      </c>
      <c r="G27" s="41"/>
      <c r="H27" s="26">
        <v>0</v>
      </c>
      <c r="I27" s="30">
        <v>2156</v>
      </c>
      <c r="J27" s="47">
        <f t="shared" si="6"/>
        <v>19184</v>
      </c>
      <c r="K27" s="32">
        <v>32</v>
      </c>
      <c r="L27" s="36">
        <v>0</v>
      </c>
      <c r="M27" s="36">
        <v>0.62777777777777777</v>
      </c>
      <c r="N27" s="36">
        <v>8.2638888888888887E-2</v>
      </c>
      <c r="O27" s="36">
        <v>4.7916666666666663E-2</v>
      </c>
      <c r="P27" s="36">
        <v>0.24166666666666667</v>
      </c>
      <c r="Q27" s="61">
        <v>0</v>
      </c>
      <c r="R27" s="35">
        <f t="shared" si="7"/>
        <v>0</v>
      </c>
      <c r="S27" s="25">
        <v>1</v>
      </c>
      <c r="T27" s="25">
        <v>1</v>
      </c>
      <c r="U27" s="27"/>
      <c r="V27" s="28">
        <f t="shared" si="0"/>
        <v>3</v>
      </c>
      <c r="W27" s="29">
        <f t="shared" si="1"/>
        <v>1.4833333333333334</v>
      </c>
      <c r="X27" s="29">
        <f t="shared" si="2"/>
        <v>2</v>
      </c>
      <c r="Y27" s="29">
        <f t="shared" si="3"/>
        <v>1.4833333333333334</v>
      </c>
      <c r="Z27" s="29">
        <f t="shared" si="4"/>
        <v>0.66666666666666663</v>
      </c>
      <c r="AA27" s="29">
        <f t="shared" si="5"/>
        <v>0</v>
      </c>
    </row>
    <row r="28" spans="1:27" s="29" customFormat="1" x14ac:dyDescent="0.25">
      <c r="A28" s="23">
        <v>19</v>
      </c>
      <c r="B28" s="10">
        <v>43757</v>
      </c>
      <c r="C28" s="24">
        <v>0</v>
      </c>
      <c r="D28" s="25">
        <v>1</v>
      </c>
      <c r="E28" s="26">
        <v>1</v>
      </c>
      <c r="F28" s="39">
        <f t="shared" si="8"/>
        <v>19184</v>
      </c>
      <c r="G28" s="41"/>
      <c r="H28" s="26">
        <v>0</v>
      </c>
      <c r="I28" s="30">
        <v>1968</v>
      </c>
      <c r="J28" s="47">
        <f t="shared" si="6"/>
        <v>17216</v>
      </c>
      <c r="K28" s="32">
        <v>28</v>
      </c>
      <c r="L28" s="36">
        <v>0</v>
      </c>
      <c r="M28" s="36">
        <v>0.6069444444444444</v>
      </c>
      <c r="N28" s="36">
        <v>6.805555555555555E-2</v>
      </c>
      <c r="O28" s="36">
        <v>3.3333333333333333E-2</v>
      </c>
      <c r="P28" s="36">
        <v>0.29166666666666669</v>
      </c>
      <c r="Q28" s="61">
        <v>0</v>
      </c>
      <c r="R28" s="35">
        <f t="shared" si="7"/>
        <v>0</v>
      </c>
      <c r="S28" s="25">
        <v>1</v>
      </c>
      <c r="T28" s="25">
        <v>1</v>
      </c>
      <c r="U28" s="27"/>
      <c r="V28" s="28">
        <f t="shared" si="0"/>
        <v>3</v>
      </c>
      <c r="W28" s="29">
        <f t="shared" si="1"/>
        <v>1.4833333333333334</v>
      </c>
      <c r="X28" s="29">
        <f t="shared" si="2"/>
        <v>2</v>
      </c>
      <c r="Y28" s="29">
        <f t="shared" si="3"/>
        <v>1.4833333333333334</v>
      </c>
      <c r="Z28" s="29">
        <f t="shared" si="4"/>
        <v>0.66666666666666663</v>
      </c>
      <c r="AA28" s="29">
        <f t="shared" si="5"/>
        <v>0</v>
      </c>
    </row>
    <row r="29" spans="1:27" s="29" customFormat="1" x14ac:dyDescent="0.25">
      <c r="A29" s="23">
        <v>20</v>
      </c>
      <c r="B29" s="10">
        <v>43758</v>
      </c>
      <c r="C29" s="24">
        <v>0</v>
      </c>
      <c r="D29" s="25">
        <v>1</v>
      </c>
      <c r="E29" s="26">
        <v>1</v>
      </c>
      <c r="F29" s="39">
        <f t="shared" si="8"/>
        <v>17216</v>
      </c>
      <c r="G29" s="41"/>
      <c r="H29" s="26">
        <v>0</v>
      </c>
      <c r="I29" s="30">
        <v>1819</v>
      </c>
      <c r="J29" s="47">
        <f t="shared" si="6"/>
        <v>15397</v>
      </c>
      <c r="K29" s="32">
        <v>24</v>
      </c>
      <c r="L29" s="36">
        <v>0</v>
      </c>
      <c r="M29" s="36">
        <v>0.56180555555555556</v>
      </c>
      <c r="N29" s="36">
        <v>4.0972222222222222E-2</v>
      </c>
      <c r="O29" s="36">
        <v>1.8055555555555557E-2</v>
      </c>
      <c r="P29" s="36">
        <v>0.37916666666666665</v>
      </c>
      <c r="Q29" s="61">
        <v>0</v>
      </c>
      <c r="R29" s="35">
        <f t="shared" si="7"/>
        <v>0</v>
      </c>
      <c r="S29" s="25">
        <v>1</v>
      </c>
      <c r="T29" s="25">
        <v>1</v>
      </c>
      <c r="U29" s="27"/>
      <c r="V29" s="28">
        <f t="shared" si="0"/>
        <v>3</v>
      </c>
      <c r="W29" s="29">
        <f t="shared" si="1"/>
        <v>1.4833333333333334</v>
      </c>
      <c r="X29" s="29">
        <f t="shared" si="2"/>
        <v>2</v>
      </c>
      <c r="Y29" s="29">
        <f t="shared" si="3"/>
        <v>1.4833333333333334</v>
      </c>
      <c r="Z29" s="29">
        <f t="shared" si="4"/>
        <v>0.66666666666666663</v>
      </c>
      <c r="AA29" s="29">
        <f t="shared" si="5"/>
        <v>0</v>
      </c>
    </row>
    <row r="30" spans="1:27" s="29" customFormat="1" x14ac:dyDescent="0.25">
      <c r="A30" s="23">
        <v>21</v>
      </c>
      <c r="B30" s="10">
        <v>43759</v>
      </c>
      <c r="C30" s="24">
        <v>0</v>
      </c>
      <c r="D30" s="25">
        <v>1</v>
      </c>
      <c r="E30" s="26">
        <v>1</v>
      </c>
      <c r="F30" s="39">
        <f t="shared" si="8"/>
        <v>15397</v>
      </c>
      <c r="G30" s="41"/>
      <c r="H30" s="26">
        <v>0</v>
      </c>
      <c r="I30" s="30">
        <v>1889</v>
      </c>
      <c r="J30" s="47">
        <f t="shared" si="6"/>
        <v>13508</v>
      </c>
      <c r="K30" s="32">
        <v>20</v>
      </c>
      <c r="L30" s="36">
        <v>0</v>
      </c>
      <c r="M30" s="36">
        <v>0.55694444444444446</v>
      </c>
      <c r="N30" s="36">
        <v>7.6388888888888895E-2</v>
      </c>
      <c r="O30" s="36">
        <v>4.1666666666666664E-2</v>
      </c>
      <c r="P30" s="36">
        <v>0.32500000000000001</v>
      </c>
      <c r="Q30" s="61">
        <v>0</v>
      </c>
      <c r="R30" s="35">
        <f t="shared" si="7"/>
        <v>0</v>
      </c>
      <c r="S30" s="25">
        <v>1</v>
      </c>
      <c r="T30" s="25">
        <v>1</v>
      </c>
      <c r="U30" s="27"/>
      <c r="V30" s="28">
        <f t="shared" si="0"/>
        <v>3</v>
      </c>
      <c r="W30" s="29">
        <f t="shared" si="1"/>
        <v>1.4833333333333334</v>
      </c>
      <c r="X30" s="29">
        <f t="shared" si="2"/>
        <v>2</v>
      </c>
      <c r="Y30" s="29">
        <f t="shared" si="3"/>
        <v>1.4833333333333334</v>
      </c>
      <c r="Z30" s="29">
        <f t="shared" si="4"/>
        <v>0.66666666666666663</v>
      </c>
      <c r="AA30" s="29">
        <f t="shared" si="5"/>
        <v>0</v>
      </c>
    </row>
    <row r="31" spans="1:27" s="29" customFormat="1" x14ac:dyDescent="0.25">
      <c r="A31" s="23">
        <v>22</v>
      </c>
      <c r="B31" s="10">
        <v>43760</v>
      </c>
      <c r="C31" s="24">
        <v>0</v>
      </c>
      <c r="D31" s="25">
        <v>1</v>
      </c>
      <c r="E31" s="26">
        <v>1</v>
      </c>
      <c r="F31" s="39">
        <f t="shared" si="8"/>
        <v>13508</v>
      </c>
      <c r="G31" s="41"/>
      <c r="H31" s="26">
        <v>0</v>
      </c>
      <c r="I31" s="30">
        <v>1838</v>
      </c>
      <c r="J31" s="47">
        <f t="shared" si="6"/>
        <v>11670</v>
      </c>
      <c r="K31" s="32">
        <v>17</v>
      </c>
      <c r="L31" s="36">
        <v>0</v>
      </c>
      <c r="M31" s="36">
        <v>0.55347222222222225</v>
      </c>
      <c r="N31" s="36">
        <v>4.7222222222222221E-2</v>
      </c>
      <c r="O31" s="36">
        <v>2.013888888888889E-2</v>
      </c>
      <c r="P31" s="36">
        <v>0.37916666666666665</v>
      </c>
      <c r="Q31" s="61">
        <v>0</v>
      </c>
      <c r="R31" s="35">
        <f t="shared" si="7"/>
        <v>0</v>
      </c>
      <c r="S31" s="25">
        <v>1</v>
      </c>
      <c r="T31" s="25">
        <v>1</v>
      </c>
      <c r="U31" s="27"/>
      <c r="V31" s="28">
        <f t="shared" si="0"/>
        <v>3</v>
      </c>
      <c r="W31" s="29">
        <f t="shared" si="1"/>
        <v>1.4833333333333334</v>
      </c>
      <c r="X31" s="29">
        <f t="shared" si="2"/>
        <v>2</v>
      </c>
      <c r="Y31" s="29">
        <f t="shared" si="3"/>
        <v>1.4833333333333334</v>
      </c>
      <c r="Z31" s="29">
        <f t="shared" si="4"/>
        <v>0.66666666666666663</v>
      </c>
      <c r="AA31" s="29">
        <f t="shared" si="5"/>
        <v>0</v>
      </c>
    </row>
    <row r="32" spans="1:27" s="29" customFormat="1" x14ac:dyDescent="0.25">
      <c r="A32" s="23">
        <v>23</v>
      </c>
      <c r="B32" s="10">
        <v>43761</v>
      </c>
      <c r="C32" s="24">
        <v>0</v>
      </c>
      <c r="D32" s="25">
        <v>1</v>
      </c>
      <c r="E32" s="26">
        <v>1</v>
      </c>
      <c r="F32" s="39">
        <f t="shared" si="8"/>
        <v>11670</v>
      </c>
      <c r="G32" s="41"/>
      <c r="H32" s="26">
        <v>0</v>
      </c>
      <c r="I32" s="30">
        <v>1793</v>
      </c>
      <c r="J32" s="47">
        <f t="shared" si="6"/>
        <v>9877</v>
      </c>
      <c r="K32" s="32">
        <v>14</v>
      </c>
      <c r="L32" s="36">
        <v>0</v>
      </c>
      <c r="M32" s="36">
        <v>0.55763888888888891</v>
      </c>
      <c r="N32" s="36">
        <v>4.027777777777778E-2</v>
      </c>
      <c r="O32" s="36">
        <v>1.8749999999999999E-2</v>
      </c>
      <c r="P32" s="36">
        <v>0.3833333333333333</v>
      </c>
      <c r="Q32" s="61">
        <v>0</v>
      </c>
      <c r="R32" s="35">
        <f t="shared" si="7"/>
        <v>0</v>
      </c>
      <c r="S32" s="25">
        <v>1</v>
      </c>
      <c r="T32" s="25">
        <v>1</v>
      </c>
      <c r="U32" s="27"/>
      <c r="V32" s="28">
        <f t="shared" si="0"/>
        <v>3</v>
      </c>
      <c r="W32" s="29">
        <f t="shared" si="1"/>
        <v>1.4833333333333334</v>
      </c>
      <c r="X32" s="29">
        <f t="shared" si="2"/>
        <v>2</v>
      </c>
      <c r="Y32" s="29">
        <f t="shared" si="3"/>
        <v>1.4833333333333334</v>
      </c>
      <c r="Z32" s="29">
        <f t="shared" si="4"/>
        <v>0.66666666666666663</v>
      </c>
      <c r="AA32" s="29">
        <f t="shared" si="5"/>
        <v>0</v>
      </c>
    </row>
    <row r="33" spans="1:27" s="29" customFormat="1" x14ac:dyDescent="0.25">
      <c r="A33" s="23">
        <v>24</v>
      </c>
      <c r="B33" s="10">
        <v>43762</v>
      </c>
      <c r="C33" s="24">
        <v>0</v>
      </c>
      <c r="D33" s="25">
        <v>1</v>
      </c>
      <c r="E33" s="26">
        <v>1</v>
      </c>
      <c r="F33" s="39">
        <f t="shared" si="8"/>
        <v>9877</v>
      </c>
      <c r="G33" s="41"/>
      <c r="H33" s="26">
        <v>0</v>
      </c>
      <c r="I33" s="30">
        <v>2308</v>
      </c>
      <c r="J33" s="47">
        <f t="shared" si="6"/>
        <v>7569</v>
      </c>
      <c r="K33" s="32">
        <v>11</v>
      </c>
      <c r="L33" s="36">
        <v>0</v>
      </c>
      <c r="M33" s="36">
        <v>0.72013888888888899</v>
      </c>
      <c r="N33" s="36">
        <v>6.1805555555555558E-2</v>
      </c>
      <c r="O33" s="36">
        <v>3.4722222222222224E-2</v>
      </c>
      <c r="P33" s="36">
        <v>0.18333333333333335</v>
      </c>
      <c r="Q33" s="61">
        <v>0</v>
      </c>
      <c r="R33" s="35">
        <f t="shared" si="7"/>
        <v>0</v>
      </c>
      <c r="S33" s="25">
        <v>1</v>
      </c>
      <c r="T33" s="25">
        <v>1</v>
      </c>
      <c r="U33" s="27"/>
      <c r="V33" s="28">
        <f t="shared" si="0"/>
        <v>3</v>
      </c>
      <c r="W33" s="29">
        <f t="shared" si="1"/>
        <v>1.4833333333333334</v>
      </c>
      <c r="X33" s="29">
        <f t="shared" si="2"/>
        <v>2</v>
      </c>
      <c r="Y33" s="29">
        <f t="shared" si="3"/>
        <v>1.4833333333333334</v>
      </c>
      <c r="Z33" s="29">
        <f t="shared" si="4"/>
        <v>0.66666666666666663</v>
      </c>
      <c r="AA33" s="29">
        <f t="shared" si="5"/>
        <v>0</v>
      </c>
    </row>
    <row r="34" spans="1:27" s="29" customFormat="1" ht="22.5" x14ac:dyDescent="0.25">
      <c r="A34" s="23">
        <v>25</v>
      </c>
      <c r="B34" s="10">
        <v>43763</v>
      </c>
      <c r="C34" s="24">
        <v>0</v>
      </c>
      <c r="D34" s="25">
        <v>1</v>
      </c>
      <c r="E34" s="26">
        <v>1</v>
      </c>
      <c r="F34" s="39">
        <f t="shared" si="8"/>
        <v>7569</v>
      </c>
      <c r="G34" s="41">
        <v>14974</v>
      </c>
      <c r="H34" s="26">
        <v>0</v>
      </c>
      <c r="I34" s="30">
        <v>2223</v>
      </c>
      <c r="J34" s="47">
        <f t="shared" si="6"/>
        <v>20320</v>
      </c>
      <c r="K34" s="32">
        <v>29</v>
      </c>
      <c r="L34" s="36">
        <v>0</v>
      </c>
      <c r="M34" s="36">
        <v>0.69861111111111107</v>
      </c>
      <c r="N34" s="36">
        <v>5.4166666666666669E-2</v>
      </c>
      <c r="O34" s="36">
        <v>3.0555555555555555E-2</v>
      </c>
      <c r="P34" s="36">
        <v>0.21666666666666667</v>
      </c>
      <c r="Q34" s="61">
        <v>0</v>
      </c>
      <c r="R34" s="35">
        <f t="shared" si="7"/>
        <v>0</v>
      </c>
      <c r="S34" s="25">
        <v>1</v>
      </c>
      <c r="T34" s="25">
        <v>1</v>
      </c>
      <c r="U34" s="64" t="s">
        <v>67</v>
      </c>
      <c r="V34" s="28">
        <f t="shared" si="0"/>
        <v>3</v>
      </c>
      <c r="W34" s="29">
        <f t="shared" si="1"/>
        <v>1.4833333333333334</v>
      </c>
      <c r="X34" s="29">
        <f t="shared" si="2"/>
        <v>2</v>
      </c>
      <c r="Y34" s="29">
        <f t="shared" si="3"/>
        <v>1.4833333333333334</v>
      </c>
      <c r="Z34" s="29">
        <f t="shared" si="4"/>
        <v>0.66666666666666663</v>
      </c>
      <c r="AA34" s="29">
        <f t="shared" si="5"/>
        <v>0</v>
      </c>
    </row>
    <row r="35" spans="1:27" s="29" customFormat="1" x14ac:dyDescent="0.25">
      <c r="A35" s="23">
        <v>26</v>
      </c>
      <c r="B35" s="10">
        <v>43764</v>
      </c>
      <c r="C35" s="24">
        <v>0</v>
      </c>
      <c r="D35" s="25">
        <v>1</v>
      </c>
      <c r="E35" s="26">
        <v>1</v>
      </c>
      <c r="F35" s="39">
        <f t="shared" si="8"/>
        <v>20320</v>
      </c>
      <c r="G35" s="41"/>
      <c r="H35" s="26">
        <v>0</v>
      </c>
      <c r="I35" s="30">
        <v>1799</v>
      </c>
      <c r="J35" s="47">
        <f t="shared" si="6"/>
        <v>18521</v>
      </c>
      <c r="K35" s="32">
        <v>26</v>
      </c>
      <c r="L35" s="36">
        <v>0</v>
      </c>
      <c r="M35" s="36">
        <v>0.55694444444444446</v>
      </c>
      <c r="N35" s="36">
        <v>4.9305555555555554E-2</v>
      </c>
      <c r="O35" s="36">
        <v>2.2916666666666669E-2</v>
      </c>
      <c r="P35" s="36">
        <v>0.37083333333333335</v>
      </c>
      <c r="Q35" s="61">
        <v>0</v>
      </c>
      <c r="R35" s="35">
        <f t="shared" si="7"/>
        <v>0</v>
      </c>
      <c r="S35" s="25">
        <v>1</v>
      </c>
      <c r="T35" s="25">
        <v>1</v>
      </c>
      <c r="V35" s="28">
        <f t="shared" si="0"/>
        <v>3</v>
      </c>
      <c r="W35" s="29">
        <f t="shared" si="1"/>
        <v>1.4833333333333334</v>
      </c>
      <c r="X35" s="29">
        <f t="shared" si="2"/>
        <v>2</v>
      </c>
      <c r="Y35" s="29">
        <f t="shared" si="3"/>
        <v>1.4833333333333334</v>
      </c>
      <c r="Z35" s="29">
        <f t="shared" si="4"/>
        <v>0.66666666666666663</v>
      </c>
      <c r="AA35" s="29">
        <f t="shared" si="5"/>
        <v>0</v>
      </c>
    </row>
    <row r="36" spans="1:27" s="29" customFormat="1" x14ac:dyDescent="0.25">
      <c r="A36" s="23">
        <v>27</v>
      </c>
      <c r="B36" s="10">
        <v>43765</v>
      </c>
      <c r="C36" s="24">
        <v>0</v>
      </c>
      <c r="D36" s="25">
        <v>1</v>
      </c>
      <c r="E36" s="26">
        <v>1</v>
      </c>
      <c r="F36" s="39">
        <f t="shared" si="8"/>
        <v>18521</v>
      </c>
      <c r="G36" s="41"/>
      <c r="H36" s="26">
        <v>0</v>
      </c>
      <c r="I36" s="30">
        <v>1700</v>
      </c>
      <c r="J36" s="47">
        <f t="shared" si="6"/>
        <v>16821</v>
      </c>
      <c r="K36" s="31">
        <v>23</v>
      </c>
      <c r="L36" s="36">
        <v>0</v>
      </c>
      <c r="M36" s="36">
        <v>0.51250000000000007</v>
      </c>
      <c r="N36" s="36">
        <v>4.9305555555555554E-2</v>
      </c>
      <c r="O36" s="36">
        <v>2.1527777777777781E-2</v>
      </c>
      <c r="P36" s="36">
        <v>0.41666666666666669</v>
      </c>
      <c r="Q36" s="61">
        <v>0</v>
      </c>
      <c r="R36" s="35">
        <f t="shared" si="7"/>
        <v>0</v>
      </c>
      <c r="S36" s="25">
        <v>1</v>
      </c>
      <c r="T36" s="25">
        <v>1</v>
      </c>
      <c r="U36" s="27"/>
      <c r="V36" s="28">
        <f t="shared" si="0"/>
        <v>3</v>
      </c>
      <c r="W36" s="29">
        <f t="shared" si="1"/>
        <v>1.4833333333333334</v>
      </c>
      <c r="X36" s="29">
        <f t="shared" si="2"/>
        <v>2</v>
      </c>
      <c r="Y36" s="29">
        <f t="shared" si="3"/>
        <v>1.4833333333333334</v>
      </c>
      <c r="Z36" s="29">
        <f t="shared" si="4"/>
        <v>0.66666666666666663</v>
      </c>
      <c r="AA36" s="29">
        <f t="shared" si="5"/>
        <v>0</v>
      </c>
    </row>
    <row r="37" spans="1:27" x14ac:dyDescent="0.25">
      <c r="A37" s="9">
        <v>28</v>
      </c>
      <c r="B37" s="10">
        <v>43766</v>
      </c>
      <c r="C37" s="19">
        <v>0</v>
      </c>
      <c r="D37" s="21">
        <v>1</v>
      </c>
      <c r="E37" s="16">
        <v>1</v>
      </c>
      <c r="F37" s="39">
        <f t="shared" si="8"/>
        <v>16821</v>
      </c>
      <c r="G37" s="40"/>
      <c r="H37" s="16">
        <v>0</v>
      </c>
      <c r="I37" s="30">
        <v>1922</v>
      </c>
      <c r="J37" s="47">
        <f t="shared" si="6"/>
        <v>14899</v>
      </c>
      <c r="K37" s="32">
        <v>20</v>
      </c>
      <c r="L37" s="35">
        <v>0</v>
      </c>
      <c r="M37" s="35">
        <v>0.56180555555555556</v>
      </c>
      <c r="N37" s="35">
        <v>6.0416666666666667E-2</v>
      </c>
      <c r="O37" s="35">
        <v>3.6111111111111115E-2</v>
      </c>
      <c r="P37" s="35">
        <v>0.34166666666666662</v>
      </c>
      <c r="Q37" s="61">
        <v>0</v>
      </c>
      <c r="R37" s="35">
        <f t="shared" si="7"/>
        <v>0</v>
      </c>
      <c r="S37" s="21">
        <v>1</v>
      </c>
      <c r="T37" s="21">
        <v>1</v>
      </c>
      <c r="U37" s="27"/>
      <c r="V37" s="22">
        <f t="shared" si="0"/>
        <v>3</v>
      </c>
      <c r="W37" s="1">
        <f t="shared" si="1"/>
        <v>1.4833333333333334</v>
      </c>
      <c r="X37" s="1">
        <f t="shared" si="2"/>
        <v>2</v>
      </c>
      <c r="Y37" s="1">
        <f t="shared" si="3"/>
        <v>1.4833333333333334</v>
      </c>
      <c r="Z37" s="1">
        <f t="shared" si="4"/>
        <v>0.66666666666666663</v>
      </c>
      <c r="AA37" s="1">
        <f t="shared" si="5"/>
        <v>0</v>
      </c>
    </row>
    <row r="38" spans="1:27" s="29" customFormat="1" x14ac:dyDescent="0.25">
      <c r="A38" s="23">
        <v>29</v>
      </c>
      <c r="B38" s="10">
        <v>43767</v>
      </c>
      <c r="C38" s="24">
        <v>0</v>
      </c>
      <c r="D38" s="25">
        <v>1</v>
      </c>
      <c r="E38" s="26">
        <v>1</v>
      </c>
      <c r="F38" s="39">
        <f t="shared" si="8"/>
        <v>14899</v>
      </c>
      <c r="G38" s="41"/>
      <c r="H38" s="26">
        <v>0</v>
      </c>
      <c r="I38" s="30">
        <v>2021</v>
      </c>
      <c r="J38" s="47">
        <f t="shared" si="6"/>
        <v>12878</v>
      </c>
      <c r="K38" s="32">
        <v>17</v>
      </c>
      <c r="L38" s="36">
        <v>0</v>
      </c>
      <c r="M38" s="36">
        <v>0.60416666666666663</v>
      </c>
      <c r="N38" s="36">
        <v>7.2916666666666671E-2</v>
      </c>
      <c r="O38" s="36">
        <v>1.8749999999999999E-2</v>
      </c>
      <c r="P38" s="36">
        <v>0.30416666666666664</v>
      </c>
      <c r="Q38" s="61">
        <v>0</v>
      </c>
      <c r="R38" s="35">
        <f t="shared" si="7"/>
        <v>0</v>
      </c>
      <c r="S38" s="25">
        <v>1</v>
      </c>
      <c r="T38" s="25">
        <v>1</v>
      </c>
      <c r="U38" s="27"/>
      <c r="V38" s="28">
        <f t="shared" si="0"/>
        <v>3</v>
      </c>
      <c r="W38" s="29">
        <f t="shared" si="1"/>
        <v>1.4833333333333334</v>
      </c>
      <c r="X38" s="29">
        <f t="shared" si="2"/>
        <v>2</v>
      </c>
      <c r="Y38" s="29">
        <f t="shared" si="3"/>
        <v>1.4833333333333334</v>
      </c>
      <c r="Z38" s="29">
        <f t="shared" si="4"/>
        <v>0.66666666666666663</v>
      </c>
      <c r="AA38" s="29">
        <f t="shared" si="5"/>
        <v>0</v>
      </c>
    </row>
    <row r="39" spans="1:27" s="29" customFormat="1" x14ac:dyDescent="0.25">
      <c r="A39" s="23">
        <v>30</v>
      </c>
      <c r="B39" s="10">
        <v>43768</v>
      </c>
      <c r="C39" s="24">
        <v>0</v>
      </c>
      <c r="D39" s="25">
        <v>1</v>
      </c>
      <c r="E39" s="26">
        <v>1</v>
      </c>
      <c r="F39" s="39">
        <f t="shared" si="8"/>
        <v>12878</v>
      </c>
      <c r="G39" s="41"/>
      <c r="H39" s="26">
        <v>0</v>
      </c>
      <c r="I39" s="30">
        <v>1740</v>
      </c>
      <c r="J39" s="47">
        <f t="shared" si="6"/>
        <v>11138</v>
      </c>
      <c r="K39" s="32">
        <v>14</v>
      </c>
      <c r="L39" s="36">
        <v>0</v>
      </c>
      <c r="M39" s="36">
        <v>0.49513888888888885</v>
      </c>
      <c r="N39" s="36">
        <v>9.6527777777777768E-2</v>
      </c>
      <c r="O39" s="36">
        <v>2.9166666666666664E-2</v>
      </c>
      <c r="P39" s="36">
        <v>0.37916666666666665</v>
      </c>
      <c r="Q39" s="61">
        <v>0</v>
      </c>
      <c r="R39" s="35">
        <f>D39-(L39+M39+P39+N39+O39+Q39)</f>
        <v>0</v>
      </c>
      <c r="S39" s="25">
        <v>1</v>
      </c>
      <c r="T39" s="25">
        <v>1</v>
      </c>
      <c r="U39" s="27"/>
      <c r="V39" s="28">
        <f t="shared" si="0"/>
        <v>3</v>
      </c>
      <c r="W39" s="29">
        <f t="shared" si="1"/>
        <v>1.4833333333333334</v>
      </c>
      <c r="X39" s="29">
        <f t="shared" si="2"/>
        <v>2</v>
      </c>
      <c r="Y39" s="29">
        <f t="shared" si="3"/>
        <v>1.4833333333333334</v>
      </c>
      <c r="Z39" s="29">
        <f t="shared" si="4"/>
        <v>0.66666666666666663</v>
      </c>
      <c r="AA39" s="29">
        <f t="shared" si="5"/>
        <v>0</v>
      </c>
    </row>
    <row r="40" spans="1:27" s="69" customFormat="1" ht="15.75" thickBot="1" x14ac:dyDescent="0.3">
      <c r="A40" s="12">
        <v>31</v>
      </c>
      <c r="B40" s="13">
        <v>43769</v>
      </c>
      <c r="C40" s="62">
        <v>0</v>
      </c>
      <c r="D40" s="63">
        <v>1</v>
      </c>
      <c r="E40" s="66">
        <v>1</v>
      </c>
      <c r="F40" s="42">
        <f t="shared" si="8"/>
        <v>11138</v>
      </c>
      <c r="G40" s="43"/>
      <c r="H40" s="17">
        <v>0</v>
      </c>
      <c r="I40" s="45">
        <v>2320</v>
      </c>
      <c r="J40" s="48">
        <f t="shared" si="6"/>
        <v>8818</v>
      </c>
      <c r="K40" s="48">
        <v>11</v>
      </c>
      <c r="L40" s="65">
        <v>0</v>
      </c>
      <c r="M40" s="65">
        <v>0.68125000000000002</v>
      </c>
      <c r="N40" s="65">
        <v>0.10208333333333335</v>
      </c>
      <c r="O40" s="65">
        <v>5.9027777777777783E-2</v>
      </c>
      <c r="P40" s="65">
        <v>0.15763888888888888</v>
      </c>
      <c r="Q40" s="67">
        <v>0</v>
      </c>
      <c r="R40" s="37">
        <f>D40-(L40+M40+P40+N40+O40+Q40)</f>
        <v>0</v>
      </c>
      <c r="S40" s="63">
        <v>1</v>
      </c>
      <c r="T40" s="63">
        <v>1</v>
      </c>
      <c r="U40" s="14"/>
      <c r="V40" s="68">
        <f t="shared" si="0"/>
        <v>3</v>
      </c>
      <c r="W40" s="69">
        <f t="shared" si="1"/>
        <v>1.4833333333333334</v>
      </c>
      <c r="X40" s="69">
        <f t="shared" si="2"/>
        <v>2</v>
      </c>
      <c r="Y40" s="69">
        <f t="shared" si="3"/>
        <v>1.4833333333333334</v>
      </c>
      <c r="Z40" s="69">
        <f t="shared" si="4"/>
        <v>0.66666666666666663</v>
      </c>
      <c r="AA40" s="69">
        <f t="shared" si="5"/>
        <v>0</v>
      </c>
    </row>
    <row r="41" spans="1:27" ht="15.75" thickBot="1" x14ac:dyDescent="0.3">
      <c r="A41" s="180" t="s">
        <v>38</v>
      </c>
      <c r="B41" s="180"/>
      <c r="C41" s="180"/>
      <c r="D41" s="180"/>
      <c r="E41" s="60">
        <f>SUM(E10:E40)</f>
        <v>31</v>
      </c>
      <c r="F41" s="60"/>
      <c r="G41" s="60">
        <f>SUM(G10:G40)</f>
        <v>44850</v>
      </c>
      <c r="H41" s="60">
        <f t="shared" ref="H41" si="9">SUM(H10:H40)</f>
        <v>0</v>
      </c>
      <c r="I41" s="51">
        <f>SUM(I10:I40)</f>
        <v>59184</v>
      </c>
      <c r="J41" s="60"/>
      <c r="K41" s="60"/>
      <c r="L41" s="49">
        <f>SUM(L10:L40)</f>
        <v>0</v>
      </c>
      <c r="M41" s="49">
        <f t="shared" ref="M41:R41" si="10">SUM(M10:M40)</f>
        <v>17.195138888888884</v>
      </c>
      <c r="N41" s="49">
        <f t="shared" si="10"/>
        <v>2.181944444444444</v>
      </c>
      <c r="O41" s="49">
        <f t="shared" si="10"/>
        <v>1.5173611111111114</v>
      </c>
      <c r="P41" s="49">
        <f>SUM(P10:P40)</f>
        <v>10.055555555555554</v>
      </c>
      <c r="Q41" s="49"/>
      <c r="R41" s="49">
        <f t="shared" si="10"/>
        <v>5.0000000000000044E-2</v>
      </c>
      <c r="S41" s="50">
        <v>31</v>
      </c>
      <c r="T41" s="50">
        <v>31</v>
      </c>
      <c r="U41" s="60"/>
    </row>
    <row r="43" spans="1:27" x14ac:dyDescent="0.25">
      <c r="C43" s="2" t="s">
        <v>31</v>
      </c>
      <c r="D43" s="2"/>
      <c r="E43" s="2"/>
      <c r="F43" s="2"/>
      <c r="G43" s="2"/>
      <c r="H43" s="2"/>
      <c r="I43" s="2"/>
      <c r="K43" s="5"/>
      <c r="L43" s="2" t="s">
        <v>37</v>
      </c>
      <c r="M43" s="2"/>
      <c r="N43" s="2"/>
      <c r="O43" s="2"/>
      <c r="P43" s="2"/>
      <c r="Q43" s="2"/>
      <c r="R43" s="2"/>
      <c r="S43" s="2" t="s">
        <v>32</v>
      </c>
    </row>
    <row r="44" spans="1:27" x14ac:dyDescent="0.25">
      <c r="A44" s="2"/>
      <c r="B44" s="6"/>
      <c r="J44" s="2"/>
      <c r="K44" s="6"/>
      <c r="T44" s="2"/>
      <c r="U44" s="2"/>
    </row>
    <row r="45" spans="1:27" x14ac:dyDescent="0.25">
      <c r="A45" s="2"/>
      <c r="B45" s="6"/>
      <c r="J45" s="2"/>
      <c r="K45" s="6"/>
      <c r="T45" s="2"/>
      <c r="U45" s="2"/>
    </row>
    <row r="46" spans="1:27" x14ac:dyDescent="0.25">
      <c r="A46" s="2"/>
      <c r="B46" s="6"/>
      <c r="C46" s="2"/>
      <c r="D46" s="2"/>
      <c r="E46" s="2"/>
      <c r="F46" s="2"/>
      <c r="G46" s="2"/>
      <c r="H46" s="2"/>
      <c r="I46" s="2"/>
      <c r="J46" s="2"/>
      <c r="K46" s="6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7" x14ac:dyDescent="0.25">
      <c r="A47" s="2"/>
      <c r="B47" s="6" t="s">
        <v>39</v>
      </c>
      <c r="D47" s="2"/>
      <c r="E47" s="2"/>
      <c r="F47" s="2"/>
      <c r="G47" s="2"/>
      <c r="H47" s="2"/>
      <c r="I47" s="2"/>
      <c r="J47" s="2"/>
      <c r="K47" s="6" t="s">
        <v>43</v>
      </c>
      <c r="M47" s="2"/>
      <c r="N47" s="2"/>
      <c r="O47" s="2"/>
      <c r="P47" s="2"/>
      <c r="Q47" s="2"/>
      <c r="R47" s="2"/>
      <c r="S47" s="52" t="s">
        <v>40</v>
      </c>
      <c r="T47" s="2"/>
      <c r="U47" s="2"/>
    </row>
    <row r="48" spans="1:27" x14ac:dyDescent="0.25">
      <c r="A48" s="2"/>
      <c r="C48" s="6" t="s">
        <v>33</v>
      </c>
      <c r="D48" s="2"/>
      <c r="E48" s="2"/>
      <c r="F48" s="2"/>
      <c r="G48" s="2"/>
      <c r="H48" s="2"/>
      <c r="I48" s="2"/>
      <c r="J48" s="2"/>
      <c r="K48" s="5"/>
      <c r="L48" s="6" t="s">
        <v>33</v>
      </c>
      <c r="M48" s="2"/>
      <c r="N48" s="2"/>
      <c r="O48" s="2"/>
      <c r="P48" s="2"/>
      <c r="Q48" s="2"/>
      <c r="R48" s="2" t="s">
        <v>36</v>
      </c>
      <c r="S48" s="2"/>
      <c r="T48" s="2"/>
      <c r="U48" s="2"/>
    </row>
    <row r="50" spans="23:23" x14ac:dyDescent="0.25">
      <c r="W50" s="1">
        <f>23152-1656</f>
        <v>21496</v>
      </c>
    </row>
  </sheetData>
  <mergeCells count="24">
    <mergeCell ref="R8:R9"/>
    <mergeCell ref="A41:D41"/>
    <mergeCell ref="L7:R7"/>
    <mergeCell ref="M8:M9"/>
    <mergeCell ref="N8:N9"/>
    <mergeCell ref="O8:O9"/>
    <mergeCell ref="P8:P9"/>
    <mergeCell ref="Q8:Q9"/>
    <mergeCell ref="A1:U1"/>
    <mergeCell ref="A7:A9"/>
    <mergeCell ref="B7:B9"/>
    <mergeCell ref="C7:D7"/>
    <mergeCell ref="E7:E9"/>
    <mergeCell ref="F7:F8"/>
    <mergeCell ref="G7:H7"/>
    <mergeCell ref="I7:I8"/>
    <mergeCell ref="J7:J8"/>
    <mergeCell ref="K7:K9"/>
    <mergeCell ref="S7:S9"/>
    <mergeCell ref="T7:T9"/>
    <mergeCell ref="U7:U9"/>
    <mergeCell ref="C8:C9"/>
    <mergeCell ref="D8:D9"/>
    <mergeCell ref="L8:L9"/>
  </mergeCells>
  <pageMargins left="0.27" right="0.2" top="0.37" bottom="0.28000000000000003" header="0.31" footer="0.3"/>
  <pageSetup paperSize="9" scale="73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view="pageBreakPreview" topLeftCell="A4" zoomScale="90" zoomScaleNormal="90" zoomScaleSheetLayoutView="90" workbookViewId="0">
      <selection activeCell="U24" sqref="U24"/>
    </sheetView>
  </sheetViews>
  <sheetFormatPr defaultRowHeight="15" x14ac:dyDescent="0.25"/>
  <cols>
    <col min="1" max="1" width="4.28515625" style="1" customWidth="1"/>
    <col min="2" max="2" width="8.42578125" style="5" customWidth="1"/>
    <col min="3" max="3" width="7.42578125" style="1" customWidth="1"/>
    <col min="4" max="4" width="7.7109375" style="1" customWidth="1"/>
    <col min="5" max="5" width="7.85546875" style="1" customWidth="1"/>
    <col min="6" max="6" width="10.42578125" style="1" customWidth="1"/>
    <col min="7" max="7" width="7.28515625" style="1" customWidth="1"/>
    <col min="8" max="8" width="8" style="1" customWidth="1"/>
    <col min="9" max="9" width="9.140625" style="1" customWidth="1"/>
    <col min="10" max="10" width="10.42578125" style="1" customWidth="1"/>
    <col min="11" max="11" width="7.7109375" style="1" customWidth="1"/>
    <col min="12" max="13" width="8.28515625" style="1" customWidth="1"/>
    <col min="14" max="14" width="8.42578125" style="1" customWidth="1"/>
    <col min="15" max="15" width="10" style="1" customWidth="1"/>
    <col min="16" max="17" width="8.5703125" style="1" customWidth="1"/>
    <col min="18" max="18" width="8.7109375" style="1" customWidth="1"/>
    <col min="19" max="19" width="11.28515625" style="1" customWidth="1"/>
    <col min="20" max="20" width="8.42578125" style="1" customWidth="1"/>
    <col min="21" max="21" width="26.42578125" style="1" customWidth="1"/>
    <col min="22" max="16384" width="9.140625" style="1"/>
  </cols>
  <sheetData>
    <row r="1" spans="1:27" ht="18" customHeight="1" x14ac:dyDescent="0.25">
      <c r="A1" s="166" t="s">
        <v>23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</row>
    <row r="2" spans="1:27" x14ac:dyDescent="0.25">
      <c r="C2" s="3" t="s">
        <v>24</v>
      </c>
      <c r="D2" s="4"/>
      <c r="E2" s="4"/>
      <c r="F2" s="4" t="s">
        <v>54</v>
      </c>
      <c r="G2" s="4"/>
      <c r="H2" s="4"/>
      <c r="I2" s="4"/>
    </row>
    <row r="3" spans="1:27" x14ac:dyDescent="0.25">
      <c r="C3" s="3" t="s">
        <v>25</v>
      </c>
      <c r="D3" s="4"/>
      <c r="E3" s="4"/>
      <c r="F3" s="4" t="s">
        <v>55</v>
      </c>
      <c r="G3" s="4"/>
      <c r="H3" s="4"/>
      <c r="I3" s="4"/>
    </row>
    <row r="4" spans="1:27" x14ac:dyDescent="0.25">
      <c r="C4" s="3" t="s">
        <v>26</v>
      </c>
      <c r="D4" s="4"/>
      <c r="E4" s="4"/>
      <c r="F4" s="4" t="s">
        <v>56</v>
      </c>
      <c r="G4" s="4"/>
      <c r="H4" s="4"/>
      <c r="I4" s="4"/>
    </row>
    <row r="5" spans="1:27" x14ac:dyDescent="0.25">
      <c r="C5" s="3" t="s">
        <v>27</v>
      </c>
      <c r="D5" s="4"/>
      <c r="E5" s="4"/>
      <c r="F5" s="4" t="s">
        <v>29</v>
      </c>
      <c r="G5" s="4"/>
      <c r="H5" s="4"/>
      <c r="I5" s="4"/>
    </row>
    <row r="6" spans="1:27" ht="15.75" thickBot="1" x14ac:dyDescent="0.3">
      <c r="C6" s="3" t="s">
        <v>28</v>
      </c>
      <c r="D6" s="4"/>
      <c r="E6" s="4"/>
      <c r="F6" s="4" t="s">
        <v>44</v>
      </c>
      <c r="G6" s="4"/>
      <c r="H6" s="4"/>
      <c r="I6" s="4"/>
    </row>
    <row r="7" spans="1:27" ht="30.75" customHeight="1" x14ac:dyDescent="0.25">
      <c r="A7" s="167" t="s">
        <v>1</v>
      </c>
      <c r="B7" s="170" t="s">
        <v>2</v>
      </c>
      <c r="C7" s="173" t="s">
        <v>0</v>
      </c>
      <c r="D7" s="173"/>
      <c r="E7" s="173" t="s">
        <v>5</v>
      </c>
      <c r="F7" s="173" t="s">
        <v>7</v>
      </c>
      <c r="G7" s="173" t="s">
        <v>8</v>
      </c>
      <c r="H7" s="173"/>
      <c r="I7" s="176" t="s">
        <v>13</v>
      </c>
      <c r="J7" s="173" t="s">
        <v>15</v>
      </c>
      <c r="K7" s="173" t="s">
        <v>21</v>
      </c>
      <c r="L7" s="173" t="s">
        <v>18</v>
      </c>
      <c r="M7" s="173"/>
      <c r="N7" s="173"/>
      <c r="O7" s="173"/>
      <c r="P7" s="173"/>
      <c r="Q7" s="173"/>
      <c r="R7" s="173"/>
      <c r="S7" s="173" t="s">
        <v>19</v>
      </c>
      <c r="T7" s="173" t="s">
        <v>20</v>
      </c>
      <c r="U7" s="177" t="s">
        <v>22</v>
      </c>
    </row>
    <row r="8" spans="1:27" ht="17.25" customHeight="1" x14ac:dyDescent="0.25">
      <c r="A8" s="168"/>
      <c r="B8" s="171"/>
      <c r="C8" s="174" t="s">
        <v>3</v>
      </c>
      <c r="D8" s="174" t="s">
        <v>4</v>
      </c>
      <c r="E8" s="174"/>
      <c r="F8" s="174"/>
      <c r="G8" s="58" t="s">
        <v>9</v>
      </c>
      <c r="H8" s="58" t="s">
        <v>10</v>
      </c>
      <c r="I8" s="174"/>
      <c r="J8" s="174"/>
      <c r="K8" s="174"/>
      <c r="L8" s="174" t="s">
        <v>45</v>
      </c>
      <c r="M8" s="174" t="s">
        <v>46</v>
      </c>
      <c r="N8" s="174" t="s">
        <v>34</v>
      </c>
      <c r="O8" s="181" t="s">
        <v>35</v>
      </c>
      <c r="P8" s="174" t="s">
        <v>47</v>
      </c>
      <c r="Q8" s="181" t="s">
        <v>48</v>
      </c>
      <c r="R8" s="174" t="s">
        <v>17</v>
      </c>
      <c r="S8" s="174"/>
      <c r="T8" s="174"/>
      <c r="U8" s="178"/>
    </row>
    <row r="9" spans="1:27" ht="26.25" customHeight="1" thickBot="1" x14ac:dyDescent="0.3">
      <c r="A9" s="169"/>
      <c r="B9" s="172"/>
      <c r="C9" s="175"/>
      <c r="D9" s="175"/>
      <c r="E9" s="175"/>
      <c r="F9" s="59" t="s">
        <v>6</v>
      </c>
      <c r="G9" s="59" t="s">
        <v>11</v>
      </c>
      <c r="H9" s="59" t="s">
        <v>12</v>
      </c>
      <c r="I9" s="59" t="s">
        <v>14</v>
      </c>
      <c r="J9" s="59" t="s">
        <v>16</v>
      </c>
      <c r="K9" s="175"/>
      <c r="L9" s="175"/>
      <c r="M9" s="175"/>
      <c r="N9" s="175"/>
      <c r="O9" s="182"/>
      <c r="P9" s="175"/>
      <c r="Q9" s="182"/>
      <c r="R9" s="175"/>
      <c r="S9" s="175"/>
      <c r="T9" s="175"/>
      <c r="U9" s="179"/>
      <c r="V9" s="22">
        <f>180/60</f>
        <v>3</v>
      </c>
      <c r="W9" s="1">
        <f>89/60</f>
        <v>1.4833333333333334</v>
      </c>
      <c r="X9" s="1">
        <f>120/60</f>
        <v>2</v>
      </c>
      <c r="Y9" s="1">
        <f>89/60</f>
        <v>1.4833333333333334</v>
      </c>
      <c r="Z9" s="1">
        <f>40/60</f>
        <v>0.66666666666666663</v>
      </c>
      <c r="AA9" s="1">
        <f>0/60</f>
        <v>0</v>
      </c>
    </row>
    <row r="10" spans="1:27" x14ac:dyDescent="0.25">
      <c r="A10" s="7">
        <v>1</v>
      </c>
      <c r="B10" s="8">
        <v>43770</v>
      </c>
      <c r="C10" s="18">
        <v>0</v>
      </c>
      <c r="D10" s="20">
        <v>1</v>
      </c>
      <c r="E10" s="15">
        <v>1</v>
      </c>
      <c r="F10" s="15">
        <v>8818</v>
      </c>
      <c r="G10" s="38"/>
      <c r="H10" s="15">
        <v>0</v>
      </c>
      <c r="I10" s="44">
        <v>2023</v>
      </c>
      <c r="J10" s="46">
        <f>(F10+G10)-(H10+I10)</f>
        <v>6795</v>
      </c>
      <c r="K10" s="31">
        <v>8</v>
      </c>
      <c r="L10" s="34">
        <v>0</v>
      </c>
      <c r="M10" s="35">
        <v>0.62569444444444444</v>
      </c>
      <c r="N10" s="35">
        <v>4.6527777777777779E-2</v>
      </c>
      <c r="O10" s="35">
        <v>3.5416666666666666E-2</v>
      </c>
      <c r="P10" s="35">
        <v>0.29236111111111113</v>
      </c>
      <c r="Q10" s="61">
        <v>0</v>
      </c>
      <c r="R10" s="34">
        <f>D10-(L10+M10+N10+O10+P10+Q10)</f>
        <v>0</v>
      </c>
      <c r="S10" s="20">
        <v>1</v>
      </c>
      <c r="T10" s="20">
        <v>1</v>
      </c>
      <c r="U10" s="27"/>
      <c r="V10" s="22">
        <f t="shared" ref="V10:V40" si="0">180/60</f>
        <v>3</v>
      </c>
      <c r="W10" s="1">
        <f t="shared" ref="W10:W40" si="1">89/60</f>
        <v>1.4833333333333334</v>
      </c>
      <c r="X10" s="1">
        <f t="shared" ref="X10:X40" si="2">120/60</f>
        <v>2</v>
      </c>
      <c r="Y10" s="1">
        <f t="shared" ref="Y10:Y40" si="3">89/60</f>
        <v>1.4833333333333334</v>
      </c>
      <c r="Z10" s="1">
        <f t="shared" ref="Z10:Z40" si="4">40/60</f>
        <v>0.66666666666666663</v>
      </c>
      <c r="AA10" s="1">
        <f t="shared" ref="AA10:AA40" si="5">0/60</f>
        <v>0</v>
      </c>
    </row>
    <row r="11" spans="1:27" ht="22.5" x14ac:dyDescent="0.25">
      <c r="A11" s="9">
        <v>2</v>
      </c>
      <c r="B11" s="10">
        <v>43771</v>
      </c>
      <c r="C11" s="19">
        <v>0</v>
      </c>
      <c r="D11" s="21">
        <v>1</v>
      </c>
      <c r="E11" s="16">
        <v>1</v>
      </c>
      <c r="F11" s="39">
        <f>F10-I10+G10</f>
        <v>6795</v>
      </c>
      <c r="G11" s="40">
        <v>14990</v>
      </c>
      <c r="H11" s="16">
        <v>0</v>
      </c>
      <c r="I11" s="39">
        <v>1706</v>
      </c>
      <c r="J11" s="47">
        <f t="shared" ref="J11:J39" si="6">(F11+G11)-(H11+I11)</f>
        <v>20079</v>
      </c>
      <c r="K11" s="31">
        <v>62</v>
      </c>
      <c r="L11" s="35">
        <v>0</v>
      </c>
      <c r="M11" s="35">
        <v>0.52500000000000002</v>
      </c>
      <c r="N11" s="35">
        <v>3.1944444444444449E-2</v>
      </c>
      <c r="O11" s="35">
        <v>2.2222222222222223E-2</v>
      </c>
      <c r="P11" s="35">
        <v>0.42083333333333334</v>
      </c>
      <c r="Q11" s="61">
        <v>0</v>
      </c>
      <c r="R11" s="35">
        <f>D11-(L11+M11+P11+N11+O11+Q11)</f>
        <v>0</v>
      </c>
      <c r="S11" s="21">
        <v>1</v>
      </c>
      <c r="T11" s="21">
        <v>1</v>
      </c>
      <c r="U11" s="64" t="s">
        <v>57</v>
      </c>
      <c r="V11" s="22">
        <f t="shared" si="0"/>
        <v>3</v>
      </c>
      <c r="W11" s="1">
        <f t="shared" si="1"/>
        <v>1.4833333333333334</v>
      </c>
      <c r="X11" s="1">
        <f t="shared" si="2"/>
        <v>2</v>
      </c>
      <c r="Y11" s="1">
        <f t="shared" si="3"/>
        <v>1.4833333333333334</v>
      </c>
      <c r="Z11" s="1">
        <f t="shared" si="4"/>
        <v>0.66666666666666663</v>
      </c>
      <c r="AA11" s="1">
        <f t="shared" si="5"/>
        <v>0</v>
      </c>
    </row>
    <row r="12" spans="1:27" x14ac:dyDescent="0.25">
      <c r="A12" s="9">
        <v>3</v>
      </c>
      <c r="B12" s="10">
        <v>43772</v>
      </c>
      <c r="C12" s="19">
        <v>0</v>
      </c>
      <c r="D12" s="21">
        <v>1</v>
      </c>
      <c r="E12" s="16">
        <v>1</v>
      </c>
      <c r="F12" s="39">
        <f>F11-I11+G11</f>
        <v>20079</v>
      </c>
      <c r="G12" s="40"/>
      <c r="H12" s="16">
        <v>0</v>
      </c>
      <c r="I12" s="39">
        <v>2089</v>
      </c>
      <c r="J12" s="47">
        <f t="shared" si="6"/>
        <v>17990</v>
      </c>
      <c r="K12" s="31">
        <v>59</v>
      </c>
      <c r="L12" s="35">
        <v>0</v>
      </c>
      <c r="M12" s="35">
        <v>0.6430555555555556</v>
      </c>
      <c r="N12" s="35">
        <v>6.8749999999999992E-2</v>
      </c>
      <c r="O12" s="35">
        <v>2.6388888888888889E-2</v>
      </c>
      <c r="P12" s="35">
        <v>0.26180555555555557</v>
      </c>
      <c r="Q12" s="61">
        <v>0</v>
      </c>
      <c r="R12" s="35">
        <f t="shared" ref="R12:R38" si="7">D12-(L12+M12+P12+N12+O12+Q12)</f>
        <v>0</v>
      </c>
      <c r="S12" s="21">
        <v>1</v>
      </c>
      <c r="T12" s="21">
        <v>1</v>
      </c>
      <c r="U12" s="11"/>
      <c r="V12" s="22">
        <f t="shared" si="0"/>
        <v>3</v>
      </c>
      <c r="W12" s="1">
        <f t="shared" si="1"/>
        <v>1.4833333333333334</v>
      </c>
      <c r="X12" s="1">
        <f t="shared" si="2"/>
        <v>2</v>
      </c>
      <c r="Y12" s="1">
        <f t="shared" si="3"/>
        <v>1.4833333333333334</v>
      </c>
      <c r="Z12" s="1">
        <f t="shared" si="4"/>
        <v>0.66666666666666663</v>
      </c>
      <c r="AA12" s="1">
        <f t="shared" si="5"/>
        <v>0</v>
      </c>
    </row>
    <row r="13" spans="1:27" x14ac:dyDescent="0.25">
      <c r="A13" s="9">
        <v>4</v>
      </c>
      <c r="B13" s="10">
        <v>43773</v>
      </c>
      <c r="C13" s="19">
        <v>0</v>
      </c>
      <c r="D13" s="21">
        <v>1</v>
      </c>
      <c r="E13" s="16">
        <v>1</v>
      </c>
      <c r="F13" s="39">
        <f t="shared" ref="F13:F39" si="8">F12-I12+G12</f>
        <v>17990</v>
      </c>
      <c r="G13" s="40"/>
      <c r="H13" s="16">
        <v>0</v>
      </c>
      <c r="I13" s="39">
        <v>1972</v>
      </c>
      <c r="J13" s="47">
        <f t="shared" si="6"/>
        <v>16018</v>
      </c>
      <c r="K13" s="32">
        <v>56</v>
      </c>
      <c r="L13" s="35">
        <v>0</v>
      </c>
      <c r="M13" s="35">
        <v>0.54722222222222217</v>
      </c>
      <c r="N13" s="35">
        <v>0.14375000000000002</v>
      </c>
      <c r="O13" s="35">
        <v>2.1527777777777781E-2</v>
      </c>
      <c r="P13" s="35">
        <v>0.28750000000000003</v>
      </c>
      <c r="Q13" s="61">
        <v>0</v>
      </c>
      <c r="R13" s="35">
        <f t="shared" si="7"/>
        <v>0</v>
      </c>
      <c r="S13" s="21">
        <v>1</v>
      </c>
      <c r="T13" s="21">
        <v>1</v>
      </c>
      <c r="U13" s="27"/>
      <c r="V13" s="22">
        <f t="shared" si="0"/>
        <v>3</v>
      </c>
      <c r="W13" s="1">
        <f t="shared" si="1"/>
        <v>1.4833333333333334</v>
      </c>
      <c r="X13" s="1">
        <f t="shared" si="2"/>
        <v>2</v>
      </c>
      <c r="Y13" s="1">
        <f t="shared" si="3"/>
        <v>1.4833333333333334</v>
      </c>
      <c r="Z13" s="1">
        <f t="shared" si="4"/>
        <v>0.66666666666666663</v>
      </c>
      <c r="AA13" s="1">
        <f t="shared" si="5"/>
        <v>0</v>
      </c>
    </row>
    <row r="14" spans="1:27" s="29" customFormat="1" x14ac:dyDescent="0.25">
      <c r="A14" s="23">
        <v>5</v>
      </c>
      <c r="B14" s="10">
        <v>43774</v>
      </c>
      <c r="C14" s="24">
        <v>0</v>
      </c>
      <c r="D14" s="25">
        <v>1</v>
      </c>
      <c r="E14" s="26">
        <v>1</v>
      </c>
      <c r="F14" s="39">
        <f t="shared" si="8"/>
        <v>16018</v>
      </c>
      <c r="G14" s="41"/>
      <c r="H14" s="26">
        <v>0</v>
      </c>
      <c r="I14" s="30">
        <v>1866</v>
      </c>
      <c r="J14" s="47">
        <f t="shared" si="6"/>
        <v>14152</v>
      </c>
      <c r="K14" s="32">
        <v>52</v>
      </c>
      <c r="L14" s="36">
        <v>0</v>
      </c>
      <c r="M14" s="36">
        <v>0.50555555555555554</v>
      </c>
      <c r="N14" s="36">
        <v>0.10416666666666667</v>
      </c>
      <c r="O14" s="36">
        <v>3.6111111111111115E-2</v>
      </c>
      <c r="P14" s="36">
        <v>0.35416666666666669</v>
      </c>
      <c r="Q14" s="61">
        <v>0</v>
      </c>
      <c r="R14" s="35">
        <f t="shared" si="7"/>
        <v>0</v>
      </c>
      <c r="S14" s="25">
        <v>1</v>
      </c>
      <c r="T14" s="25">
        <v>1</v>
      </c>
      <c r="U14" s="27"/>
      <c r="V14" s="28">
        <f t="shared" si="0"/>
        <v>3</v>
      </c>
      <c r="W14" s="29">
        <f t="shared" si="1"/>
        <v>1.4833333333333334</v>
      </c>
      <c r="X14" s="29">
        <f t="shared" si="2"/>
        <v>2</v>
      </c>
      <c r="Y14" s="29">
        <f t="shared" si="3"/>
        <v>1.4833333333333334</v>
      </c>
      <c r="Z14" s="29">
        <f t="shared" si="4"/>
        <v>0.66666666666666663</v>
      </c>
      <c r="AA14" s="29">
        <f t="shared" si="5"/>
        <v>0</v>
      </c>
    </row>
    <row r="15" spans="1:27" s="29" customFormat="1" x14ac:dyDescent="0.25">
      <c r="A15" s="23">
        <v>6</v>
      </c>
      <c r="B15" s="10">
        <v>43775</v>
      </c>
      <c r="C15" s="24">
        <v>0</v>
      </c>
      <c r="D15" s="25">
        <v>1</v>
      </c>
      <c r="E15" s="26">
        <v>1</v>
      </c>
      <c r="F15" s="39">
        <f t="shared" si="8"/>
        <v>14152</v>
      </c>
      <c r="G15" s="41"/>
      <c r="H15" s="26">
        <v>0</v>
      </c>
      <c r="I15" s="30">
        <v>2031</v>
      </c>
      <c r="J15" s="47">
        <f t="shared" si="6"/>
        <v>12121</v>
      </c>
      <c r="K15" s="32">
        <v>48</v>
      </c>
      <c r="L15" s="36">
        <v>0</v>
      </c>
      <c r="M15" s="36">
        <v>0.63541666666666663</v>
      </c>
      <c r="N15" s="36">
        <v>5.347222222222222E-2</v>
      </c>
      <c r="O15" s="36">
        <v>1.5277777777777777E-2</v>
      </c>
      <c r="P15" s="54">
        <v>0.29583333333333334</v>
      </c>
      <c r="Q15" s="61">
        <v>0</v>
      </c>
      <c r="R15" s="35">
        <f t="shared" si="7"/>
        <v>0</v>
      </c>
      <c r="S15" s="25">
        <v>1</v>
      </c>
      <c r="T15" s="25">
        <v>1</v>
      </c>
      <c r="V15" s="28">
        <f t="shared" si="0"/>
        <v>3</v>
      </c>
      <c r="W15" s="29">
        <f t="shared" si="1"/>
        <v>1.4833333333333334</v>
      </c>
      <c r="X15" s="29">
        <f t="shared" si="2"/>
        <v>2</v>
      </c>
      <c r="Y15" s="29">
        <f t="shared" si="3"/>
        <v>1.4833333333333334</v>
      </c>
      <c r="Z15" s="29">
        <f t="shared" si="4"/>
        <v>0.66666666666666663</v>
      </c>
      <c r="AA15" s="29">
        <f t="shared" si="5"/>
        <v>0</v>
      </c>
    </row>
    <row r="16" spans="1:27" s="29" customFormat="1" x14ac:dyDescent="0.25">
      <c r="A16" s="23">
        <v>7</v>
      </c>
      <c r="B16" s="10">
        <v>43776</v>
      </c>
      <c r="C16" s="24">
        <v>0</v>
      </c>
      <c r="D16" s="25">
        <v>1</v>
      </c>
      <c r="E16" s="26">
        <v>1</v>
      </c>
      <c r="F16" s="39">
        <f t="shared" si="8"/>
        <v>12121</v>
      </c>
      <c r="G16" s="41"/>
      <c r="H16" s="26">
        <v>0</v>
      </c>
      <c r="I16" s="30">
        <v>1837</v>
      </c>
      <c r="J16" s="47">
        <f t="shared" si="6"/>
        <v>10284</v>
      </c>
      <c r="K16" s="32">
        <v>44</v>
      </c>
      <c r="L16" s="36">
        <v>0</v>
      </c>
      <c r="M16" s="36">
        <v>0.55486111111111114</v>
      </c>
      <c r="N16" s="36">
        <v>6.0416666666666667E-2</v>
      </c>
      <c r="O16" s="53">
        <v>2.4999999999999998E-2</v>
      </c>
      <c r="P16" s="36">
        <v>0.35972222222222222</v>
      </c>
      <c r="Q16" s="61">
        <v>0</v>
      </c>
      <c r="R16" s="35">
        <f t="shared" si="7"/>
        <v>0</v>
      </c>
      <c r="S16" s="25">
        <v>1</v>
      </c>
      <c r="T16" s="25">
        <v>1</v>
      </c>
      <c r="U16" s="27"/>
      <c r="V16" s="28">
        <f t="shared" si="0"/>
        <v>3</v>
      </c>
      <c r="W16" s="29">
        <f t="shared" si="1"/>
        <v>1.4833333333333334</v>
      </c>
      <c r="X16" s="29">
        <f t="shared" si="2"/>
        <v>2</v>
      </c>
      <c r="Y16" s="29">
        <f t="shared" si="3"/>
        <v>1.4833333333333334</v>
      </c>
      <c r="Z16" s="29">
        <f t="shared" si="4"/>
        <v>0.66666666666666663</v>
      </c>
      <c r="AA16" s="29">
        <f t="shared" si="5"/>
        <v>0</v>
      </c>
    </row>
    <row r="17" spans="1:27" s="29" customFormat="1" x14ac:dyDescent="0.25">
      <c r="A17" s="23">
        <v>8</v>
      </c>
      <c r="B17" s="10">
        <v>43777</v>
      </c>
      <c r="C17" s="24">
        <v>0</v>
      </c>
      <c r="D17" s="25">
        <v>1</v>
      </c>
      <c r="E17" s="26">
        <v>1</v>
      </c>
      <c r="F17" s="39">
        <f t="shared" si="8"/>
        <v>10284</v>
      </c>
      <c r="G17" s="41"/>
      <c r="H17" s="26">
        <v>0</v>
      </c>
      <c r="I17" s="30">
        <v>1950</v>
      </c>
      <c r="J17" s="47">
        <f t="shared" si="6"/>
        <v>8334</v>
      </c>
      <c r="K17" s="32">
        <v>40</v>
      </c>
      <c r="L17" s="36">
        <v>0</v>
      </c>
      <c r="M17" s="36">
        <v>0.55833333333333335</v>
      </c>
      <c r="N17" s="36">
        <v>7.0833333333333331E-2</v>
      </c>
      <c r="O17" s="36">
        <v>4.5833333333333337E-2</v>
      </c>
      <c r="P17" s="36">
        <v>0.32500000000000001</v>
      </c>
      <c r="Q17" s="61">
        <v>0</v>
      </c>
      <c r="R17" s="35">
        <f t="shared" si="7"/>
        <v>0</v>
      </c>
      <c r="S17" s="25">
        <v>1</v>
      </c>
      <c r="T17" s="25">
        <v>1</v>
      </c>
      <c r="U17" s="27"/>
      <c r="V17" s="28">
        <f t="shared" si="0"/>
        <v>3</v>
      </c>
      <c r="W17" s="29">
        <f t="shared" si="1"/>
        <v>1.4833333333333334</v>
      </c>
      <c r="X17" s="29">
        <f t="shared" si="2"/>
        <v>2</v>
      </c>
      <c r="Y17" s="29">
        <f t="shared" si="3"/>
        <v>1.4833333333333334</v>
      </c>
      <c r="Z17" s="29">
        <f t="shared" si="4"/>
        <v>0.66666666666666663</v>
      </c>
      <c r="AA17" s="29">
        <f t="shared" si="5"/>
        <v>0</v>
      </c>
    </row>
    <row r="18" spans="1:27" s="29" customFormat="1" x14ac:dyDescent="0.25">
      <c r="A18" s="23">
        <v>9</v>
      </c>
      <c r="B18" s="10">
        <v>43778</v>
      </c>
      <c r="C18" s="24">
        <v>0</v>
      </c>
      <c r="D18" s="25">
        <v>1</v>
      </c>
      <c r="E18" s="26">
        <v>1</v>
      </c>
      <c r="F18" s="39">
        <f t="shared" si="8"/>
        <v>8334</v>
      </c>
      <c r="G18" s="41"/>
      <c r="H18" s="26">
        <v>0</v>
      </c>
      <c r="I18" s="30">
        <v>2450</v>
      </c>
      <c r="J18" s="47">
        <f t="shared" si="6"/>
        <v>5884</v>
      </c>
      <c r="K18" s="32">
        <v>36</v>
      </c>
      <c r="L18" s="36">
        <v>0</v>
      </c>
      <c r="M18" s="36">
        <v>0.73749999999999993</v>
      </c>
      <c r="N18" s="36">
        <v>0.1125</v>
      </c>
      <c r="O18" s="36">
        <v>5.4166666666666669E-2</v>
      </c>
      <c r="P18" s="36">
        <v>9.5833333333333326E-2</v>
      </c>
      <c r="Q18" s="61">
        <v>0</v>
      </c>
      <c r="R18" s="35">
        <f t="shared" si="7"/>
        <v>0</v>
      </c>
      <c r="S18" s="25">
        <v>1</v>
      </c>
      <c r="T18" s="25">
        <v>1</v>
      </c>
      <c r="U18" s="27"/>
      <c r="V18" s="28">
        <f t="shared" si="0"/>
        <v>3</v>
      </c>
      <c r="W18" s="29">
        <f t="shared" si="1"/>
        <v>1.4833333333333334</v>
      </c>
      <c r="X18" s="29">
        <f t="shared" si="2"/>
        <v>2</v>
      </c>
      <c r="Y18" s="29">
        <f t="shared" si="3"/>
        <v>1.4833333333333334</v>
      </c>
      <c r="Z18" s="29">
        <f t="shared" si="4"/>
        <v>0.66666666666666663</v>
      </c>
      <c r="AA18" s="29">
        <f t="shared" si="5"/>
        <v>0</v>
      </c>
    </row>
    <row r="19" spans="1:27" s="29" customFormat="1" x14ac:dyDescent="0.25">
      <c r="A19" s="23">
        <v>10</v>
      </c>
      <c r="B19" s="10">
        <v>43779</v>
      </c>
      <c r="C19" s="24">
        <v>0</v>
      </c>
      <c r="D19" s="25">
        <v>1</v>
      </c>
      <c r="E19" s="26">
        <v>1</v>
      </c>
      <c r="F19" s="39">
        <f t="shared" si="8"/>
        <v>5884</v>
      </c>
      <c r="G19" s="41"/>
      <c r="H19" s="26">
        <v>0</v>
      </c>
      <c r="I19" s="30">
        <v>1813</v>
      </c>
      <c r="J19" s="47">
        <f t="shared" si="6"/>
        <v>4071</v>
      </c>
      <c r="K19" s="32">
        <v>32</v>
      </c>
      <c r="L19" s="36">
        <v>0</v>
      </c>
      <c r="M19" s="36">
        <v>0.5083333333333333</v>
      </c>
      <c r="N19" s="36">
        <v>9.9999999999999992E-2</v>
      </c>
      <c r="O19" s="36">
        <v>2.4999999999999998E-2</v>
      </c>
      <c r="P19" s="36">
        <v>0.3666666666666667</v>
      </c>
      <c r="Q19" s="61">
        <v>0</v>
      </c>
      <c r="R19" s="35">
        <f t="shared" si="7"/>
        <v>0</v>
      </c>
      <c r="S19" s="25">
        <v>1</v>
      </c>
      <c r="T19" s="25">
        <v>1</v>
      </c>
      <c r="U19" s="27"/>
      <c r="V19" s="28">
        <f t="shared" si="0"/>
        <v>3</v>
      </c>
      <c r="W19" s="29">
        <f t="shared" si="1"/>
        <v>1.4833333333333334</v>
      </c>
      <c r="X19" s="29">
        <f t="shared" si="2"/>
        <v>2</v>
      </c>
      <c r="Y19" s="29">
        <f t="shared" si="3"/>
        <v>1.4833333333333334</v>
      </c>
      <c r="Z19" s="29">
        <f t="shared" si="4"/>
        <v>0.66666666666666663</v>
      </c>
      <c r="AA19" s="29">
        <f t="shared" si="5"/>
        <v>0</v>
      </c>
    </row>
    <row r="20" spans="1:27" s="29" customFormat="1" ht="22.5" x14ac:dyDescent="0.25">
      <c r="A20" s="23">
        <v>11</v>
      </c>
      <c r="B20" s="10">
        <v>43780</v>
      </c>
      <c r="C20" s="24">
        <v>0</v>
      </c>
      <c r="D20" s="25">
        <v>1</v>
      </c>
      <c r="E20" s="26">
        <v>1</v>
      </c>
      <c r="F20" s="39">
        <f>F19-I19+G19</f>
        <v>4071</v>
      </c>
      <c r="G20" s="41">
        <v>9179</v>
      </c>
      <c r="H20" s="26">
        <v>0</v>
      </c>
      <c r="I20" s="30">
        <v>1981</v>
      </c>
      <c r="J20" s="47">
        <f t="shared" si="6"/>
        <v>11269</v>
      </c>
      <c r="K20" s="32">
        <v>56</v>
      </c>
      <c r="L20" s="36">
        <v>0</v>
      </c>
      <c r="M20" s="36">
        <v>0.59583333333333333</v>
      </c>
      <c r="N20" s="36">
        <v>7.9166666666666663E-2</v>
      </c>
      <c r="O20" s="36">
        <v>2.9166666666666664E-2</v>
      </c>
      <c r="P20" s="36">
        <v>0.29583333333333334</v>
      </c>
      <c r="Q20" s="61">
        <v>0</v>
      </c>
      <c r="R20" s="35">
        <f t="shared" si="7"/>
        <v>0</v>
      </c>
      <c r="S20" s="25">
        <v>1</v>
      </c>
      <c r="T20" s="25">
        <v>1</v>
      </c>
      <c r="U20" s="64" t="s">
        <v>58</v>
      </c>
      <c r="V20" s="28">
        <f t="shared" si="0"/>
        <v>3</v>
      </c>
      <c r="W20" s="29">
        <f t="shared" si="1"/>
        <v>1.4833333333333334</v>
      </c>
      <c r="X20" s="29">
        <f t="shared" si="2"/>
        <v>2</v>
      </c>
      <c r="Y20" s="29">
        <f t="shared" si="3"/>
        <v>1.4833333333333334</v>
      </c>
      <c r="Z20" s="29">
        <f t="shared" si="4"/>
        <v>0.66666666666666663</v>
      </c>
      <c r="AA20" s="29">
        <f t="shared" si="5"/>
        <v>0</v>
      </c>
    </row>
    <row r="21" spans="1:27" s="29" customFormat="1" x14ac:dyDescent="0.25">
      <c r="A21" s="23">
        <v>12</v>
      </c>
      <c r="B21" s="10">
        <v>43781</v>
      </c>
      <c r="C21" s="24">
        <v>0</v>
      </c>
      <c r="D21" s="25">
        <v>1</v>
      </c>
      <c r="E21" s="26">
        <v>1</v>
      </c>
      <c r="F21" s="39">
        <f>F20-I20+G20</f>
        <v>11269</v>
      </c>
      <c r="G21" s="41"/>
      <c r="H21" s="26">
        <v>0</v>
      </c>
      <c r="I21" s="30">
        <v>2226</v>
      </c>
      <c r="J21" s="47">
        <f t="shared" si="6"/>
        <v>9043</v>
      </c>
      <c r="K21" s="32">
        <v>53</v>
      </c>
      <c r="L21" s="36">
        <v>0</v>
      </c>
      <c r="M21" s="36">
        <v>0.65833333333333333</v>
      </c>
      <c r="N21" s="36">
        <v>7.4999999999999997E-2</v>
      </c>
      <c r="O21" s="36">
        <v>4.9999999999999996E-2</v>
      </c>
      <c r="P21" s="36">
        <v>0.21666666666666667</v>
      </c>
      <c r="Q21" s="61">
        <v>0</v>
      </c>
      <c r="R21" s="35">
        <f t="shared" si="7"/>
        <v>0</v>
      </c>
      <c r="S21" s="25">
        <v>1</v>
      </c>
      <c r="T21" s="25">
        <v>1</v>
      </c>
      <c r="U21" s="64"/>
      <c r="V21" s="28">
        <f t="shared" si="0"/>
        <v>3</v>
      </c>
      <c r="W21" s="29">
        <f t="shared" si="1"/>
        <v>1.4833333333333334</v>
      </c>
      <c r="X21" s="29">
        <f t="shared" si="2"/>
        <v>2</v>
      </c>
      <c r="Y21" s="29">
        <f t="shared" si="3"/>
        <v>1.4833333333333334</v>
      </c>
      <c r="Z21" s="29">
        <f t="shared" si="4"/>
        <v>0.66666666666666663</v>
      </c>
      <c r="AA21" s="29">
        <f t="shared" si="5"/>
        <v>0</v>
      </c>
    </row>
    <row r="22" spans="1:27" s="29" customFormat="1" x14ac:dyDescent="0.25">
      <c r="A22" s="23">
        <v>13</v>
      </c>
      <c r="B22" s="10">
        <v>43782</v>
      </c>
      <c r="C22" s="24">
        <v>0</v>
      </c>
      <c r="D22" s="25">
        <v>1</v>
      </c>
      <c r="E22" s="26">
        <v>1</v>
      </c>
      <c r="F22" s="39">
        <f t="shared" si="8"/>
        <v>9043</v>
      </c>
      <c r="G22" s="41"/>
      <c r="H22" s="26">
        <v>0</v>
      </c>
      <c r="I22" s="30">
        <v>1779</v>
      </c>
      <c r="J22" s="47">
        <f t="shared" si="6"/>
        <v>7264</v>
      </c>
      <c r="K22" s="32">
        <v>50</v>
      </c>
      <c r="L22" s="36">
        <v>0</v>
      </c>
      <c r="M22" s="36">
        <v>0.52083333333333337</v>
      </c>
      <c r="N22" s="36">
        <v>7.0833333333333331E-2</v>
      </c>
      <c r="O22" s="36">
        <v>4.5833333333333337E-2</v>
      </c>
      <c r="P22" s="36">
        <v>0.36249999999999999</v>
      </c>
      <c r="Q22" s="61">
        <v>0</v>
      </c>
      <c r="R22" s="35">
        <f t="shared" si="7"/>
        <v>0</v>
      </c>
      <c r="S22" s="25">
        <v>1</v>
      </c>
      <c r="T22" s="25">
        <v>1</v>
      </c>
      <c r="U22" s="27"/>
      <c r="V22" s="28">
        <f t="shared" si="0"/>
        <v>3</v>
      </c>
      <c r="W22" s="29">
        <f t="shared" si="1"/>
        <v>1.4833333333333334</v>
      </c>
      <c r="X22" s="29">
        <f t="shared" si="2"/>
        <v>2</v>
      </c>
      <c r="Y22" s="29">
        <f t="shared" si="3"/>
        <v>1.4833333333333334</v>
      </c>
      <c r="Z22" s="29">
        <f t="shared" si="4"/>
        <v>0.66666666666666663</v>
      </c>
      <c r="AA22" s="29">
        <f t="shared" si="5"/>
        <v>0</v>
      </c>
    </row>
    <row r="23" spans="1:27" s="29" customFormat="1" x14ac:dyDescent="0.25">
      <c r="A23" s="23">
        <v>14</v>
      </c>
      <c r="B23" s="10">
        <v>43783</v>
      </c>
      <c r="C23" s="24">
        <v>0</v>
      </c>
      <c r="D23" s="25">
        <v>1</v>
      </c>
      <c r="E23" s="26">
        <v>1</v>
      </c>
      <c r="F23" s="39">
        <f t="shared" si="8"/>
        <v>7264</v>
      </c>
      <c r="G23" s="41"/>
      <c r="H23" s="26">
        <v>0</v>
      </c>
      <c r="I23" s="30">
        <v>1895</v>
      </c>
      <c r="J23" s="47">
        <f t="shared" si="6"/>
        <v>5369</v>
      </c>
      <c r="K23" s="32">
        <v>47</v>
      </c>
      <c r="L23" s="36">
        <v>0</v>
      </c>
      <c r="M23" s="36">
        <v>0.5708333333333333</v>
      </c>
      <c r="N23" s="36">
        <v>7.0833333333333331E-2</v>
      </c>
      <c r="O23" s="36">
        <v>1.6666666666666666E-2</v>
      </c>
      <c r="P23" s="36">
        <v>0.34166666666666662</v>
      </c>
      <c r="Q23" s="61">
        <v>0</v>
      </c>
      <c r="R23" s="35">
        <f t="shared" si="7"/>
        <v>0</v>
      </c>
      <c r="S23" s="25">
        <v>1</v>
      </c>
      <c r="T23" s="25">
        <v>1</v>
      </c>
      <c r="U23" s="27"/>
      <c r="V23" s="28">
        <f t="shared" si="0"/>
        <v>3</v>
      </c>
      <c r="W23" s="29">
        <f t="shared" si="1"/>
        <v>1.4833333333333334</v>
      </c>
      <c r="X23" s="29">
        <f t="shared" si="2"/>
        <v>2</v>
      </c>
      <c r="Y23" s="29">
        <f t="shared" si="3"/>
        <v>1.4833333333333334</v>
      </c>
      <c r="Z23" s="29">
        <f t="shared" si="4"/>
        <v>0.66666666666666663</v>
      </c>
      <c r="AA23" s="29">
        <f t="shared" si="5"/>
        <v>0</v>
      </c>
    </row>
    <row r="24" spans="1:27" s="29" customFormat="1" x14ac:dyDescent="0.25">
      <c r="A24" s="23">
        <v>15</v>
      </c>
      <c r="B24" s="10">
        <v>43784</v>
      </c>
      <c r="C24" s="24">
        <v>0</v>
      </c>
      <c r="D24" s="25">
        <v>1</v>
      </c>
      <c r="E24" s="26">
        <v>1</v>
      </c>
      <c r="F24" s="39">
        <f t="shared" si="8"/>
        <v>5369</v>
      </c>
      <c r="G24" s="41">
        <v>11980</v>
      </c>
      <c r="H24" s="26">
        <v>0</v>
      </c>
      <c r="I24" s="30">
        <v>1018</v>
      </c>
      <c r="J24" s="47">
        <f t="shared" si="6"/>
        <v>16331</v>
      </c>
      <c r="K24" s="32">
        <v>44</v>
      </c>
      <c r="L24" s="36">
        <v>0</v>
      </c>
      <c r="M24" s="36">
        <v>0.23750000000000002</v>
      </c>
      <c r="N24" s="36">
        <v>5.4166666666666669E-2</v>
      </c>
      <c r="O24" s="36">
        <v>3.3333333333333333E-2</v>
      </c>
      <c r="P24" s="54">
        <v>0.67499999999999993</v>
      </c>
      <c r="Q24" s="61">
        <v>0</v>
      </c>
      <c r="R24" s="35">
        <f t="shared" si="7"/>
        <v>0</v>
      </c>
      <c r="S24" s="25">
        <v>1</v>
      </c>
      <c r="T24" s="25">
        <v>1</v>
      </c>
      <c r="U24" s="27" t="s">
        <v>59</v>
      </c>
      <c r="V24" s="28">
        <f t="shared" si="0"/>
        <v>3</v>
      </c>
      <c r="W24" s="29">
        <f t="shared" si="1"/>
        <v>1.4833333333333334</v>
      </c>
      <c r="X24" s="29">
        <f t="shared" si="2"/>
        <v>2</v>
      </c>
      <c r="Y24" s="29">
        <f t="shared" si="3"/>
        <v>1.4833333333333334</v>
      </c>
      <c r="Z24" s="29">
        <f t="shared" si="4"/>
        <v>0.66666666666666663</v>
      </c>
      <c r="AA24" s="29">
        <f t="shared" si="5"/>
        <v>0</v>
      </c>
    </row>
    <row r="25" spans="1:27" s="29" customFormat="1" x14ac:dyDescent="0.25">
      <c r="A25" s="23">
        <v>16</v>
      </c>
      <c r="B25" s="10">
        <v>43785</v>
      </c>
      <c r="C25" s="24">
        <v>0</v>
      </c>
      <c r="D25" s="25">
        <v>1</v>
      </c>
      <c r="E25" s="26">
        <v>1</v>
      </c>
      <c r="F25" s="39">
        <f t="shared" si="8"/>
        <v>16331</v>
      </c>
      <c r="G25" s="41"/>
      <c r="H25" s="26">
        <v>0</v>
      </c>
      <c r="I25" s="30">
        <v>1681</v>
      </c>
      <c r="J25" s="47">
        <f t="shared" si="6"/>
        <v>14650</v>
      </c>
      <c r="K25" s="32">
        <v>41</v>
      </c>
      <c r="L25" s="36">
        <v>0</v>
      </c>
      <c r="M25" s="36">
        <v>0.4375</v>
      </c>
      <c r="N25" s="36">
        <v>9.5833333333333326E-2</v>
      </c>
      <c r="O25" s="36">
        <v>5.8333333333333327E-2</v>
      </c>
      <c r="P25" s="54">
        <v>0.40833333333333338</v>
      </c>
      <c r="Q25" s="61">
        <v>0</v>
      </c>
      <c r="R25" s="35">
        <f t="shared" si="7"/>
        <v>0</v>
      </c>
      <c r="S25" s="25">
        <v>1</v>
      </c>
      <c r="T25" s="25">
        <v>1</v>
      </c>
      <c r="U25" s="27"/>
      <c r="V25" s="28">
        <f t="shared" si="0"/>
        <v>3</v>
      </c>
      <c r="W25" s="29">
        <f t="shared" si="1"/>
        <v>1.4833333333333334</v>
      </c>
      <c r="X25" s="29">
        <f t="shared" si="2"/>
        <v>2</v>
      </c>
      <c r="Y25" s="29">
        <f t="shared" si="3"/>
        <v>1.4833333333333334</v>
      </c>
      <c r="Z25" s="29">
        <f t="shared" si="4"/>
        <v>0.66666666666666663</v>
      </c>
      <c r="AA25" s="29">
        <f t="shared" si="5"/>
        <v>0</v>
      </c>
    </row>
    <row r="26" spans="1:27" s="29" customFormat="1" x14ac:dyDescent="0.25">
      <c r="A26" s="23">
        <v>17</v>
      </c>
      <c r="B26" s="10">
        <v>43786</v>
      </c>
      <c r="C26" s="24">
        <v>0</v>
      </c>
      <c r="D26" s="25">
        <v>1</v>
      </c>
      <c r="E26" s="26">
        <v>1</v>
      </c>
      <c r="F26" s="39">
        <f t="shared" si="8"/>
        <v>14650</v>
      </c>
      <c r="G26" s="41"/>
      <c r="H26" s="26">
        <v>0</v>
      </c>
      <c r="I26" s="30">
        <v>1727</v>
      </c>
      <c r="J26" s="47">
        <f t="shared" si="6"/>
        <v>12923</v>
      </c>
      <c r="K26" s="32">
        <v>38</v>
      </c>
      <c r="L26" s="36">
        <v>0</v>
      </c>
      <c r="M26" s="36">
        <v>0.54166666666666663</v>
      </c>
      <c r="N26" s="36">
        <v>3.3333333333333333E-2</v>
      </c>
      <c r="O26" s="36">
        <v>1.6666666666666666E-2</v>
      </c>
      <c r="P26" s="54">
        <v>0.40833333333333338</v>
      </c>
      <c r="Q26" s="61">
        <v>0</v>
      </c>
      <c r="R26" s="35">
        <f t="shared" si="7"/>
        <v>0</v>
      </c>
      <c r="S26" s="25">
        <v>1</v>
      </c>
      <c r="T26" s="25">
        <v>1</v>
      </c>
      <c r="U26" s="27"/>
      <c r="V26" s="28">
        <f t="shared" si="0"/>
        <v>3</v>
      </c>
      <c r="W26" s="29">
        <f t="shared" si="1"/>
        <v>1.4833333333333334</v>
      </c>
      <c r="X26" s="29">
        <f t="shared" si="2"/>
        <v>2</v>
      </c>
      <c r="Y26" s="29">
        <f t="shared" si="3"/>
        <v>1.4833333333333334</v>
      </c>
      <c r="Z26" s="29">
        <f t="shared" si="4"/>
        <v>0.66666666666666663</v>
      </c>
      <c r="AA26" s="29">
        <f t="shared" si="5"/>
        <v>0</v>
      </c>
    </row>
    <row r="27" spans="1:27" s="29" customFormat="1" x14ac:dyDescent="0.25">
      <c r="A27" s="23">
        <v>18</v>
      </c>
      <c r="B27" s="10">
        <v>43787</v>
      </c>
      <c r="C27" s="24">
        <v>0</v>
      </c>
      <c r="D27" s="25">
        <v>1</v>
      </c>
      <c r="E27" s="26">
        <v>1</v>
      </c>
      <c r="F27" s="39">
        <f t="shared" si="8"/>
        <v>12923</v>
      </c>
      <c r="G27" s="41"/>
      <c r="H27" s="26">
        <v>0</v>
      </c>
      <c r="I27" s="30">
        <v>2410</v>
      </c>
      <c r="J27" s="47">
        <f t="shared" si="6"/>
        <v>10513</v>
      </c>
      <c r="K27" s="32">
        <v>35</v>
      </c>
      <c r="L27" s="36">
        <v>0</v>
      </c>
      <c r="M27" s="36">
        <v>0.70416666666666661</v>
      </c>
      <c r="N27" s="36">
        <v>0.125</v>
      </c>
      <c r="O27" s="36">
        <v>4.1666666666666664E-2</v>
      </c>
      <c r="P27" s="36">
        <v>0.12916666666666668</v>
      </c>
      <c r="Q27" s="61">
        <v>0</v>
      </c>
      <c r="R27" s="35">
        <f t="shared" si="7"/>
        <v>0</v>
      </c>
      <c r="S27" s="25">
        <v>1</v>
      </c>
      <c r="T27" s="25">
        <v>1</v>
      </c>
      <c r="U27" s="27"/>
      <c r="V27" s="28">
        <f t="shared" si="0"/>
        <v>3</v>
      </c>
      <c r="W27" s="29">
        <f t="shared" si="1"/>
        <v>1.4833333333333334</v>
      </c>
      <c r="X27" s="29">
        <f t="shared" si="2"/>
        <v>2</v>
      </c>
      <c r="Y27" s="29">
        <f t="shared" si="3"/>
        <v>1.4833333333333334</v>
      </c>
      <c r="Z27" s="29">
        <f t="shared" si="4"/>
        <v>0.66666666666666663</v>
      </c>
      <c r="AA27" s="29">
        <f t="shared" si="5"/>
        <v>0</v>
      </c>
    </row>
    <row r="28" spans="1:27" s="29" customFormat="1" x14ac:dyDescent="0.25">
      <c r="A28" s="23">
        <v>19</v>
      </c>
      <c r="B28" s="10">
        <v>43788</v>
      </c>
      <c r="C28" s="24">
        <v>0</v>
      </c>
      <c r="D28" s="25">
        <v>1</v>
      </c>
      <c r="E28" s="26">
        <v>1</v>
      </c>
      <c r="F28" s="39">
        <f t="shared" si="8"/>
        <v>10513</v>
      </c>
      <c r="G28" s="41"/>
      <c r="H28" s="26">
        <v>0</v>
      </c>
      <c r="I28" s="30">
        <v>2257</v>
      </c>
      <c r="J28" s="47">
        <f t="shared" si="6"/>
        <v>8256</v>
      </c>
      <c r="K28" s="32">
        <v>32</v>
      </c>
      <c r="L28" s="36">
        <v>0</v>
      </c>
      <c r="M28" s="36">
        <v>0.6791666666666667</v>
      </c>
      <c r="N28" s="36">
        <v>6.6666666666666666E-2</v>
      </c>
      <c r="O28" s="36">
        <v>4.5833333333333337E-2</v>
      </c>
      <c r="P28" s="36">
        <v>0.20833333333333334</v>
      </c>
      <c r="Q28" s="61">
        <v>0</v>
      </c>
      <c r="R28" s="35">
        <f t="shared" si="7"/>
        <v>0</v>
      </c>
      <c r="S28" s="25">
        <v>1</v>
      </c>
      <c r="T28" s="25">
        <v>1</v>
      </c>
      <c r="U28" s="27"/>
      <c r="V28" s="28">
        <f t="shared" si="0"/>
        <v>3</v>
      </c>
      <c r="W28" s="29">
        <f t="shared" si="1"/>
        <v>1.4833333333333334</v>
      </c>
      <c r="X28" s="29">
        <f t="shared" si="2"/>
        <v>2</v>
      </c>
      <c r="Y28" s="29">
        <f t="shared" si="3"/>
        <v>1.4833333333333334</v>
      </c>
      <c r="Z28" s="29">
        <f t="shared" si="4"/>
        <v>0.66666666666666663</v>
      </c>
      <c r="AA28" s="29">
        <f t="shared" si="5"/>
        <v>0</v>
      </c>
    </row>
    <row r="29" spans="1:27" s="29" customFormat="1" x14ac:dyDescent="0.25">
      <c r="A29" s="23">
        <v>20</v>
      </c>
      <c r="B29" s="10">
        <v>43789</v>
      </c>
      <c r="C29" s="24">
        <v>0</v>
      </c>
      <c r="D29" s="25">
        <v>1</v>
      </c>
      <c r="E29" s="26">
        <v>1</v>
      </c>
      <c r="F29" s="39">
        <f t="shared" si="8"/>
        <v>8256</v>
      </c>
      <c r="G29" s="41"/>
      <c r="H29" s="26">
        <v>0</v>
      </c>
      <c r="I29" s="30">
        <v>2156</v>
      </c>
      <c r="J29" s="47">
        <f t="shared" si="6"/>
        <v>6100</v>
      </c>
      <c r="K29" s="32">
        <v>29</v>
      </c>
      <c r="L29" s="36">
        <v>0</v>
      </c>
      <c r="M29" s="36">
        <v>0.58750000000000002</v>
      </c>
      <c r="N29" s="36">
        <v>0.12916666666666668</v>
      </c>
      <c r="O29" s="36">
        <v>4.9999999999999996E-2</v>
      </c>
      <c r="P29" s="36">
        <v>0.23750000000000002</v>
      </c>
      <c r="Q29" s="61">
        <v>0</v>
      </c>
      <c r="R29" s="35">
        <v>0</v>
      </c>
      <c r="S29" s="25">
        <v>1</v>
      </c>
      <c r="T29" s="25">
        <v>1</v>
      </c>
      <c r="U29" s="27"/>
      <c r="V29" s="28">
        <f t="shared" si="0"/>
        <v>3</v>
      </c>
      <c r="W29" s="29">
        <f t="shared" si="1"/>
        <v>1.4833333333333334</v>
      </c>
      <c r="X29" s="29">
        <f t="shared" si="2"/>
        <v>2</v>
      </c>
      <c r="Y29" s="29">
        <f t="shared" si="3"/>
        <v>1.4833333333333334</v>
      </c>
      <c r="Z29" s="29">
        <f t="shared" si="4"/>
        <v>0.66666666666666663</v>
      </c>
      <c r="AA29" s="29">
        <f t="shared" si="5"/>
        <v>0</v>
      </c>
    </row>
    <row r="30" spans="1:27" s="29" customFormat="1" x14ac:dyDescent="0.25">
      <c r="A30" s="23">
        <v>21</v>
      </c>
      <c r="B30" s="10">
        <v>43790</v>
      </c>
      <c r="C30" s="24">
        <v>0</v>
      </c>
      <c r="D30" s="25">
        <v>1</v>
      </c>
      <c r="E30" s="26">
        <v>1</v>
      </c>
      <c r="F30" s="39">
        <f t="shared" si="8"/>
        <v>6100</v>
      </c>
      <c r="G30" s="41"/>
      <c r="H30" s="26">
        <v>0</v>
      </c>
      <c r="I30" s="30">
        <v>2054</v>
      </c>
      <c r="J30" s="47">
        <f t="shared" si="6"/>
        <v>4046</v>
      </c>
      <c r="K30" s="32">
        <v>26</v>
      </c>
      <c r="L30" s="36">
        <v>0</v>
      </c>
      <c r="M30" s="36">
        <v>0.6333333333333333</v>
      </c>
      <c r="N30" s="36">
        <v>4.5833333333333337E-2</v>
      </c>
      <c r="O30" s="36">
        <v>3.7499999999999999E-2</v>
      </c>
      <c r="P30" s="36">
        <v>0.28333333333333333</v>
      </c>
      <c r="Q30" s="61">
        <v>0</v>
      </c>
      <c r="R30" s="35" t="s">
        <v>61</v>
      </c>
      <c r="S30" s="25">
        <v>1</v>
      </c>
      <c r="T30" s="25">
        <v>1</v>
      </c>
      <c r="U30" s="27"/>
      <c r="V30" s="28">
        <f t="shared" si="0"/>
        <v>3</v>
      </c>
      <c r="W30" s="29">
        <f t="shared" si="1"/>
        <v>1.4833333333333334</v>
      </c>
      <c r="X30" s="29">
        <f t="shared" si="2"/>
        <v>2</v>
      </c>
      <c r="Y30" s="29">
        <f t="shared" si="3"/>
        <v>1.4833333333333334</v>
      </c>
      <c r="Z30" s="29">
        <f t="shared" si="4"/>
        <v>0.66666666666666663</v>
      </c>
      <c r="AA30" s="29">
        <f t="shared" si="5"/>
        <v>0</v>
      </c>
    </row>
    <row r="31" spans="1:27" s="29" customFormat="1" ht="22.5" x14ac:dyDescent="0.25">
      <c r="A31" s="23">
        <v>22</v>
      </c>
      <c r="B31" s="10">
        <v>43791</v>
      </c>
      <c r="C31" s="24">
        <v>0</v>
      </c>
      <c r="D31" s="25">
        <v>1</v>
      </c>
      <c r="E31" s="26">
        <v>1</v>
      </c>
      <c r="F31" s="39">
        <f t="shared" si="8"/>
        <v>4046</v>
      </c>
      <c r="G31" s="41">
        <v>9970</v>
      </c>
      <c r="H31" s="26">
        <v>0</v>
      </c>
      <c r="I31" s="30">
        <v>2067</v>
      </c>
      <c r="J31" s="47">
        <f t="shared" si="6"/>
        <v>11949</v>
      </c>
      <c r="K31" s="32">
        <v>53</v>
      </c>
      <c r="L31" s="36">
        <v>0</v>
      </c>
      <c r="M31" s="36">
        <v>0.64583333333333337</v>
      </c>
      <c r="N31" s="36">
        <v>4.1666666666666664E-2</v>
      </c>
      <c r="O31" s="36">
        <v>3.3333333333333333E-2</v>
      </c>
      <c r="P31" s="36">
        <v>0.27916666666666667</v>
      </c>
      <c r="Q31" s="61">
        <v>0</v>
      </c>
      <c r="R31" s="35">
        <f t="shared" si="7"/>
        <v>0</v>
      </c>
      <c r="S31" s="25">
        <v>1</v>
      </c>
      <c r="T31" s="25">
        <v>1</v>
      </c>
      <c r="U31" s="64" t="s">
        <v>60</v>
      </c>
      <c r="V31" s="28">
        <f t="shared" si="0"/>
        <v>3</v>
      </c>
      <c r="W31" s="29">
        <f t="shared" si="1"/>
        <v>1.4833333333333334</v>
      </c>
      <c r="X31" s="29">
        <f t="shared" si="2"/>
        <v>2</v>
      </c>
      <c r="Y31" s="29">
        <f t="shared" si="3"/>
        <v>1.4833333333333334</v>
      </c>
      <c r="Z31" s="29">
        <f t="shared" si="4"/>
        <v>0.66666666666666663</v>
      </c>
      <c r="AA31" s="29">
        <f t="shared" si="5"/>
        <v>0</v>
      </c>
    </row>
    <row r="32" spans="1:27" s="29" customFormat="1" x14ac:dyDescent="0.25">
      <c r="A32" s="23">
        <v>23</v>
      </c>
      <c r="B32" s="10">
        <v>43792</v>
      </c>
      <c r="C32" s="24">
        <v>0</v>
      </c>
      <c r="D32" s="25">
        <v>1</v>
      </c>
      <c r="E32" s="26">
        <v>1</v>
      </c>
      <c r="F32" s="39">
        <f t="shared" si="8"/>
        <v>11949</v>
      </c>
      <c r="G32" s="41"/>
      <c r="H32" s="26">
        <v>0</v>
      </c>
      <c r="I32" s="30">
        <v>2140</v>
      </c>
      <c r="J32" s="47">
        <f t="shared" si="6"/>
        <v>9809</v>
      </c>
      <c r="K32" s="32">
        <v>50</v>
      </c>
      <c r="L32" s="36">
        <v>0</v>
      </c>
      <c r="M32" s="36">
        <v>0.65416666666666667</v>
      </c>
      <c r="N32" s="36">
        <v>6.25E-2</v>
      </c>
      <c r="O32" s="36">
        <v>3.7499999999999999E-2</v>
      </c>
      <c r="P32" s="36">
        <v>0.24583333333333335</v>
      </c>
      <c r="Q32" s="61">
        <v>0</v>
      </c>
      <c r="R32" s="35">
        <f t="shared" si="7"/>
        <v>0</v>
      </c>
      <c r="S32" s="25">
        <v>1</v>
      </c>
      <c r="T32" s="25">
        <v>1</v>
      </c>
      <c r="U32" s="27"/>
      <c r="V32" s="28">
        <f t="shared" si="0"/>
        <v>3</v>
      </c>
      <c r="W32" s="29">
        <f t="shared" si="1"/>
        <v>1.4833333333333334</v>
      </c>
      <c r="X32" s="29">
        <f t="shared" si="2"/>
        <v>2</v>
      </c>
      <c r="Y32" s="29">
        <f t="shared" si="3"/>
        <v>1.4833333333333334</v>
      </c>
      <c r="Z32" s="29">
        <f t="shared" si="4"/>
        <v>0.66666666666666663</v>
      </c>
      <c r="AA32" s="29">
        <f t="shared" si="5"/>
        <v>0</v>
      </c>
    </row>
    <row r="33" spans="1:27" s="29" customFormat="1" x14ac:dyDescent="0.25">
      <c r="A33" s="23">
        <v>24</v>
      </c>
      <c r="B33" s="10">
        <v>43793</v>
      </c>
      <c r="C33" s="24">
        <v>0</v>
      </c>
      <c r="D33" s="25">
        <v>1</v>
      </c>
      <c r="E33" s="26">
        <v>1</v>
      </c>
      <c r="F33" s="39">
        <f t="shared" si="8"/>
        <v>9809</v>
      </c>
      <c r="G33" s="41"/>
      <c r="H33" s="26">
        <v>0</v>
      </c>
      <c r="I33" s="30">
        <v>1892</v>
      </c>
      <c r="J33" s="47">
        <f t="shared" si="6"/>
        <v>7917</v>
      </c>
      <c r="K33" s="32">
        <v>47</v>
      </c>
      <c r="L33" s="36">
        <v>0</v>
      </c>
      <c r="M33" s="36">
        <v>0.5625</v>
      </c>
      <c r="N33" s="36">
        <v>4.1666666666666664E-2</v>
      </c>
      <c r="O33" s="36">
        <v>3.7499999999999999E-2</v>
      </c>
      <c r="P33" s="36">
        <v>0.35833333333333334</v>
      </c>
      <c r="Q33" s="61">
        <v>0</v>
      </c>
      <c r="R33" s="35">
        <f t="shared" si="7"/>
        <v>0</v>
      </c>
      <c r="S33" s="25">
        <v>1</v>
      </c>
      <c r="T33" s="25">
        <v>1</v>
      </c>
      <c r="U33" s="27"/>
      <c r="V33" s="28">
        <f t="shared" si="0"/>
        <v>3</v>
      </c>
      <c r="W33" s="29">
        <f t="shared" si="1"/>
        <v>1.4833333333333334</v>
      </c>
      <c r="X33" s="29">
        <f t="shared" si="2"/>
        <v>2</v>
      </c>
      <c r="Y33" s="29">
        <f t="shared" si="3"/>
        <v>1.4833333333333334</v>
      </c>
      <c r="Z33" s="29">
        <f t="shared" si="4"/>
        <v>0.66666666666666663</v>
      </c>
      <c r="AA33" s="29">
        <f t="shared" si="5"/>
        <v>0</v>
      </c>
    </row>
    <row r="34" spans="1:27" s="29" customFormat="1" x14ac:dyDescent="0.25">
      <c r="A34" s="23">
        <v>25</v>
      </c>
      <c r="B34" s="10">
        <v>43794</v>
      </c>
      <c r="C34" s="24">
        <v>0</v>
      </c>
      <c r="D34" s="25">
        <v>1</v>
      </c>
      <c r="E34" s="26">
        <v>1</v>
      </c>
      <c r="F34" s="39">
        <f t="shared" si="8"/>
        <v>7917</v>
      </c>
      <c r="G34" s="41"/>
      <c r="H34" s="26">
        <v>0</v>
      </c>
      <c r="I34" s="30">
        <v>2168</v>
      </c>
      <c r="J34" s="47">
        <f t="shared" si="6"/>
        <v>5749</v>
      </c>
      <c r="K34" s="32">
        <v>44</v>
      </c>
      <c r="L34" s="36">
        <v>0</v>
      </c>
      <c r="M34" s="36">
        <v>0.69166666666666676</v>
      </c>
      <c r="N34" s="36">
        <v>4.1666666666666664E-2</v>
      </c>
      <c r="O34" s="36">
        <v>3.3333333333333333E-2</v>
      </c>
      <c r="P34" s="36">
        <v>0.23333333333333331</v>
      </c>
      <c r="Q34" s="61">
        <v>0</v>
      </c>
      <c r="R34" s="35">
        <f t="shared" si="7"/>
        <v>0</v>
      </c>
      <c r="S34" s="25">
        <v>1</v>
      </c>
      <c r="T34" s="25">
        <v>1</v>
      </c>
      <c r="U34" s="27"/>
      <c r="V34" s="28">
        <f t="shared" si="0"/>
        <v>3</v>
      </c>
      <c r="W34" s="29">
        <f t="shared" si="1"/>
        <v>1.4833333333333334</v>
      </c>
      <c r="X34" s="29">
        <f t="shared" si="2"/>
        <v>2</v>
      </c>
      <c r="Y34" s="29">
        <f t="shared" si="3"/>
        <v>1.4833333333333334</v>
      </c>
      <c r="Z34" s="29">
        <f t="shared" si="4"/>
        <v>0.66666666666666663</v>
      </c>
      <c r="AA34" s="29">
        <f t="shared" si="5"/>
        <v>0</v>
      </c>
    </row>
    <row r="35" spans="1:27" s="29" customFormat="1" x14ac:dyDescent="0.25">
      <c r="A35" s="23">
        <v>26</v>
      </c>
      <c r="B35" s="10">
        <v>43795</v>
      </c>
      <c r="C35" s="24">
        <v>0</v>
      </c>
      <c r="D35" s="25">
        <v>1</v>
      </c>
      <c r="E35" s="26">
        <v>1</v>
      </c>
      <c r="F35" s="39">
        <f t="shared" si="8"/>
        <v>5749</v>
      </c>
      <c r="G35" s="41"/>
      <c r="H35" s="26">
        <v>0</v>
      </c>
      <c r="I35" s="30">
        <v>1840</v>
      </c>
      <c r="J35" s="47">
        <f t="shared" si="6"/>
        <v>3909</v>
      </c>
      <c r="K35" s="32">
        <v>41</v>
      </c>
      <c r="L35" s="36">
        <v>0</v>
      </c>
      <c r="M35" s="36">
        <v>0.57916666666666672</v>
      </c>
      <c r="N35" s="36">
        <v>3.3333333333333333E-2</v>
      </c>
      <c r="O35" s="36">
        <v>2.4999999999999998E-2</v>
      </c>
      <c r="P35" s="36">
        <v>0.36249999999999999</v>
      </c>
      <c r="Q35" s="61">
        <v>0</v>
      </c>
      <c r="R35" s="35">
        <f t="shared" si="7"/>
        <v>0</v>
      </c>
      <c r="S35" s="25">
        <v>1</v>
      </c>
      <c r="T35" s="25">
        <v>1</v>
      </c>
      <c r="U35" s="27"/>
      <c r="V35" s="28">
        <f t="shared" si="0"/>
        <v>3</v>
      </c>
      <c r="W35" s="29">
        <f t="shared" si="1"/>
        <v>1.4833333333333334</v>
      </c>
      <c r="X35" s="29">
        <f t="shared" si="2"/>
        <v>2</v>
      </c>
      <c r="Y35" s="29">
        <f t="shared" si="3"/>
        <v>1.4833333333333334</v>
      </c>
      <c r="Z35" s="29">
        <f t="shared" si="4"/>
        <v>0.66666666666666663</v>
      </c>
      <c r="AA35" s="29">
        <f t="shared" si="5"/>
        <v>0</v>
      </c>
    </row>
    <row r="36" spans="1:27" s="29" customFormat="1" x14ac:dyDescent="0.25">
      <c r="A36" s="23">
        <v>27</v>
      </c>
      <c r="B36" s="10">
        <v>43796</v>
      </c>
      <c r="C36" s="24">
        <v>0</v>
      </c>
      <c r="D36" s="25">
        <v>1</v>
      </c>
      <c r="E36" s="26">
        <v>1</v>
      </c>
      <c r="F36" s="39">
        <f t="shared" si="8"/>
        <v>3909</v>
      </c>
      <c r="G36" s="41"/>
      <c r="H36" s="26">
        <v>0</v>
      </c>
      <c r="I36" s="30">
        <v>1280</v>
      </c>
      <c r="J36" s="47">
        <f t="shared" si="6"/>
        <v>2629</v>
      </c>
      <c r="K36" s="32">
        <v>38</v>
      </c>
      <c r="L36" s="36">
        <v>0</v>
      </c>
      <c r="M36" s="36">
        <v>0.30833333333333335</v>
      </c>
      <c r="N36" s="36">
        <v>8.3333333333333329E-2</v>
      </c>
      <c r="O36" s="36">
        <v>3.7499999999999999E-2</v>
      </c>
      <c r="P36" s="36">
        <v>0.5708333333333333</v>
      </c>
      <c r="Q36" s="61">
        <v>0</v>
      </c>
      <c r="R36" s="35">
        <f t="shared" si="7"/>
        <v>0</v>
      </c>
      <c r="S36" s="25">
        <v>1</v>
      </c>
      <c r="T36" s="25">
        <v>1</v>
      </c>
      <c r="U36" s="27"/>
      <c r="V36" s="28">
        <f t="shared" si="0"/>
        <v>3</v>
      </c>
      <c r="W36" s="29">
        <f t="shared" si="1"/>
        <v>1.4833333333333334</v>
      </c>
      <c r="X36" s="29">
        <f t="shared" si="2"/>
        <v>2</v>
      </c>
      <c r="Y36" s="29">
        <f t="shared" si="3"/>
        <v>1.4833333333333334</v>
      </c>
      <c r="Z36" s="29">
        <f t="shared" si="4"/>
        <v>0.66666666666666663</v>
      </c>
      <c r="AA36" s="29">
        <f t="shared" si="5"/>
        <v>0</v>
      </c>
    </row>
    <row r="37" spans="1:27" x14ac:dyDescent="0.25">
      <c r="A37" s="9">
        <v>28</v>
      </c>
      <c r="B37" s="10">
        <v>43797</v>
      </c>
      <c r="C37" s="19">
        <v>0</v>
      </c>
      <c r="D37" s="21">
        <v>1</v>
      </c>
      <c r="E37" s="16">
        <v>1</v>
      </c>
      <c r="F37" s="39">
        <f t="shared" si="8"/>
        <v>2629</v>
      </c>
      <c r="G37" s="40">
        <v>9980</v>
      </c>
      <c r="H37" s="16">
        <v>0</v>
      </c>
      <c r="I37" s="30">
        <v>1773</v>
      </c>
      <c r="J37" s="47">
        <f t="shared" si="6"/>
        <v>10836</v>
      </c>
      <c r="K37" s="31">
        <v>35</v>
      </c>
      <c r="L37" s="35">
        <v>0</v>
      </c>
      <c r="M37" s="35">
        <v>0.46249999999999997</v>
      </c>
      <c r="N37" s="35">
        <v>4.1666666666666664E-2</v>
      </c>
      <c r="O37" s="35">
        <v>0.12916666666666668</v>
      </c>
      <c r="P37" s="35">
        <v>0.3666666666666667</v>
      </c>
      <c r="Q37" s="61">
        <v>0</v>
      </c>
      <c r="R37" s="35">
        <f t="shared" si="7"/>
        <v>0</v>
      </c>
      <c r="S37" s="21">
        <v>1</v>
      </c>
      <c r="T37" s="21">
        <v>1</v>
      </c>
      <c r="U37" s="27"/>
      <c r="V37" s="22">
        <f t="shared" si="0"/>
        <v>3</v>
      </c>
      <c r="W37" s="1">
        <f t="shared" si="1"/>
        <v>1.4833333333333334</v>
      </c>
      <c r="X37" s="1">
        <f t="shared" si="2"/>
        <v>2</v>
      </c>
      <c r="Y37" s="1">
        <f t="shared" si="3"/>
        <v>1.4833333333333334</v>
      </c>
      <c r="Z37" s="1">
        <f t="shared" si="4"/>
        <v>0.66666666666666663</v>
      </c>
      <c r="AA37" s="1">
        <f t="shared" si="5"/>
        <v>0</v>
      </c>
    </row>
    <row r="38" spans="1:27" s="29" customFormat="1" x14ac:dyDescent="0.25">
      <c r="A38" s="23">
        <v>29</v>
      </c>
      <c r="B38" s="10">
        <v>43798</v>
      </c>
      <c r="C38" s="24">
        <v>0</v>
      </c>
      <c r="D38" s="25">
        <v>1</v>
      </c>
      <c r="E38" s="26">
        <v>1</v>
      </c>
      <c r="F38" s="39">
        <f t="shared" si="8"/>
        <v>10836</v>
      </c>
      <c r="G38" s="41"/>
      <c r="H38" s="26">
        <v>0</v>
      </c>
      <c r="I38" s="30">
        <v>2155</v>
      </c>
      <c r="J38" s="47">
        <f t="shared" si="6"/>
        <v>8681</v>
      </c>
      <c r="K38" s="32">
        <v>32</v>
      </c>
      <c r="L38" s="36">
        <v>0</v>
      </c>
      <c r="M38" s="36">
        <v>0.65</v>
      </c>
      <c r="N38" s="36">
        <v>5.4166666666666669E-2</v>
      </c>
      <c r="O38" s="36">
        <v>4.1666666666666664E-2</v>
      </c>
      <c r="P38" s="36">
        <v>0.25416666666666665</v>
      </c>
      <c r="Q38" s="61">
        <v>0</v>
      </c>
      <c r="R38" s="35">
        <f t="shared" si="7"/>
        <v>0</v>
      </c>
      <c r="S38" s="25">
        <v>1</v>
      </c>
      <c r="T38" s="25">
        <v>1</v>
      </c>
      <c r="U38" s="27"/>
      <c r="V38" s="28">
        <f t="shared" si="0"/>
        <v>3</v>
      </c>
      <c r="W38" s="29">
        <f t="shared" si="1"/>
        <v>1.4833333333333334</v>
      </c>
      <c r="X38" s="29">
        <f t="shared" si="2"/>
        <v>2</v>
      </c>
      <c r="Y38" s="29">
        <f t="shared" si="3"/>
        <v>1.4833333333333334</v>
      </c>
      <c r="Z38" s="29">
        <f t="shared" si="4"/>
        <v>0.66666666666666663</v>
      </c>
      <c r="AA38" s="29">
        <f t="shared" si="5"/>
        <v>0</v>
      </c>
    </row>
    <row r="39" spans="1:27" s="29" customFormat="1" x14ac:dyDescent="0.25">
      <c r="A39" s="23">
        <v>30</v>
      </c>
      <c r="B39" s="10">
        <v>43799</v>
      </c>
      <c r="C39" s="24">
        <v>0</v>
      </c>
      <c r="D39" s="25">
        <v>1</v>
      </c>
      <c r="E39" s="26">
        <v>1</v>
      </c>
      <c r="F39" s="39">
        <f t="shared" si="8"/>
        <v>8681</v>
      </c>
      <c r="G39" s="41"/>
      <c r="H39" s="26">
        <v>0</v>
      </c>
      <c r="I39" s="30">
        <v>1938</v>
      </c>
      <c r="J39" s="47">
        <f t="shared" si="6"/>
        <v>6743</v>
      </c>
      <c r="K39" s="32">
        <v>29</v>
      </c>
      <c r="L39" s="36">
        <v>0</v>
      </c>
      <c r="M39" s="36">
        <v>0.59583333333333333</v>
      </c>
      <c r="N39" s="36">
        <v>4.5833333333333337E-2</v>
      </c>
      <c r="O39" s="36">
        <v>4.1666666666666664E-2</v>
      </c>
      <c r="P39" s="36">
        <v>0.31666666666666665</v>
      </c>
      <c r="Q39" s="61">
        <v>0</v>
      </c>
      <c r="R39" s="35">
        <f>D39-(L39+M39+P39+N39+O39+Q39)</f>
        <v>0</v>
      </c>
      <c r="S39" s="25">
        <v>1</v>
      </c>
      <c r="T39" s="25">
        <v>1</v>
      </c>
      <c r="U39" s="27"/>
      <c r="V39" s="28">
        <f t="shared" si="0"/>
        <v>3</v>
      </c>
      <c r="W39" s="29">
        <f t="shared" si="1"/>
        <v>1.4833333333333334</v>
      </c>
      <c r="X39" s="29">
        <f t="shared" si="2"/>
        <v>2</v>
      </c>
      <c r="Y39" s="29">
        <f t="shared" si="3"/>
        <v>1.4833333333333334</v>
      </c>
      <c r="Z39" s="29">
        <f t="shared" si="4"/>
        <v>0.66666666666666663</v>
      </c>
      <c r="AA39" s="29">
        <f t="shared" si="5"/>
        <v>0</v>
      </c>
    </row>
    <row r="40" spans="1:27" ht="15.75" thickBot="1" x14ac:dyDescent="0.3">
      <c r="A40" s="12"/>
      <c r="B40" s="13"/>
      <c r="C40" s="62"/>
      <c r="D40" s="63"/>
      <c r="E40" s="17"/>
      <c r="F40" s="42"/>
      <c r="G40" s="43"/>
      <c r="H40" s="17"/>
      <c r="I40" s="45"/>
      <c r="J40" s="48"/>
      <c r="K40" s="33"/>
      <c r="L40" s="65"/>
      <c r="M40" s="65"/>
      <c r="N40" s="65"/>
      <c r="O40" s="65"/>
      <c r="P40" s="65"/>
      <c r="Q40" s="37"/>
      <c r="R40" s="37"/>
      <c r="S40" s="63"/>
      <c r="T40" s="63"/>
      <c r="U40" s="14"/>
      <c r="V40" s="22">
        <f t="shared" si="0"/>
        <v>3</v>
      </c>
      <c r="W40" s="1">
        <f t="shared" si="1"/>
        <v>1.4833333333333334</v>
      </c>
      <c r="X40" s="1">
        <f t="shared" si="2"/>
        <v>2</v>
      </c>
      <c r="Y40" s="1">
        <f t="shared" si="3"/>
        <v>1.4833333333333334</v>
      </c>
      <c r="Z40" s="1">
        <f t="shared" si="4"/>
        <v>0.66666666666666663</v>
      </c>
      <c r="AA40" s="1">
        <f t="shared" si="5"/>
        <v>0</v>
      </c>
    </row>
    <row r="41" spans="1:27" ht="15.75" thickBot="1" x14ac:dyDescent="0.3">
      <c r="A41" s="180" t="s">
        <v>38</v>
      </c>
      <c r="B41" s="180"/>
      <c r="C41" s="180"/>
      <c r="D41" s="180"/>
      <c r="E41" s="60">
        <f>SUM(E10:E40)</f>
        <v>30</v>
      </c>
      <c r="F41" s="60"/>
      <c r="G41" s="60">
        <f>SUM(G10:G40)</f>
        <v>56099</v>
      </c>
      <c r="H41" s="60">
        <f t="shared" ref="H41" si="9">SUM(H10:H40)</f>
        <v>0</v>
      </c>
      <c r="I41" s="51">
        <f>SUM(I10:I40)</f>
        <v>58174</v>
      </c>
      <c r="J41" s="60"/>
      <c r="K41" s="60"/>
      <c r="L41" s="49">
        <f>SUM(L10:L40)</f>
        <v>0</v>
      </c>
      <c r="M41" s="49">
        <f t="shared" ref="M41:R41" si="10">SUM(M10:M40)</f>
        <v>17.157638888888894</v>
      </c>
      <c r="N41" s="49">
        <f t="shared" si="10"/>
        <v>2.084027777777778</v>
      </c>
      <c r="O41" s="49">
        <f t="shared" si="10"/>
        <v>1.1486111111111112</v>
      </c>
      <c r="P41" s="49">
        <f>SUM(P10:P40)</f>
        <v>9.6138888888888889</v>
      </c>
      <c r="Q41" s="49"/>
      <c r="R41" s="49">
        <f t="shared" si="10"/>
        <v>0</v>
      </c>
      <c r="S41" s="50">
        <v>31</v>
      </c>
      <c r="T41" s="50">
        <v>31</v>
      </c>
      <c r="U41" s="60"/>
    </row>
    <row r="43" spans="1:27" x14ac:dyDescent="0.25">
      <c r="C43" s="2" t="s">
        <v>31</v>
      </c>
      <c r="D43" s="2"/>
      <c r="E43" s="2"/>
      <c r="F43" s="2"/>
      <c r="G43" s="2"/>
      <c r="H43" s="2"/>
      <c r="I43" s="2"/>
      <c r="K43" s="5"/>
      <c r="L43" s="2" t="s">
        <v>37</v>
      </c>
      <c r="M43" s="2"/>
      <c r="N43" s="2"/>
      <c r="O43" s="2"/>
      <c r="P43" s="2"/>
      <c r="Q43" s="2"/>
      <c r="R43" s="2"/>
      <c r="S43" s="2" t="s">
        <v>32</v>
      </c>
    </row>
    <row r="44" spans="1:27" x14ac:dyDescent="0.25">
      <c r="A44" s="2"/>
      <c r="B44" s="6"/>
      <c r="J44" s="2"/>
      <c r="K44" s="6"/>
      <c r="T44" s="2"/>
      <c r="U44" s="2"/>
    </row>
    <row r="45" spans="1:27" x14ac:dyDescent="0.25">
      <c r="A45" s="2"/>
      <c r="B45" s="6"/>
      <c r="J45" s="2"/>
      <c r="K45" s="6"/>
      <c r="T45" s="2"/>
      <c r="U45" s="2"/>
    </row>
    <row r="46" spans="1:27" x14ac:dyDescent="0.25">
      <c r="A46" s="2"/>
      <c r="B46" s="6"/>
      <c r="C46" s="2"/>
      <c r="D46" s="2"/>
      <c r="E46" s="2"/>
      <c r="F46" s="2"/>
      <c r="G46" s="2"/>
      <c r="H46" s="2"/>
      <c r="I46" s="2"/>
      <c r="J46" s="2"/>
      <c r="K46" s="6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7" x14ac:dyDescent="0.25">
      <c r="A47" s="2"/>
      <c r="B47" s="6" t="s">
        <v>39</v>
      </c>
      <c r="D47" s="2"/>
      <c r="E47" s="2"/>
      <c r="F47" s="2"/>
      <c r="G47" s="2"/>
      <c r="H47" s="2"/>
      <c r="I47" s="2"/>
      <c r="J47" s="2"/>
      <c r="K47" s="6" t="s">
        <v>43</v>
      </c>
      <c r="M47" s="2"/>
      <c r="N47" s="2"/>
      <c r="O47" s="2"/>
      <c r="P47" s="2"/>
      <c r="Q47" s="2"/>
      <c r="R47" s="2"/>
      <c r="S47" s="52" t="s">
        <v>40</v>
      </c>
      <c r="T47" s="2"/>
      <c r="U47" s="2"/>
    </row>
    <row r="48" spans="1:27" x14ac:dyDescent="0.25">
      <c r="A48" s="2"/>
      <c r="C48" s="6" t="s">
        <v>33</v>
      </c>
      <c r="D48" s="2"/>
      <c r="E48" s="2"/>
      <c r="F48" s="2"/>
      <c r="G48" s="2"/>
      <c r="H48" s="2"/>
      <c r="I48" s="2"/>
      <c r="J48" s="2"/>
      <c r="K48" s="5"/>
      <c r="L48" s="6" t="s">
        <v>33</v>
      </c>
      <c r="M48" s="2"/>
      <c r="N48" s="2"/>
      <c r="O48" s="2"/>
      <c r="P48" s="2"/>
      <c r="Q48" s="2"/>
      <c r="R48" s="2" t="s">
        <v>36</v>
      </c>
      <c r="S48" s="2"/>
      <c r="T48" s="2"/>
      <c r="U48" s="2"/>
    </row>
    <row r="50" spans="23:23" x14ac:dyDescent="0.25">
      <c r="W50" s="1">
        <f>23152-1656</f>
        <v>21496</v>
      </c>
    </row>
  </sheetData>
  <mergeCells count="24">
    <mergeCell ref="R8:R9"/>
    <mergeCell ref="A41:D41"/>
    <mergeCell ref="L7:R7"/>
    <mergeCell ref="M8:M9"/>
    <mergeCell ref="N8:N9"/>
    <mergeCell ref="O8:O9"/>
    <mergeCell ref="P8:P9"/>
    <mergeCell ref="Q8:Q9"/>
    <mergeCell ref="A1:U1"/>
    <mergeCell ref="A7:A9"/>
    <mergeCell ref="B7:B9"/>
    <mergeCell ref="C7:D7"/>
    <mergeCell ref="E7:E9"/>
    <mergeCell ref="F7:F8"/>
    <mergeCell ref="G7:H7"/>
    <mergeCell ref="I7:I8"/>
    <mergeCell ref="J7:J8"/>
    <mergeCell ref="K7:K9"/>
    <mergeCell ref="S7:S9"/>
    <mergeCell ref="T7:T9"/>
    <mergeCell ref="U7:U9"/>
    <mergeCell ref="C8:C9"/>
    <mergeCell ref="D8:D9"/>
    <mergeCell ref="L8:L9"/>
  </mergeCells>
  <pageMargins left="0.27" right="0.2" top="0.37" bottom="0.28000000000000003" header="0.31" footer="0.3"/>
  <pageSetup paperSize="9" scale="73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view="pageBreakPreview" zoomScale="90" zoomScaleNormal="90" zoomScaleSheetLayoutView="90" workbookViewId="0">
      <pane ySplit="9" topLeftCell="A16" activePane="bottomLeft" state="frozen"/>
      <selection pane="bottomLeft" activeCell="A22" sqref="A22:XFD22"/>
    </sheetView>
  </sheetViews>
  <sheetFormatPr defaultRowHeight="15" x14ac:dyDescent="0.25"/>
  <cols>
    <col min="1" max="1" width="4.28515625" style="1" customWidth="1"/>
    <col min="2" max="2" width="8.42578125" style="5" customWidth="1"/>
    <col min="3" max="3" width="7.42578125" style="1" customWidth="1"/>
    <col min="4" max="4" width="7.7109375" style="1" customWidth="1"/>
    <col min="5" max="5" width="7.85546875" style="1" customWidth="1"/>
    <col min="6" max="6" width="10.42578125" style="1" customWidth="1"/>
    <col min="7" max="7" width="7.28515625" style="1" customWidth="1"/>
    <col min="8" max="8" width="8" style="1" customWidth="1"/>
    <col min="9" max="9" width="9.140625" style="1" customWidth="1"/>
    <col min="10" max="10" width="10.42578125" style="1" customWidth="1"/>
    <col min="11" max="11" width="7.7109375" style="1" customWidth="1"/>
    <col min="12" max="12" width="8.28515625" style="1" customWidth="1"/>
    <col min="13" max="13" width="9.85546875" style="1" customWidth="1"/>
    <col min="14" max="14" width="8.42578125" style="1" customWidth="1"/>
    <col min="15" max="15" width="10" style="1" customWidth="1"/>
    <col min="16" max="16" width="9.7109375" style="1" customWidth="1"/>
    <col min="17" max="17" width="8.5703125" style="1" customWidth="1"/>
    <col min="18" max="18" width="11" style="1" customWidth="1"/>
    <col min="19" max="19" width="10.42578125" style="1" customWidth="1"/>
    <col min="20" max="20" width="8.42578125" style="1" customWidth="1"/>
    <col min="21" max="21" width="26.42578125" style="1" customWidth="1"/>
    <col min="22" max="16384" width="9.140625" style="1"/>
  </cols>
  <sheetData>
    <row r="1" spans="1:27" ht="18" customHeight="1" x14ac:dyDescent="0.25">
      <c r="A1" s="166" t="s">
        <v>23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</row>
    <row r="2" spans="1:27" x14ac:dyDescent="0.25">
      <c r="C2" s="3" t="s">
        <v>24</v>
      </c>
      <c r="D2" s="4"/>
      <c r="E2" s="4"/>
      <c r="F2" s="4" t="s">
        <v>54</v>
      </c>
      <c r="G2" s="4"/>
      <c r="H2" s="4"/>
      <c r="I2" s="4"/>
    </row>
    <row r="3" spans="1:27" x14ac:dyDescent="0.25">
      <c r="C3" s="3" t="s">
        <v>25</v>
      </c>
      <c r="D3" s="4"/>
      <c r="E3" s="4"/>
      <c r="F3" s="4" t="s">
        <v>55</v>
      </c>
      <c r="G3" s="4"/>
      <c r="H3" s="4"/>
      <c r="I3" s="4"/>
    </row>
    <row r="4" spans="1:27" x14ac:dyDescent="0.25">
      <c r="C4" s="3" t="s">
        <v>26</v>
      </c>
      <c r="D4" s="4"/>
      <c r="E4" s="4"/>
      <c r="F4" s="4" t="s">
        <v>56</v>
      </c>
      <c r="G4" s="4"/>
      <c r="H4" s="4"/>
      <c r="I4" s="4"/>
    </row>
    <row r="5" spans="1:27" x14ac:dyDescent="0.25">
      <c r="C5" s="3" t="s">
        <v>27</v>
      </c>
      <c r="D5" s="4"/>
      <c r="E5" s="4"/>
      <c r="F5" s="4" t="s">
        <v>29</v>
      </c>
      <c r="G5" s="4"/>
      <c r="H5" s="4"/>
      <c r="I5" s="4"/>
    </row>
    <row r="6" spans="1:27" ht="15.75" thickBot="1" x14ac:dyDescent="0.3">
      <c r="C6" s="3" t="s">
        <v>28</v>
      </c>
      <c r="D6" s="4"/>
      <c r="E6" s="4"/>
      <c r="F6" s="4" t="s">
        <v>53</v>
      </c>
      <c r="G6" s="4"/>
      <c r="H6" s="4"/>
      <c r="I6" s="4"/>
    </row>
    <row r="7" spans="1:27" ht="30.75" customHeight="1" x14ac:dyDescent="0.25">
      <c r="A7" s="167" t="s">
        <v>1</v>
      </c>
      <c r="B7" s="170" t="s">
        <v>2</v>
      </c>
      <c r="C7" s="173" t="s">
        <v>0</v>
      </c>
      <c r="D7" s="173"/>
      <c r="E7" s="173" t="s">
        <v>5</v>
      </c>
      <c r="F7" s="173" t="s">
        <v>7</v>
      </c>
      <c r="G7" s="173" t="s">
        <v>8</v>
      </c>
      <c r="H7" s="173"/>
      <c r="I7" s="176" t="s">
        <v>13</v>
      </c>
      <c r="J7" s="173" t="s">
        <v>15</v>
      </c>
      <c r="K7" s="173" t="s">
        <v>21</v>
      </c>
      <c r="L7" s="173" t="s">
        <v>18</v>
      </c>
      <c r="M7" s="173"/>
      <c r="N7" s="173"/>
      <c r="O7" s="173"/>
      <c r="P7" s="173"/>
      <c r="Q7" s="173"/>
      <c r="R7" s="173"/>
      <c r="S7" s="173" t="s">
        <v>19</v>
      </c>
      <c r="T7" s="173" t="s">
        <v>20</v>
      </c>
      <c r="U7" s="177" t="s">
        <v>22</v>
      </c>
    </row>
    <row r="8" spans="1:27" ht="17.25" customHeight="1" x14ac:dyDescent="0.25">
      <c r="A8" s="168"/>
      <c r="B8" s="171"/>
      <c r="C8" s="174" t="s">
        <v>3</v>
      </c>
      <c r="D8" s="174" t="s">
        <v>4</v>
      </c>
      <c r="E8" s="174"/>
      <c r="F8" s="174"/>
      <c r="G8" s="55" t="s">
        <v>9</v>
      </c>
      <c r="H8" s="55" t="s">
        <v>10</v>
      </c>
      <c r="I8" s="174"/>
      <c r="J8" s="174"/>
      <c r="K8" s="174"/>
      <c r="L8" s="174" t="s">
        <v>45</v>
      </c>
      <c r="M8" s="174" t="s">
        <v>46</v>
      </c>
      <c r="N8" s="174" t="s">
        <v>34</v>
      </c>
      <c r="O8" s="181" t="s">
        <v>35</v>
      </c>
      <c r="P8" s="174" t="s">
        <v>47</v>
      </c>
      <c r="Q8" s="181" t="s">
        <v>48</v>
      </c>
      <c r="R8" s="174" t="s">
        <v>17</v>
      </c>
      <c r="S8" s="174"/>
      <c r="T8" s="174"/>
      <c r="U8" s="178"/>
    </row>
    <row r="9" spans="1:27" ht="26.25" customHeight="1" thickBot="1" x14ac:dyDescent="0.3">
      <c r="A9" s="169"/>
      <c r="B9" s="172"/>
      <c r="C9" s="175"/>
      <c r="D9" s="175"/>
      <c r="E9" s="175"/>
      <c r="F9" s="56" t="s">
        <v>6</v>
      </c>
      <c r="G9" s="56" t="s">
        <v>11</v>
      </c>
      <c r="H9" s="56" t="s">
        <v>12</v>
      </c>
      <c r="I9" s="56" t="s">
        <v>14</v>
      </c>
      <c r="J9" s="56" t="s">
        <v>16</v>
      </c>
      <c r="K9" s="175"/>
      <c r="L9" s="175"/>
      <c r="M9" s="175"/>
      <c r="N9" s="175"/>
      <c r="O9" s="182"/>
      <c r="P9" s="175"/>
      <c r="Q9" s="182"/>
      <c r="R9" s="175"/>
      <c r="S9" s="175"/>
      <c r="T9" s="175"/>
      <c r="U9" s="179"/>
      <c r="V9" s="22">
        <f>180/60</f>
        <v>3</v>
      </c>
      <c r="W9" s="1">
        <f>89/60</f>
        <v>1.4833333333333334</v>
      </c>
      <c r="X9" s="1">
        <f>120/60</f>
        <v>2</v>
      </c>
      <c r="Y9" s="1">
        <f>89/60</f>
        <v>1.4833333333333334</v>
      </c>
      <c r="Z9" s="1">
        <f>40/60</f>
        <v>0.66666666666666663</v>
      </c>
      <c r="AA9" s="1">
        <f>0/60</f>
        <v>0</v>
      </c>
    </row>
    <row r="10" spans="1:27" x14ac:dyDescent="0.25">
      <c r="A10" s="7">
        <v>1</v>
      </c>
      <c r="B10" s="8">
        <v>43800</v>
      </c>
      <c r="C10" s="18">
        <v>0</v>
      </c>
      <c r="D10" s="20">
        <v>1</v>
      </c>
      <c r="E10" s="15">
        <v>1</v>
      </c>
      <c r="F10" s="15">
        <v>6743</v>
      </c>
      <c r="G10" s="38"/>
      <c r="H10" s="15">
        <v>0</v>
      </c>
      <c r="I10" s="44">
        <v>2014</v>
      </c>
      <c r="J10" s="46">
        <f>(F10+G10)-(H10+I10)</f>
        <v>4729</v>
      </c>
      <c r="K10" s="31">
        <v>26</v>
      </c>
      <c r="L10" s="34">
        <v>0</v>
      </c>
      <c r="M10" s="35">
        <v>0.60416666666666663</v>
      </c>
      <c r="N10" s="35">
        <v>6.6666666666666666E-2</v>
      </c>
      <c r="O10" s="35">
        <v>4.9999999999999996E-2</v>
      </c>
      <c r="P10" s="35">
        <v>0.27916666666666667</v>
      </c>
      <c r="Q10" s="61">
        <v>0</v>
      </c>
      <c r="R10" s="34">
        <f>D10-(L10+M10+N10+O10+P10+Q10)</f>
        <v>0</v>
      </c>
      <c r="S10" s="20">
        <v>1</v>
      </c>
      <c r="T10" s="20">
        <v>1</v>
      </c>
      <c r="U10" s="27" t="s">
        <v>42</v>
      </c>
      <c r="V10" s="22">
        <f t="shared" ref="V10:V40" si="0">180/60</f>
        <v>3</v>
      </c>
      <c r="W10" s="1">
        <f t="shared" ref="W10:W40" si="1">89/60</f>
        <v>1.4833333333333334</v>
      </c>
      <c r="X10" s="1">
        <f t="shared" ref="X10:X40" si="2">120/60</f>
        <v>2</v>
      </c>
      <c r="Y10" s="1">
        <f t="shared" ref="Y10:Y40" si="3">89/60</f>
        <v>1.4833333333333334</v>
      </c>
      <c r="Z10" s="1">
        <f t="shared" ref="Z10:Z40" si="4">40/60</f>
        <v>0.66666666666666663</v>
      </c>
      <c r="AA10" s="1">
        <f t="shared" ref="AA10:AA40" si="5">0/60</f>
        <v>0</v>
      </c>
    </row>
    <row r="11" spans="1:27" x14ac:dyDescent="0.25">
      <c r="A11" s="9">
        <v>2</v>
      </c>
      <c r="B11" s="10">
        <v>43801</v>
      </c>
      <c r="C11" s="19">
        <v>0</v>
      </c>
      <c r="D11" s="21">
        <v>1</v>
      </c>
      <c r="E11" s="16">
        <v>1</v>
      </c>
      <c r="F11" s="39">
        <f>F10-I10+G10</f>
        <v>4729</v>
      </c>
      <c r="G11" s="40">
        <v>9982</v>
      </c>
      <c r="H11" s="16">
        <v>0</v>
      </c>
      <c r="I11" s="39">
        <v>1970</v>
      </c>
      <c r="J11" s="47">
        <f t="shared" ref="J11:J25" si="6">(F11+G11)-(H11+I11)</f>
        <v>12741</v>
      </c>
      <c r="K11" s="31">
        <v>45</v>
      </c>
      <c r="L11" s="35">
        <v>0</v>
      </c>
      <c r="M11" s="35">
        <v>0.59166666666666667</v>
      </c>
      <c r="N11" s="35">
        <v>4.9999999999999996E-2</v>
      </c>
      <c r="O11" s="35">
        <v>3.7499999999999999E-2</v>
      </c>
      <c r="P11" s="35">
        <v>0.32083333333333336</v>
      </c>
      <c r="Q11" s="61">
        <v>0</v>
      </c>
      <c r="R11" s="35">
        <f>D11-(L11+M11+P11+N11+O11+Q11)</f>
        <v>0</v>
      </c>
      <c r="S11" s="21">
        <v>1</v>
      </c>
      <c r="T11" s="21">
        <v>1</v>
      </c>
      <c r="U11" s="27"/>
      <c r="V11" s="22">
        <f t="shared" si="0"/>
        <v>3</v>
      </c>
      <c r="W11" s="1">
        <f t="shared" si="1"/>
        <v>1.4833333333333334</v>
      </c>
      <c r="X11" s="1">
        <f t="shared" si="2"/>
        <v>2</v>
      </c>
      <c r="Y11" s="1">
        <f t="shared" si="3"/>
        <v>1.4833333333333334</v>
      </c>
      <c r="Z11" s="1">
        <f t="shared" si="4"/>
        <v>0.66666666666666663</v>
      </c>
      <c r="AA11" s="1">
        <f t="shared" si="5"/>
        <v>0</v>
      </c>
    </row>
    <row r="12" spans="1:27" x14ac:dyDescent="0.25">
      <c r="A12" s="9">
        <v>3</v>
      </c>
      <c r="B12" s="10">
        <v>43802</v>
      </c>
      <c r="C12" s="19">
        <v>0</v>
      </c>
      <c r="D12" s="21">
        <v>1</v>
      </c>
      <c r="E12" s="16">
        <v>1</v>
      </c>
      <c r="F12" s="39">
        <f>F11-I11+G11</f>
        <v>12741</v>
      </c>
      <c r="G12" s="40"/>
      <c r="H12" s="16">
        <v>0</v>
      </c>
      <c r="I12" s="39">
        <v>1802</v>
      </c>
      <c r="J12" s="47">
        <f t="shared" si="6"/>
        <v>10939</v>
      </c>
      <c r="K12" s="32">
        <v>42</v>
      </c>
      <c r="L12" s="35">
        <v>0</v>
      </c>
      <c r="M12" s="35">
        <v>0.54583333333333328</v>
      </c>
      <c r="N12" s="35">
        <v>4.9999999999999996E-2</v>
      </c>
      <c r="O12" s="35">
        <v>2.4999999999999998E-2</v>
      </c>
      <c r="P12" s="35">
        <v>0.37916666666666665</v>
      </c>
      <c r="Q12" s="61">
        <v>0</v>
      </c>
      <c r="R12" s="35">
        <f t="shared" ref="R12:R38" si="7">D12-(L12+M12+P12+N12+O12+Q12)</f>
        <v>0</v>
      </c>
      <c r="S12" s="21">
        <v>1</v>
      </c>
      <c r="T12" s="21">
        <v>1</v>
      </c>
      <c r="U12" s="11"/>
      <c r="V12" s="22">
        <f t="shared" si="0"/>
        <v>3</v>
      </c>
      <c r="W12" s="1">
        <f t="shared" si="1"/>
        <v>1.4833333333333334</v>
      </c>
      <c r="X12" s="1">
        <f t="shared" si="2"/>
        <v>2</v>
      </c>
      <c r="Y12" s="1">
        <f t="shared" si="3"/>
        <v>1.4833333333333334</v>
      </c>
      <c r="Z12" s="1">
        <f t="shared" si="4"/>
        <v>0.66666666666666663</v>
      </c>
      <c r="AA12" s="1">
        <f t="shared" si="5"/>
        <v>0</v>
      </c>
    </row>
    <row r="13" spans="1:27" x14ac:dyDescent="0.25">
      <c r="A13" s="9">
        <v>4</v>
      </c>
      <c r="B13" s="10">
        <v>43803</v>
      </c>
      <c r="C13" s="19">
        <v>0</v>
      </c>
      <c r="D13" s="21">
        <v>1</v>
      </c>
      <c r="E13" s="16">
        <v>1</v>
      </c>
      <c r="F13" s="39">
        <f t="shared" ref="F13:F40" si="8">F12-I12+G12</f>
        <v>10939</v>
      </c>
      <c r="G13" s="40"/>
      <c r="H13" s="16">
        <v>0</v>
      </c>
      <c r="I13" s="39">
        <v>2028</v>
      </c>
      <c r="J13" s="47">
        <f t="shared" si="6"/>
        <v>8911</v>
      </c>
      <c r="K13" s="32">
        <v>38</v>
      </c>
      <c r="L13" s="35">
        <v>0</v>
      </c>
      <c r="M13" s="35">
        <v>0.625</v>
      </c>
      <c r="N13" s="35">
        <v>3.7499999999999999E-2</v>
      </c>
      <c r="O13" s="35">
        <v>2.9166666666666664E-2</v>
      </c>
      <c r="P13" s="35">
        <v>0.30833333333333335</v>
      </c>
      <c r="Q13" s="61">
        <v>0</v>
      </c>
      <c r="R13" s="35">
        <f t="shared" si="7"/>
        <v>0</v>
      </c>
      <c r="S13" s="21">
        <v>1</v>
      </c>
      <c r="T13" s="21">
        <v>1</v>
      </c>
      <c r="U13" s="27"/>
      <c r="V13" s="22">
        <f t="shared" si="0"/>
        <v>3</v>
      </c>
      <c r="W13" s="1">
        <f t="shared" si="1"/>
        <v>1.4833333333333334</v>
      </c>
      <c r="X13" s="1">
        <f t="shared" si="2"/>
        <v>2</v>
      </c>
      <c r="Y13" s="1">
        <f t="shared" si="3"/>
        <v>1.4833333333333334</v>
      </c>
      <c r="Z13" s="1">
        <f t="shared" si="4"/>
        <v>0.66666666666666663</v>
      </c>
      <c r="AA13" s="1">
        <f t="shared" si="5"/>
        <v>0</v>
      </c>
    </row>
    <row r="14" spans="1:27" s="29" customFormat="1" x14ac:dyDescent="0.25">
      <c r="A14" s="23">
        <v>5</v>
      </c>
      <c r="B14" s="10">
        <v>43804</v>
      </c>
      <c r="C14" s="24">
        <v>0</v>
      </c>
      <c r="D14" s="25">
        <v>1</v>
      </c>
      <c r="E14" s="26">
        <v>1</v>
      </c>
      <c r="F14" s="39">
        <f t="shared" si="8"/>
        <v>8911</v>
      </c>
      <c r="G14" s="41"/>
      <c r="H14" s="26">
        <v>0</v>
      </c>
      <c r="I14" s="30">
        <v>1950</v>
      </c>
      <c r="J14" s="47">
        <f t="shared" si="6"/>
        <v>6961</v>
      </c>
      <c r="K14" s="32">
        <v>35</v>
      </c>
      <c r="L14" s="36">
        <v>0</v>
      </c>
      <c r="M14" s="36">
        <v>0.60833333333333328</v>
      </c>
      <c r="N14" s="36">
        <v>3.3333333333333333E-2</v>
      </c>
      <c r="O14" s="36">
        <v>2.4999999999999998E-2</v>
      </c>
      <c r="P14" s="36">
        <v>0.33333333333333331</v>
      </c>
      <c r="Q14" s="61">
        <v>0</v>
      </c>
      <c r="R14" s="35">
        <f t="shared" si="7"/>
        <v>0</v>
      </c>
      <c r="S14" s="25">
        <v>1</v>
      </c>
      <c r="T14" s="25">
        <v>1</v>
      </c>
      <c r="U14" s="27"/>
      <c r="V14" s="28">
        <f t="shared" si="0"/>
        <v>3</v>
      </c>
      <c r="W14" s="29">
        <f t="shared" si="1"/>
        <v>1.4833333333333334</v>
      </c>
      <c r="X14" s="29">
        <f t="shared" si="2"/>
        <v>2</v>
      </c>
      <c r="Y14" s="29">
        <f t="shared" si="3"/>
        <v>1.4833333333333334</v>
      </c>
      <c r="Z14" s="29">
        <f t="shared" si="4"/>
        <v>0.66666666666666663</v>
      </c>
      <c r="AA14" s="29">
        <f t="shared" si="5"/>
        <v>0</v>
      </c>
    </row>
    <row r="15" spans="1:27" s="29" customFormat="1" x14ac:dyDescent="0.25">
      <c r="A15" s="23">
        <v>6</v>
      </c>
      <c r="B15" s="10">
        <v>43805</v>
      </c>
      <c r="C15" s="24">
        <v>0</v>
      </c>
      <c r="D15" s="25">
        <v>1</v>
      </c>
      <c r="E15" s="26">
        <v>1</v>
      </c>
      <c r="F15" s="39">
        <f t="shared" si="8"/>
        <v>6961</v>
      </c>
      <c r="G15" s="41"/>
      <c r="H15" s="26">
        <v>0</v>
      </c>
      <c r="I15" s="30">
        <v>1909</v>
      </c>
      <c r="J15" s="47">
        <f>(F15+G15)-(H15+I15)</f>
        <v>5052</v>
      </c>
      <c r="K15" s="32">
        <v>32</v>
      </c>
      <c r="L15" s="36">
        <v>0</v>
      </c>
      <c r="M15" s="36">
        <v>0.58333333333333337</v>
      </c>
      <c r="N15" s="35">
        <v>4.9999999999999996E-2</v>
      </c>
      <c r="O15" s="36">
        <v>3.7499999999999999E-2</v>
      </c>
      <c r="P15" s="54">
        <v>0.32916666666666666</v>
      </c>
      <c r="Q15" s="61">
        <v>0</v>
      </c>
      <c r="R15" s="35">
        <f t="shared" si="7"/>
        <v>0</v>
      </c>
      <c r="S15" s="25">
        <v>1</v>
      </c>
      <c r="T15" s="25">
        <v>1</v>
      </c>
      <c r="U15" s="75"/>
      <c r="V15" s="28">
        <f t="shared" si="0"/>
        <v>3</v>
      </c>
      <c r="W15" s="29">
        <f t="shared" si="1"/>
        <v>1.4833333333333334</v>
      </c>
      <c r="X15" s="29">
        <f t="shared" si="2"/>
        <v>2</v>
      </c>
      <c r="Y15" s="29">
        <f t="shared" si="3"/>
        <v>1.4833333333333334</v>
      </c>
      <c r="Z15" s="29">
        <f t="shared" si="4"/>
        <v>0.66666666666666663</v>
      </c>
      <c r="AA15" s="29">
        <f t="shared" si="5"/>
        <v>0</v>
      </c>
    </row>
    <row r="16" spans="1:27" s="29" customFormat="1" x14ac:dyDescent="0.25">
      <c r="A16" s="23">
        <v>7</v>
      </c>
      <c r="B16" s="10">
        <v>43806</v>
      </c>
      <c r="C16" s="24">
        <v>0</v>
      </c>
      <c r="D16" s="25">
        <v>1</v>
      </c>
      <c r="E16" s="26">
        <v>1</v>
      </c>
      <c r="F16" s="39">
        <f t="shared" si="8"/>
        <v>5052</v>
      </c>
      <c r="G16" s="41"/>
      <c r="H16" s="26">
        <v>0</v>
      </c>
      <c r="I16" s="30">
        <v>1940</v>
      </c>
      <c r="J16" s="47">
        <f t="shared" si="6"/>
        <v>3112</v>
      </c>
      <c r="K16" s="32">
        <v>29</v>
      </c>
      <c r="L16" s="36">
        <v>0</v>
      </c>
      <c r="M16" s="36">
        <v>0.6166666666666667</v>
      </c>
      <c r="N16" s="36">
        <v>2.4999999999999998E-2</v>
      </c>
      <c r="O16" s="53">
        <v>1.6666666666666666E-2</v>
      </c>
      <c r="P16" s="36">
        <v>0.34166666666666662</v>
      </c>
      <c r="Q16" s="61">
        <v>0</v>
      </c>
      <c r="R16" s="35">
        <f t="shared" si="7"/>
        <v>0</v>
      </c>
      <c r="S16" s="25">
        <v>1</v>
      </c>
      <c r="T16" s="25">
        <v>1</v>
      </c>
      <c r="U16" s="27"/>
      <c r="V16" s="28">
        <f t="shared" si="0"/>
        <v>3</v>
      </c>
      <c r="W16" s="29">
        <f t="shared" si="1"/>
        <v>1.4833333333333334</v>
      </c>
      <c r="X16" s="29">
        <f t="shared" si="2"/>
        <v>2</v>
      </c>
      <c r="Y16" s="29">
        <f t="shared" si="3"/>
        <v>1.4833333333333334</v>
      </c>
      <c r="Z16" s="29">
        <f t="shared" si="4"/>
        <v>0.66666666666666663</v>
      </c>
      <c r="AA16" s="29">
        <f t="shared" si="5"/>
        <v>0</v>
      </c>
    </row>
    <row r="17" spans="1:27" s="29" customFormat="1" x14ac:dyDescent="0.25">
      <c r="A17" s="23">
        <v>8</v>
      </c>
      <c r="B17" s="10">
        <v>43807</v>
      </c>
      <c r="C17" s="24">
        <v>0</v>
      </c>
      <c r="D17" s="25">
        <v>1</v>
      </c>
      <c r="E17" s="26">
        <v>1</v>
      </c>
      <c r="F17" s="39">
        <f t="shared" si="8"/>
        <v>3112</v>
      </c>
      <c r="G17" s="41"/>
      <c r="H17" s="26">
        <v>0</v>
      </c>
      <c r="I17" s="30">
        <v>1338</v>
      </c>
      <c r="J17" s="47">
        <f t="shared" si="6"/>
        <v>1774</v>
      </c>
      <c r="K17" s="32">
        <v>26</v>
      </c>
      <c r="L17" s="36">
        <v>0</v>
      </c>
      <c r="M17" s="36">
        <v>0.41250000000000003</v>
      </c>
      <c r="N17" s="36">
        <v>1.6666666666666666E-2</v>
      </c>
      <c r="O17" s="36">
        <v>1.6666666666666666E-2</v>
      </c>
      <c r="P17" s="36">
        <v>0.5541666666666667</v>
      </c>
      <c r="Q17" s="61">
        <v>0</v>
      </c>
      <c r="R17" s="35">
        <f t="shared" si="7"/>
        <v>0</v>
      </c>
      <c r="S17" s="25">
        <v>1</v>
      </c>
      <c r="T17" s="25">
        <v>1</v>
      </c>
      <c r="U17" s="27"/>
      <c r="V17" s="28">
        <f t="shared" si="0"/>
        <v>3</v>
      </c>
      <c r="W17" s="29">
        <f t="shared" si="1"/>
        <v>1.4833333333333334</v>
      </c>
      <c r="X17" s="29">
        <f t="shared" si="2"/>
        <v>2</v>
      </c>
      <c r="Y17" s="29">
        <f t="shared" si="3"/>
        <v>1.4833333333333334</v>
      </c>
      <c r="Z17" s="29">
        <f t="shared" si="4"/>
        <v>0.66666666666666663</v>
      </c>
      <c r="AA17" s="29">
        <f t="shared" si="5"/>
        <v>0</v>
      </c>
    </row>
    <row r="18" spans="1:27" s="73" customFormat="1" x14ac:dyDescent="0.25">
      <c r="A18" s="23">
        <v>9</v>
      </c>
      <c r="B18" s="70">
        <v>43808</v>
      </c>
      <c r="C18" s="24">
        <v>0</v>
      </c>
      <c r="D18" s="25">
        <v>1</v>
      </c>
      <c r="E18" s="26">
        <v>1</v>
      </c>
      <c r="F18" s="30">
        <f t="shared" si="8"/>
        <v>1774</v>
      </c>
      <c r="G18" s="41"/>
      <c r="H18" s="26">
        <v>0</v>
      </c>
      <c r="I18" s="30">
        <v>312</v>
      </c>
      <c r="J18" s="71">
        <f>(F18+G18)-(H18+I18)</f>
        <v>1462</v>
      </c>
      <c r="K18" s="32">
        <v>23</v>
      </c>
      <c r="L18" s="36">
        <v>0</v>
      </c>
      <c r="M18" s="36">
        <v>3.7499999999999999E-2</v>
      </c>
      <c r="N18" s="36">
        <v>4.1666666666666666E-3</v>
      </c>
      <c r="O18" s="36">
        <v>4.1666666666666666E-3</v>
      </c>
      <c r="P18" s="36">
        <v>0.95416666666666661</v>
      </c>
      <c r="Q18" s="72">
        <v>0</v>
      </c>
      <c r="R18" s="36">
        <f t="shared" si="7"/>
        <v>0</v>
      </c>
      <c r="S18" s="25">
        <v>1</v>
      </c>
      <c r="T18" s="25">
        <v>1</v>
      </c>
      <c r="U18" s="27"/>
      <c r="V18" s="74">
        <f t="shared" si="0"/>
        <v>3</v>
      </c>
      <c r="W18" s="73">
        <f t="shared" si="1"/>
        <v>1.4833333333333334</v>
      </c>
      <c r="X18" s="73">
        <f t="shared" si="2"/>
        <v>2</v>
      </c>
      <c r="Y18" s="73">
        <f t="shared" si="3"/>
        <v>1.4833333333333334</v>
      </c>
      <c r="Z18" s="73">
        <f t="shared" si="4"/>
        <v>0.66666666666666663</v>
      </c>
      <c r="AA18" s="73">
        <f t="shared" si="5"/>
        <v>0</v>
      </c>
    </row>
    <row r="19" spans="1:27" s="73" customFormat="1" x14ac:dyDescent="0.25">
      <c r="A19" s="23">
        <v>10</v>
      </c>
      <c r="B19" s="70">
        <v>43809</v>
      </c>
      <c r="C19" s="24">
        <v>0</v>
      </c>
      <c r="D19" s="25">
        <v>1</v>
      </c>
      <c r="E19" s="26">
        <v>1</v>
      </c>
      <c r="F19" s="30">
        <f t="shared" si="8"/>
        <v>1462</v>
      </c>
      <c r="G19" s="41">
        <v>10000</v>
      </c>
      <c r="H19" s="26">
        <v>0</v>
      </c>
      <c r="I19" s="30">
        <v>1158</v>
      </c>
      <c r="J19" s="71">
        <f t="shared" si="6"/>
        <v>10304</v>
      </c>
      <c r="K19" s="32">
        <v>40</v>
      </c>
      <c r="L19" s="36">
        <v>0</v>
      </c>
      <c r="M19" s="36">
        <v>0.33333333333333331</v>
      </c>
      <c r="N19" s="36">
        <v>2.0833333333333332E-2</v>
      </c>
      <c r="O19" s="36">
        <v>1.6666666666666666E-2</v>
      </c>
      <c r="P19" s="36">
        <v>0.62916666666666665</v>
      </c>
      <c r="Q19" s="72">
        <v>0</v>
      </c>
      <c r="R19" s="36">
        <f t="shared" si="7"/>
        <v>0</v>
      </c>
      <c r="S19" s="25">
        <v>1</v>
      </c>
      <c r="T19" s="25">
        <v>1</v>
      </c>
      <c r="U19" s="27" t="s">
        <v>49</v>
      </c>
      <c r="V19" s="74">
        <f t="shared" si="0"/>
        <v>3</v>
      </c>
      <c r="W19" s="73">
        <f t="shared" si="1"/>
        <v>1.4833333333333334</v>
      </c>
      <c r="X19" s="73">
        <f t="shared" si="2"/>
        <v>2</v>
      </c>
      <c r="Y19" s="73">
        <f t="shared" si="3"/>
        <v>1.4833333333333334</v>
      </c>
      <c r="Z19" s="73">
        <f t="shared" si="4"/>
        <v>0.66666666666666663</v>
      </c>
      <c r="AA19" s="73">
        <f t="shared" si="5"/>
        <v>0</v>
      </c>
    </row>
    <row r="20" spans="1:27" s="73" customFormat="1" x14ac:dyDescent="0.25">
      <c r="A20" s="23">
        <v>11</v>
      </c>
      <c r="B20" s="70">
        <v>43810</v>
      </c>
      <c r="C20" s="24">
        <v>0</v>
      </c>
      <c r="D20" s="25">
        <v>1</v>
      </c>
      <c r="E20" s="26">
        <v>1</v>
      </c>
      <c r="F20" s="30">
        <f>F19-I19+G19</f>
        <v>10304</v>
      </c>
      <c r="G20" s="41"/>
      <c r="H20" s="26">
        <v>0</v>
      </c>
      <c r="I20" s="30">
        <v>21</v>
      </c>
      <c r="J20" s="71">
        <f t="shared" si="6"/>
        <v>10283</v>
      </c>
      <c r="K20" s="32">
        <v>50</v>
      </c>
      <c r="L20" s="36">
        <v>0</v>
      </c>
      <c r="M20" s="36">
        <v>5.4166666666666669E-2</v>
      </c>
      <c r="N20" s="36">
        <v>8.3333333333333332E-3</v>
      </c>
      <c r="O20" s="36">
        <v>4.1666666666666666E-3</v>
      </c>
      <c r="P20" s="36">
        <v>0.57916666666666672</v>
      </c>
      <c r="Q20" s="72">
        <v>0</v>
      </c>
      <c r="R20" s="36">
        <f t="shared" si="7"/>
        <v>0.35416666666666663</v>
      </c>
      <c r="S20" s="25">
        <v>1</v>
      </c>
      <c r="T20" s="25">
        <v>1</v>
      </c>
      <c r="U20" s="27"/>
      <c r="V20" s="74">
        <f t="shared" si="0"/>
        <v>3</v>
      </c>
      <c r="W20" s="73">
        <f t="shared" si="1"/>
        <v>1.4833333333333334</v>
      </c>
      <c r="X20" s="73">
        <f t="shared" si="2"/>
        <v>2</v>
      </c>
      <c r="Y20" s="73">
        <f t="shared" si="3"/>
        <v>1.4833333333333334</v>
      </c>
      <c r="Z20" s="73">
        <f t="shared" si="4"/>
        <v>0.66666666666666663</v>
      </c>
      <c r="AA20" s="73">
        <f t="shared" si="5"/>
        <v>0</v>
      </c>
    </row>
    <row r="21" spans="1:27" s="73" customFormat="1" ht="22.5" x14ac:dyDescent="0.25">
      <c r="A21" s="23">
        <v>12</v>
      </c>
      <c r="B21" s="70">
        <v>43811</v>
      </c>
      <c r="C21" s="24">
        <v>0</v>
      </c>
      <c r="D21" s="25">
        <v>1</v>
      </c>
      <c r="E21" s="26">
        <v>0</v>
      </c>
      <c r="F21" s="30">
        <f t="shared" si="8"/>
        <v>10283</v>
      </c>
      <c r="G21" s="41"/>
      <c r="H21" s="26">
        <v>0</v>
      </c>
      <c r="I21" s="30">
        <v>0</v>
      </c>
      <c r="J21" s="71">
        <f t="shared" si="6"/>
        <v>10283</v>
      </c>
      <c r="K21" s="32">
        <v>34</v>
      </c>
      <c r="L21" s="36">
        <v>0</v>
      </c>
      <c r="M21" s="36">
        <v>0.40416666666666662</v>
      </c>
      <c r="N21" s="36">
        <v>4.5833333333333337E-2</v>
      </c>
      <c r="O21" s="36">
        <v>4.1666666666666666E-3</v>
      </c>
      <c r="P21" s="36">
        <v>0.54583333333333328</v>
      </c>
      <c r="Q21" s="72">
        <v>0</v>
      </c>
      <c r="R21" s="36">
        <f t="shared" si="7"/>
        <v>0</v>
      </c>
      <c r="S21" s="25">
        <v>1</v>
      </c>
      <c r="T21" s="25">
        <v>1</v>
      </c>
      <c r="U21" s="64" t="s">
        <v>51</v>
      </c>
      <c r="V21" s="74">
        <f t="shared" si="0"/>
        <v>3</v>
      </c>
      <c r="W21" s="73">
        <f t="shared" si="1"/>
        <v>1.4833333333333334</v>
      </c>
      <c r="X21" s="73">
        <f t="shared" si="2"/>
        <v>2</v>
      </c>
      <c r="Y21" s="73">
        <f t="shared" si="3"/>
        <v>1.4833333333333334</v>
      </c>
      <c r="Z21" s="73">
        <f t="shared" si="4"/>
        <v>0.66666666666666663</v>
      </c>
      <c r="AA21" s="73">
        <f t="shared" si="5"/>
        <v>0</v>
      </c>
    </row>
    <row r="22" spans="1:27" s="73" customFormat="1" x14ac:dyDescent="0.25">
      <c r="A22" s="23">
        <v>13</v>
      </c>
      <c r="B22" s="70">
        <v>43812</v>
      </c>
      <c r="C22" s="24">
        <v>0</v>
      </c>
      <c r="D22" s="25">
        <v>1</v>
      </c>
      <c r="E22" s="26">
        <v>1</v>
      </c>
      <c r="F22" s="30">
        <f>F21-I21+G21</f>
        <v>10283</v>
      </c>
      <c r="G22" s="41">
        <v>1376</v>
      </c>
      <c r="H22" s="26">
        <v>0</v>
      </c>
      <c r="I22" s="30">
        <v>12</v>
      </c>
      <c r="J22" s="71">
        <f>(F22+G22)-(H22+I22)</f>
        <v>11647</v>
      </c>
      <c r="K22" s="32">
        <v>30</v>
      </c>
      <c r="L22" s="36">
        <v>0</v>
      </c>
      <c r="M22" s="36">
        <v>0</v>
      </c>
      <c r="N22" s="36">
        <v>0</v>
      </c>
      <c r="O22" s="36">
        <v>0</v>
      </c>
      <c r="P22" s="36">
        <v>6.25E-2</v>
      </c>
      <c r="Q22" s="72">
        <v>0</v>
      </c>
      <c r="R22" s="36">
        <f t="shared" si="7"/>
        <v>0.9375</v>
      </c>
      <c r="S22" s="25">
        <v>1</v>
      </c>
      <c r="T22" s="25">
        <v>1</v>
      </c>
      <c r="U22" s="27"/>
      <c r="V22" s="74">
        <f t="shared" si="0"/>
        <v>3</v>
      </c>
      <c r="W22" s="73">
        <f t="shared" si="1"/>
        <v>1.4833333333333334</v>
      </c>
      <c r="X22" s="73">
        <f t="shared" si="2"/>
        <v>2</v>
      </c>
      <c r="Y22" s="73">
        <f t="shared" si="3"/>
        <v>1.4833333333333334</v>
      </c>
      <c r="Z22" s="73">
        <f t="shared" si="4"/>
        <v>0.66666666666666663</v>
      </c>
      <c r="AA22" s="73">
        <f t="shared" si="5"/>
        <v>0</v>
      </c>
    </row>
    <row r="23" spans="1:27" s="29" customFormat="1" x14ac:dyDescent="0.25">
      <c r="A23" s="23">
        <v>14</v>
      </c>
      <c r="B23" s="10">
        <v>43813</v>
      </c>
      <c r="C23" s="24">
        <v>0</v>
      </c>
      <c r="D23" s="25">
        <v>1</v>
      </c>
      <c r="E23" s="26">
        <v>1</v>
      </c>
      <c r="F23" s="39">
        <f>(F22-I22+G22)-2870</f>
        <v>8777</v>
      </c>
      <c r="G23" s="41"/>
      <c r="H23" s="26">
        <v>0</v>
      </c>
      <c r="I23" s="30">
        <v>1120</v>
      </c>
      <c r="J23" s="47">
        <v>7657</v>
      </c>
      <c r="K23" s="32">
        <v>30</v>
      </c>
      <c r="L23" s="36">
        <v>0</v>
      </c>
      <c r="M23" s="36">
        <v>0.32083333333333336</v>
      </c>
      <c r="N23" s="36">
        <v>2.0833333333333332E-2</v>
      </c>
      <c r="O23" s="36">
        <v>8.3333333333333332E-3</v>
      </c>
      <c r="P23" s="36">
        <v>0.65</v>
      </c>
      <c r="Q23" s="61">
        <v>0</v>
      </c>
      <c r="R23" s="35">
        <f t="shared" si="7"/>
        <v>0</v>
      </c>
      <c r="S23" s="25">
        <v>1</v>
      </c>
      <c r="T23" s="25">
        <v>1</v>
      </c>
      <c r="U23" s="27"/>
      <c r="V23" s="28">
        <f t="shared" si="0"/>
        <v>3</v>
      </c>
      <c r="W23" s="29">
        <f t="shared" si="1"/>
        <v>1.4833333333333334</v>
      </c>
      <c r="X23" s="29">
        <f t="shared" si="2"/>
        <v>2</v>
      </c>
      <c r="Y23" s="29">
        <f t="shared" si="3"/>
        <v>1.4833333333333334</v>
      </c>
      <c r="Z23" s="29">
        <f t="shared" si="4"/>
        <v>0.66666666666666663</v>
      </c>
      <c r="AA23" s="29">
        <f t="shared" si="5"/>
        <v>0</v>
      </c>
    </row>
    <row r="24" spans="1:27" s="29" customFormat="1" x14ac:dyDescent="0.25">
      <c r="A24" s="23">
        <v>15</v>
      </c>
      <c r="B24" s="10">
        <v>43814</v>
      </c>
      <c r="C24" s="24">
        <v>0</v>
      </c>
      <c r="D24" s="25">
        <v>1</v>
      </c>
      <c r="E24" s="26">
        <v>1</v>
      </c>
      <c r="F24" s="39">
        <f>J23</f>
        <v>7657</v>
      </c>
      <c r="G24" s="41">
        <v>9987</v>
      </c>
      <c r="H24" s="26">
        <v>0</v>
      </c>
      <c r="I24" s="30">
        <v>506</v>
      </c>
      <c r="J24" s="47">
        <f>(F24+G24)-(H24+I24)</f>
        <v>17138</v>
      </c>
      <c r="K24" s="32">
        <v>37</v>
      </c>
      <c r="L24" s="36">
        <v>0</v>
      </c>
      <c r="M24" s="36">
        <v>0.10416666666666667</v>
      </c>
      <c r="N24" s="36">
        <v>8.3333333333333332E-3</v>
      </c>
      <c r="O24" s="36">
        <v>8.3333333333333332E-3</v>
      </c>
      <c r="P24" s="54">
        <v>0.87916666666666676</v>
      </c>
      <c r="Q24" s="61">
        <v>0</v>
      </c>
      <c r="R24" s="35">
        <f t="shared" si="7"/>
        <v>0</v>
      </c>
      <c r="S24" s="25">
        <v>1</v>
      </c>
      <c r="T24" s="25">
        <v>1</v>
      </c>
      <c r="U24" s="27"/>
      <c r="V24" s="28">
        <f t="shared" si="0"/>
        <v>3</v>
      </c>
      <c r="W24" s="29">
        <f t="shared" si="1"/>
        <v>1.4833333333333334</v>
      </c>
      <c r="X24" s="29">
        <f t="shared" si="2"/>
        <v>2</v>
      </c>
      <c r="Y24" s="29">
        <f t="shared" si="3"/>
        <v>1.4833333333333334</v>
      </c>
      <c r="Z24" s="29">
        <f t="shared" si="4"/>
        <v>0.66666666666666663</v>
      </c>
      <c r="AA24" s="29">
        <f t="shared" si="5"/>
        <v>0</v>
      </c>
    </row>
    <row r="25" spans="1:27" s="29" customFormat="1" x14ac:dyDescent="0.25">
      <c r="A25" s="23">
        <v>16</v>
      </c>
      <c r="B25" s="10">
        <v>43815</v>
      </c>
      <c r="C25" s="24">
        <v>0</v>
      </c>
      <c r="D25" s="25">
        <v>1</v>
      </c>
      <c r="E25" s="26">
        <v>1</v>
      </c>
      <c r="F25" s="39">
        <f t="shared" si="8"/>
        <v>17138</v>
      </c>
      <c r="G25" s="41"/>
      <c r="H25" s="26">
        <v>0</v>
      </c>
      <c r="I25" s="30">
        <v>1900</v>
      </c>
      <c r="J25" s="47">
        <f t="shared" si="6"/>
        <v>15238</v>
      </c>
      <c r="K25" s="32">
        <v>34</v>
      </c>
      <c r="L25" s="36">
        <v>0</v>
      </c>
      <c r="M25" s="36">
        <v>0.5541666666666667</v>
      </c>
      <c r="N25" s="36">
        <v>6.6666666666666666E-2</v>
      </c>
      <c r="O25" s="36">
        <v>4.1666666666666664E-2</v>
      </c>
      <c r="P25" s="54">
        <v>0.33749999999999997</v>
      </c>
      <c r="Q25" s="61">
        <v>0</v>
      </c>
      <c r="R25" s="35">
        <f t="shared" si="7"/>
        <v>0</v>
      </c>
      <c r="S25" s="25">
        <v>1</v>
      </c>
      <c r="T25" s="25">
        <v>1</v>
      </c>
      <c r="U25" s="27"/>
      <c r="V25" s="28">
        <f t="shared" si="0"/>
        <v>3</v>
      </c>
      <c r="W25" s="29">
        <f t="shared" si="1"/>
        <v>1.4833333333333334</v>
      </c>
      <c r="X25" s="29">
        <f t="shared" si="2"/>
        <v>2</v>
      </c>
      <c r="Y25" s="29">
        <f t="shared" si="3"/>
        <v>1.4833333333333334</v>
      </c>
      <c r="Z25" s="29">
        <f t="shared" si="4"/>
        <v>0.66666666666666663</v>
      </c>
      <c r="AA25" s="29">
        <f t="shared" si="5"/>
        <v>0</v>
      </c>
    </row>
    <row r="26" spans="1:27" s="29" customFormat="1" x14ac:dyDescent="0.25">
      <c r="A26" s="23">
        <v>17</v>
      </c>
      <c r="B26" s="10">
        <v>43816</v>
      </c>
      <c r="C26" s="24">
        <v>0</v>
      </c>
      <c r="D26" s="25">
        <v>1</v>
      </c>
      <c r="E26" s="26">
        <v>1</v>
      </c>
      <c r="F26" s="39">
        <f t="shared" si="8"/>
        <v>15238</v>
      </c>
      <c r="G26" s="41"/>
      <c r="H26" s="26">
        <v>0</v>
      </c>
      <c r="I26" s="30">
        <v>1161</v>
      </c>
      <c r="J26" s="47">
        <f>(F26+G26)-(H26+I26)</f>
        <v>14077</v>
      </c>
      <c r="K26" s="32">
        <v>31</v>
      </c>
      <c r="L26" s="36">
        <v>0</v>
      </c>
      <c r="M26" s="36">
        <v>0.29166666666666669</v>
      </c>
      <c r="N26" s="36">
        <v>6.25E-2</v>
      </c>
      <c r="O26" s="36">
        <v>2.9166666666666664E-2</v>
      </c>
      <c r="P26" s="54">
        <v>0.6166666666666667</v>
      </c>
      <c r="Q26" s="61">
        <v>0</v>
      </c>
      <c r="R26" s="35">
        <f t="shared" si="7"/>
        <v>0</v>
      </c>
      <c r="S26" s="25">
        <v>1</v>
      </c>
      <c r="T26" s="25">
        <v>1</v>
      </c>
      <c r="U26" s="27"/>
      <c r="V26" s="28">
        <f t="shared" si="0"/>
        <v>3</v>
      </c>
      <c r="W26" s="29">
        <f t="shared" si="1"/>
        <v>1.4833333333333334</v>
      </c>
      <c r="X26" s="29">
        <f t="shared" si="2"/>
        <v>2</v>
      </c>
      <c r="Y26" s="29">
        <f t="shared" si="3"/>
        <v>1.4833333333333334</v>
      </c>
      <c r="Z26" s="29">
        <f t="shared" si="4"/>
        <v>0.66666666666666663</v>
      </c>
      <c r="AA26" s="29">
        <f t="shared" si="5"/>
        <v>0</v>
      </c>
    </row>
    <row r="27" spans="1:27" s="29" customFormat="1" x14ac:dyDescent="0.25">
      <c r="A27" s="23">
        <v>18</v>
      </c>
      <c r="B27" s="10">
        <v>43817</v>
      </c>
      <c r="C27" s="24">
        <v>0</v>
      </c>
      <c r="D27" s="25">
        <v>1</v>
      </c>
      <c r="E27" s="26">
        <v>1</v>
      </c>
      <c r="F27" s="39">
        <f t="shared" si="8"/>
        <v>14077</v>
      </c>
      <c r="G27" s="41"/>
      <c r="H27" s="26">
        <v>0</v>
      </c>
      <c r="I27" s="30">
        <v>1781</v>
      </c>
      <c r="J27" s="47">
        <f>(F27+G27)-(H27+I27)</f>
        <v>12296</v>
      </c>
      <c r="K27" s="32">
        <v>28</v>
      </c>
      <c r="L27" s="36">
        <v>0</v>
      </c>
      <c r="M27" s="36">
        <v>0.54999999999999993</v>
      </c>
      <c r="N27" s="36">
        <v>3.3333333333333333E-2</v>
      </c>
      <c r="O27" s="36">
        <v>2.0833333333333332E-2</v>
      </c>
      <c r="P27" s="36">
        <v>0.39583333333333331</v>
      </c>
      <c r="Q27" s="61">
        <v>0</v>
      </c>
      <c r="R27" s="35">
        <f t="shared" si="7"/>
        <v>0</v>
      </c>
      <c r="S27" s="25">
        <v>1</v>
      </c>
      <c r="T27" s="25">
        <v>1</v>
      </c>
      <c r="U27" s="27"/>
      <c r="V27" s="28">
        <f t="shared" si="0"/>
        <v>3</v>
      </c>
      <c r="W27" s="29">
        <f t="shared" si="1"/>
        <v>1.4833333333333334</v>
      </c>
      <c r="X27" s="29">
        <f t="shared" si="2"/>
        <v>2</v>
      </c>
      <c r="Y27" s="29">
        <f t="shared" si="3"/>
        <v>1.4833333333333334</v>
      </c>
      <c r="Z27" s="29">
        <f t="shared" si="4"/>
        <v>0.66666666666666663</v>
      </c>
      <c r="AA27" s="29">
        <f t="shared" si="5"/>
        <v>0</v>
      </c>
    </row>
    <row r="28" spans="1:27" s="29" customFormat="1" x14ac:dyDescent="0.25">
      <c r="A28" s="23">
        <v>19</v>
      </c>
      <c r="B28" s="10">
        <v>43818</v>
      </c>
      <c r="C28" s="24">
        <v>0</v>
      </c>
      <c r="D28" s="25">
        <v>1</v>
      </c>
      <c r="E28" s="26">
        <v>1</v>
      </c>
      <c r="F28" s="39">
        <f t="shared" si="8"/>
        <v>12296</v>
      </c>
      <c r="G28" s="41"/>
      <c r="H28" s="26">
        <v>0</v>
      </c>
      <c r="I28" s="30">
        <v>1479</v>
      </c>
      <c r="J28" s="47">
        <f t="shared" ref="J28:J40" si="9">(F28+G28)-(H28+I28)</f>
        <v>10817</v>
      </c>
      <c r="K28" s="32">
        <v>25</v>
      </c>
      <c r="L28" s="36">
        <v>0</v>
      </c>
      <c r="M28" s="36">
        <v>0.41666666666666669</v>
      </c>
      <c r="N28" s="36">
        <v>4.5833333333333337E-2</v>
      </c>
      <c r="O28" s="36">
        <v>4.1666666666666664E-2</v>
      </c>
      <c r="P28" s="36">
        <v>0.49583333333333335</v>
      </c>
      <c r="Q28" s="61">
        <v>0</v>
      </c>
      <c r="R28" s="35">
        <f t="shared" si="7"/>
        <v>0</v>
      </c>
      <c r="S28" s="25">
        <v>1</v>
      </c>
      <c r="T28" s="25">
        <v>1</v>
      </c>
      <c r="U28" s="27"/>
      <c r="V28" s="28">
        <f t="shared" si="0"/>
        <v>3</v>
      </c>
      <c r="W28" s="29">
        <f t="shared" si="1"/>
        <v>1.4833333333333334</v>
      </c>
      <c r="X28" s="29">
        <f t="shared" si="2"/>
        <v>2</v>
      </c>
      <c r="Y28" s="29">
        <f t="shared" si="3"/>
        <v>1.4833333333333334</v>
      </c>
      <c r="Z28" s="29">
        <f t="shared" si="4"/>
        <v>0.66666666666666663</v>
      </c>
      <c r="AA28" s="29">
        <f t="shared" si="5"/>
        <v>0</v>
      </c>
    </row>
    <row r="29" spans="1:27" s="29" customFormat="1" x14ac:dyDescent="0.25">
      <c r="A29" s="23">
        <v>20</v>
      </c>
      <c r="B29" s="10">
        <v>43819</v>
      </c>
      <c r="C29" s="24">
        <v>0</v>
      </c>
      <c r="D29" s="25">
        <v>1</v>
      </c>
      <c r="E29" s="26">
        <v>1</v>
      </c>
      <c r="F29" s="39">
        <f t="shared" si="8"/>
        <v>10817</v>
      </c>
      <c r="G29" s="41"/>
      <c r="H29" s="26">
        <v>0</v>
      </c>
      <c r="I29" s="30">
        <v>1311</v>
      </c>
      <c r="J29" s="47">
        <f t="shared" si="9"/>
        <v>9506</v>
      </c>
      <c r="K29" s="32">
        <v>22</v>
      </c>
      <c r="L29" s="36">
        <v>0</v>
      </c>
      <c r="M29" s="36">
        <v>0.35833333333333334</v>
      </c>
      <c r="N29" s="36">
        <v>5.4166666666666669E-2</v>
      </c>
      <c r="O29" s="36">
        <v>2.4999999999999998E-2</v>
      </c>
      <c r="P29" s="36">
        <v>0.5625</v>
      </c>
      <c r="Q29" s="61">
        <v>0</v>
      </c>
      <c r="R29" s="35">
        <f t="shared" si="7"/>
        <v>0</v>
      </c>
      <c r="S29" s="25">
        <v>1</v>
      </c>
      <c r="T29" s="25">
        <v>1</v>
      </c>
      <c r="U29" s="27"/>
      <c r="V29" s="28">
        <f t="shared" si="0"/>
        <v>3</v>
      </c>
      <c r="W29" s="29">
        <f t="shared" si="1"/>
        <v>1.4833333333333334</v>
      </c>
      <c r="X29" s="29">
        <f t="shared" si="2"/>
        <v>2</v>
      </c>
      <c r="Y29" s="29">
        <f t="shared" si="3"/>
        <v>1.4833333333333334</v>
      </c>
      <c r="Z29" s="29">
        <f t="shared" si="4"/>
        <v>0.66666666666666663</v>
      </c>
      <c r="AA29" s="29">
        <f t="shared" si="5"/>
        <v>0</v>
      </c>
    </row>
    <row r="30" spans="1:27" s="29" customFormat="1" x14ac:dyDescent="0.25">
      <c r="A30" s="23">
        <v>21</v>
      </c>
      <c r="B30" s="10">
        <v>43820</v>
      </c>
      <c r="C30" s="24">
        <v>0</v>
      </c>
      <c r="D30" s="25">
        <v>1</v>
      </c>
      <c r="E30" s="26">
        <v>1</v>
      </c>
      <c r="F30" s="39">
        <f t="shared" si="8"/>
        <v>9506</v>
      </c>
      <c r="G30" s="41"/>
      <c r="H30" s="26">
        <v>0</v>
      </c>
      <c r="I30" s="30">
        <v>1245</v>
      </c>
      <c r="J30" s="47">
        <f t="shared" si="9"/>
        <v>8261</v>
      </c>
      <c r="K30" s="32">
        <v>19</v>
      </c>
      <c r="L30" s="36">
        <v>0</v>
      </c>
      <c r="M30" s="36">
        <v>0.32500000000000001</v>
      </c>
      <c r="N30" s="36">
        <v>7.4999999999999997E-2</v>
      </c>
      <c r="O30" s="36">
        <v>1.6666666666666666E-2</v>
      </c>
      <c r="P30" s="36">
        <v>0.58333333333333337</v>
      </c>
      <c r="Q30" s="61">
        <v>0</v>
      </c>
      <c r="R30" s="35">
        <f t="shared" si="7"/>
        <v>0</v>
      </c>
      <c r="S30" s="25">
        <v>1</v>
      </c>
      <c r="T30" s="25">
        <v>1</v>
      </c>
      <c r="U30" s="27"/>
      <c r="V30" s="28">
        <f t="shared" si="0"/>
        <v>3</v>
      </c>
      <c r="W30" s="29">
        <f t="shared" si="1"/>
        <v>1.4833333333333334</v>
      </c>
      <c r="X30" s="29">
        <f t="shared" si="2"/>
        <v>2</v>
      </c>
      <c r="Y30" s="29">
        <f t="shared" si="3"/>
        <v>1.4833333333333334</v>
      </c>
      <c r="Z30" s="29">
        <f t="shared" si="4"/>
        <v>0.66666666666666663</v>
      </c>
      <c r="AA30" s="29">
        <f t="shared" si="5"/>
        <v>0</v>
      </c>
    </row>
    <row r="31" spans="1:27" s="29" customFormat="1" x14ac:dyDescent="0.25">
      <c r="A31" s="23">
        <v>22</v>
      </c>
      <c r="B31" s="10">
        <v>43821</v>
      </c>
      <c r="C31" s="24">
        <v>0</v>
      </c>
      <c r="D31" s="25">
        <v>1</v>
      </c>
      <c r="E31" s="26">
        <v>1</v>
      </c>
      <c r="F31" s="39">
        <f t="shared" si="8"/>
        <v>8261</v>
      </c>
      <c r="G31" s="41">
        <v>9959</v>
      </c>
      <c r="H31" s="26">
        <v>0</v>
      </c>
      <c r="I31" s="30">
        <v>1751</v>
      </c>
      <c r="J31" s="47">
        <f t="shared" si="9"/>
        <v>16469</v>
      </c>
      <c r="K31" s="32">
        <v>46</v>
      </c>
      <c r="L31" s="36">
        <v>0</v>
      </c>
      <c r="M31" s="36">
        <v>0.3666666666666667</v>
      </c>
      <c r="N31" s="36">
        <v>0.21666666666666667</v>
      </c>
      <c r="O31" s="36">
        <v>7.9166666666666663E-2</v>
      </c>
      <c r="P31" s="36">
        <v>0.33749999999999997</v>
      </c>
      <c r="Q31" s="61">
        <v>0</v>
      </c>
      <c r="R31" s="35">
        <f t="shared" si="7"/>
        <v>0</v>
      </c>
      <c r="S31" s="25">
        <v>1</v>
      </c>
      <c r="T31" s="25">
        <v>1</v>
      </c>
      <c r="U31" s="27"/>
      <c r="V31" s="28">
        <f t="shared" si="0"/>
        <v>3</v>
      </c>
      <c r="W31" s="29">
        <f t="shared" si="1"/>
        <v>1.4833333333333334</v>
      </c>
      <c r="X31" s="29">
        <f t="shared" si="2"/>
        <v>2</v>
      </c>
      <c r="Y31" s="29">
        <f t="shared" si="3"/>
        <v>1.4833333333333334</v>
      </c>
      <c r="Z31" s="29">
        <f t="shared" si="4"/>
        <v>0.66666666666666663</v>
      </c>
      <c r="AA31" s="29">
        <f t="shared" si="5"/>
        <v>0</v>
      </c>
    </row>
    <row r="32" spans="1:27" s="29" customFormat="1" x14ac:dyDescent="0.25">
      <c r="A32" s="23">
        <v>23</v>
      </c>
      <c r="B32" s="10">
        <v>43822</v>
      </c>
      <c r="C32" s="24">
        <v>0</v>
      </c>
      <c r="D32" s="25">
        <v>1</v>
      </c>
      <c r="E32" s="26">
        <v>1</v>
      </c>
      <c r="F32" s="39">
        <f t="shared" si="8"/>
        <v>16469</v>
      </c>
      <c r="G32" s="41"/>
      <c r="H32" s="26">
        <v>0</v>
      </c>
      <c r="I32" s="30">
        <v>1229</v>
      </c>
      <c r="J32" s="47">
        <f t="shared" si="9"/>
        <v>15240</v>
      </c>
      <c r="K32" s="32">
        <v>43</v>
      </c>
      <c r="L32" s="36">
        <v>0</v>
      </c>
      <c r="M32" s="36">
        <v>0.3666666666666667</v>
      </c>
      <c r="N32" s="36">
        <v>1.2499999999999999E-2</v>
      </c>
      <c r="O32" s="36">
        <v>1.2499999999999999E-2</v>
      </c>
      <c r="P32" s="36">
        <v>0.60833333333333328</v>
      </c>
      <c r="Q32" s="61">
        <v>0</v>
      </c>
      <c r="R32" s="35">
        <f t="shared" si="7"/>
        <v>0</v>
      </c>
      <c r="S32" s="25">
        <v>1</v>
      </c>
      <c r="T32" s="25">
        <v>1</v>
      </c>
      <c r="U32" s="27"/>
      <c r="V32" s="28">
        <f t="shared" si="0"/>
        <v>3</v>
      </c>
      <c r="W32" s="29">
        <f t="shared" si="1"/>
        <v>1.4833333333333334</v>
      </c>
      <c r="X32" s="29">
        <f t="shared" si="2"/>
        <v>2</v>
      </c>
      <c r="Y32" s="29">
        <f t="shared" si="3"/>
        <v>1.4833333333333334</v>
      </c>
      <c r="Z32" s="29">
        <f t="shared" si="4"/>
        <v>0.66666666666666663</v>
      </c>
      <c r="AA32" s="29">
        <f t="shared" si="5"/>
        <v>0</v>
      </c>
    </row>
    <row r="33" spans="1:27" s="29" customFormat="1" x14ac:dyDescent="0.25">
      <c r="A33" s="23">
        <v>24</v>
      </c>
      <c r="B33" s="10">
        <v>43823</v>
      </c>
      <c r="C33" s="24">
        <v>0</v>
      </c>
      <c r="D33" s="25">
        <v>1</v>
      </c>
      <c r="E33" s="26">
        <v>1</v>
      </c>
      <c r="F33" s="39">
        <f t="shared" si="8"/>
        <v>15240</v>
      </c>
      <c r="G33" s="41"/>
      <c r="H33" s="26">
        <v>0</v>
      </c>
      <c r="I33" s="30">
        <v>1350</v>
      </c>
      <c r="J33" s="47">
        <f t="shared" si="9"/>
        <v>13890</v>
      </c>
      <c r="K33" s="32">
        <v>40</v>
      </c>
      <c r="L33" s="36">
        <v>0</v>
      </c>
      <c r="M33" s="36">
        <v>0.32500000000000001</v>
      </c>
      <c r="N33" s="36">
        <v>4.9999999999999996E-2</v>
      </c>
      <c r="O33" s="36">
        <v>9.5833333333333326E-2</v>
      </c>
      <c r="P33" s="36">
        <v>0.52916666666666667</v>
      </c>
      <c r="Q33" s="61">
        <v>0</v>
      </c>
      <c r="R33" s="35">
        <f t="shared" si="7"/>
        <v>0</v>
      </c>
      <c r="S33" s="25">
        <v>1</v>
      </c>
      <c r="T33" s="25">
        <v>1</v>
      </c>
      <c r="U33" s="27"/>
      <c r="V33" s="28">
        <f t="shared" si="0"/>
        <v>3</v>
      </c>
      <c r="W33" s="29">
        <f t="shared" si="1"/>
        <v>1.4833333333333334</v>
      </c>
      <c r="X33" s="29">
        <f t="shared" si="2"/>
        <v>2</v>
      </c>
      <c r="Y33" s="29">
        <f t="shared" si="3"/>
        <v>1.4833333333333334</v>
      </c>
      <c r="Z33" s="29">
        <f t="shared" si="4"/>
        <v>0.66666666666666663</v>
      </c>
      <c r="AA33" s="29">
        <f t="shared" si="5"/>
        <v>0</v>
      </c>
    </row>
    <row r="34" spans="1:27" s="29" customFormat="1" x14ac:dyDescent="0.25">
      <c r="A34" s="23">
        <v>25</v>
      </c>
      <c r="B34" s="10">
        <v>43824</v>
      </c>
      <c r="C34" s="24">
        <v>0</v>
      </c>
      <c r="D34" s="25">
        <v>1</v>
      </c>
      <c r="E34" s="26">
        <v>1</v>
      </c>
      <c r="F34" s="39">
        <f t="shared" si="8"/>
        <v>13890</v>
      </c>
      <c r="G34" s="41"/>
      <c r="H34" s="26">
        <v>0</v>
      </c>
      <c r="I34" s="30">
        <v>1614</v>
      </c>
      <c r="J34" s="47">
        <f t="shared" si="9"/>
        <v>12276</v>
      </c>
      <c r="K34" s="32">
        <v>37</v>
      </c>
      <c r="L34" s="36">
        <v>0</v>
      </c>
      <c r="M34" s="36">
        <v>0.35000000000000003</v>
      </c>
      <c r="N34" s="36">
        <v>0.20416666666666669</v>
      </c>
      <c r="O34" s="36">
        <v>4.1666666666666664E-2</v>
      </c>
      <c r="P34" s="36">
        <v>0.40416666666666662</v>
      </c>
      <c r="Q34" s="61">
        <v>0</v>
      </c>
      <c r="R34" s="35">
        <f t="shared" si="7"/>
        <v>0</v>
      </c>
      <c r="S34" s="25">
        <v>1</v>
      </c>
      <c r="T34" s="25">
        <v>1</v>
      </c>
      <c r="U34" s="27"/>
      <c r="V34" s="28">
        <f t="shared" si="0"/>
        <v>3</v>
      </c>
      <c r="W34" s="29">
        <f t="shared" si="1"/>
        <v>1.4833333333333334</v>
      </c>
      <c r="X34" s="29">
        <f t="shared" si="2"/>
        <v>2</v>
      </c>
      <c r="Y34" s="29">
        <f t="shared" si="3"/>
        <v>1.4833333333333334</v>
      </c>
      <c r="Z34" s="29">
        <f t="shared" si="4"/>
        <v>0.66666666666666663</v>
      </c>
      <c r="AA34" s="29">
        <f t="shared" si="5"/>
        <v>0</v>
      </c>
    </row>
    <row r="35" spans="1:27" s="29" customFormat="1" x14ac:dyDescent="0.25">
      <c r="A35" s="23">
        <v>26</v>
      </c>
      <c r="B35" s="10">
        <v>43825</v>
      </c>
      <c r="C35" s="24">
        <v>0</v>
      </c>
      <c r="D35" s="25">
        <v>1</v>
      </c>
      <c r="E35" s="26">
        <v>1</v>
      </c>
      <c r="F35" s="39">
        <f t="shared" si="8"/>
        <v>12276</v>
      </c>
      <c r="G35" s="41"/>
      <c r="H35" s="26">
        <v>0</v>
      </c>
      <c r="I35" s="30">
        <v>1057</v>
      </c>
      <c r="J35" s="47">
        <f t="shared" si="9"/>
        <v>11219</v>
      </c>
      <c r="K35" s="32">
        <v>34</v>
      </c>
      <c r="L35" s="36">
        <v>0</v>
      </c>
      <c r="M35" s="36">
        <v>4.9999999999999996E-2</v>
      </c>
      <c r="N35" s="36">
        <v>0.35000000000000003</v>
      </c>
      <c r="O35" s="36">
        <v>2.4999999999999998E-2</v>
      </c>
      <c r="P35" s="36">
        <v>0.57500000000000007</v>
      </c>
      <c r="Q35" s="61">
        <v>0</v>
      </c>
      <c r="R35" s="35">
        <f t="shared" si="7"/>
        <v>0</v>
      </c>
      <c r="S35" s="25">
        <v>1</v>
      </c>
      <c r="T35" s="25">
        <v>1</v>
      </c>
      <c r="U35" s="27"/>
      <c r="V35" s="28">
        <f t="shared" si="0"/>
        <v>3</v>
      </c>
      <c r="W35" s="29">
        <f t="shared" si="1"/>
        <v>1.4833333333333334</v>
      </c>
      <c r="X35" s="29">
        <f t="shared" si="2"/>
        <v>2</v>
      </c>
      <c r="Y35" s="29">
        <f t="shared" si="3"/>
        <v>1.4833333333333334</v>
      </c>
      <c r="Z35" s="29">
        <f t="shared" si="4"/>
        <v>0.66666666666666663</v>
      </c>
      <c r="AA35" s="29">
        <f t="shared" si="5"/>
        <v>0</v>
      </c>
    </row>
    <row r="36" spans="1:27" s="29" customFormat="1" x14ac:dyDescent="0.25">
      <c r="A36" s="23">
        <v>27</v>
      </c>
      <c r="B36" s="10">
        <v>43826</v>
      </c>
      <c r="C36" s="24">
        <v>0</v>
      </c>
      <c r="D36" s="25">
        <v>1</v>
      </c>
      <c r="E36" s="26">
        <v>1</v>
      </c>
      <c r="F36" s="39">
        <f t="shared" si="8"/>
        <v>11219</v>
      </c>
      <c r="G36" s="41"/>
      <c r="H36" s="26">
        <v>0</v>
      </c>
      <c r="I36" s="30">
        <v>1251</v>
      </c>
      <c r="J36" s="47">
        <f t="shared" si="9"/>
        <v>9968</v>
      </c>
      <c r="K36" s="32">
        <v>31</v>
      </c>
      <c r="L36" s="36">
        <v>0</v>
      </c>
      <c r="M36" s="36">
        <v>0.33333333333333331</v>
      </c>
      <c r="N36" s="36">
        <v>4.9999999999999996E-2</v>
      </c>
      <c r="O36" s="36">
        <v>3.3333333333333333E-2</v>
      </c>
      <c r="P36" s="36">
        <v>0.58333333333333337</v>
      </c>
      <c r="Q36" s="61">
        <v>0</v>
      </c>
      <c r="R36" s="35">
        <f t="shared" si="7"/>
        <v>0</v>
      </c>
      <c r="S36" s="25">
        <v>1</v>
      </c>
      <c r="T36" s="25">
        <v>1</v>
      </c>
      <c r="U36" s="27" t="s">
        <v>50</v>
      </c>
      <c r="V36" s="28">
        <f t="shared" si="0"/>
        <v>3</v>
      </c>
      <c r="W36" s="29">
        <f t="shared" si="1"/>
        <v>1.4833333333333334</v>
      </c>
      <c r="X36" s="29">
        <f t="shared" si="2"/>
        <v>2</v>
      </c>
      <c r="Y36" s="29">
        <f t="shared" si="3"/>
        <v>1.4833333333333334</v>
      </c>
      <c r="Z36" s="29">
        <f t="shared" si="4"/>
        <v>0.66666666666666663</v>
      </c>
      <c r="AA36" s="29">
        <f t="shared" si="5"/>
        <v>0</v>
      </c>
    </row>
    <row r="37" spans="1:27" x14ac:dyDescent="0.25">
      <c r="A37" s="9">
        <v>28</v>
      </c>
      <c r="B37" s="10">
        <v>43827</v>
      </c>
      <c r="C37" s="19">
        <v>0</v>
      </c>
      <c r="D37" s="21">
        <v>1</v>
      </c>
      <c r="E37" s="16">
        <v>1</v>
      </c>
      <c r="F37" s="39">
        <f t="shared" si="8"/>
        <v>9968</v>
      </c>
      <c r="G37" s="40"/>
      <c r="H37" s="16">
        <v>0</v>
      </c>
      <c r="I37" s="30">
        <v>1524</v>
      </c>
      <c r="J37" s="47">
        <f t="shared" si="9"/>
        <v>8444</v>
      </c>
      <c r="K37" s="31">
        <v>28</v>
      </c>
      <c r="L37" s="35">
        <v>0</v>
      </c>
      <c r="M37" s="35">
        <v>0.45833333333333331</v>
      </c>
      <c r="N37" s="35">
        <v>2.4999999999999998E-2</v>
      </c>
      <c r="O37" s="35">
        <v>2.4999999999999998E-2</v>
      </c>
      <c r="P37" s="35">
        <v>0.4916666666666667</v>
      </c>
      <c r="Q37" s="61">
        <v>0</v>
      </c>
      <c r="R37" s="35">
        <f t="shared" si="7"/>
        <v>0</v>
      </c>
      <c r="S37" s="21">
        <v>1</v>
      </c>
      <c r="T37" s="21">
        <v>1</v>
      </c>
      <c r="U37" s="27" t="s">
        <v>52</v>
      </c>
      <c r="V37" s="22">
        <f t="shared" si="0"/>
        <v>3</v>
      </c>
      <c r="W37" s="1">
        <f t="shared" si="1"/>
        <v>1.4833333333333334</v>
      </c>
      <c r="X37" s="1">
        <f t="shared" si="2"/>
        <v>2</v>
      </c>
      <c r="Y37" s="1">
        <f t="shared" si="3"/>
        <v>1.4833333333333334</v>
      </c>
      <c r="Z37" s="1">
        <f t="shared" si="4"/>
        <v>0.66666666666666663</v>
      </c>
      <c r="AA37" s="1">
        <f t="shared" si="5"/>
        <v>0</v>
      </c>
    </row>
    <row r="38" spans="1:27" s="29" customFormat="1" x14ac:dyDescent="0.25">
      <c r="A38" s="23">
        <v>29</v>
      </c>
      <c r="B38" s="10">
        <v>43828</v>
      </c>
      <c r="C38" s="24">
        <v>0</v>
      </c>
      <c r="D38" s="25">
        <v>1</v>
      </c>
      <c r="E38" s="26">
        <v>1</v>
      </c>
      <c r="F38" s="39">
        <f t="shared" si="8"/>
        <v>8444</v>
      </c>
      <c r="G38" s="41">
        <v>9872</v>
      </c>
      <c r="H38" s="26">
        <v>0</v>
      </c>
      <c r="I38" s="30">
        <v>1863</v>
      </c>
      <c r="J38" s="47">
        <f t="shared" si="9"/>
        <v>16453</v>
      </c>
      <c r="K38" s="32">
        <v>45</v>
      </c>
      <c r="L38" s="36">
        <v>0</v>
      </c>
      <c r="M38" s="36">
        <v>0.52500000000000002</v>
      </c>
      <c r="N38" s="36">
        <v>3.3333333333333333E-2</v>
      </c>
      <c r="O38" s="36">
        <v>9.9999999999999992E-2</v>
      </c>
      <c r="P38" s="36">
        <v>0.34166666666666662</v>
      </c>
      <c r="Q38" s="61">
        <v>0</v>
      </c>
      <c r="R38" s="35">
        <f t="shared" si="7"/>
        <v>0</v>
      </c>
      <c r="S38" s="25">
        <v>1</v>
      </c>
      <c r="T38" s="25">
        <v>1</v>
      </c>
      <c r="U38" s="27"/>
      <c r="V38" s="28">
        <f t="shared" si="0"/>
        <v>3</v>
      </c>
      <c r="W38" s="29">
        <f t="shared" si="1"/>
        <v>1.4833333333333334</v>
      </c>
      <c r="X38" s="29">
        <f t="shared" si="2"/>
        <v>2</v>
      </c>
      <c r="Y38" s="29">
        <f t="shared" si="3"/>
        <v>1.4833333333333334</v>
      </c>
      <c r="Z38" s="29">
        <f t="shared" si="4"/>
        <v>0.66666666666666663</v>
      </c>
      <c r="AA38" s="29">
        <f t="shared" si="5"/>
        <v>0</v>
      </c>
    </row>
    <row r="39" spans="1:27" s="29" customFormat="1" x14ac:dyDescent="0.25">
      <c r="A39" s="23">
        <v>30</v>
      </c>
      <c r="B39" s="10">
        <v>43829</v>
      </c>
      <c r="C39" s="24">
        <v>0</v>
      </c>
      <c r="D39" s="25">
        <v>1</v>
      </c>
      <c r="E39" s="26">
        <v>1</v>
      </c>
      <c r="F39" s="39">
        <f t="shared" si="8"/>
        <v>16453</v>
      </c>
      <c r="G39" s="41"/>
      <c r="H39" s="26">
        <v>0</v>
      </c>
      <c r="I39" s="30">
        <v>1479</v>
      </c>
      <c r="J39" s="47">
        <f t="shared" si="9"/>
        <v>14974</v>
      </c>
      <c r="K39" s="32">
        <v>42</v>
      </c>
      <c r="L39" s="36">
        <v>0</v>
      </c>
      <c r="M39" s="36">
        <v>0.41666666666666669</v>
      </c>
      <c r="N39" s="36">
        <v>5.8333333333333327E-2</v>
      </c>
      <c r="O39" s="36">
        <v>2.4999999999999998E-2</v>
      </c>
      <c r="P39" s="36">
        <v>0.5</v>
      </c>
      <c r="Q39" s="61">
        <v>0</v>
      </c>
      <c r="R39" s="35">
        <f>D39-(L39+M39+P39+N39+O39+Q39)</f>
        <v>0</v>
      </c>
      <c r="S39" s="25">
        <v>1</v>
      </c>
      <c r="T39" s="25">
        <v>1</v>
      </c>
      <c r="U39" s="27"/>
      <c r="V39" s="28">
        <f t="shared" si="0"/>
        <v>3</v>
      </c>
      <c r="W39" s="29">
        <f t="shared" si="1"/>
        <v>1.4833333333333334</v>
      </c>
      <c r="X39" s="29">
        <f t="shared" si="2"/>
        <v>2</v>
      </c>
      <c r="Y39" s="29">
        <f t="shared" si="3"/>
        <v>1.4833333333333334</v>
      </c>
      <c r="Z39" s="29">
        <f t="shared" si="4"/>
        <v>0.66666666666666663</v>
      </c>
      <c r="AA39" s="29">
        <f t="shared" si="5"/>
        <v>0</v>
      </c>
    </row>
    <row r="40" spans="1:27" ht="15.75" thickBot="1" x14ac:dyDescent="0.3">
      <c r="A40" s="12">
        <v>31</v>
      </c>
      <c r="B40" s="13">
        <v>43830</v>
      </c>
      <c r="C40" s="62">
        <v>0</v>
      </c>
      <c r="D40" s="63">
        <v>1</v>
      </c>
      <c r="E40" s="17">
        <v>1</v>
      </c>
      <c r="F40" s="42">
        <f t="shared" si="8"/>
        <v>14974</v>
      </c>
      <c r="G40" s="43"/>
      <c r="H40" s="17">
        <v>0</v>
      </c>
      <c r="I40" s="45">
        <v>1929</v>
      </c>
      <c r="J40" s="48">
        <f t="shared" si="9"/>
        <v>13045</v>
      </c>
      <c r="K40" s="33">
        <v>39</v>
      </c>
      <c r="L40" s="65">
        <v>0</v>
      </c>
      <c r="M40" s="65">
        <v>0.50416666666666665</v>
      </c>
      <c r="N40" s="65">
        <v>0.1125</v>
      </c>
      <c r="O40" s="65">
        <v>8.3333333333333329E-2</v>
      </c>
      <c r="P40" s="65">
        <v>0.3</v>
      </c>
      <c r="Q40" s="37">
        <v>0</v>
      </c>
      <c r="R40" s="37">
        <f>D40-(L40+M40+P40+N40+O40+Q40)</f>
        <v>0</v>
      </c>
      <c r="S40" s="63">
        <v>1</v>
      </c>
      <c r="T40" s="63">
        <v>1</v>
      </c>
      <c r="U40" s="14"/>
      <c r="V40" s="22">
        <f t="shared" si="0"/>
        <v>3</v>
      </c>
      <c r="W40" s="1">
        <f t="shared" si="1"/>
        <v>1.4833333333333334</v>
      </c>
      <c r="X40" s="1">
        <f t="shared" si="2"/>
        <v>2</v>
      </c>
      <c r="Y40" s="1">
        <f t="shared" si="3"/>
        <v>1.4833333333333334</v>
      </c>
      <c r="Z40" s="1">
        <f t="shared" si="4"/>
        <v>0.66666666666666663</v>
      </c>
      <c r="AA40" s="1">
        <f t="shared" si="5"/>
        <v>0</v>
      </c>
    </row>
    <row r="41" spans="1:27" ht="15.75" thickBot="1" x14ac:dyDescent="0.3">
      <c r="A41" s="180" t="s">
        <v>38</v>
      </c>
      <c r="B41" s="180"/>
      <c r="C41" s="180"/>
      <c r="D41" s="180"/>
      <c r="E41" s="57">
        <f>SUM(E10:E40)</f>
        <v>30</v>
      </c>
      <c r="F41" s="57"/>
      <c r="G41" s="57">
        <f>SUM(G10:G40)</f>
        <v>51176</v>
      </c>
      <c r="H41" s="57">
        <f t="shared" ref="H41" si="10">SUM(H10:H40)</f>
        <v>0</v>
      </c>
      <c r="I41" s="51">
        <f>SUM(I10:I40)</f>
        <v>42004</v>
      </c>
      <c r="J41" s="57"/>
      <c r="K41" s="57"/>
      <c r="L41" s="49">
        <f>SUM(L10:L40)</f>
        <v>0</v>
      </c>
      <c r="M41" s="49">
        <f t="shared" ref="M41:R41" si="11">SUM(M10:M40)</f>
        <v>12.033333333333335</v>
      </c>
      <c r="N41" s="49">
        <f t="shared" si="11"/>
        <v>1.8875000000000002</v>
      </c>
      <c r="O41" s="49">
        <f t="shared" si="11"/>
        <v>0.97916666666666674</v>
      </c>
      <c r="P41" s="49">
        <f>SUM(P10:P40)</f>
        <v>14.808333333333335</v>
      </c>
      <c r="Q41" s="49"/>
      <c r="R41" s="49">
        <f t="shared" si="11"/>
        <v>1.2916666666666665</v>
      </c>
      <c r="S41" s="50">
        <v>31</v>
      </c>
      <c r="T41" s="50">
        <v>31</v>
      </c>
      <c r="U41" s="57"/>
    </row>
    <row r="43" spans="1:27" x14ac:dyDescent="0.25">
      <c r="C43" s="2" t="s">
        <v>31</v>
      </c>
      <c r="D43" s="2"/>
      <c r="E43" s="2"/>
      <c r="F43" s="2"/>
      <c r="G43" s="2"/>
      <c r="H43" s="2"/>
      <c r="I43" s="2"/>
      <c r="K43" s="5"/>
      <c r="L43" s="2" t="s">
        <v>37</v>
      </c>
      <c r="M43" s="2"/>
      <c r="N43" s="2"/>
      <c r="O43" s="2"/>
      <c r="P43" s="2"/>
      <c r="Q43" s="2"/>
      <c r="R43" s="2"/>
      <c r="S43" s="2" t="s">
        <v>32</v>
      </c>
    </row>
    <row r="44" spans="1:27" x14ac:dyDescent="0.25">
      <c r="A44" s="2"/>
      <c r="B44" s="6"/>
      <c r="J44" s="2"/>
      <c r="K44" s="6"/>
      <c r="T44" s="2"/>
      <c r="U44" s="2" t="s">
        <v>70</v>
      </c>
    </row>
    <row r="45" spans="1:27" x14ac:dyDescent="0.25">
      <c r="A45" s="2"/>
      <c r="B45" s="6"/>
      <c r="J45" s="2"/>
      <c r="K45" s="6"/>
      <c r="T45" s="2"/>
      <c r="U45" s="2"/>
    </row>
    <row r="46" spans="1:27" x14ac:dyDescent="0.25">
      <c r="A46" s="2"/>
      <c r="B46" s="6"/>
      <c r="C46" s="2"/>
      <c r="D46" s="2"/>
      <c r="E46" s="2"/>
      <c r="F46" s="2"/>
      <c r="G46" s="2"/>
      <c r="H46" s="2"/>
      <c r="I46" s="2"/>
      <c r="J46" s="2"/>
      <c r="K46" s="6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7" x14ac:dyDescent="0.25">
      <c r="A47" s="2"/>
      <c r="B47" s="6" t="s">
        <v>39</v>
      </c>
      <c r="D47" s="2"/>
      <c r="E47" s="2"/>
      <c r="F47" s="2"/>
      <c r="G47" s="2"/>
      <c r="H47" s="2"/>
      <c r="I47" s="2"/>
      <c r="J47" s="2"/>
      <c r="K47" s="6" t="s">
        <v>43</v>
      </c>
      <c r="M47" s="2"/>
      <c r="N47" s="2"/>
      <c r="O47" s="2"/>
      <c r="P47" s="2"/>
      <c r="Q47" s="2"/>
      <c r="R47" s="2"/>
      <c r="S47" s="52" t="s">
        <v>40</v>
      </c>
      <c r="T47" s="2"/>
      <c r="U47" s="2"/>
    </row>
    <row r="48" spans="1:27" x14ac:dyDescent="0.25">
      <c r="A48" s="2"/>
      <c r="C48" s="6" t="s">
        <v>33</v>
      </c>
      <c r="D48" s="2"/>
      <c r="E48" s="2"/>
      <c r="F48" s="2"/>
      <c r="G48" s="2"/>
      <c r="H48" s="2"/>
      <c r="I48" s="2"/>
      <c r="J48" s="2"/>
      <c r="K48" s="5"/>
      <c r="L48" s="6" t="s">
        <v>33</v>
      </c>
      <c r="M48" s="2"/>
      <c r="N48" s="2"/>
      <c r="O48" s="2"/>
      <c r="P48" s="2"/>
      <c r="Q48" s="2"/>
      <c r="R48" s="79" t="s">
        <v>69</v>
      </c>
      <c r="S48" s="2"/>
      <c r="T48" s="2"/>
      <c r="U48" s="2"/>
    </row>
    <row r="50" spans="23:23" x14ac:dyDescent="0.25">
      <c r="W50" s="1">
        <f>23152-1656</f>
        <v>21496</v>
      </c>
    </row>
  </sheetData>
  <mergeCells count="24">
    <mergeCell ref="A1:U1"/>
    <mergeCell ref="A7:A9"/>
    <mergeCell ref="B7:B9"/>
    <mergeCell ref="C7:D7"/>
    <mergeCell ref="E7:E9"/>
    <mergeCell ref="F7:F8"/>
    <mergeCell ref="G7:H7"/>
    <mergeCell ref="I7:I8"/>
    <mergeCell ref="J7:J8"/>
    <mergeCell ref="K7:K9"/>
    <mergeCell ref="S7:S9"/>
    <mergeCell ref="T7:T9"/>
    <mergeCell ref="U7:U9"/>
    <mergeCell ref="C8:C9"/>
    <mergeCell ref="D8:D9"/>
    <mergeCell ref="L8:L9"/>
    <mergeCell ref="A41:D41"/>
    <mergeCell ref="Q8:Q9"/>
    <mergeCell ref="L7:R7"/>
    <mergeCell ref="M8:M9"/>
    <mergeCell ref="N8:N9"/>
    <mergeCell ref="O8:O9"/>
    <mergeCell ref="P8:P9"/>
    <mergeCell ref="R8:R9"/>
  </mergeCells>
  <pageMargins left="0.27" right="0.2" top="0.37" bottom="0.28000000000000003" header="0.31" footer="0.3"/>
  <pageSetup paperSize="9"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view="pageBreakPreview" zoomScale="90" zoomScaleNormal="90" zoomScaleSheetLayoutView="90" workbookViewId="0">
      <pane ySplit="9" topLeftCell="A10" activePane="bottomLeft" state="frozen"/>
      <selection pane="bottomLeft" activeCell="H8" sqref="H8"/>
    </sheetView>
  </sheetViews>
  <sheetFormatPr defaultRowHeight="15" x14ac:dyDescent="0.25"/>
  <cols>
    <col min="1" max="1" width="4.28515625" style="1" customWidth="1"/>
    <col min="2" max="2" width="8.42578125" style="5" customWidth="1"/>
    <col min="3" max="3" width="7.42578125" style="1" customWidth="1"/>
    <col min="4" max="4" width="7.7109375" style="1" customWidth="1"/>
    <col min="5" max="5" width="7.85546875" style="1" customWidth="1"/>
    <col min="6" max="6" width="10.42578125" style="1" customWidth="1"/>
    <col min="7" max="7" width="7.28515625" style="1" customWidth="1"/>
    <col min="8" max="8" width="8" style="1" customWidth="1"/>
    <col min="9" max="9" width="9.140625" style="1" customWidth="1"/>
    <col min="10" max="10" width="10.42578125" style="1" customWidth="1"/>
    <col min="11" max="11" width="7.7109375" style="1" customWidth="1"/>
    <col min="12" max="12" width="8.28515625" style="1" customWidth="1"/>
    <col min="13" max="13" width="9.85546875" style="1" customWidth="1"/>
    <col min="14" max="14" width="8.42578125" style="1" customWidth="1"/>
    <col min="15" max="15" width="10" style="1" customWidth="1"/>
    <col min="16" max="16" width="9.7109375" style="1" customWidth="1"/>
    <col min="17" max="17" width="8.5703125" style="1" customWidth="1"/>
    <col min="18" max="18" width="11" style="1" customWidth="1"/>
    <col min="19" max="19" width="10.42578125" style="1" customWidth="1"/>
    <col min="20" max="20" width="8.42578125" style="1" customWidth="1"/>
    <col min="21" max="21" width="26.42578125" style="1" customWidth="1"/>
    <col min="22" max="16384" width="9.140625" style="1"/>
  </cols>
  <sheetData>
    <row r="1" spans="1:27" ht="18" customHeight="1" x14ac:dyDescent="0.25">
      <c r="A1" s="166" t="s">
        <v>23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</row>
    <row r="2" spans="1:27" x14ac:dyDescent="0.25">
      <c r="C2" s="3" t="s">
        <v>24</v>
      </c>
      <c r="D2" s="4"/>
      <c r="E2" s="4"/>
      <c r="F2" s="4" t="s">
        <v>54</v>
      </c>
      <c r="G2" s="4"/>
      <c r="H2" s="4"/>
      <c r="I2" s="4"/>
    </row>
    <row r="3" spans="1:27" x14ac:dyDescent="0.25">
      <c r="C3" s="3" t="s">
        <v>25</v>
      </c>
      <c r="D3" s="4"/>
      <c r="E3" s="4"/>
      <c r="F3" s="4" t="s">
        <v>55</v>
      </c>
      <c r="G3" s="4"/>
      <c r="H3" s="4"/>
      <c r="I3" s="4"/>
    </row>
    <row r="4" spans="1:27" x14ac:dyDescent="0.25">
      <c r="C4" s="3" t="s">
        <v>71</v>
      </c>
      <c r="D4" s="4"/>
      <c r="E4" s="4"/>
      <c r="F4" s="4" t="s">
        <v>72</v>
      </c>
      <c r="G4" s="4"/>
      <c r="H4" s="4"/>
      <c r="I4" s="4"/>
    </row>
    <row r="5" spans="1:27" x14ac:dyDescent="0.25">
      <c r="C5" s="3" t="s">
        <v>27</v>
      </c>
      <c r="D5" s="4"/>
      <c r="E5" s="4"/>
      <c r="F5" s="4" t="s">
        <v>29</v>
      </c>
      <c r="G5" s="4"/>
      <c r="H5" s="4"/>
      <c r="I5" s="4"/>
    </row>
    <row r="6" spans="1:27" ht="15.75" thickBot="1" x14ac:dyDescent="0.3">
      <c r="C6" s="3" t="s">
        <v>28</v>
      </c>
      <c r="D6" s="4"/>
      <c r="E6" s="4"/>
      <c r="F6" s="4" t="s">
        <v>73</v>
      </c>
      <c r="G6" s="4"/>
      <c r="H6" s="4"/>
      <c r="I6" s="4"/>
    </row>
    <row r="7" spans="1:27" ht="30.75" customHeight="1" x14ac:dyDescent="0.25">
      <c r="A7" s="167" t="s">
        <v>1</v>
      </c>
      <c r="B7" s="170" t="s">
        <v>2</v>
      </c>
      <c r="C7" s="173" t="s">
        <v>0</v>
      </c>
      <c r="D7" s="173"/>
      <c r="E7" s="173" t="s">
        <v>5</v>
      </c>
      <c r="F7" s="173" t="s">
        <v>7</v>
      </c>
      <c r="G7" s="173" t="s">
        <v>8</v>
      </c>
      <c r="H7" s="173"/>
      <c r="I7" s="176" t="s">
        <v>13</v>
      </c>
      <c r="J7" s="173" t="s">
        <v>15</v>
      </c>
      <c r="K7" s="173" t="s">
        <v>21</v>
      </c>
      <c r="L7" s="173" t="s">
        <v>18</v>
      </c>
      <c r="M7" s="173"/>
      <c r="N7" s="173"/>
      <c r="O7" s="173"/>
      <c r="P7" s="173"/>
      <c r="Q7" s="173"/>
      <c r="R7" s="173"/>
      <c r="S7" s="173" t="s">
        <v>19</v>
      </c>
      <c r="T7" s="173" t="s">
        <v>20</v>
      </c>
      <c r="U7" s="177" t="s">
        <v>22</v>
      </c>
    </row>
    <row r="8" spans="1:27" ht="17.25" customHeight="1" x14ac:dyDescent="0.25">
      <c r="A8" s="168"/>
      <c r="B8" s="171"/>
      <c r="C8" s="174" t="s">
        <v>3</v>
      </c>
      <c r="D8" s="174" t="s">
        <v>4</v>
      </c>
      <c r="E8" s="174"/>
      <c r="F8" s="174"/>
      <c r="G8" s="76" t="s">
        <v>9</v>
      </c>
      <c r="H8" s="76" t="s">
        <v>10</v>
      </c>
      <c r="I8" s="174"/>
      <c r="J8" s="174"/>
      <c r="K8" s="174"/>
      <c r="L8" s="174" t="s">
        <v>45</v>
      </c>
      <c r="M8" s="174" t="s">
        <v>46</v>
      </c>
      <c r="N8" s="174" t="s">
        <v>34</v>
      </c>
      <c r="O8" s="181" t="s">
        <v>35</v>
      </c>
      <c r="P8" s="174" t="s">
        <v>47</v>
      </c>
      <c r="Q8" s="181" t="s">
        <v>48</v>
      </c>
      <c r="R8" s="174" t="s">
        <v>17</v>
      </c>
      <c r="S8" s="174"/>
      <c r="T8" s="174"/>
      <c r="U8" s="178"/>
    </row>
    <row r="9" spans="1:27" ht="26.25" customHeight="1" thickBot="1" x14ac:dyDescent="0.3">
      <c r="A9" s="169"/>
      <c r="B9" s="172"/>
      <c r="C9" s="175"/>
      <c r="D9" s="175"/>
      <c r="E9" s="175"/>
      <c r="F9" s="77" t="s">
        <v>6</v>
      </c>
      <c r="G9" s="77" t="s">
        <v>11</v>
      </c>
      <c r="H9" s="77" t="s">
        <v>12</v>
      </c>
      <c r="I9" s="77" t="s">
        <v>14</v>
      </c>
      <c r="J9" s="77" t="s">
        <v>16</v>
      </c>
      <c r="K9" s="175"/>
      <c r="L9" s="175"/>
      <c r="M9" s="175"/>
      <c r="N9" s="175"/>
      <c r="O9" s="182"/>
      <c r="P9" s="175"/>
      <c r="Q9" s="182"/>
      <c r="R9" s="175"/>
      <c r="S9" s="175"/>
      <c r="T9" s="175"/>
      <c r="U9" s="179"/>
      <c r="V9" s="22">
        <f>180/60</f>
        <v>3</v>
      </c>
      <c r="W9" s="1">
        <f>89/60</f>
        <v>1.4833333333333334</v>
      </c>
      <c r="X9" s="1">
        <f>120/60</f>
        <v>2</v>
      </c>
      <c r="Y9" s="1">
        <f>89/60</f>
        <v>1.4833333333333334</v>
      </c>
      <c r="Z9" s="1">
        <f>40/60</f>
        <v>0.66666666666666663</v>
      </c>
      <c r="AA9" s="1">
        <f>0/60</f>
        <v>0</v>
      </c>
    </row>
    <row r="10" spans="1:27" x14ac:dyDescent="0.25">
      <c r="A10" s="7">
        <v>1</v>
      </c>
      <c r="B10" s="8">
        <v>43831</v>
      </c>
      <c r="C10" s="18">
        <v>0</v>
      </c>
      <c r="D10" s="20">
        <v>1</v>
      </c>
      <c r="E10" s="15">
        <v>1</v>
      </c>
      <c r="F10" s="15">
        <v>13045</v>
      </c>
      <c r="G10" s="38"/>
      <c r="H10" s="15">
        <v>0</v>
      </c>
      <c r="I10" s="44">
        <v>2007</v>
      </c>
      <c r="J10" s="46">
        <f>(F10+G10)-(H10+I10)</f>
        <v>11038</v>
      </c>
      <c r="K10" s="31">
        <v>36</v>
      </c>
      <c r="L10" s="34">
        <v>0</v>
      </c>
      <c r="M10" s="35">
        <v>0.35416666666666669</v>
      </c>
      <c r="N10" s="35">
        <v>0.36249999999999999</v>
      </c>
      <c r="O10" s="35">
        <v>7.9166666666666663E-2</v>
      </c>
      <c r="P10" s="35">
        <v>0.20416666666666669</v>
      </c>
      <c r="Q10" s="61">
        <v>0</v>
      </c>
      <c r="R10" s="34">
        <f>D10-(L10+M10+N10+O10+P10+Q10)</f>
        <v>0</v>
      </c>
      <c r="S10" s="20">
        <v>1</v>
      </c>
      <c r="T10" s="20">
        <v>1</v>
      </c>
      <c r="U10" s="27"/>
      <c r="V10" s="22">
        <f t="shared" ref="V10:V40" si="0">180/60</f>
        <v>3</v>
      </c>
      <c r="W10" s="1">
        <f t="shared" ref="W10:W40" si="1">89/60</f>
        <v>1.4833333333333334</v>
      </c>
      <c r="X10" s="1">
        <f t="shared" ref="X10:X40" si="2">120/60</f>
        <v>2</v>
      </c>
      <c r="Y10" s="1">
        <f t="shared" ref="Y10:Y40" si="3">89/60</f>
        <v>1.4833333333333334</v>
      </c>
      <c r="Z10" s="1">
        <f t="shared" ref="Z10:Z40" si="4">40/60</f>
        <v>0.66666666666666663</v>
      </c>
      <c r="AA10" s="1">
        <f t="shared" ref="AA10:AA40" si="5">0/60</f>
        <v>0</v>
      </c>
    </row>
    <row r="11" spans="1:27" x14ac:dyDescent="0.25">
      <c r="A11" s="9">
        <v>2</v>
      </c>
      <c r="B11" s="10">
        <v>43832</v>
      </c>
      <c r="C11" s="19">
        <v>0</v>
      </c>
      <c r="D11" s="21">
        <v>1</v>
      </c>
      <c r="E11" s="16">
        <v>1</v>
      </c>
      <c r="F11" s="39">
        <f>F10-I10+G10</f>
        <v>11038</v>
      </c>
      <c r="G11" s="40"/>
      <c r="H11" s="16">
        <v>0</v>
      </c>
      <c r="I11" s="39">
        <v>1488</v>
      </c>
      <c r="J11" s="47">
        <v>9550</v>
      </c>
      <c r="K11" s="31">
        <v>33</v>
      </c>
      <c r="L11" s="35">
        <v>0</v>
      </c>
      <c r="M11" s="35">
        <v>0.38750000000000001</v>
      </c>
      <c r="N11" s="35">
        <v>4.1666666666666664E-2</v>
      </c>
      <c r="O11" s="35">
        <v>8.7500000000000008E-2</v>
      </c>
      <c r="P11" s="35">
        <v>0.48333333333333334</v>
      </c>
      <c r="Q11" s="61">
        <v>0</v>
      </c>
      <c r="R11" s="35">
        <f>D11-(L11+M11+P11+N11+O11+Q11)</f>
        <v>0</v>
      </c>
      <c r="S11" s="21">
        <v>1</v>
      </c>
      <c r="T11" s="21">
        <v>1</v>
      </c>
      <c r="U11" s="27"/>
      <c r="V11" s="22">
        <f t="shared" si="0"/>
        <v>3</v>
      </c>
      <c r="W11" s="1">
        <f t="shared" si="1"/>
        <v>1.4833333333333334</v>
      </c>
      <c r="X11" s="1">
        <f t="shared" si="2"/>
        <v>2</v>
      </c>
      <c r="Y11" s="1">
        <f t="shared" si="3"/>
        <v>1.4833333333333334</v>
      </c>
      <c r="Z11" s="1">
        <f t="shared" si="4"/>
        <v>0.66666666666666663</v>
      </c>
      <c r="AA11" s="1">
        <f t="shared" si="5"/>
        <v>0</v>
      </c>
    </row>
    <row r="12" spans="1:27" x14ac:dyDescent="0.25">
      <c r="A12" s="9">
        <v>3</v>
      </c>
      <c r="B12" s="10">
        <v>43833</v>
      </c>
      <c r="C12" s="19">
        <v>0</v>
      </c>
      <c r="D12" s="21">
        <v>1</v>
      </c>
      <c r="E12" s="16">
        <v>1</v>
      </c>
      <c r="F12" s="39">
        <f>F11-I11+G11</f>
        <v>9550</v>
      </c>
      <c r="G12" s="40"/>
      <c r="H12" s="16">
        <v>0</v>
      </c>
      <c r="I12" s="39">
        <v>1591</v>
      </c>
      <c r="J12" s="47">
        <v>7959</v>
      </c>
      <c r="K12" s="32">
        <v>30</v>
      </c>
      <c r="L12" s="35">
        <v>0</v>
      </c>
      <c r="M12" s="35">
        <v>0.24583333333333335</v>
      </c>
      <c r="N12" s="35">
        <v>0.27083333333333331</v>
      </c>
      <c r="O12" s="35">
        <v>0.10833333333333334</v>
      </c>
      <c r="P12" s="35">
        <v>0.375</v>
      </c>
      <c r="Q12" s="61">
        <v>0</v>
      </c>
      <c r="R12" s="35">
        <f t="shared" ref="R12:R38" si="6">D12-(L12+M12+P12+N12+O12+Q12)</f>
        <v>0</v>
      </c>
      <c r="S12" s="21">
        <v>1</v>
      </c>
      <c r="T12" s="21">
        <v>1</v>
      </c>
      <c r="U12" s="11"/>
      <c r="V12" s="22">
        <f t="shared" si="0"/>
        <v>3</v>
      </c>
      <c r="W12" s="1">
        <f t="shared" si="1"/>
        <v>1.4833333333333334</v>
      </c>
      <c r="X12" s="1">
        <f t="shared" si="2"/>
        <v>2</v>
      </c>
      <c r="Y12" s="1">
        <f t="shared" si="3"/>
        <v>1.4833333333333334</v>
      </c>
      <c r="Z12" s="1">
        <f t="shared" si="4"/>
        <v>0.66666666666666663</v>
      </c>
      <c r="AA12" s="1">
        <f t="shared" si="5"/>
        <v>0</v>
      </c>
    </row>
    <row r="13" spans="1:27" x14ac:dyDescent="0.25">
      <c r="A13" s="9">
        <v>4</v>
      </c>
      <c r="B13" s="10">
        <v>43834</v>
      </c>
      <c r="C13" s="19">
        <v>0</v>
      </c>
      <c r="D13" s="21">
        <v>1</v>
      </c>
      <c r="E13" s="16">
        <v>1</v>
      </c>
      <c r="F13" s="39">
        <f t="shared" ref="F13:F40" si="7">F12-I12+G12</f>
        <v>7959</v>
      </c>
      <c r="G13" s="40"/>
      <c r="H13" s="16">
        <v>0</v>
      </c>
      <c r="I13" s="39">
        <v>1345</v>
      </c>
      <c r="J13" s="47">
        <v>6614</v>
      </c>
      <c r="K13" s="32">
        <v>27</v>
      </c>
      <c r="L13" s="35">
        <v>0</v>
      </c>
      <c r="M13" s="35">
        <v>0.28333333333333333</v>
      </c>
      <c r="N13" s="35">
        <v>9.9999999999999992E-2</v>
      </c>
      <c r="O13" s="35">
        <v>9.9999999999999992E-2</v>
      </c>
      <c r="P13" s="35">
        <v>0.51666666666666672</v>
      </c>
      <c r="Q13" s="61">
        <v>0</v>
      </c>
      <c r="R13" s="35">
        <f t="shared" si="6"/>
        <v>0</v>
      </c>
      <c r="S13" s="21">
        <v>1</v>
      </c>
      <c r="T13" s="21">
        <v>1</v>
      </c>
      <c r="U13" s="27"/>
      <c r="V13" s="22">
        <f t="shared" si="0"/>
        <v>3</v>
      </c>
      <c r="W13" s="1">
        <f t="shared" si="1"/>
        <v>1.4833333333333334</v>
      </c>
      <c r="X13" s="1">
        <f t="shared" si="2"/>
        <v>2</v>
      </c>
      <c r="Y13" s="1">
        <f t="shared" si="3"/>
        <v>1.4833333333333334</v>
      </c>
      <c r="Z13" s="1">
        <f t="shared" si="4"/>
        <v>0.66666666666666663</v>
      </c>
      <c r="AA13" s="1">
        <f t="shared" si="5"/>
        <v>0</v>
      </c>
    </row>
    <row r="14" spans="1:27" s="29" customFormat="1" ht="21.75" customHeight="1" x14ac:dyDescent="0.25">
      <c r="A14" s="23">
        <v>5</v>
      </c>
      <c r="B14" s="10">
        <v>43835</v>
      </c>
      <c r="C14" s="24">
        <v>0</v>
      </c>
      <c r="D14" s="25">
        <v>1</v>
      </c>
      <c r="E14" s="26">
        <v>1</v>
      </c>
      <c r="F14" s="39">
        <f t="shared" si="7"/>
        <v>6614</v>
      </c>
      <c r="G14" s="41">
        <v>10000</v>
      </c>
      <c r="H14" s="26">
        <v>0</v>
      </c>
      <c r="I14" s="30">
        <v>1809</v>
      </c>
      <c r="J14" s="47">
        <v>14805</v>
      </c>
      <c r="K14" s="32">
        <v>35</v>
      </c>
      <c r="L14" s="36">
        <v>0</v>
      </c>
      <c r="M14" s="36">
        <v>0.46249999999999997</v>
      </c>
      <c r="N14" s="36">
        <v>0.16250000000000001</v>
      </c>
      <c r="O14" s="36">
        <v>2.9166666666666664E-2</v>
      </c>
      <c r="P14" s="36">
        <v>0.34583333333333338</v>
      </c>
      <c r="Q14" s="61">
        <v>0</v>
      </c>
      <c r="R14" s="35">
        <f t="shared" si="6"/>
        <v>0</v>
      </c>
      <c r="S14" s="25">
        <v>1</v>
      </c>
      <c r="T14" s="25">
        <v>1</v>
      </c>
      <c r="U14" s="64" t="s">
        <v>74</v>
      </c>
      <c r="V14" s="28"/>
      <c r="W14" s="29">
        <f t="shared" si="1"/>
        <v>1.4833333333333334</v>
      </c>
      <c r="X14" s="29">
        <f t="shared" si="2"/>
        <v>2</v>
      </c>
      <c r="Y14" s="29">
        <f t="shared" si="3"/>
        <v>1.4833333333333334</v>
      </c>
      <c r="Z14" s="29">
        <f t="shared" si="4"/>
        <v>0.66666666666666663</v>
      </c>
      <c r="AA14" s="29">
        <f t="shared" si="5"/>
        <v>0</v>
      </c>
    </row>
    <row r="15" spans="1:27" s="29" customFormat="1" x14ac:dyDescent="0.25">
      <c r="A15" s="23">
        <v>6</v>
      </c>
      <c r="B15" s="10">
        <v>43836</v>
      </c>
      <c r="C15" s="24">
        <v>0</v>
      </c>
      <c r="D15" s="25">
        <v>1</v>
      </c>
      <c r="E15" s="26">
        <v>1</v>
      </c>
      <c r="F15" s="39">
        <f t="shared" si="7"/>
        <v>14805</v>
      </c>
      <c r="G15" s="41"/>
      <c r="H15" s="26">
        <v>0</v>
      </c>
      <c r="I15" s="30">
        <v>1301</v>
      </c>
      <c r="J15" s="47">
        <v>13504</v>
      </c>
      <c r="K15" s="32">
        <v>32</v>
      </c>
      <c r="L15" s="36">
        <v>0</v>
      </c>
      <c r="M15" s="36">
        <v>0.33333333333333331</v>
      </c>
      <c r="N15" s="35">
        <v>7.9166666666666663E-2</v>
      </c>
      <c r="O15" s="36">
        <v>2.9166666666666664E-2</v>
      </c>
      <c r="P15" s="54">
        <v>0.55833333333333335</v>
      </c>
      <c r="Q15" s="61">
        <v>0</v>
      </c>
      <c r="R15" s="35">
        <f t="shared" si="6"/>
        <v>0</v>
      </c>
      <c r="S15" s="25">
        <v>1</v>
      </c>
      <c r="T15" s="25">
        <v>1</v>
      </c>
      <c r="U15" s="75"/>
      <c r="V15" s="28">
        <f t="shared" si="0"/>
        <v>3</v>
      </c>
      <c r="W15" s="29">
        <f t="shared" si="1"/>
        <v>1.4833333333333334</v>
      </c>
      <c r="X15" s="29">
        <f t="shared" si="2"/>
        <v>2</v>
      </c>
      <c r="Y15" s="29">
        <f t="shared" si="3"/>
        <v>1.4833333333333334</v>
      </c>
      <c r="Z15" s="29">
        <f t="shared" si="4"/>
        <v>0.66666666666666663</v>
      </c>
      <c r="AA15" s="29">
        <f t="shared" si="5"/>
        <v>0</v>
      </c>
    </row>
    <row r="16" spans="1:27" s="29" customFormat="1" x14ac:dyDescent="0.25">
      <c r="A16" s="23">
        <v>7</v>
      </c>
      <c r="B16" s="10">
        <v>43837</v>
      </c>
      <c r="C16" s="24">
        <v>0</v>
      </c>
      <c r="D16" s="25">
        <v>1</v>
      </c>
      <c r="E16" s="26">
        <v>1</v>
      </c>
      <c r="F16" s="39">
        <f t="shared" si="7"/>
        <v>13504</v>
      </c>
      <c r="G16" s="41"/>
      <c r="H16" s="26">
        <v>0</v>
      </c>
      <c r="I16" s="30">
        <v>1693</v>
      </c>
      <c r="J16" s="47">
        <v>11811</v>
      </c>
      <c r="K16" s="32">
        <v>29</v>
      </c>
      <c r="L16" s="36">
        <v>0</v>
      </c>
      <c r="M16" s="36">
        <v>0.41250000000000003</v>
      </c>
      <c r="N16" s="36">
        <v>0.14583333333333334</v>
      </c>
      <c r="O16" s="53">
        <v>5.4166666666666669E-2</v>
      </c>
      <c r="P16" s="36">
        <v>0.38750000000000001</v>
      </c>
      <c r="Q16" s="61">
        <v>0</v>
      </c>
      <c r="R16" s="35">
        <f t="shared" si="6"/>
        <v>0</v>
      </c>
      <c r="S16" s="25">
        <v>1</v>
      </c>
      <c r="T16" s="25">
        <v>1</v>
      </c>
      <c r="U16" s="27"/>
      <c r="V16" s="28">
        <f t="shared" si="0"/>
        <v>3</v>
      </c>
      <c r="W16" s="29">
        <f t="shared" si="1"/>
        <v>1.4833333333333334</v>
      </c>
      <c r="X16" s="29">
        <f t="shared" si="2"/>
        <v>2</v>
      </c>
      <c r="Y16" s="29">
        <f t="shared" si="3"/>
        <v>1.4833333333333334</v>
      </c>
      <c r="Z16" s="29">
        <f t="shared" si="4"/>
        <v>0.66666666666666663</v>
      </c>
      <c r="AA16" s="29">
        <f t="shared" si="5"/>
        <v>0</v>
      </c>
    </row>
    <row r="17" spans="1:27" s="29" customFormat="1" x14ac:dyDescent="0.25">
      <c r="A17" s="23">
        <v>8</v>
      </c>
      <c r="B17" s="10">
        <v>43838</v>
      </c>
      <c r="C17" s="24">
        <v>0</v>
      </c>
      <c r="D17" s="25">
        <v>1</v>
      </c>
      <c r="E17" s="26">
        <v>1</v>
      </c>
      <c r="F17" s="39">
        <f t="shared" si="7"/>
        <v>11811</v>
      </c>
      <c r="G17" s="41"/>
      <c r="H17" s="26">
        <v>0</v>
      </c>
      <c r="I17" s="30">
        <v>1337</v>
      </c>
      <c r="J17" s="47">
        <v>10474</v>
      </c>
      <c r="K17" s="32">
        <v>26</v>
      </c>
      <c r="L17" s="36">
        <v>0</v>
      </c>
      <c r="M17" s="36">
        <v>0.3833333333333333</v>
      </c>
      <c r="N17" s="36">
        <v>3.7499999999999999E-2</v>
      </c>
      <c r="O17" s="36">
        <v>1.6666666666666666E-2</v>
      </c>
      <c r="P17" s="36">
        <v>0.5625</v>
      </c>
      <c r="Q17" s="61">
        <v>0</v>
      </c>
      <c r="R17" s="35">
        <f t="shared" si="6"/>
        <v>0</v>
      </c>
      <c r="S17" s="25">
        <v>1</v>
      </c>
      <c r="T17" s="25">
        <v>1</v>
      </c>
      <c r="U17" s="27"/>
      <c r="V17" s="28">
        <f t="shared" si="0"/>
        <v>3</v>
      </c>
      <c r="W17" s="29">
        <f t="shared" si="1"/>
        <v>1.4833333333333334</v>
      </c>
      <c r="X17" s="29">
        <f t="shared" si="2"/>
        <v>2</v>
      </c>
      <c r="Y17" s="29">
        <f t="shared" si="3"/>
        <v>1.4833333333333334</v>
      </c>
      <c r="Z17" s="29">
        <f t="shared" si="4"/>
        <v>0.66666666666666663</v>
      </c>
      <c r="AA17" s="29">
        <f t="shared" si="5"/>
        <v>0</v>
      </c>
    </row>
    <row r="18" spans="1:27" s="73" customFormat="1" x14ac:dyDescent="0.25">
      <c r="A18" s="23">
        <v>9</v>
      </c>
      <c r="B18" s="10">
        <v>43839</v>
      </c>
      <c r="C18" s="24">
        <v>0</v>
      </c>
      <c r="D18" s="25">
        <v>1</v>
      </c>
      <c r="E18" s="26">
        <v>1</v>
      </c>
      <c r="F18" s="30">
        <f t="shared" si="7"/>
        <v>10474</v>
      </c>
      <c r="G18" s="41"/>
      <c r="H18" s="26">
        <v>0</v>
      </c>
      <c r="I18" s="30">
        <v>1636</v>
      </c>
      <c r="J18" s="71">
        <v>8838</v>
      </c>
      <c r="K18" s="32">
        <v>23</v>
      </c>
      <c r="L18" s="36">
        <v>0</v>
      </c>
      <c r="M18" s="36">
        <v>0.48749999999999999</v>
      </c>
      <c r="N18" s="36">
        <v>5.4166666666666669E-2</v>
      </c>
      <c r="O18" s="36">
        <v>1.6666666666666666E-2</v>
      </c>
      <c r="P18" s="36">
        <v>0.44166666666666665</v>
      </c>
      <c r="Q18" s="72">
        <v>0</v>
      </c>
      <c r="R18" s="36">
        <f t="shared" si="6"/>
        <v>0</v>
      </c>
      <c r="S18" s="25">
        <v>1</v>
      </c>
      <c r="T18" s="25">
        <v>1</v>
      </c>
      <c r="U18" s="27"/>
      <c r="V18" s="74">
        <f t="shared" si="0"/>
        <v>3</v>
      </c>
      <c r="W18" s="73">
        <f t="shared" si="1"/>
        <v>1.4833333333333334</v>
      </c>
      <c r="X18" s="73">
        <f t="shared" si="2"/>
        <v>2</v>
      </c>
      <c r="Y18" s="73">
        <f t="shared" si="3"/>
        <v>1.4833333333333334</v>
      </c>
      <c r="Z18" s="73">
        <f t="shared" si="4"/>
        <v>0.66666666666666663</v>
      </c>
      <c r="AA18" s="73">
        <f t="shared" si="5"/>
        <v>0</v>
      </c>
    </row>
    <row r="19" spans="1:27" s="73" customFormat="1" x14ac:dyDescent="0.25">
      <c r="A19" s="23">
        <v>10</v>
      </c>
      <c r="B19" s="10">
        <v>43840</v>
      </c>
      <c r="C19" s="24">
        <v>0</v>
      </c>
      <c r="D19" s="25">
        <v>1</v>
      </c>
      <c r="E19" s="26">
        <v>1</v>
      </c>
      <c r="F19" s="30">
        <f t="shared" si="7"/>
        <v>8838</v>
      </c>
      <c r="G19" s="41"/>
      <c r="H19" s="26">
        <v>0</v>
      </c>
      <c r="I19" s="30">
        <v>1401</v>
      </c>
      <c r="J19" s="71">
        <v>7437</v>
      </c>
      <c r="K19" s="32">
        <v>20</v>
      </c>
      <c r="L19" s="36">
        <v>0</v>
      </c>
      <c r="M19" s="36">
        <v>0.38750000000000001</v>
      </c>
      <c r="N19" s="36">
        <v>6.6666666666666666E-2</v>
      </c>
      <c r="O19" s="36">
        <v>1.6666666666666666E-2</v>
      </c>
      <c r="P19" s="36">
        <v>0.52916666666666667</v>
      </c>
      <c r="Q19" s="72">
        <v>0</v>
      </c>
      <c r="R19" s="36">
        <f t="shared" si="6"/>
        <v>0</v>
      </c>
      <c r="S19" s="25">
        <v>1</v>
      </c>
      <c r="T19" s="25">
        <v>1</v>
      </c>
      <c r="U19" s="27"/>
      <c r="V19" s="74">
        <f t="shared" si="0"/>
        <v>3</v>
      </c>
      <c r="W19" s="73">
        <f t="shared" si="1"/>
        <v>1.4833333333333334</v>
      </c>
      <c r="X19" s="73">
        <f t="shared" si="2"/>
        <v>2</v>
      </c>
      <c r="Y19" s="73">
        <f t="shared" si="3"/>
        <v>1.4833333333333334</v>
      </c>
      <c r="Z19" s="73">
        <f t="shared" si="4"/>
        <v>0.66666666666666663</v>
      </c>
      <c r="AA19" s="73">
        <f t="shared" si="5"/>
        <v>0</v>
      </c>
    </row>
    <row r="20" spans="1:27" s="73" customFormat="1" x14ac:dyDescent="0.25">
      <c r="A20" s="23">
        <v>11</v>
      </c>
      <c r="B20" s="10">
        <v>43841</v>
      </c>
      <c r="C20" s="24">
        <v>0</v>
      </c>
      <c r="D20" s="25">
        <v>1</v>
      </c>
      <c r="E20" s="26">
        <v>1</v>
      </c>
      <c r="F20" s="30">
        <f>F19-I19+G19</f>
        <v>7437</v>
      </c>
      <c r="G20" s="41"/>
      <c r="H20" s="26">
        <v>0</v>
      </c>
      <c r="I20" s="30">
        <v>1917</v>
      </c>
      <c r="J20" s="71">
        <v>5520</v>
      </c>
      <c r="K20" s="32">
        <v>17</v>
      </c>
      <c r="L20" s="36">
        <v>0</v>
      </c>
      <c r="M20" s="36">
        <v>0.51250000000000007</v>
      </c>
      <c r="N20" s="36">
        <v>0.14583333333333334</v>
      </c>
      <c r="O20" s="36">
        <v>2.9166666666666664E-2</v>
      </c>
      <c r="P20" s="36">
        <v>0.3125</v>
      </c>
      <c r="Q20" s="72">
        <v>0</v>
      </c>
      <c r="R20" s="36">
        <f t="shared" si="6"/>
        <v>0</v>
      </c>
      <c r="S20" s="25">
        <v>1</v>
      </c>
      <c r="T20" s="25">
        <v>1</v>
      </c>
      <c r="U20" s="27"/>
      <c r="V20" s="74">
        <f t="shared" si="0"/>
        <v>3</v>
      </c>
      <c r="W20" s="73">
        <f t="shared" si="1"/>
        <v>1.4833333333333334</v>
      </c>
      <c r="X20" s="73">
        <f t="shared" si="2"/>
        <v>2</v>
      </c>
      <c r="Y20" s="73">
        <f t="shared" si="3"/>
        <v>1.4833333333333334</v>
      </c>
      <c r="Z20" s="73">
        <f t="shared" si="4"/>
        <v>0.66666666666666663</v>
      </c>
      <c r="AA20" s="73">
        <f t="shared" si="5"/>
        <v>0</v>
      </c>
    </row>
    <row r="21" spans="1:27" s="73" customFormat="1" x14ac:dyDescent="0.25">
      <c r="A21" s="23">
        <v>12</v>
      </c>
      <c r="B21" s="10">
        <v>43842</v>
      </c>
      <c r="C21" s="24">
        <v>0</v>
      </c>
      <c r="D21" s="25">
        <v>1</v>
      </c>
      <c r="E21" s="26">
        <v>1</v>
      </c>
      <c r="F21" s="30">
        <f t="shared" si="7"/>
        <v>5520</v>
      </c>
      <c r="G21" s="41"/>
      <c r="H21" s="26">
        <v>0</v>
      </c>
      <c r="I21" s="30">
        <v>1218</v>
      </c>
      <c r="J21" s="71">
        <v>4302</v>
      </c>
      <c r="K21" s="32">
        <v>14</v>
      </c>
      <c r="L21" s="36">
        <v>0</v>
      </c>
      <c r="M21" s="36">
        <v>0.28750000000000003</v>
      </c>
      <c r="N21" s="36">
        <v>0.11666666666666665</v>
      </c>
      <c r="O21" s="36">
        <v>1.6666666666666666E-2</v>
      </c>
      <c r="P21" s="36">
        <v>0.57916666666666672</v>
      </c>
      <c r="Q21" s="72">
        <v>0</v>
      </c>
      <c r="R21" s="36">
        <f t="shared" si="6"/>
        <v>0</v>
      </c>
      <c r="S21" s="25">
        <v>1</v>
      </c>
      <c r="T21" s="25">
        <v>1</v>
      </c>
      <c r="U21" s="64"/>
      <c r="V21" s="74">
        <f t="shared" si="0"/>
        <v>3</v>
      </c>
      <c r="W21" s="73">
        <f t="shared" si="1"/>
        <v>1.4833333333333334</v>
      </c>
      <c r="X21" s="73">
        <f t="shared" si="2"/>
        <v>2</v>
      </c>
      <c r="Y21" s="73">
        <f t="shared" si="3"/>
        <v>1.4833333333333334</v>
      </c>
      <c r="Z21" s="73">
        <f t="shared" si="4"/>
        <v>0.66666666666666663</v>
      </c>
      <c r="AA21" s="73">
        <f t="shared" si="5"/>
        <v>0</v>
      </c>
    </row>
    <row r="22" spans="1:27" s="73" customFormat="1" ht="22.5" x14ac:dyDescent="0.25">
      <c r="A22" s="23">
        <v>13</v>
      </c>
      <c r="B22" s="10">
        <v>43843</v>
      </c>
      <c r="C22" s="24">
        <v>0</v>
      </c>
      <c r="D22" s="25">
        <v>1</v>
      </c>
      <c r="E22" s="26">
        <v>1</v>
      </c>
      <c r="F22" s="30">
        <f>F21-I21+G21</f>
        <v>4302</v>
      </c>
      <c r="G22" s="41">
        <v>10000</v>
      </c>
      <c r="H22" s="26">
        <v>0</v>
      </c>
      <c r="I22" s="30">
        <v>931</v>
      </c>
      <c r="J22" s="71">
        <v>13371</v>
      </c>
      <c r="K22" s="32">
        <v>21</v>
      </c>
      <c r="L22" s="36">
        <v>0</v>
      </c>
      <c r="M22" s="36">
        <v>0.25</v>
      </c>
      <c r="N22" s="36">
        <v>2.9166666666666664E-2</v>
      </c>
      <c r="O22" s="36">
        <v>0</v>
      </c>
      <c r="P22" s="36">
        <v>0.72083333333333333</v>
      </c>
      <c r="Q22" s="72">
        <v>0</v>
      </c>
      <c r="R22" s="36">
        <f t="shared" si="6"/>
        <v>0</v>
      </c>
      <c r="S22" s="25">
        <v>1</v>
      </c>
      <c r="T22" s="25">
        <v>1</v>
      </c>
      <c r="U22" s="64" t="s">
        <v>75</v>
      </c>
      <c r="V22" s="74">
        <f t="shared" si="0"/>
        <v>3</v>
      </c>
      <c r="W22" s="73">
        <f t="shared" si="1"/>
        <v>1.4833333333333334</v>
      </c>
      <c r="X22" s="73">
        <f t="shared" si="2"/>
        <v>2</v>
      </c>
      <c r="Y22" s="73">
        <f t="shared" si="3"/>
        <v>1.4833333333333334</v>
      </c>
      <c r="Z22" s="73">
        <f t="shared" si="4"/>
        <v>0.66666666666666663</v>
      </c>
      <c r="AA22" s="73">
        <f t="shared" si="5"/>
        <v>0</v>
      </c>
    </row>
    <row r="23" spans="1:27" s="29" customFormat="1" x14ac:dyDescent="0.25">
      <c r="A23" s="23">
        <v>14</v>
      </c>
      <c r="B23" s="10">
        <v>43844</v>
      </c>
      <c r="C23" s="24">
        <v>0</v>
      </c>
      <c r="D23" s="25">
        <v>1</v>
      </c>
      <c r="E23" s="26">
        <v>1</v>
      </c>
      <c r="F23" s="39">
        <f>(F22-I22+G22)-2870</f>
        <v>10501</v>
      </c>
      <c r="G23" s="41"/>
      <c r="H23" s="26">
        <v>0</v>
      </c>
      <c r="I23" s="30">
        <v>1033</v>
      </c>
      <c r="J23" s="47">
        <v>12338</v>
      </c>
      <c r="K23" s="32">
        <v>18</v>
      </c>
      <c r="L23" s="36">
        <v>0</v>
      </c>
      <c r="M23" s="36">
        <v>0.125</v>
      </c>
      <c r="N23" s="36">
        <v>0.15833333333333333</v>
      </c>
      <c r="O23" s="36">
        <v>9.9999999999999992E-2</v>
      </c>
      <c r="P23" s="36">
        <v>0.6166666666666667</v>
      </c>
      <c r="Q23" s="61">
        <v>0</v>
      </c>
      <c r="R23" s="35">
        <f t="shared" si="6"/>
        <v>0</v>
      </c>
      <c r="S23" s="25">
        <v>1</v>
      </c>
      <c r="T23" s="25">
        <v>1</v>
      </c>
      <c r="U23" s="27"/>
      <c r="V23" s="28">
        <f t="shared" si="0"/>
        <v>3</v>
      </c>
      <c r="W23" s="29">
        <f t="shared" si="1"/>
        <v>1.4833333333333334</v>
      </c>
      <c r="X23" s="29">
        <f t="shared" si="2"/>
        <v>2</v>
      </c>
      <c r="Y23" s="29">
        <f t="shared" si="3"/>
        <v>1.4833333333333334</v>
      </c>
      <c r="Z23" s="29">
        <f t="shared" si="4"/>
        <v>0.66666666666666663</v>
      </c>
      <c r="AA23" s="29">
        <f t="shared" si="5"/>
        <v>0</v>
      </c>
    </row>
    <row r="24" spans="1:27" s="29" customFormat="1" x14ac:dyDescent="0.25">
      <c r="A24" s="23">
        <v>15</v>
      </c>
      <c r="B24" s="10">
        <v>43845</v>
      </c>
      <c r="C24" s="24">
        <v>0</v>
      </c>
      <c r="D24" s="25">
        <v>1</v>
      </c>
      <c r="E24" s="26">
        <v>1</v>
      </c>
      <c r="F24" s="39">
        <f>J23</f>
        <v>12338</v>
      </c>
      <c r="G24" s="41"/>
      <c r="H24" s="26">
        <v>0</v>
      </c>
      <c r="I24" s="30">
        <v>825</v>
      </c>
      <c r="J24" s="47">
        <v>11513</v>
      </c>
      <c r="K24" s="32">
        <v>15</v>
      </c>
      <c r="L24" s="36">
        <v>0</v>
      </c>
      <c r="M24" s="36">
        <v>0.20416666666666669</v>
      </c>
      <c r="N24" s="36">
        <v>3.7499999999999999E-2</v>
      </c>
      <c r="O24" s="36">
        <v>8.3333333333333332E-3</v>
      </c>
      <c r="P24" s="54">
        <v>0.75</v>
      </c>
      <c r="Q24" s="61">
        <v>0</v>
      </c>
      <c r="R24" s="35">
        <f t="shared" si="6"/>
        <v>0</v>
      </c>
      <c r="S24" s="25">
        <v>1</v>
      </c>
      <c r="T24" s="25">
        <v>1</v>
      </c>
      <c r="U24" s="27"/>
      <c r="V24" s="28">
        <f t="shared" si="0"/>
        <v>3</v>
      </c>
      <c r="W24" s="29">
        <f t="shared" si="1"/>
        <v>1.4833333333333334</v>
      </c>
      <c r="X24" s="29">
        <f t="shared" si="2"/>
        <v>2</v>
      </c>
      <c r="Y24" s="29">
        <f t="shared" si="3"/>
        <v>1.4833333333333334</v>
      </c>
      <c r="Z24" s="29">
        <f t="shared" si="4"/>
        <v>0.66666666666666663</v>
      </c>
      <c r="AA24" s="29">
        <f t="shared" si="5"/>
        <v>0</v>
      </c>
    </row>
    <row r="25" spans="1:27" s="29" customFormat="1" x14ac:dyDescent="0.25">
      <c r="A25" s="23">
        <v>16</v>
      </c>
      <c r="B25" s="10">
        <v>43846</v>
      </c>
      <c r="C25" s="24">
        <v>0</v>
      </c>
      <c r="D25" s="25">
        <v>1</v>
      </c>
      <c r="E25" s="26">
        <v>1</v>
      </c>
      <c r="F25" s="39">
        <f t="shared" si="7"/>
        <v>11513</v>
      </c>
      <c r="G25" s="41"/>
      <c r="H25" s="26">
        <v>0</v>
      </c>
      <c r="I25" s="30">
        <v>1215</v>
      </c>
      <c r="J25" s="47">
        <v>10298</v>
      </c>
      <c r="K25" s="32">
        <v>12</v>
      </c>
      <c r="L25" s="36">
        <v>0</v>
      </c>
      <c r="M25" s="36">
        <v>0.3125</v>
      </c>
      <c r="N25" s="36">
        <v>7.4999999999999997E-2</v>
      </c>
      <c r="O25" s="36">
        <v>1.6666666666666666E-2</v>
      </c>
      <c r="P25" s="54">
        <v>0.59583333333333333</v>
      </c>
      <c r="Q25" s="61">
        <v>0</v>
      </c>
      <c r="R25" s="35">
        <f t="shared" si="6"/>
        <v>0</v>
      </c>
      <c r="S25" s="25">
        <v>1</v>
      </c>
      <c r="T25" s="25">
        <v>1</v>
      </c>
      <c r="U25" s="27"/>
      <c r="V25" s="28">
        <f t="shared" si="0"/>
        <v>3</v>
      </c>
      <c r="W25" s="29">
        <f t="shared" si="1"/>
        <v>1.4833333333333334</v>
      </c>
      <c r="X25" s="29">
        <f t="shared" si="2"/>
        <v>2</v>
      </c>
      <c r="Y25" s="29">
        <f t="shared" si="3"/>
        <v>1.4833333333333334</v>
      </c>
      <c r="Z25" s="29">
        <f t="shared" si="4"/>
        <v>0.66666666666666663</v>
      </c>
      <c r="AA25" s="29">
        <f t="shared" si="5"/>
        <v>0</v>
      </c>
    </row>
    <row r="26" spans="1:27" s="29" customFormat="1" x14ac:dyDescent="0.25">
      <c r="A26" s="23">
        <v>17</v>
      </c>
      <c r="B26" s="10">
        <v>43847</v>
      </c>
      <c r="C26" s="24">
        <v>0</v>
      </c>
      <c r="D26" s="25">
        <v>1</v>
      </c>
      <c r="E26" s="26">
        <v>1</v>
      </c>
      <c r="F26" s="39">
        <f t="shared" si="7"/>
        <v>10298</v>
      </c>
      <c r="G26" s="41"/>
      <c r="H26" s="26">
        <v>0</v>
      </c>
      <c r="I26" s="30">
        <v>1085</v>
      </c>
      <c r="J26" s="47">
        <v>9213</v>
      </c>
      <c r="K26" s="32">
        <v>9</v>
      </c>
      <c r="L26" s="36">
        <v>0</v>
      </c>
      <c r="M26" s="36">
        <v>0.28333333333333333</v>
      </c>
      <c r="N26" s="36">
        <v>5.4166666666666669E-2</v>
      </c>
      <c r="O26" s="36">
        <v>1.2499999999999999E-2</v>
      </c>
      <c r="P26" s="54">
        <v>0.65</v>
      </c>
      <c r="Q26" s="61">
        <v>0</v>
      </c>
      <c r="R26" s="35">
        <f t="shared" si="6"/>
        <v>0</v>
      </c>
      <c r="S26" s="25">
        <v>1</v>
      </c>
      <c r="T26" s="25">
        <v>1</v>
      </c>
      <c r="U26" s="27"/>
      <c r="V26" s="28">
        <f t="shared" si="0"/>
        <v>3</v>
      </c>
      <c r="W26" s="29">
        <f t="shared" si="1"/>
        <v>1.4833333333333334</v>
      </c>
      <c r="X26" s="29">
        <f t="shared" si="2"/>
        <v>2</v>
      </c>
      <c r="Y26" s="29">
        <f t="shared" si="3"/>
        <v>1.4833333333333334</v>
      </c>
      <c r="Z26" s="29">
        <f t="shared" si="4"/>
        <v>0.66666666666666663</v>
      </c>
      <c r="AA26" s="29">
        <f t="shared" si="5"/>
        <v>0</v>
      </c>
    </row>
    <row r="27" spans="1:27" s="29" customFormat="1" x14ac:dyDescent="0.25">
      <c r="A27" s="23">
        <v>18</v>
      </c>
      <c r="B27" s="10">
        <v>43848</v>
      </c>
      <c r="C27" s="24">
        <v>0</v>
      </c>
      <c r="D27" s="25">
        <v>1</v>
      </c>
      <c r="E27" s="26">
        <v>1</v>
      </c>
      <c r="F27" s="39">
        <f t="shared" si="7"/>
        <v>9213</v>
      </c>
      <c r="G27" s="41"/>
      <c r="H27" s="26">
        <v>0</v>
      </c>
      <c r="I27" s="30">
        <v>1069</v>
      </c>
      <c r="J27" s="47">
        <v>8144</v>
      </c>
      <c r="K27" s="32">
        <v>6</v>
      </c>
      <c r="L27" s="36">
        <v>0</v>
      </c>
      <c r="M27" s="36">
        <v>0.28333333333333333</v>
      </c>
      <c r="N27" s="36">
        <v>4.5833333333333337E-2</v>
      </c>
      <c r="O27" s="36">
        <v>1.6666666666666666E-2</v>
      </c>
      <c r="P27" s="36">
        <v>0.65416666666666667</v>
      </c>
      <c r="Q27" s="61">
        <v>0</v>
      </c>
      <c r="R27" s="35">
        <f t="shared" si="6"/>
        <v>0</v>
      </c>
      <c r="S27" s="25">
        <v>1</v>
      </c>
      <c r="T27" s="25">
        <v>1</v>
      </c>
      <c r="U27" s="27"/>
      <c r="V27" s="28">
        <f t="shared" si="0"/>
        <v>3</v>
      </c>
      <c r="W27" s="29">
        <f t="shared" si="1"/>
        <v>1.4833333333333334</v>
      </c>
      <c r="X27" s="29">
        <f t="shared" si="2"/>
        <v>2</v>
      </c>
      <c r="Y27" s="29">
        <f t="shared" si="3"/>
        <v>1.4833333333333334</v>
      </c>
      <c r="Z27" s="29">
        <f t="shared" si="4"/>
        <v>0.66666666666666663</v>
      </c>
      <c r="AA27" s="29">
        <f t="shared" si="5"/>
        <v>0</v>
      </c>
    </row>
    <row r="28" spans="1:27" s="29" customFormat="1" ht="22.5" x14ac:dyDescent="0.25">
      <c r="A28" s="23">
        <v>19</v>
      </c>
      <c r="B28" s="10">
        <v>43849</v>
      </c>
      <c r="C28" s="24">
        <v>0</v>
      </c>
      <c r="D28" s="25">
        <v>1</v>
      </c>
      <c r="E28" s="26">
        <v>1</v>
      </c>
      <c r="F28" s="39">
        <f t="shared" si="7"/>
        <v>8144</v>
      </c>
      <c r="G28" s="41">
        <v>10000</v>
      </c>
      <c r="H28" s="26">
        <v>0</v>
      </c>
      <c r="I28" s="30">
        <v>1315</v>
      </c>
      <c r="J28" s="47">
        <v>16829</v>
      </c>
      <c r="K28" s="32">
        <v>22</v>
      </c>
      <c r="L28" s="36">
        <v>0</v>
      </c>
      <c r="M28" s="36">
        <v>0.33749999999999997</v>
      </c>
      <c r="N28" s="36">
        <v>8.7500000000000008E-2</v>
      </c>
      <c r="O28" s="36">
        <v>2.0833333333333332E-2</v>
      </c>
      <c r="P28" s="36">
        <v>0.5541666666666667</v>
      </c>
      <c r="Q28" s="61">
        <v>0</v>
      </c>
      <c r="R28" s="35">
        <f t="shared" si="6"/>
        <v>0</v>
      </c>
      <c r="S28" s="25">
        <v>1</v>
      </c>
      <c r="T28" s="25">
        <v>1</v>
      </c>
      <c r="U28" s="64" t="s">
        <v>76</v>
      </c>
      <c r="V28" s="28">
        <f t="shared" si="0"/>
        <v>3</v>
      </c>
      <c r="W28" s="29">
        <f t="shared" si="1"/>
        <v>1.4833333333333334</v>
      </c>
      <c r="X28" s="29">
        <f t="shared" si="2"/>
        <v>2</v>
      </c>
      <c r="Y28" s="29">
        <f t="shared" si="3"/>
        <v>1.4833333333333334</v>
      </c>
      <c r="Z28" s="29">
        <f t="shared" si="4"/>
        <v>0.66666666666666663</v>
      </c>
      <c r="AA28" s="29">
        <f t="shared" si="5"/>
        <v>0</v>
      </c>
    </row>
    <row r="29" spans="1:27" s="29" customFormat="1" x14ac:dyDescent="0.25">
      <c r="A29" s="23">
        <v>20</v>
      </c>
      <c r="B29" s="10">
        <v>43850</v>
      </c>
      <c r="C29" s="24">
        <v>0</v>
      </c>
      <c r="D29" s="25">
        <v>1</v>
      </c>
      <c r="E29" s="26">
        <v>1</v>
      </c>
      <c r="F29" s="39">
        <f t="shared" si="7"/>
        <v>16829</v>
      </c>
      <c r="G29" s="41"/>
      <c r="H29" s="26">
        <v>0</v>
      </c>
      <c r="I29" s="30">
        <v>1149</v>
      </c>
      <c r="J29" s="47">
        <v>15680</v>
      </c>
      <c r="K29" s="32">
        <v>19</v>
      </c>
      <c r="L29" s="36">
        <v>0</v>
      </c>
      <c r="M29" s="36">
        <v>0.32916666666666666</v>
      </c>
      <c r="N29" s="36">
        <v>2.9166666666666664E-2</v>
      </c>
      <c r="O29" s="36">
        <v>4.1666666666666666E-3</v>
      </c>
      <c r="P29" s="36">
        <v>0.63750000000000007</v>
      </c>
      <c r="Q29" s="61">
        <v>0</v>
      </c>
      <c r="R29" s="35">
        <f t="shared" si="6"/>
        <v>0</v>
      </c>
      <c r="S29" s="25">
        <v>1</v>
      </c>
      <c r="T29" s="25">
        <v>1</v>
      </c>
      <c r="U29" s="27"/>
      <c r="V29" s="28">
        <f t="shared" si="0"/>
        <v>3</v>
      </c>
      <c r="W29" s="29">
        <f t="shared" si="1"/>
        <v>1.4833333333333334</v>
      </c>
      <c r="X29" s="29">
        <f t="shared" si="2"/>
        <v>2</v>
      </c>
      <c r="Y29" s="29">
        <f t="shared" si="3"/>
        <v>1.4833333333333334</v>
      </c>
      <c r="Z29" s="29">
        <f t="shared" si="4"/>
        <v>0.66666666666666663</v>
      </c>
      <c r="AA29" s="29">
        <f t="shared" si="5"/>
        <v>0</v>
      </c>
    </row>
    <row r="30" spans="1:27" s="29" customFormat="1" x14ac:dyDescent="0.25">
      <c r="A30" s="23">
        <v>21</v>
      </c>
      <c r="B30" s="10">
        <v>43851</v>
      </c>
      <c r="C30" s="24">
        <v>0</v>
      </c>
      <c r="D30" s="25">
        <v>1</v>
      </c>
      <c r="E30" s="26">
        <v>1</v>
      </c>
      <c r="F30" s="39">
        <f t="shared" si="7"/>
        <v>15680</v>
      </c>
      <c r="G30" s="41"/>
      <c r="H30" s="26">
        <v>0</v>
      </c>
      <c r="I30" s="30">
        <v>1205</v>
      </c>
      <c r="J30" s="47">
        <v>14475</v>
      </c>
      <c r="K30" s="32">
        <v>16</v>
      </c>
      <c r="L30" s="36">
        <v>0</v>
      </c>
      <c r="M30" s="36">
        <v>0.34166666666666662</v>
      </c>
      <c r="N30" s="36">
        <v>4.1666666666666664E-2</v>
      </c>
      <c r="O30" s="36">
        <v>8.3333333333333332E-3</v>
      </c>
      <c r="P30" s="36">
        <v>0.60833333333333328</v>
      </c>
      <c r="Q30" s="61">
        <v>0</v>
      </c>
      <c r="R30" s="35">
        <f t="shared" si="6"/>
        <v>0</v>
      </c>
      <c r="S30" s="25">
        <v>1</v>
      </c>
      <c r="T30" s="25">
        <v>1</v>
      </c>
      <c r="U30" s="27"/>
      <c r="V30" s="28">
        <f t="shared" si="0"/>
        <v>3</v>
      </c>
      <c r="W30" s="29">
        <f t="shared" si="1"/>
        <v>1.4833333333333334</v>
      </c>
      <c r="X30" s="29">
        <f t="shared" si="2"/>
        <v>2</v>
      </c>
      <c r="Y30" s="29">
        <f t="shared" si="3"/>
        <v>1.4833333333333334</v>
      </c>
      <c r="Z30" s="29">
        <f t="shared" si="4"/>
        <v>0.66666666666666663</v>
      </c>
      <c r="AA30" s="29">
        <f t="shared" si="5"/>
        <v>0</v>
      </c>
    </row>
    <row r="31" spans="1:27" s="29" customFormat="1" x14ac:dyDescent="0.25">
      <c r="A31" s="23">
        <v>22</v>
      </c>
      <c r="B31" s="10">
        <v>43852</v>
      </c>
      <c r="C31" s="24">
        <v>0</v>
      </c>
      <c r="D31" s="25">
        <v>1</v>
      </c>
      <c r="E31" s="26">
        <v>1</v>
      </c>
      <c r="F31" s="39">
        <f t="shared" si="7"/>
        <v>14475</v>
      </c>
      <c r="G31" s="41"/>
      <c r="H31" s="26">
        <v>0</v>
      </c>
      <c r="I31" s="30">
        <v>1569</v>
      </c>
      <c r="J31" s="47">
        <v>12906</v>
      </c>
      <c r="K31" s="32">
        <v>13</v>
      </c>
      <c r="L31" s="36">
        <v>0</v>
      </c>
      <c r="M31" s="36">
        <v>0.46249999999999997</v>
      </c>
      <c r="N31" s="36">
        <v>5.8333333333333327E-2</v>
      </c>
      <c r="O31" s="36">
        <v>8.3333333333333332E-3</v>
      </c>
      <c r="P31" s="36">
        <v>0.47083333333333338</v>
      </c>
      <c r="Q31" s="61">
        <v>0</v>
      </c>
      <c r="R31" s="35">
        <f t="shared" si="6"/>
        <v>0</v>
      </c>
      <c r="S31" s="25">
        <v>1</v>
      </c>
      <c r="T31" s="25">
        <v>1</v>
      </c>
      <c r="U31" s="27"/>
      <c r="V31" s="28">
        <f t="shared" si="0"/>
        <v>3</v>
      </c>
      <c r="W31" s="29">
        <f t="shared" si="1"/>
        <v>1.4833333333333334</v>
      </c>
      <c r="X31" s="29">
        <f t="shared" si="2"/>
        <v>2</v>
      </c>
      <c r="Y31" s="29">
        <f t="shared" si="3"/>
        <v>1.4833333333333334</v>
      </c>
      <c r="Z31" s="29">
        <f t="shared" si="4"/>
        <v>0.66666666666666663</v>
      </c>
      <c r="AA31" s="29">
        <f t="shared" si="5"/>
        <v>0</v>
      </c>
    </row>
    <row r="32" spans="1:27" s="29" customFormat="1" x14ac:dyDescent="0.25">
      <c r="A32" s="23">
        <v>23</v>
      </c>
      <c r="B32" s="10">
        <v>43853</v>
      </c>
      <c r="C32" s="24">
        <v>0</v>
      </c>
      <c r="D32" s="25">
        <v>1</v>
      </c>
      <c r="E32" s="26">
        <v>1</v>
      </c>
      <c r="F32" s="39">
        <f t="shared" si="7"/>
        <v>12906</v>
      </c>
      <c r="G32" s="41"/>
      <c r="H32" s="26">
        <v>0</v>
      </c>
      <c r="I32" s="30">
        <v>909</v>
      </c>
      <c r="J32" s="47">
        <v>11997</v>
      </c>
      <c r="K32" s="32">
        <v>10</v>
      </c>
      <c r="L32" s="36">
        <v>0</v>
      </c>
      <c r="M32" s="36">
        <v>0.21666666666666667</v>
      </c>
      <c r="N32" s="36">
        <v>6.25E-2</v>
      </c>
      <c r="O32" s="36">
        <v>4.1666666666666666E-3</v>
      </c>
      <c r="P32" s="36">
        <v>0.71666666666666667</v>
      </c>
      <c r="Q32" s="61">
        <v>0</v>
      </c>
      <c r="R32" s="35">
        <f t="shared" si="6"/>
        <v>0</v>
      </c>
      <c r="S32" s="25">
        <v>1</v>
      </c>
      <c r="T32" s="25">
        <v>1</v>
      </c>
      <c r="U32" s="27"/>
      <c r="V32" s="28">
        <f t="shared" si="0"/>
        <v>3</v>
      </c>
      <c r="W32" s="29">
        <f t="shared" si="1"/>
        <v>1.4833333333333334</v>
      </c>
      <c r="X32" s="29">
        <f t="shared" si="2"/>
        <v>2</v>
      </c>
      <c r="Y32" s="29">
        <f t="shared" si="3"/>
        <v>1.4833333333333334</v>
      </c>
      <c r="Z32" s="29">
        <f t="shared" si="4"/>
        <v>0.66666666666666663</v>
      </c>
      <c r="AA32" s="29">
        <f t="shared" si="5"/>
        <v>0</v>
      </c>
    </row>
    <row r="33" spans="1:27" s="29" customFormat="1" x14ac:dyDescent="0.25">
      <c r="A33" s="23">
        <v>24</v>
      </c>
      <c r="B33" s="10">
        <v>43854</v>
      </c>
      <c r="C33" s="24">
        <v>0</v>
      </c>
      <c r="D33" s="25">
        <v>1</v>
      </c>
      <c r="E33" s="26">
        <v>1</v>
      </c>
      <c r="F33" s="39">
        <f t="shared" si="7"/>
        <v>11997</v>
      </c>
      <c r="G33" s="41"/>
      <c r="H33" s="26">
        <v>0</v>
      </c>
      <c r="I33" s="30">
        <v>1563</v>
      </c>
      <c r="J33" s="47">
        <v>10434</v>
      </c>
      <c r="K33" s="32">
        <v>7</v>
      </c>
      <c r="L33" s="36">
        <v>0</v>
      </c>
      <c r="M33" s="36">
        <v>0.41250000000000003</v>
      </c>
      <c r="N33" s="36">
        <v>0.10833333333333334</v>
      </c>
      <c r="O33" s="36">
        <v>2.9166666666666664E-2</v>
      </c>
      <c r="P33" s="36">
        <v>0.45</v>
      </c>
      <c r="Q33" s="61">
        <v>0</v>
      </c>
      <c r="R33" s="35">
        <f t="shared" si="6"/>
        <v>0</v>
      </c>
      <c r="S33" s="25">
        <v>1</v>
      </c>
      <c r="T33" s="25">
        <v>1</v>
      </c>
      <c r="U33" s="27"/>
      <c r="V33" s="28">
        <f t="shared" si="0"/>
        <v>3</v>
      </c>
      <c r="W33" s="29">
        <f t="shared" si="1"/>
        <v>1.4833333333333334</v>
      </c>
      <c r="X33" s="29">
        <f t="shared" si="2"/>
        <v>2</v>
      </c>
      <c r="Y33" s="29">
        <f t="shared" si="3"/>
        <v>1.4833333333333334</v>
      </c>
      <c r="Z33" s="29">
        <f t="shared" si="4"/>
        <v>0.66666666666666663</v>
      </c>
      <c r="AA33" s="29">
        <f t="shared" si="5"/>
        <v>0</v>
      </c>
    </row>
    <row r="34" spans="1:27" s="29" customFormat="1" x14ac:dyDescent="0.25">
      <c r="A34" s="23">
        <v>25</v>
      </c>
      <c r="B34" s="10">
        <v>43855</v>
      </c>
      <c r="C34" s="24">
        <v>0</v>
      </c>
      <c r="D34" s="25">
        <v>1</v>
      </c>
      <c r="E34" s="26">
        <v>1</v>
      </c>
      <c r="F34" s="39">
        <f t="shared" si="7"/>
        <v>10434</v>
      </c>
      <c r="G34" s="41"/>
      <c r="H34" s="26">
        <v>0</v>
      </c>
      <c r="I34" s="30">
        <v>1305</v>
      </c>
      <c r="J34" s="47">
        <v>9129</v>
      </c>
      <c r="K34" s="32">
        <v>4</v>
      </c>
      <c r="L34" s="36">
        <v>0</v>
      </c>
      <c r="M34" s="36">
        <v>0.35833333333333334</v>
      </c>
      <c r="N34" s="36">
        <v>6.25E-2</v>
      </c>
      <c r="O34" s="36">
        <v>1.6666666666666666E-2</v>
      </c>
      <c r="P34" s="36">
        <v>0.5625</v>
      </c>
      <c r="Q34" s="61">
        <v>0</v>
      </c>
      <c r="R34" s="35">
        <f t="shared" si="6"/>
        <v>0</v>
      </c>
      <c r="S34" s="25">
        <v>1</v>
      </c>
      <c r="T34" s="25">
        <v>1</v>
      </c>
      <c r="U34" s="27"/>
      <c r="V34" s="28">
        <f t="shared" si="0"/>
        <v>3</v>
      </c>
      <c r="W34" s="29">
        <f t="shared" si="1"/>
        <v>1.4833333333333334</v>
      </c>
      <c r="X34" s="29">
        <f t="shared" si="2"/>
        <v>2</v>
      </c>
      <c r="Y34" s="29">
        <f t="shared" si="3"/>
        <v>1.4833333333333334</v>
      </c>
      <c r="Z34" s="29">
        <f t="shared" si="4"/>
        <v>0.66666666666666663</v>
      </c>
      <c r="AA34" s="29">
        <f t="shared" si="5"/>
        <v>0</v>
      </c>
    </row>
    <row r="35" spans="1:27" s="29" customFormat="1" ht="22.5" x14ac:dyDescent="0.25">
      <c r="A35" s="23">
        <v>26</v>
      </c>
      <c r="B35" s="10">
        <v>43856</v>
      </c>
      <c r="C35" s="24">
        <v>0</v>
      </c>
      <c r="D35" s="25">
        <v>1</v>
      </c>
      <c r="E35" s="26">
        <v>1</v>
      </c>
      <c r="F35" s="39">
        <f t="shared" si="7"/>
        <v>9129</v>
      </c>
      <c r="G35" s="41">
        <v>10000</v>
      </c>
      <c r="H35" s="26">
        <v>0</v>
      </c>
      <c r="I35" s="30">
        <v>1754</v>
      </c>
      <c r="J35" s="47">
        <v>17375</v>
      </c>
      <c r="K35" s="32">
        <v>14</v>
      </c>
      <c r="L35" s="36">
        <v>0</v>
      </c>
      <c r="M35" s="36">
        <v>0.49583333333333335</v>
      </c>
      <c r="N35" s="36">
        <v>0.10833333333333334</v>
      </c>
      <c r="O35" s="36">
        <v>1.2499999999999999E-2</v>
      </c>
      <c r="P35" s="36">
        <v>0.3833333333333333</v>
      </c>
      <c r="Q35" s="61">
        <v>0</v>
      </c>
      <c r="R35" s="35">
        <f t="shared" si="6"/>
        <v>0</v>
      </c>
      <c r="S35" s="25">
        <v>1</v>
      </c>
      <c r="T35" s="25">
        <v>1</v>
      </c>
      <c r="U35" s="64" t="s">
        <v>77</v>
      </c>
      <c r="V35" s="28">
        <f t="shared" si="0"/>
        <v>3</v>
      </c>
      <c r="W35" s="29">
        <f t="shared" si="1"/>
        <v>1.4833333333333334</v>
      </c>
      <c r="X35" s="29">
        <f t="shared" si="2"/>
        <v>2</v>
      </c>
      <c r="Y35" s="29">
        <f t="shared" si="3"/>
        <v>1.4833333333333334</v>
      </c>
      <c r="Z35" s="29">
        <f t="shared" si="4"/>
        <v>0.66666666666666663</v>
      </c>
      <c r="AA35" s="29">
        <f t="shared" si="5"/>
        <v>0</v>
      </c>
    </row>
    <row r="36" spans="1:27" s="29" customFormat="1" x14ac:dyDescent="0.25">
      <c r="A36" s="23">
        <v>27</v>
      </c>
      <c r="B36" s="10">
        <v>43857</v>
      </c>
      <c r="C36" s="24">
        <v>0</v>
      </c>
      <c r="D36" s="25">
        <v>1</v>
      </c>
      <c r="E36" s="26">
        <v>1</v>
      </c>
      <c r="F36" s="39">
        <f t="shared" si="7"/>
        <v>17375</v>
      </c>
      <c r="G36" s="41"/>
      <c r="H36" s="26">
        <v>0</v>
      </c>
      <c r="I36" s="30">
        <v>1027</v>
      </c>
      <c r="J36" s="47">
        <v>16348</v>
      </c>
      <c r="K36" s="32">
        <v>12</v>
      </c>
      <c r="L36" s="36">
        <v>0</v>
      </c>
      <c r="M36" s="36">
        <v>0.27083333333333331</v>
      </c>
      <c r="N36" s="36">
        <v>4.1666666666666664E-2</v>
      </c>
      <c r="O36" s="36">
        <v>1.6666666666666666E-2</v>
      </c>
      <c r="P36" s="36">
        <v>0.67083333333333339</v>
      </c>
      <c r="Q36" s="61">
        <v>0</v>
      </c>
      <c r="R36" s="35">
        <f t="shared" si="6"/>
        <v>0</v>
      </c>
      <c r="S36" s="25">
        <v>1</v>
      </c>
      <c r="T36" s="25">
        <v>1</v>
      </c>
      <c r="U36" s="27"/>
      <c r="V36" s="28">
        <f t="shared" si="0"/>
        <v>3</v>
      </c>
      <c r="W36" s="29">
        <f t="shared" si="1"/>
        <v>1.4833333333333334</v>
      </c>
      <c r="X36" s="29">
        <f t="shared" si="2"/>
        <v>2</v>
      </c>
      <c r="Y36" s="29">
        <f t="shared" si="3"/>
        <v>1.4833333333333334</v>
      </c>
      <c r="Z36" s="29">
        <f t="shared" si="4"/>
        <v>0.66666666666666663</v>
      </c>
      <c r="AA36" s="29">
        <f t="shared" si="5"/>
        <v>0</v>
      </c>
    </row>
    <row r="37" spans="1:27" x14ac:dyDescent="0.25">
      <c r="A37" s="9">
        <v>28</v>
      </c>
      <c r="B37" s="10">
        <v>43858</v>
      </c>
      <c r="C37" s="19">
        <v>0</v>
      </c>
      <c r="D37" s="21">
        <v>1</v>
      </c>
      <c r="E37" s="16">
        <v>1</v>
      </c>
      <c r="F37" s="39">
        <f t="shared" si="7"/>
        <v>16348</v>
      </c>
      <c r="G37" s="40"/>
      <c r="H37" s="16">
        <v>0</v>
      </c>
      <c r="I37" s="30">
        <v>1039</v>
      </c>
      <c r="J37" s="47">
        <v>15309</v>
      </c>
      <c r="K37" s="31">
        <v>10</v>
      </c>
      <c r="L37" s="35">
        <v>0</v>
      </c>
      <c r="M37" s="35">
        <v>0.1875</v>
      </c>
      <c r="N37" s="35">
        <v>0.17083333333333331</v>
      </c>
      <c r="O37" s="35">
        <v>8.3333333333333332E-3</v>
      </c>
      <c r="P37" s="35">
        <v>0.6333333333333333</v>
      </c>
      <c r="Q37" s="61">
        <v>0</v>
      </c>
      <c r="R37" s="35">
        <f t="shared" si="6"/>
        <v>0</v>
      </c>
      <c r="S37" s="21">
        <v>1</v>
      </c>
      <c r="T37" s="21">
        <v>1</v>
      </c>
      <c r="U37" s="27"/>
      <c r="V37" s="22">
        <f t="shared" si="0"/>
        <v>3</v>
      </c>
      <c r="W37" s="1">
        <f t="shared" si="1"/>
        <v>1.4833333333333334</v>
      </c>
      <c r="X37" s="1">
        <f t="shared" si="2"/>
        <v>2</v>
      </c>
      <c r="Y37" s="1">
        <f t="shared" si="3"/>
        <v>1.4833333333333334</v>
      </c>
      <c r="Z37" s="1">
        <f t="shared" si="4"/>
        <v>0.66666666666666663</v>
      </c>
      <c r="AA37" s="1">
        <f t="shared" si="5"/>
        <v>0</v>
      </c>
    </row>
    <row r="38" spans="1:27" s="29" customFormat="1" x14ac:dyDescent="0.25">
      <c r="A38" s="23">
        <v>29</v>
      </c>
      <c r="B38" s="10">
        <v>43859</v>
      </c>
      <c r="C38" s="24">
        <v>0</v>
      </c>
      <c r="D38" s="25">
        <v>1</v>
      </c>
      <c r="E38" s="26">
        <v>1</v>
      </c>
      <c r="F38" s="39">
        <f t="shared" si="7"/>
        <v>15309</v>
      </c>
      <c r="G38" s="41"/>
      <c r="H38" s="26">
        <v>0</v>
      </c>
      <c r="I38" s="30">
        <v>1268</v>
      </c>
      <c r="J38" s="47">
        <v>14041</v>
      </c>
      <c r="K38" s="32">
        <v>8</v>
      </c>
      <c r="L38" s="36">
        <v>0</v>
      </c>
      <c r="M38" s="36">
        <v>0.28750000000000003</v>
      </c>
      <c r="N38" s="36">
        <v>0.15</v>
      </c>
      <c r="O38" s="36">
        <v>8.3333333333333332E-3</v>
      </c>
      <c r="P38" s="36">
        <v>0.5541666666666667</v>
      </c>
      <c r="Q38" s="61">
        <v>0</v>
      </c>
      <c r="R38" s="35">
        <f t="shared" si="6"/>
        <v>0</v>
      </c>
      <c r="S38" s="25">
        <v>1</v>
      </c>
      <c r="T38" s="25">
        <v>1</v>
      </c>
      <c r="U38" s="27"/>
      <c r="V38" s="28">
        <f t="shared" si="0"/>
        <v>3</v>
      </c>
      <c r="W38" s="29">
        <f t="shared" si="1"/>
        <v>1.4833333333333334</v>
      </c>
      <c r="X38" s="29">
        <f t="shared" si="2"/>
        <v>2</v>
      </c>
      <c r="Y38" s="29">
        <f t="shared" si="3"/>
        <v>1.4833333333333334</v>
      </c>
      <c r="Z38" s="29">
        <f t="shared" si="4"/>
        <v>0.66666666666666663</v>
      </c>
      <c r="AA38" s="29">
        <f t="shared" si="5"/>
        <v>0</v>
      </c>
    </row>
    <row r="39" spans="1:27" s="29" customFormat="1" x14ac:dyDescent="0.25">
      <c r="A39" s="23">
        <v>30</v>
      </c>
      <c r="B39" s="10">
        <v>43860</v>
      </c>
      <c r="C39" s="24">
        <v>0</v>
      </c>
      <c r="D39" s="25">
        <v>1</v>
      </c>
      <c r="E39" s="26">
        <v>1</v>
      </c>
      <c r="F39" s="39">
        <f t="shared" si="7"/>
        <v>14041</v>
      </c>
      <c r="G39" s="41"/>
      <c r="H39" s="26">
        <v>0</v>
      </c>
      <c r="I39" s="30">
        <v>1123</v>
      </c>
      <c r="J39" s="47">
        <v>12918</v>
      </c>
      <c r="K39" s="32">
        <v>6</v>
      </c>
      <c r="L39" s="36">
        <v>0</v>
      </c>
      <c r="M39" s="36">
        <v>0.3125</v>
      </c>
      <c r="N39" s="36">
        <v>3.3333333333333333E-2</v>
      </c>
      <c r="O39" s="36">
        <v>1.6666666666666666E-2</v>
      </c>
      <c r="P39" s="36">
        <v>0.63750000000000007</v>
      </c>
      <c r="Q39" s="61">
        <v>0</v>
      </c>
      <c r="R39" s="35">
        <f>D39-(L39+M39+P39+N39+O39+Q39)</f>
        <v>0</v>
      </c>
      <c r="S39" s="25">
        <v>1</v>
      </c>
      <c r="T39" s="25">
        <v>1</v>
      </c>
      <c r="U39" s="27"/>
      <c r="V39" s="28">
        <f t="shared" si="0"/>
        <v>3</v>
      </c>
      <c r="W39" s="29">
        <f t="shared" si="1"/>
        <v>1.4833333333333334</v>
      </c>
      <c r="X39" s="29">
        <f t="shared" si="2"/>
        <v>2</v>
      </c>
      <c r="Y39" s="29">
        <f t="shared" si="3"/>
        <v>1.4833333333333334</v>
      </c>
      <c r="Z39" s="29">
        <f t="shared" si="4"/>
        <v>0.66666666666666663</v>
      </c>
      <c r="AA39" s="29">
        <f t="shared" si="5"/>
        <v>0</v>
      </c>
    </row>
    <row r="40" spans="1:27" ht="15.75" thickBot="1" x14ac:dyDescent="0.3">
      <c r="A40" s="12">
        <v>31</v>
      </c>
      <c r="B40" s="13">
        <v>43861</v>
      </c>
      <c r="C40" s="62">
        <v>0</v>
      </c>
      <c r="D40" s="63">
        <v>1</v>
      </c>
      <c r="E40" s="17">
        <v>1</v>
      </c>
      <c r="F40" s="42">
        <f t="shared" si="7"/>
        <v>12918</v>
      </c>
      <c r="G40" s="43"/>
      <c r="H40" s="17">
        <v>0</v>
      </c>
      <c r="I40" s="45">
        <v>1609</v>
      </c>
      <c r="J40" s="48">
        <v>11309</v>
      </c>
      <c r="K40" s="33">
        <v>4</v>
      </c>
      <c r="L40" s="65">
        <v>0</v>
      </c>
      <c r="M40" s="65">
        <v>0.32916666666666666</v>
      </c>
      <c r="N40" s="65">
        <v>0.22083333333333333</v>
      </c>
      <c r="O40" s="65">
        <v>4.9999999999999996E-2</v>
      </c>
      <c r="P40" s="65">
        <v>0.39999999999999997</v>
      </c>
      <c r="Q40" s="37">
        <v>0</v>
      </c>
      <c r="R40" s="37">
        <f>D40-(L40+M40+P40+N40+O40+Q40)</f>
        <v>0</v>
      </c>
      <c r="S40" s="63">
        <v>1</v>
      </c>
      <c r="T40" s="63">
        <v>1</v>
      </c>
      <c r="U40" s="14"/>
      <c r="V40" s="22">
        <f t="shared" si="0"/>
        <v>3</v>
      </c>
      <c r="W40" s="1">
        <f t="shared" si="1"/>
        <v>1.4833333333333334</v>
      </c>
      <c r="X40" s="1">
        <f t="shared" si="2"/>
        <v>2</v>
      </c>
      <c r="Y40" s="1">
        <f t="shared" si="3"/>
        <v>1.4833333333333334</v>
      </c>
      <c r="Z40" s="1">
        <f t="shared" si="4"/>
        <v>0.66666666666666663</v>
      </c>
      <c r="AA40" s="1">
        <f t="shared" si="5"/>
        <v>0</v>
      </c>
    </row>
    <row r="41" spans="1:27" ht="15.75" thickBot="1" x14ac:dyDescent="0.3">
      <c r="A41" s="180" t="s">
        <v>38</v>
      </c>
      <c r="B41" s="180"/>
      <c r="C41" s="180"/>
      <c r="D41" s="180"/>
      <c r="E41" s="78">
        <f>SUM(E10:E40)</f>
        <v>31</v>
      </c>
      <c r="F41" s="78"/>
      <c r="G41" s="78">
        <f>SUM(G10:G40)</f>
        <v>40000</v>
      </c>
      <c r="H41" s="78">
        <f t="shared" ref="H41" si="8">SUM(H10:H40)</f>
        <v>0</v>
      </c>
      <c r="I41" s="51">
        <f>SUM(I10:I40)</f>
        <v>41736</v>
      </c>
      <c r="J41" s="78"/>
      <c r="K41" s="78"/>
      <c r="L41" s="49">
        <f>SUM(L10:L40)</f>
        <v>0</v>
      </c>
      <c r="M41" s="49">
        <f t="shared" ref="M41:R41" si="9">SUM(M10:M40)</f>
        <v>10.3375</v>
      </c>
      <c r="N41" s="49">
        <f t="shared" si="9"/>
        <v>3.1583333333333328</v>
      </c>
      <c r="O41" s="49">
        <f t="shared" si="9"/>
        <v>0.94166666666666698</v>
      </c>
      <c r="P41" s="49">
        <f>SUM(P10:P40)</f>
        <v>16.562499999999996</v>
      </c>
      <c r="Q41" s="49"/>
      <c r="R41" s="49">
        <f t="shared" si="9"/>
        <v>0</v>
      </c>
      <c r="S41" s="50">
        <v>31</v>
      </c>
      <c r="T41" s="50">
        <v>31</v>
      </c>
      <c r="U41" s="78"/>
    </row>
    <row r="43" spans="1:27" x14ac:dyDescent="0.25">
      <c r="C43" s="2" t="s">
        <v>31</v>
      </c>
      <c r="D43" s="2"/>
      <c r="E43" s="2"/>
      <c r="F43" s="2"/>
      <c r="G43" s="2"/>
      <c r="H43" s="2"/>
      <c r="I43" s="2"/>
      <c r="K43" s="5"/>
      <c r="L43" s="2" t="s">
        <v>37</v>
      </c>
      <c r="M43" s="2"/>
      <c r="N43" s="2"/>
      <c r="O43" s="2"/>
      <c r="P43" s="2"/>
      <c r="Q43" s="2"/>
      <c r="R43" s="2"/>
      <c r="S43" s="2" t="s">
        <v>32</v>
      </c>
    </row>
    <row r="44" spans="1:27" x14ac:dyDescent="0.25">
      <c r="A44" s="2"/>
      <c r="B44" s="6"/>
      <c r="J44" s="2"/>
      <c r="K44" s="6"/>
      <c r="T44" s="2"/>
      <c r="U44" s="2" t="s">
        <v>70</v>
      </c>
    </row>
    <row r="45" spans="1:27" x14ac:dyDescent="0.25">
      <c r="A45" s="2"/>
      <c r="B45" s="6"/>
      <c r="J45" s="2"/>
      <c r="K45" s="6"/>
      <c r="T45" s="2"/>
      <c r="U45" s="2"/>
    </row>
    <row r="46" spans="1:27" x14ac:dyDescent="0.25">
      <c r="A46" s="2"/>
      <c r="B46" s="6"/>
      <c r="C46" s="2"/>
      <c r="D46" s="2"/>
      <c r="E46" s="2"/>
      <c r="F46" s="2"/>
      <c r="G46" s="2"/>
      <c r="H46" s="2"/>
      <c r="I46" s="2"/>
      <c r="J46" s="2"/>
      <c r="K46" s="6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7" x14ac:dyDescent="0.25">
      <c r="A47" s="2"/>
      <c r="B47" s="6" t="s">
        <v>39</v>
      </c>
      <c r="D47" s="2"/>
      <c r="E47" s="2"/>
      <c r="F47" s="2"/>
      <c r="G47" s="2"/>
      <c r="H47" s="2"/>
      <c r="I47" s="2"/>
      <c r="J47" s="2"/>
      <c r="K47" s="6" t="s">
        <v>43</v>
      </c>
      <c r="M47" s="2"/>
      <c r="N47" s="2"/>
      <c r="O47" s="2"/>
      <c r="P47" s="2"/>
      <c r="Q47" s="2"/>
      <c r="R47" s="2"/>
      <c r="S47" s="52" t="s">
        <v>40</v>
      </c>
      <c r="T47" s="2"/>
      <c r="U47" s="2"/>
    </row>
    <row r="48" spans="1:27" x14ac:dyDescent="0.25">
      <c r="A48" s="2"/>
      <c r="C48" s="6" t="s">
        <v>33</v>
      </c>
      <c r="D48" s="2"/>
      <c r="E48" s="2"/>
      <c r="F48" s="2"/>
      <c r="G48" s="2"/>
      <c r="H48" s="2"/>
      <c r="I48" s="2"/>
      <c r="J48" s="2"/>
      <c r="K48" s="5"/>
      <c r="L48" s="6" t="s">
        <v>33</v>
      </c>
      <c r="M48" s="2"/>
      <c r="N48" s="2"/>
      <c r="O48" s="2"/>
      <c r="P48" s="2"/>
      <c r="Q48" s="2"/>
      <c r="R48" s="79" t="s">
        <v>69</v>
      </c>
      <c r="S48" s="2"/>
      <c r="T48" s="2"/>
      <c r="U48" s="2"/>
    </row>
    <row r="50" spans="23:23" x14ac:dyDescent="0.25">
      <c r="W50" s="1">
        <f>23152-1656</f>
        <v>21496</v>
      </c>
    </row>
  </sheetData>
  <mergeCells count="24">
    <mergeCell ref="A1:U1"/>
    <mergeCell ref="A7:A9"/>
    <mergeCell ref="B7:B9"/>
    <mergeCell ref="C7:D7"/>
    <mergeCell ref="E7:E9"/>
    <mergeCell ref="F7:F8"/>
    <mergeCell ref="G7:H7"/>
    <mergeCell ref="I7:I8"/>
    <mergeCell ref="J7:J8"/>
    <mergeCell ref="K7:K9"/>
    <mergeCell ref="S7:S9"/>
    <mergeCell ref="T7:T9"/>
    <mergeCell ref="U7:U9"/>
    <mergeCell ref="C8:C9"/>
    <mergeCell ref="D8:D9"/>
    <mergeCell ref="L8:L9"/>
    <mergeCell ref="R8:R9"/>
    <mergeCell ref="A41:D41"/>
    <mergeCell ref="L7:R7"/>
    <mergeCell ref="M8:M9"/>
    <mergeCell ref="N8:N9"/>
    <mergeCell ref="O8:O9"/>
    <mergeCell ref="P8:P9"/>
    <mergeCell ref="Q8:Q9"/>
  </mergeCells>
  <pageMargins left="0.27" right="0.2" top="0.37" bottom="0.28000000000000003" header="0.31" footer="0.3"/>
  <pageSetup paperSize="9" scale="71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view="pageBreakPreview" zoomScale="90" zoomScaleNormal="90" zoomScaleSheetLayoutView="90" workbookViewId="0">
      <selection activeCell="H8" sqref="H8"/>
    </sheetView>
  </sheetViews>
  <sheetFormatPr defaultRowHeight="15" x14ac:dyDescent="0.25"/>
  <cols>
    <col min="1" max="1" width="4.28515625" style="1" customWidth="1"/>
    <col min="2" max="2" width="8.42578125" style="5" customWidth="1"/>
    <col min="3" max="3" width="7.42578125" style="1" customWidth="1"/>
    <col min="4" max="4" width="7.7109375" style="1" customWidth="1"/>
    <col min="5" max="5" width="7.85546875" style="1" customWidth="1"/>
    <col min="6" max="6" width="10.42578125" style="1" customWidth="1"/>
    <col min="7" max="7" width="7.28515625" style="1" customWidth="1"/>
    <col min="8" max="8" width="8" style="1" customWidth="1"/>
    <col min="9" max="9" width="9.140625" style="1" customWidth="1"/>
    <col min="10" max="10" width="10.42578125" style="1" customWidth="1"/>
    <col min="11" max="11" width="7.7109375" style="1" customWidth="1"/>
    <col min="12" max="13" width="8.28515625" style="1" customWidth="1"/>
    <col min="14" max="14" width="8.42578125" style="1" customWidth="1"/>
    <col min="15" max="15" width="10" style="1" customWidth="1"/>
    <col min="16" max="17" width="8.5703125" style="1" customWidth="1"/>
    <col min="18" max="18" width="8.7109375" style="1" customWidth="1"/>
    <col min="19" max="19" width="10.42578125" style="1" customWidth="1"/>
    <col min="20" max="20" width="8.42578125" style="1" customWidth="1"/>
    <col min="21" max="21" width="26.42578125" style="1" customWidth="1"/>
    <col min="22" max="16384" width="9.140625" style="1"/>
  </cols>
  <sheetData>
    <row r="1" spans="1:27" ht="18" customHeight="1" x14ac:dyDescent="0.25">
      <c r="A1" s="166" t="s">
        <v>23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</row>
    <row r="2" spans="1:27" x14ac:dyDescent="0.25">
      <c r="C2" s="3" t="s">
        <v>24</v>
      </c>
      <c r="D2" s="4"/>
      <c r="E2" s="4"/>
      <c r="F2" s="4" t="s">
        <v>54</v>
      </c>
      <c r="G2" s="4"/>
      <c r="H2" s="4"/>
      <c r="I2" s="4"/>
    </row>
    <row r="3" spans="1:27" x14ac:dyDescent="0.25">
      <c r="C3" s="3" t="s">
        <v>25</v>
      </c>
      <c r="D3" s="4"/>
      <c r="E3" s="4"/>
      <c r="F3" s="4" t="s">
        <v>55</v>
      </c>
      <c r="G3" s="4"/>
      <c r="H3" s="4"/>
      <c r="I3" s="4"/>
    </row>
    <row r="4" spans="1:27" x14ac:dyDescent="0.25">
      <c r="C4" s="3" t="s">
        <v>26</v>
      </c>
      <c r="D4" s="4"/>
      <c r="E4" s="4"/>
      <c r="F4" s="4" t="s">
        <v>80</v>
      </c>
      <c r="G4" s="4"/>
      <c r="H4" s="4"/>
      <c r="I4" s="4"/>
    </row>
    <row r="5" spans="1:27" x14ac:dyDescent="0.25">
      <c r="C5" s="3" t="s">
        <v>27</v>
      </c>
      <c r="D5" s="4"/>
      <c r="E5" s="4"/>
      <c r="F5" s="4" t="s">
        <v>29</v>
      </c>
      <c r="G5" s="4"/>
      <c r="H5" s="4"/>
      <c r="I5" s="4"/>
    </row>
    <row r="6" spans="1:27" ht="15.75" thickBot="1" x14ac:dyDescent="0.3">
      <c r="C6" s="3" t="s">
        <v>28</v>
      </c>
      <c r="D6" s="4"/>
      <c r="E6" s="4"/>
      <c r="F6" s="4" t="s">
        <v>78</v>
      </c>
      <c r="G6" s="4"/>
      <c r="H6" s="4"/>
      <c r="I6" s="4"/>
    </row>
    <row r="7" spans="1:27" ht="30.75" customHeight="1" x14ac:dyDescent="0.25">
      <c r="A7" s="167" t="s">
        <v>1</v>
      </c>
      <c r="B7" s="170" t="s">
        <v>2</v>
      </c>
      <c r="C7" s="173" t="s">
        <v>0</v>
      </c>
      <c r="D7" s="173"/>
      <c r="E7" s="173" t="s">
        <v>5</v>
      </c>
      <c r="F7" s="173" t="s">
        <v>7</v>
      </c>
      <c r="G7" s="173" t="s">
        <v>8</v>
      </c>
      <c r="H7" s="173"/>
      <c r="I7" s="176" t="s">
        <v>13</v>
      </c>
      <c r="J7" s="173" t="s">
        <v>15</v>
      </c>
      <c r="K7" s="173" t="s">
        <v>21</v>
      </c>
      <c r="L7" s="173" t="s">
        <v>18</v>
      </c>
      <c r="M7" s="173"/>
      <c r="N7" s="173"/>
      <c r="O7" s="173"/>
      <c r="P7" s="173"/>
      <c r="Q7" s="173"/>
      <c r="R7" s="173"/>
      <c r="S7" s="173" t="s">
        <v>19</v>
      </c>
      <c r="T7" s="173" t="s">
        <v>20</v>
      </c>
      <c r="U7" s="177" t="s">
        <v>22</v>
      </c>
    </row>
    <row r="8" spans="1:27" ht="17.25" customHeight="1" x14ac:dyDescent="0.25">
      <c r="A8" s="168"/>
      <c r="B8" s="171"/>
      <c r="C8" s="174" t="s">
        <v>3</v>
      </c>
      <c r="D8" s="174" t="s">
        <v>4</v>
      </c>
      <c r="E8" s="174"/>
      <c r="F8" s="174"/>
      <c r="G8" s="80" t="s">
        <v>9</v>
      </c>
      <c r="H8" s="80" t="s">
        <v>10</v>
      </c>
      <c r="I8" s="174"/>
      <c r="J8" s="174"/>
      <c r="K8" s="174"/>
      <c r="L8" s="174" t="s">
        <v>45</v>
      </c>
      <c r="M8" s="174" t="s">
        <v>46</v>
      </c>
      <c r="N8" s="174" t="s">
        <v>34</v>
      </c>
      <c r="O8" s="181" t="s">
        <v>35</v>
      </c>
      <c r="P8" s="174" t="s">
        <v>47</v>
      </c>
      <c r="Q8" s="181" t="s">
        <v>48</v>
      </c>
      <c r="R8" s="174" t="s">
        <v>17</v>
      </c>
      <c r="S8" s="174"/>
      <c r="T8" s="174"/>
      <c r="U8" s="178"/>
    </row>
    <row r="9" spans="1:27" ht="26.25" customHeight="1" thickBot="1" x14ac:dyDescent="0.3">
      <c r="A9" s="169"/>
      <c r="B9" s="172"/>
      <c r="C9" s="175"/>
      <c r="D9" s="175"/>
      <c r="E9" s="175"/>
      <c r="F9" s="81" t="s">
        <v>6</v>
      </c>
      <c r="G9" s="81" t="s">
        <v>11</v>
      </c>
      <c r="H9" s="81" t="s">
        <v>12</v>
      </c>
      <c r="I9" s="81" t="s">
        <v>14</v>
      </c>
      <c r="J9" s="81" t="s">
        <v>16</v>
      </c>
      <c r="K9" s="175"/>
      <c r="L9" s="175"/>
      <c r="M9" s="175"/>
      <c r="N9" s="175"/>
      <c r="O9" s="182"/>
      <c r="P9" s="175"/>
      <c r="Q9" s="182"/>
      <c r="R9" s="175"/>
      <c r="S9" s="175"/>
      <c r="T9" s="175"/>
      <c r="U9" s="179"/>
      <c r="V9" s="22">
        <f>180/60</f>
        <v>3</v>
      </c>
      <c r="W9" s="1">
        <f>89/60</f>
        <v>1.4833333333333334</v>
      </c>
      <c r="X9" s="1">
        <f>120/60</f>
        <v>2</v>
      </c>
      <c r="Y9" s="1">
        <f>89/60</f>
        <v>1.4833333333333334</v>
      </c>
      <c r="Z9" s="1">
        <f>40/60</f>
        <v>0.66666666666666663</v>
      </c>
      <c r="AA9" s="1">
        <f>0/60</f>
        <v>0</v>
      </c>
    </row>
    <row r="10" spans="1:27" x14ac:dyDescent="0.25">
      <c r="A10" s="7">
        <v>1</v>
      </c>
      <c r="B10" s="8">
        <v>43891</v>
      </c>
      <c r="C10" s="18">
        <v>0</v>
      </c>
      <c r="D10" s="20">
        <v>1</v>
      </c>
      <c r="E10" s="15">
        <v>1</v>
      </c>
      <c r="F10" s="15">
        <v>13984</v>
      </c>
      <c r="G10" s="38"/>
      <c r="H10" s="15">
        <v>0</v>
      </c>
      <c r="I10" s="44">
        <v>1426</v>
      </c>
      <c r="J10" s="47">
        <f t="shared" ref="J10:J40" si="0">(F10+G10)-(H10+I10)</f>
        <v>12558</v>
      </c>
      <c r="K10" s="31">
        <v>13</v>
      </c>
      <c r="L10" s="34">
        <v>0</v>
      </c>
      <c r="M10" s="35">
        <v>0.4291666666666667</v>
      </c>
      <c r="N10" s="35">
        <v>3.3333333333333333E-2</v>
      </c>
      <c r="O10" s="35">
        <v>8.3333333333333332E-3</v>
      </c>
      <c r="P10" s="35">
        <v>0.52916666666666667</v>
      </c>
      <c r="Q10" s="61">
        <v>0</v>
      </c>
      <c r="R10" s="34">
        <f>D10-(L10+M10+N10+O10+P10+Q10)</f>
        <v>0</v>
      </c>
      <c r="S10" s="20">
        <v>1</v>
      </c>
      <c r="T10" s="20">
        <v>1</v>
      </c>
      <c r="U10" s="84"/>
      <c r="V10" s="22">
        <f t="shared" ref="V10:V40" si="1">180/60</f>
        <v>3</v>
      </c>
      <c r="W10" s="1">
        <f t="shared" ref="W10:W40" si="2">89/60</f>
        <v>1.4833333333333334</v>
      </c>
      <c r="X10" s="1">
        <f t="shared" ref="X10:X40" si="3">120/60</f>
        <v>2</v>
      </c>
      <c r="Y10" s="1">
        <f t="shared" ref="Y10:Y40" si="4">89/60</f>
        <v>1.4833333333333334</v>
      </c>
      <c r="Z10" s="1">
        <f t="shared" ref="Z10:Z40" si="5">40/60</f>
        <v>0.66666666666666663</v>
      </c>
      <c r="AA10" s="1">
        <f t="shared" ref="AA10:AA40" si="6">0/60</f>
        <v>0</v>
      </c>
    </row>
    <row r="11" spans="1:27" ht="22.5" x14ac:dyDescent="0.25">
      <c r="A11" s="9">
        <v>2</v>
      </c>
      <c r="B11" s="10">
        <v>43892</v>
      </c>
      <c r="C11" s="19">
        <v>0</v>
      </c>
      <c r="D11" s="21">
        <v>1</v>
      </c>
      <c r="E11" s="16">
        <v>1</v>
      </c>
      <c r="F11" s="39">
        <f>F10-I10+G10</f>
        <v>12558</v>
      </c>
      <c r="G11" s="40">
        <v>10000</v>
      </c>
      <c r="H11" s="16">
        <v>0</v>
      </c>
      <c r="I11" s="39">
        <v>1610</v>
      </c>
      <c r="J11" s="47">
        <f t="shared" si="0"/>
        <v>20948</v>
      </c>
      <c r="K11" s="31">
        <v>21</v>
      </c>
      <c r="L11" s="35">
        <v>0</v>
      </c>
      <c r="M11" s="35">
        <v>0.37916666666666665</v>
      </c>
      <c r="N11" s="35">
        <v>0.19999999999999998</v>
      </c>
      <c r="O11" s="35">
        <v>8.3333333333333332E-3</v>
      </c>
      <c r="P11" s="35">
        <v>0.41250000000000003</v>
      </c>
      <c r="Q11" s="61">
        <v>0</v>
      </c>
      <c r="R11" s="35">
        <f>D11-(L11+M11+P11+N11+O11+Q11)</f>
        <v>0</v>
      </c>
      <c r="S11" s="21">
        <v>1</v>
      </c>
      <c r="T11" s="21">
        <v>1</v>
      </c>
      <c r="U11" s="64" t="s">
        <v>79</v>
      </c>
      <c r="V11" s="22">
        <f t="shared" si="1"/>
        <v>3</v>
      </c>
      <c r="W11" s="1">
        <f t="shared" si="2"/>
        <v>1.4833333333333334</v>
      </c>
      <c r="X11" s="1">
        <f t="shared" si="3"/>
        <v>2</v>
      </c>
      <c r="Y11" s="1">
        <f t="shared" si="4"/>
        <v>1.4833333333333334</v>
      </c>
      <c r="Z11" s="1">
        <f t="shared" si="5"/>
        <v>0.66666666666666663</v>
      </c>
      <c r="AA11" s="1">
        <f t="shared" si="6"/>
        <v>0</v>
      </c>
    </row>
    <row r="12" spans="1:27" x14ac:dyDescent="0.25">
      <c r="A12" s="9">
        <v>3</v>
      </c>
      <c r="B12" s="10">
        <v>43893</v>
      </c>
      <c r="C12" s="19">
        <v>0</v>
      </c>
      <c r="D12" s="21">
        <v>1</v>
      </c>
      <c r="E12" s="16">
        <v>1</v>
      </c>
      <c r="F12" s="39">
        <f t="shared" ref="F12:F40" si="7">F11-I11+G11</f>
        <v>20948</v>
      </c>
      <c r="G12" s="40"/>
      <c r="H12" s="16">
        <v>0</v>
      </c>
      <c r="I12" s="39">
        <v>1162</v>
      </c>
      <c r="J12" s="47">
        <f t="shared" si="0"/>
        <v>19786</v>
      </c>
      <c r="K12" s="31">
        <v>19</v>
      </c>
      <c r="L12" s="35">
        <v>0</v>
      </c>
      <c r="M12" s="35">
        <v>0.30416666666666664</v>
      </c>
      <c r="N12" s="35">
        <v>2.4999999999999998E-2</v>
      </c>
      <c r="O12" s="35">
        <v>5.4166666666666669E-2</v>
      </c>
      <c r="P12" s="35">
        <v>0.6166666666666667</v>
      </c>
      <c r="Q12" s="61">
        <v>0</v>
      </c>
      <c r="R12" s="35">
        <f t="shared" ref="R12:R37" si="8">D12-(L12+M12+P12+N12+O12+Q12)</f>
        <v>0</v>
      </c>
      <c r="S12" s="21">
        <v>1</v>
      </c>
      <c r="T12" s="21">
        <v>1</v>
      </c>
      <c r="U12" s="11"/>
      <c r="V12" s="22">
        <f t="shared" si="1"/>
        <v>3</v>
      </c>
      <c r="W12" s="1">
        <f t="shared" si="2"/>
        <v>1.4833333333333334</v>
      </c>
      <c r="X12" s="1">
        <f t="shared" si="3"/>
        <v>2</v>
      </c>
      <c r="Y12" s="1">
        <f t="shared" si="4"/>
        <v>1.4833333333333334</v>
      </c>
      <c r="Z12" s="1">
        <f t="shared" si="5"/>
        <v>0.66666666666666663</v>
      </c>
      <c r="AA12" s="1">
        <f t="shared" si="6"/>
        <v>0</v>
      </c>
    </row>
    <row r="13" spans="1:27" x14ac:dyDescent="0.25">
      <c r="A13" s="9">
        <v>4</v>
      </c>
      <c r="B13" s="10">
        <v>43894</v>
      </c>
      <c r="C13" s="19">
        <v>0</v>
      </c>
      <c r="D13" s="21">
        <v>1</v>
      </c>
      <c r="E13" s="16">
        <v>1</v>
      </c>
      <c r="F13" s="39">
        <f t="shared" si="7"/>
        <v>19786</v>
      </c>
      <c r="G13" s="40"/>
      <c r="H13" s="16">
        <v>0</v>
      </c>
      <c r="I13" s="39">
        <v>838</v>
      </c>
      <c r="J13" s="47">
        <f t="shared" si="0"/>
        <v>18948</v>
      </c>
      <c r="K13" s="32">
        <v>17</v>
      </c>
      <c r="L13" s="35">
        <v>0</v>
      </c>
      <c r="M13" s="35">
        <v>0.14166666666666666</v>
      </c>
      <c r="N13" s="35">
        <v>7.4999999999999997E-2</v>
      </c>
      <c r="O13" s="35">
        <v>7.0833333333333331E-2</v>
      </c>
      <c r="P13" s="35">
        <v>0.71250000000000002</v>
      </c>
      <c r="Q13" s="61">
        <v>0</v>
      </c>
      <c r="R13" s="35">
        <f t="shared" si="8"/>
        <v>0</v>
      </c>
      <c r="S13" s="21">
        <v>1</v>
      </c>
      <c r="T13" s="21">
        <v>1</v>
      </c>
      <c r="U13" s="27"/>
      <c r="V13" s="22">
        <f t="shared" si="1"/>
        <v>3</v>
      </c>
      <c r="W13" s="1">
        <f t="shared" si="2"/>
        <v>1.4833333333333334</v>
      </c>
      <c r="X13" s="1">
        <f t="shared" si="3"/>
        <v>2</v>
      </c>
      <c r="Y13" s="1">
        <f t="shared" si="4"/>
        <v>1.4833333333333334</v>
      </c>
      <c r="Z13" s="1">
        <f t="shared" si="5"/>
        <v>0.66666666666666663</v>
      </c>
      <c r="AA13" s="1">
        <f t="shared" si="6"/>
        <v>0</v>
      </c>
    </row>
    <row r="14" spans="1:27" s="29" customFormat="1" x14ac:dyDescent="0.25">
      <c r="A14" s="23">
        <v>5</v>
      </c>
      <c r="B14" s="10">
        <v>43895</v>
      </c>
      <c r="C14" s="24">
        <v>0</v>
      </c>
      <c r="D14" s="25">
        <v>1</v>
      </c>
      <c r="E14" s="26">
        <v>1</v>
      </c>
      <c r="F14" s="39">
        <f t="shared" si="7"/>
        <v>18948</v>
      </c>
      <c r="G14" s="41"/>
      <c r="H14" s="26">
        <v>0</v>
      </c>
      <c r="I14" s="30">
        <v>1094</v>
      </c>
      <c r="J14" s="47">
        <f t="shared" si="0"/>
        <v>17854</v>
      </c>
      <c r="K14" s="32">
        <v>15</v>
      </c>
      <c r="L14" s="36">
        <v>0</v>
      </c>
      <c r="M14" s="36">
        <v>0.22916666666666666</v>
      </c>
      <c r="N14" s="36">
        <v>0.14166666666666666</v>
      </c>
      <c r="O14" s="36">
        <v>8.3333333333333332E-3</v>
      </c>
      <c r="P14" s="36">
        <v>0.62083333333333335</v>
      </c>
      <c r="Q14" s="61">
        <v>0</v>
      </c>
      <c r="R14" s="35">
        <f t="shared" si="8"/>
        <v>0</v>
      </c>
      <c r="S14" s="25">
        <v>1</v>
      </c>
      <c r="T14" s="25">
        <v>1</v>
      </c>
      <c r="U14" s="85"/>
      <c r="V14" s="28">
        <f t="shared" si="1"/>
        <v>3</v>
      </c>
      <c r="W14" s="29">
        <f t="shared" si="2"/>
        <v>1.4833333333333334</v>
      </c>
      <c r="X14" s="29">
        <f t="shared" si="3"/>
        <v>2</v>
      </c>
      <c r="Y14" s="29">
        <f t="shared" si="4"/>
        <v>1.4833333333333334</v>
      </c>
      <c r="Z14" s="29">
        <f t="shared" si="5"/>
        <v>0.66666666666666663</v>
      </c>
      <c r="AA14" s="29">
        <f t="shared" si="6"/>
        <v>0</v>
      </c>
    </row>
    <row r="15" spans="1:27" s="29" customFormat="1" x14ac:dyDescent="0.25">
      <c r="A15" s="23">
        <v>6</v>
      </c>
      <c r="B15" s="10">
        <v>43896</v>
      </c>
      <c r="C15" s="24">
        <v>0</v>
      </c>
      <c r="D15" s="25">
        <v>1</v>
      </c>
      <c r="E15" s="26">
        <v>1</v>
      </c>
      <c r="F15" s="39">
        <f t="shared" si="7"/>
        <v>17854</v>
      </c>
      <c r="G15" s="41"/>
      <c r="H15" s="26">
        <v>0</v>
      </c>
      <c r="I15" s="30">
        <v>1344</v>
      </c>
      <c r="J15" s="47">
        <f t="shared" si="0"/>
        <v>16510</v>
      </c>
      <c r="K15" s="32">
        <v>13</v>
      </c>
      <c r="L15" s="36">
        <v>0</v>
      </c>
      <c r="M15" s="36">
        <v>0.27499999999999997</v>
      </c>
      <c r="N15" s="36">
        <v>0.19999999999999998</v>
      </c>
      <c r="O15" s="36">
        <v>1.6666666666666666E-2</v>
      </c>
      <c r="P15" s="54">
        <v>0.5083333333333333</v>
      </c>
      <c r="Q15" s="61">
        <v>0</v>
      </c>
      <c r="R15" s="35">
        <f t="shared" si="8"/>
        <v>0</v>
      </c>
      <c r="S15" s="25">
        <v>1</v>
      </c>
      <c r="T15" s="25">
        <v>1</v>
      </c>
      <c r="U15" s="75"/>
      <c r="V15" s="28">
        <f t="shared" si="1"/>
        <v>3</v>
      </c>
      <c r="W15" s="29">
        <f t="shared" si="2"/>
        <v>1.4833333333333334</v>
      </c>
      <c r="X15" s="29">
        <f t="shared" si="3"/>
        <v>2</v>
      </c>
      <c r="Y15" s="29">
        <f t="shared" si="4"/>
        <v>1.4833333333333334</v>
      </c>
      <c r="Z15" s="29">
        <f t="shared" si="5"/>
        <v>0.66666666666666663</v>
      </c>
      <c r="AA15" s="29">
        <f t="shared" si="6"/>
        <v>0</v>
      </c>
    </row>
    <row r="16" spans="1:27" s="29" customFormat="1" x14ac:dyDescent="0.25">
      <c r="A16" s="23">
        <v>7</v>
      </c>
      <c r="B16" s="10">
        <v>43897</v>
      </c>
      <c r="C16" s="24">
        <v>0</v>
      </c>
      <c r="D16" s="25">
        <v>1</v>
      </c>
      <c r="E16" s="26">
        <v>1</v>
      </c>
      <c r="F16" s="39">
        <f t="shared" si="7"/>
        <v>16510</v>
      </c>
      <c r="G16" s="41"/>
      <c r="H16" s="26">
        <v>0</v>
      </c>
      <c r="I16" s="30">
        <v>912</v>
      </c>
      <c r="J16" s="47">
        <f t="shared" si="0"/>
        <v>15598</v>
      </c>
      <c r="K16" s="32">
        <v>11</v>
      </c>
      <c r="L16" s="36">
        <v>0</v>
      </c>
      <c r="M16" s="36">
        <v>0.21249999999999999</v>
      </c>
      <c r="N16" s="36">
        <v>6.6666666666666666E-2</v>
      </c>
      <c r="O16" s="53">
        <v>1.2499999999999999E-2</v>
      </c>
      <c r="P16" s="36">
        <v>0.70833333333333337</v>
      </c>
      <c r="Q16" s="61">
        <v>0</v>
      </c>
      <c r="R16" s="35">
        <f t="shared" si="8"/>
        <v>0</v>
      </c>
      <c r="S16" s="25">
        <v>1</v>
      </c>
      <c r="T16" s="25">
        <v>1</v>
      </c>
      <c r="U16" s="27"/>
      <c r="V16" s="28">
        <f t="shared" si="1"/>
        <v>3</v>
      </c>
      <c r="W16" s="29">
        <f t="shared" si="2"/>
        <v>1.4833333333333334</v>
      </c>
      <c r="X16" s="29">
        <f t="shared" si="3"/>
        <v>2</v>
      </c>
      <c r="Y16" s="29">
        <f t="shared" si="4"/>
        <v>1.4833333333333334</v>
      </c>
      <c r="Z16" s="29">
        <f t="shared" si="5"/>
        <v>0.66666666666666663</v>
      </c>
      <c r="AA16" s="29">
        <f t="shared" si="6"/>
        <v>0</v>
      </c>
    </row>
    <row r="17" spans="1:27" s="29" customFormat="1" x14ac:dyDescent="0.25">
      <c r="A17" s="23">
        <v>8</v>
      </c>
      <c r="B17" s="10">
        <v>43898</v>
      </c>
      <c r="C17" s="24">
        <v>0</v>
      </c>
      <c r="D17" s="25">
        <v>1</v>
      </c>
      <c r="E17" s="26">
        <v>1</v>
      </c>
      <c r="F17" s="39">
        <f t="shared" si="7"/>
        <v>15598</v>
      </c>
      <c r="G17" s="41"/>
      <c r="H17" s="26">
        <v>0</v>
      </c>
      <c r="I17" s="30">
        <v>874</v>
      </c>
      <c r="J17" s="47">
        <f t="shared" si="0"/>
        <v>14724</v>
      </c>
      <c r="K17" s="32">
        <v>9</v>
      </c>
      <c r="L17" s="36">
        <v>0</v>
      </c>
      <c r="M17" s="36">
        <v>0.22500000000000001</v>
      </c>
      <c r="N17" s="36">
        <v>2.4999999999999998E-2</v>
      </c>
      <c r="O17" s="36">
        <v>1.6666666666666666E-2</v>
      </c>
      <c r="P17" s="36">
        <v>0.73333333333333339</v>
      </c>
      <c r="Q17" s="61">
        <v>0</v>
      </c>
      <c r="R17" s="35">
        <f t="shared" si="8"/>
        <v>0</v>
      </c>
      <c r="S17" s="25">
        <v>1</v>
      </c>
      <c r="T17" s="25">
        <v>1</v>
      </c>
      <c r="U17" s="27"/>
      <c r="V17" s="28">
        <f t="shared" si="1"/>
        <v>3</v>
      </c>
      <c r="W17" s="29">
        <f t="shared" si="2"/>
        <v>1.4833333333333334</v>
      </c>
      <c r="X17" s="29">
        <f t="shared" si="3"/>
        <v>2</v>
      </c>
      <c r="Y17" s="29">
        <f t="shared" si="4"/>
        <v>1.4833333333333334</v>
      </c>
      <c r="Z17" s="29">
        <f t="shared" si="5"/>
        <v>0.66666666666666663</v>
      </c>
      <c r="AA17" s="29">
        <f t="shared" si="6"/>
        <v>0</v>
      </c>
    </row>
    <row r="18" spans="1:27" s="29" customFormat="1" x14ac:dyDescent="0.25">
      <c r="A18" s="23">
        <v>9</v>
      </c>
      <c r="B18" s="10">
        <v>43899</v>
      </c>
      <c r="C18" s="24">
        <v>0</v>
      </c>
      <c r="D18" s="25">
        <v>1</v>
      </c>
      <c r="E18" s="26">
        <v>1</v>
      </c>
      <c r="F18" s="39">
        <f t="shared" si="7"/>
        <v>14724</v>
      </c>
      <c r="G18" s="41"/>
      <c r="H18" s="26">
        <v>0</v>
      </c>
      <c r="I18" s="30">
        <v>836</v>
      </c>
      <c r="J18" s="47">
        <f t="shared" si="0"/>
        <v>13888</v>
      </c>
      <c r="K18" s="32">
        <v>7</v>
      </c>
      <c r="L18" s="36">
        <v>0</v>
      </c>
      <c r="M18" s="36">
        <v>0.20833333333333334</v>
      </c>
      <c r="N18" s="36">
        <v>3.7499999999999999E-2</v>
      </c>
      <c r="O18" s="36">
        <v>8.3333333333333332E-3</v>
      </c>
      <c r="P18" s="36">
        <v>0.74583333333333324</v>
      </c>
      <c r="Q18" s="61">
        <v>0</v>
      </c>
      <c r="R18" s="35">
        <f t="shared" si="8"/>
        <v>0</v>
      </c>
      <c r="S18" s="25">
        <v>1</v>
      </c>
      <c r="T18" s="25">
        <v>1</v>
      </c>
      <c r="U18" s="64"/>
      <c r="V18" s="28">
        <f t="shared" si="1"/>
        <v>3</v>
      </c>
      <c r="W18" s="29">
        <f t="shared" si="2"/>
        <v>1.4833333333333334</v>
      </c>
      <c r="X18" s="29">
        <f t="shared" si="3"/>
        <v>2</v>
      </c>
      <c r="Y18" s="29">
        <f t="shared" si="4"/>
        <v>1.4833333333333334</v>
      </c>
      <c r="Z18" s="29">
        <f t="shared" si="5"/>
        <v>0.66666666666666663</v>
      </c>
      <c r="AA18" s="29">
        <f t="shared" si="6"/>
        <v>0</v>
      </c>
    </row>
    <row r="19" spans="1:27" s="29" customFormat="1" x14ac:dyDescent="0.25">
      <c r="A19" s="23">
        <v>10</v>
      </c>
      <c r="B19" s="10">
        <v>43900</v>
      </c>
      <c r="C19" s="24">
        <v>0</v>
      </c>
      <c r="D19" s="25">
        <v>1</v>
      </c>
      <c r="E19" s="26">
        <v>1</v>
      </c>
      <c r="F19" s="39">
        <f t="shared" si="7"/>
        <v>13888</v>
      </c>
      <c r="G19" s="41"/>
      <c r="H19" s="26">
        <v>0</v>
      </c>
      <c r="I19" s="30">
        <v>1028</v>
      </c>
      <c r="J19" s="47">
        <f t="shared" si="0"/>
        <v>12860</v>
      </c>
      <c r="K19" s="32">
        <v>5</v>
      </c>
      <c r="L19" s="36">
        <v>0</v>
      </c>
      <c r="M19" s="36">
        <v>0.25416666666666665</v>
      </c>
      <c r="N19" s="36">
        <v>7.0833333333333331E-2</v>
      </c>
      <c r="O19" s="36">
        <v>1.2499999999999999E-2</v>
      </c>
      <c r="P19" s="36">
        <v>0.66249999999999998</v>
      </c>
      <c r="Q19" s="61">
        <v>0</v>
      </c>
      <c r="R19" s="35">
        <f t="shared" si="8"/>
        <v>0</v>
      </c>
      <c r="S19" s="25">
        <v>1</v>
      </c>
      <c r="T19" s="25">
        <v>1</v>
      </c>
      <c r="U19" s="27"/>
      <c r="V19" s="28">
        <f t="shared" si="1"/>
        <v>3</v>
      </c>
      <c r="W19" s="29">
        <f t="shared" si="2"/>
        <v>1.4833333333333334</v>
      </c>
      <c r="X19" s="29">
        <f t="shared" si="3"/>
        <v>2</v>
      </c>
      <c r="Y19" s="29">
        <f t="shared" si="4"/>
        <v>1.4833333333333334</v>
      </c>
      <c r="Z19" s="29">
        <f t="shared" si="5"/>
        <v>0.66666666666666663</v>
      </c>
      <c r="AA19" s="29">
        <f t="shared" si="6"/>
        <v>0</v>
      </c>
    </row>
    <row r="20" spans="1:27" s="29" customFormat="1" ht="22.5" x14ac:dyDescent="0.25">
      <c r="A20" s="23">
        <v>11</v>
      </c>
      <c r="B20" s="10">
        <v>43901</v>
      </c>
      <c r="C20" s="24">
        <v>0</v>
      </c>
      <c r="D20" s="25">
        <v>1</v>
      </c>
      <c r="E20" s="26">
        <v>1</v>
      </c>
      <c r="F20" s="39">
        <f t="shared" si="7"/>
        <v>12860</v>
      </c>
      <c r="G20" s="41">
        <v>10000</v>
      </c>
      <c r="H20" s="26">
        <v>0</v>
      </c>
      <c r="I20" s="30">
        <v>1345</v>
      </c>
      <c r="J20" s="47">
        <f t="shared" si="0"/>
        <v>21515</v>
      </c>
      <c r="K20" s="32">
        <v>15</v>
      </c>
      <c r="L20" s="36">
        <v>0</v>
      </c>
      <c r="M20" s="36">
        <v>0.28333333333333333</v>
      </c>
      <c r="N20" s="36">
        <v>2.9166666666666664E-2</v>
      </c>
      <c r="O20" s="36">
        <v>0.17500000000000002</v>
      </c>
      <c r="P20" s="36">
        <v>0.51250000000000007</v>
      </c>
      <c r="Q20" s="61">
        <v>0</v>
      </c>
      <c r="R20" s="35">
        <f t="shared" si="8"/>
        <v>0</v>
      </c>
      <c r="S20" s="25">
        <v>1</v>
      </c>
      <c r="T20" s="25">
        <v>1</v>
      </c>
      <c r="U20" s="64" t="s">
        <v>79</v>
      </c>
      <c r="V20" s="28">
        <f t="shared" si="1"/>
        <v>3</v>
      </c>
      <c r="W20" s="29">
        <f t="shared" si="2"/>
        <v>1.4833333333333334</v>
      </c>
      <c r="X20" s="29">
        <f t="shared" si="3"/>
        <v>2</v>
      </c>
      <c r="Y20" s="29">
        <f t="shared" si="4"/>
        <v>1.4833333333333334</v>
      </c>
      <c r="Z20" s="29">
        <f t="shared" si="5"/>
        <v>0.66666666666666663</v>
      </c>
      <c r="AA20" s="29">
        <f t="shared" si="6"/>
        <v>0</v>
      </c>
    </row>
    <row r="21" spans="1:27" s="29" customFormat="1" x14ac:dyDescent="0.25">
      <c r="A21" s="23">
        <v>12</v>
      </c>
      <c r="B21" s="10">
        <v>43902</v>
      </c>
      <c r="C21" s="24">
        <v>0</v>
      </c>
      <c r="D21" s="25">
        <v>1</v>
      </c>
      <c r="E21" s="26">
        <v>1</v>
      </c>
      <c r="F21" s="39">
        <f t="shared" si="7"/>
        <v>21515</v>
      </c>
      <c r="G21" s="41"/>
      <c r="H21" s="26">
        <v>0</v>
      </c>
      <c r="I21" s="30">
        <v>1016</v>
      </c>
      <c r="J21" s="47">
        <f t="shared" si="0"/>
        <v>20499</v>
      </c>
      <c r="K21" s="32">
        <v>13</v>
      </c>
      <c r="L21" s="36">
        <v>0</v>
      </c>
      <c r="M21" s="36">
        <v>0.20416666666666669</v>
      </c>
      <c r="N21" s="36">
        <v>9.1666666666666674E-2</v>
      </c>
      <c r="O21" s="36">
        <v>5.4166666666666669E-2</v>
      </c>
      <c r="P21" s="36">
        <v>0.65</v>
      </c>
      <c r="Q21" s="61">
        <v>0</v>
      </c>
      <c r="R21" s="35">
        <f t="shared" si="8"/>
        <v>0</v>
      </c>
      <c r="S21" s="25">
        <v>1</v>
      </c>
      <c r="T21" s="25">
        <v>1</v>
      </c>
      <c r="U21" s="64"/>
      <c r="V21" s="28">
        <f t="shared" si="1"/>
        <v>3</v>
      </c>
      <c r="W21" s="29">
        <f t="shared" si="2"/>
        <v>1.4833333333333334</v>
      </c>
      <c r="X21" s="29">
        <f t="shared" si="3"/>
        <v>2</v>
      </c>
      <c r="Y21" s="29">
        <f t="shared" si="4"/>
        <v>1.4833333333333334</v>
      </c>
      <c r="Z21" s="29">
        <f t="shared" si="5"/>
        <v>0.66666666666666663</v>
      </c>
      <c r="AA21" s="29">
        <f t="shared" si="6"/>
        <v>0</v>
      </c>
    </row>
    <row r="22" spans="1:27" s="29" customFormat="1" x14ac:dyDescent="0.25">
      <c r="A22" s="23">
        <v>13</v>
      </c>
      <c r="B22" s="10">
        <v>43903</v>
      </c>
      <c r="C22" s="24">
        <v>0</v>
      </c>
      <c r="D22" s="25">
        <v>1</v>
      </c>
      <c r="E22" s="26">
        <v>1</v>
      </c>
      <c r="F22" s="39">
        <f t="shared" si="7"/>
        <v>20499</v>
      </c>
      <c r="G22" s="41"/>
      <c r="H22" s="26">
        <v>0</v>
      </c>
      <c r="I22" s="30">
        <v>1400</v>
      </c>
      <c r="J22" s="47">
        <f t="shared" si="0"/>
        <v>19099</v>
      </c>
      <c r="K22" s="32">
        <v>11</v>
      </c>
      <c r="L22" s="36">
        <v>0</v>
      </c>
      <c r="M22" s="36">
        <v>0.40833333333333338</v>
      </c>
      <c r="N22" s="36">
        <v>2.9166666666666664E-2</v>
      </c>
      <c r="O22" s="36">
        <v>2.9166666666666664E-2</v>
      </c>
      <c r="P22" s="36">
        <v>0.53333333333333333</v>
      </c>
      <c r="Q22" s="61">
        <v>0</v>
      </c>
      <c r="R22" s="35">
        <f t="shared" si="8"/>
        <v>0</v>
      </c>
      <c r="S22" s="25">
        <v>1</v>
      </c>
      <c r="T22" s="25">
        <v>1</v>
      </c>
      <c r="U22" s="85"/>
      <c r="V22" s="28">
        <f t="shared" si="1"/>
        <v>3</v>
      </c>
      <c r="W22" s="29">
        <f t="shared" si="2"/>
        <v>1.4833333333333334</v>
      </c>
      <c r="X22" s="29">
        <f t="shared" si="3"/>
        <v>2</v>
      </c>
      <c r="Y22" s="29">
        <f t="shared" si="4"/>
        <v>1.4833333333333334</v>
      </c>
      <c r="Z22" s="29">
        <f t="shared" si="5"/>
        <v>0.66666666666666663</v>
      </c>
      <c r="AA22" s="29">
        <f t="shared" si="6"/>
        <v>0</v>
      </c>
    </row>
    <row r="23" spans="1:27" s="29" customFormat="1" x14ac:dyDescent="0.25">
      <c r="A23" s="23">
        <v>14</v>
      </c>
      <c r="B23" s="10">
        <v>43904</v>
      </c>
      <c r="C23" s="24">
        <v>0</v>
      </c>
      <c r="D23" s="25">
        <v>1</v>
      </c>
      <c r="E23" s="26">
        <v>1</v>
      </c>
      <c r="F23" s="39">
        <f t="shared" si="7"/>
        <v>19099</v>
      </c>
      <c r="G23" s="41"/>
      <c r="H23" s="26">
        <v>0</v>
      </c>
      <c r="I23" s="30">
        <v>1295</v>
      </c>
      <c r="J23" s="47">
        <f t="shared" si="0"/>
        <v>17804</v>
      </c>
      <c r="K23" s="32">
        <v>9</v>
      </c>
      <c r="L23" s="36">
        <v>0</v>
      </c>
      <c r="M23" s="36">
        <v>0.29166666666666669</v>
      </c>
      <c r="N23" s="36">
        <v>9.9999999999999992E-2</v>
      </c>
      <c r="O23" s="36">
        <v>6.6666666666666666E-2</v>
      </c>
      <c r="P23" s="36">
        <v>0.54166666666666663</v>
      </c>
      <c r="Q23" s="61">
        <v>0</v>
      </c>
      <c r="R23" s="35">
        <f t="shared" si="8"/>
        <v>0</v>
      </c>
      <c r="S23" s="25">
        <v>1</v>
      </c>
      <c r="T23" s="25">
        <v>1</v>
      </c>
      <c r="U23" s="27"/>
      <c r="V23" s="28">
        <f t="shared" si="1"/>
        <v>3</v>
      </c>
      <c r="W23" s="29">
        <f t="shared" si="2"/>
        <v>1.4833333333333334</v>
      </c>
      <c r="X23" s="29">
        <f t="shared" si="3"/>
        <v>2</v>
      </c>
      <c r="Y23" s="29">
        <f t="shared" si="4"/>
        <v>1.4833333333333334</v>
      </c>
      <c r="Z23" s="29">
        <f t="shared" si="5"/>
        <v>0.66666666666666663</v>
      </c>
      <c r="AA23" s="29">
        <f t="shared" si="6"/>
        <v>0</v>
      </c>
    </row>
    <row r="24" spans="1:27" s="29" customFormat="1" x14ac:dyDescent="0.25">
      <c r="A24" s="23">
        <v>15</v>
      </c>
      <c r="B24" s="10">
        <v>43905</v>
      </c>
      <c r="C24" s="24">
        <v>0</v>
      </c>
      <c r="D24" s="25">
        <v>1</v>
      </c>
      <c r="E24" s="26">
        <v>1</v>
      </c>
      <c r="F24" s="39">
        <f t="shared" si="7"/>
        <v>17804</v>
      </c>
      <c r="G24" s="41"/>
      <c r="H24" s="26">
        <v>0</v>
      </c>
      <c r="I24" s="30">
        <v>901</v>
      </c>
      <c r="J24" s="47">
        <f t="shared" si="0"/>
        <v>16903</v>
      </c>
      <c r="K24" s="32">
        <v>8</v>
      </c>
      <c r="L24" s="36">
        <v>0</v>
      </c>
      <c r="M24" s="36">
        <v>0.22916666666666666</v>
      </c>
      <c r="N24" s="36">
        <v>2.9166666666666664E-2</v>
      </c>
      <c r="O24" s="36">
        <v>2.0833333333333332E-2</v>
      </c>
      <c r="P24" s="54">
        <v>0.72083333333333333</v>
      </c>
      <c r="Q24" s="61">
        <v>0</v>
      </c>
      <c r="R24" s="35">
        <f t="shared" si="8"/>
        <v>0</v>
      </c>
      <c r="S24" s="25">
        <v>1</v>
      </c>
      <c r="T24" s="25">
        <v>1</v>
      </c>
      <c r="U24" s="27"/>
      <c r="V24" s="28">
        <f t="shared" si="1"/>
        <v>3</v>
      </c>
      <c r="W24" s="29">
        <f t="shared" si="2"/>
        <v>1.4833333333333334</v>
      </c>
      <c r="X24" s="29">
        <f t="shared" si="3"/>
        <v>2</v>
      </c>
      <c r="Y24" s="29">
        <f t="shared" si="4"/>
        <v>1.4833333333333334</v>
      </c>
      <c r="Z24" s="29">
        <f t="shared" si="5"/>
        <v>0.66666666666666663</v>
      </c>
      <c r="AA24" s="29">
        <f t="shared" si="6"/>
        <v>0</v>
      </c>
    </row>
    <row r="25" spans="1:27" s="29" customFormat="1" x14ac:dyDescent="0.25">
      <c r="A25" s="23">
        <v>16</v>
      </c>
      <c r="B25" s="10">
        <v>43906</v>
      </c>
      <c r="C25" s="24">
        <v>0</v>
      </c>
      <c r="D25" s="25">
        <v>1</v>
      </c>
      <c r="E25" s="26">
        <v>1</v>
      </c>
      <c r="F25" s="39">
        <f t="shared" si="7"/>
        <v>16903</v>
      </c>
      <c r="G25" s="41"/>
      <c r="H25" s="26">
        <v>0</v>
      </c>
      <c r="I25" s="30">
        <v>821</v>
      </c>
      <c r="J25" s="47">
        <f t="shared" si="0"/>
        <v>16082</v>
      </c>
      <c r="K25" s="32">
        <v>7</v>
      </c>
      <c r="L25" s="36">
        <v>0</v>
      </c>
      <c r="M25" s="36">
        <v>0.19999999999999998</v>
      </c>
      <c r="N25" s="36">
        <v>2.4999999999999998E-2</v>
      </c>
      <c r="O25" s="36">
        <v>2.4999999999999998E-2</v>
      </c>
      <c r="P25" s="54">
        <v>0.75</v>
      </c>
      <c r="Q25" s="61">
        <v>0</v>
      </c>
      <c r="R25" s="35">
        <f t="shared" si="8"/>
        <v>0</v>
      </c>
      <c r="S25" s="25">
        <v>1</v>
      </c>
      <c r="T25" s="25">
        <v>1</v>
      </c>
      <c r="U25" s="27"/>
      <c r="V25" s="28">
        <f t="shared" si="1"/>
        <v>3</v>
      </c>
      <c r="W25" s="29">
        <f t="shared" si="2"/>
        <v>1.4833333333333334</v>
      </c>
      <c r="X25" s="29">
        <f t="shared" si="3"/>
        <v>2</v>
      </c>
      <c r="Y25" s="29">
        <f t="shared" si="4"/>
        <v>1.4833333333333334</v>
      </c>
      <c r="Z25" s="29">
        <f t="shared" si="5"/>
        <v>0.66666666666666663</v>
      </c>
      <c r="AA25" s="29">
        <f t="shared" si="6"/>
        <v>0</v>
      </c>
    </row>
    <row r="26" spans="1:27" s="29" customFormat="1" x14ac:dyDescent="0.25">
      <c r="A26" s="23">
        <v>17</v>
      </c>
      <c r="B26" s="10">
        <v>43907</v>
      </c>
      <c r="C26" s="24">
        <v>0</v>
      </c>
      <c r="D26" s="25">
        <v>1</v>
      </c>
      <c r="E26" s="26">
        <v>1</v>
      </c>
      <c r="F26" s="39">
        <f t="shared" si="7"/>
        <v>16082</v>
      </c>
      <c r="G26" s="41"/>
      <c r="H26" s="26">
        <v>0</v>
      </c>
      <c r="I26" s="30">
        <v>615</v>
      </c>
      <c r="J26" s="47">
        <f t="shared" si="0"/>
        <v>15467</v>
      </c>
      <c r="K26" s="32">
        <v>6</v>
      </c>
      <c r="L26" s="36">
        <v>0</v>
      </c>
      <c r="M26" s="36">
        <v>0.10416666666666667</v>
      </c>
      <c r="N26" s="36">
        <v>1.2499999999999999E-2</v>
      </c>
      <c r="O26" s="36">
        <v>6.25E-2</v>
      </c>
      <c r="P26" s="54">
        <v>0.8208333333333333</v>
      </c>
      <c r="Q26" s="61">
        <v>0</v>
      </c>
      <c r="R26" s="35">
        <f t="shared" si="8"/>
        <v>0</v>
      </c>
      <c r="S26" s="25">
        <v>1</v>
      </c>
      <c r="T26" s="25">
        <v>1</v>
      </c>
      <c r="U26" s="27"/>
      <c r="V26" s="28">
        <f t="shared" si="1"/>
        <v>3</v>
      </c>
      <c r="W26" s="29">
        <f t="shared" si="2"/>
        <v>1.4833333333333334</v>
      </c>
      <c r="X26" s="29">
        <f t="shared" si="3"/>
        <v>2</v>
      </c>
      <c r="Y26" s="29">
        <f t="shared" si="4"/>
        <v>1.4833333333333334</v>
      </c>
      <c r="Z26" s="29">
        <f t="shared" si="5"/>
        <v>0.66666666666666663</v>
      </c>
      <c r="AA26" s="29">
        <f t="shared" si="6"/>
        <v>0</v>
      </c>
    </row>
    <row r="27" spans="1:27" s="29" customFormat="1" x14ac:dyDescent="0.25">
      <c r="A27" s="23">
        <v>18</v>
      </c>
      <c r="B27" s="10">
        <v>43908</v>
      </c>
      <c r="C27" s="24">
        <v>0</v>
      </c>
      <c r="D27" s="25">
        <v>1</v>
      </c>
      <c r="E27" s="26">
        <v>1</v>
      </c>
      <c r="F27" s="39">
        <f t="shared" si="7"/>
        <v>15467</v>
      </c>
      <c r="G27" s="41"/>
      <c r="H27" s="26">
        <v>0</v>
      </c>
      <c r="I27" s="30">
        <v>610</v>
      </c>
      <c r="J27" s="47">
        <f t="shared" si="0"/>
        <v>14857</v>
      </c>
      <c r="K27" s="32">
        <v>5</v>
      </c>
      <c r="L27" s="36">
        <v>0</v>
      </c>
      <c r="M27" s="36">
        <v>0.12916666666666668</v>
      </c>
      <c r="N27" s="36">
        <v>2.4999999999999998E-2</v>
      </c>
      <c r="O27" s="36">
        <v>1.2499999999999999E-2</v>
      </c>
      <c r="P27" s="36">
        <v>0.83333333333333337</v>
      </c>
      <c r="Q27" s="61">
        <v>0</v>
      </c>
      <c r="R27" s="35">
        <f t="shared" si="8"/>
        <v>0</v>
      </c>
      <c r="S27" s="25">
        <v>1</v>
      </c>
      <c r="T27" s="25">
        <v>1</v>
      </c>
      <c r="U27" s="64"/>
      <c r="V27" s="28">
        <f t="shared" si="1"/>
        <v>3</v>
      </c>
      <c r="W27" s="29">
        <f t="shared" si="2"/>
        <v>1.4833333333333334</v>
      </c>
      <c r="X27" s="29">
        <f t="shared" si="3"/>
        <v>2</v>
      </c>
      <c r="Y27" s="29">
        <f t="shared" si="4"/>
        <v>1.4833333333333334</v>
      </c>
      <c r="Z27" s="29">
        <f t="shared" si="5"/>
        <v>0.66666666666666663</v>
      </c>
      <c r="AA27" s="29">
        <f t="shared" si="6"/>
        <v>0</v>
      </c>
    </row>
    <row r="28" spans="1:27" s="29" customFormat="1" x14ac:dyDescent="0.25">
      <c r="A28" s="23">
        <v>19</v>
      </c>
      <c r="B28" s="10">
        <v>43909</v>
      </c>
      <c r="C28" s="24">
        <v>0</v>
      </c>
      <c r="D28" s="25">
        <v>1</v>
      </c>
      <c r="E28" s="26">
        <v>1</v>
      </c>
      <c r="F28" s="39">
        <f t="shared" si="7"/>
        <v>14857</v>
      </c>
      <c r="G28" s="41"/>
      <c r="H28" s="26">
        <v>0</v>
      </c>
      <c r="I28" s="30">
        <v>668</v>
      </c>
      <c r="J28" s="47">
        <f t="shared" si="0"/>
        <v>14189</v>
      </c>
      <c r="K28" s="32">
        <v>4</v>
      </c>
      <c r="L28" s="36">
        <v>0</v>
      </c>
      <c r="M28" s="36">
        <v>0.15416666666666667</v>
      </c>
      <c r="N28" s="36">
        <v>1.6666666666666666E-2</v>
      </c>
      <c r="O28" s="36">
        <v>1.6666666666666666E-2</v>
      </c>
      <c r="P28" s="36">
        <v>0.8125</v>
      </c>
      <c r="Q28" s="61">
        <v>0</v>
      </c>
      <c r="R28" s="35">
        <f t="shared" si="8"/>
        <v>0</v>
      </c>
      <c r="S28" s="25">
        <v>1</v>
      </c>
      <c r="T28" s="25">
        <v>1</v>
      </c>
      <c r="U28" s="64"/>
      <c r="V28" s="28">
        <f t="shared" si="1"/>
        <v>3</v>
      </c>
      <c r="W28" s="29">
        <f t="shared" si="2"/>
        <v>1.4833333333333334</v>
      </c>
      <c r="X28" s="29">
        <f t="shared" si="3"/>
        <v>2</v>
      </c>
      <c r="Y28" s="29">
        <f t="shared" si="4"/>
        <v>1.4833333333333334</v>
      </c>
      <c r="Z28" s="29">
        <f t="shared" si="5"/>
        <v>0.66666666666666663</v>
      </c>
      <c r="AA28" s="29">
        <f t="shared" si="6"/>
        <v>0</v>
      </c>
    </row>
    <row r="29" spans="1:27" s="29" customFormat="1" x14ac:dyDescent="0.25">
      <c r="A29" s="23">
        <v>20</v>
      </c>
      <c r="B29" s="10">
        <v>43910</v>
      </c>
      <c r="C29" s="24">
        <v>0</v>
      </c>
      <c r="D29" s="25">
        <v>1</v>
      </c>
      <c r="E29" s="26">
        <v>1</v>
      </c>
      <c r="F29" s="39">
        <f t="shared" si="7"/>
        <v>14189</v>
      </c>
      <c r="G29" s="41"/>
      <c r="H29" s="26">
        <v>0</v>
      </c>
      <c r="I29" s="30">
        <v>192</v>
      </c>
      <c r="J29" s="47">
        <f t="shared" si="0"/>
        <v>13997</v>
      </c>
      <c r="K29" s="32">
        <v>3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5">
        <f t="shared" si="8"/>
        <v>1</v>
      </c>
      <c r="S29" s="25">
        <v>1</v>
      </c>
      <c r="T29" s="25">
        <v>1</v>
      </c>
      <c r="U29" s="27"/>
      <c r="V29" s="28">
        <f t="shared" si="1"/>
        <v>3</v>
      </c>
      <c r="W29" s="29">
        <f t="shared" si="2"/>
        <v>1.4833333333333334</v>
      </c>
      <c r="X29" s="29">
        <f t="shared" si="3"/>
        <v>2</v>
      </c>
      <c r="Y29" s="29">
        <f t="shared" si="4"/>
        <v>1.4833333333333334</v>
      </c>
      <c r="Z29" s="29">
        <f t="shared" si="5"/>
        <v>0.66666666666666663</v>
      </c>
      <c r="AA29" s="29">
        <f t="shared" si="6"/>
        <v>0</v>
      </c>
    </row>
    <row r="30" spans="1:27" s="29" customFormat="1" x14ac:dyDescent="0.25">
      <c r="A30" s="23">
        <v>21</v>
      </c>
      <c r="B30" s="10">
        <v>43911</v>
      </c>
      <c r="C30" s="24">
        <v>0</v>
      </c>
      <c r="D30" s="25">
        <v>1</v>
      </c>
      <c r="E30" s="26">
        <v>1</v>
      </c>
      <c r="F30" s="39">
        <f t="shared" si="7"/>
        <v>13997</v>
      </c>
      <c r="G30" s="41"/>
      <c r="H30" s="26">
        <v>0</v>
      </c>
      <c r="I30" s="30">
        <v>943</v>
      </c>
      <c r="J30" s="47">
        <f t="shared" si="0"/>
        <v>13054</v>
      </c>
      <c r="K30" s="32">
        <v>2</v>
      </c>
      <c r="L30" s="36">
        <v>0</v>
      </c>
      <c r="M30" s="36">
        <v>0.24166666666666667</v>
      </c>
      <c r="N30" s="36">
        <v>2.9166666666666664E-2</v>
      </c>
      <c r="O30" s="36">
        <v>2.4999999999999998E-2</v>
      </c>
      <c r="P30" s="36">
        <v>0.70416666666666661</v>
      </c>
      <c r="Q30" s="61">
        <v>0</v>
      </c>
      <c r="R30" s="35">
        <f t="shared" si="8"/>
        <v>0</v>
      </c>
      <c r="S30" s="25">
        <v>1</v>
      </c>
      <c r="T30" s="25">
        <v>1</v>
      </c>
      <c r="U30" s="27"/>
      <c r="V30" s="28">
        <f t="shared" si="1"/>
        <v>3</v>
      </c>
      <c r="W30" s="29">
        <f t="shared" si="2"/>
        <v>1.4833333333333334</v>
      </c>
      <c r="X30" s="29">
        <f t="shared" si="3"/>
        <v>2</v>
      </c>
      <c r="Y30" s="29">
        <f t="shared" si="4"/>
        <v>1.4833333333333334</v>
      </c>
      <c r="Z30" s="29">
        <f t="shared" si="5"/>
        <v>0.66666666666666663</v>
      </c>
      <c r="AA30" s="29">
        <f t="shared" si="6"/>
        <v>0</v>
      </c>
    </row>
    <row r="31" spans="1:27" s="29" customFormat="1" x14ac:dyDescent="0.25">
      <c r="A31" s="23">
        <v>22</v>
      </c>
      <c r="B31" s="10">
        <v>43912</v>
      </c>
      <c r="C31" s="24">
        <v>0</v>
      </c>
      <c r="D31" s="25">
        <v>1</v>
      </c>
      <c r="E31" s="26">
        <v>1</v>
      </c>
      <c r="F31" s="39">
        <f t="shared" si="7"/>
        <v>13054</v>
      </c>
      <c r="G31" s="41"/>
      <c r="H31" s="26">
        <v>0</v>
      </c>
      <c r="I31" s="30">
        <v>1020</v>
      </c>
      <c r="J31" s="47">
        <f t="shared" si="0"/>
        <v>12034</v>
      </c>
      <c r="K31" s="32">
        <v>1</v>
      </c>
      <c r="L31" s="36">
        <v>0</v>
      </c>
      <c r="M31" s="36">
        <v>0.28750000000000003</v>
      </c>
      <c r="N31" s="36">
        <v>1.6666666666666666E-2</v>
      </c>
      <c r="O31" s="36">
        <v>1.2499999999999999E-2</v>
      </c>
      <c r="P31" s="36">
        <v>0.68333333333333324</v>
      </c>
      <c r="Q31" s="61">
        <v>0</v>
      </c>
      <c r="R31" s="35">
        <f t="shared" si="8"/>
        <v>0</v>
      </c>
      <c r="S31" s="25">
        <v>1</v>
      </c>
      <c r="T31" s="25">
        <v>1</v>
      </c>
      <c r="U31" s="64"/>
      <c r="V31" s="28">
        <f t="shared" si="1"/>
        <v>3</v>
      </c>
      <c r="W31" s="29">
        <f t="shared" si="2"/>
        <v>1.4833333333333334</v>
      </c>
      <c r="X31" s="29">
        <f t="shared" si="3"/>
        <v>2</v>
      </c>
      <c r="Y31" s="29">
        <f t="shared" si="4"/>
        <v>1.4833333333333334</v>
      </c>
      <c r="Z31" s="29">
        <f t="shared" si="5"/>
        <v>0.66666666666666663</v>
      </c>
      <c r="AA31" s="29">
        <f t="shared" si="6"/>
        <v>0</v>
      </c>
    </row>
    <row r="32" spans="1:27" s="29" customFormat="1" ht="22.5" x14ac:dyDescent="0.25">
      <c r="A32" s="23">
        <v>23</v>
      </c>
      <c r="B32" s="10">
        <v>43913</v>
      </c>
      <c r="C32" s="24">
        <v>0</v>
      </c>
      <c r="D32" s="25">
        <v>1</v>
      </c>
      <c r="E32" s="26">
        <v>1</v>
      </c>
      <c r="F32" s="39">
        <f t="shared" si="7"/>
        <v>12034</v>
      </c>
      <c r="G32" s="41">
        <v>10000</v>
      </c>
      <c r="H32" s="26">
        <v>0</v>
      </c>
      <c r="I32" s="30">
        <v>525</v>
      </c>
      <c r="J32" s="47">
        <f t="shared" si="0"/>
        <v>21509</v>
      </c>
      <c r="K32" s="32">
        <v>15</v>
      </c>
      <c r="L32" s="36">
        <v>0</v>
      </c>
      <c r="M32" s="36">
        <v>0.1125</v>
      </c>
      <c r="N32" s="36">
        <v>8.3333333333333332E-3</v>
      </c>
      <c r="O32" s="36">
        <v>8.3333333333333332E-3</v>
      </c>
      <c r="P32" s="36">
        <v>0.87083333333333324</v>
      </c>
      <c r="Q32" s="61">
        <v>0</v>
      </c>
      <c r="R32" s="35">
        <f t="shared" si="8"/>
        <v>0</v>
      </c>
      <c r="S32" s="25">
        <v>1</v>
      </c>
      <c r="T32" s="25">
        <v>1</v>
      </c>
      <c r="U32" s="64" t="s">
        <v>81</v>
      </c>
      <c r="V32" s="28">
        <f t="shared" si="1"/>
        <v>3</v>
      </c>
      <c r="W32" s="29">
        <f t="shared" si="2"/>
        <v>1.4833333333333334</v>
      </c>
      <c r="X32" s="29">
        <f t="shared" si="3"/>
        <v>2</v>
      </c>
      <c r="Y32" s="29">
        <f t="shared" si="4"/>
        <v>1.4833333333333334</v>
      </c>
      <c r="Z32" s="29">
        <f t="shared" si="5"/>
        <v>0.66666666666666663</v>
      </c>
      <c r="AA32" s="29">
        <f t="shared" si="6"/>
        <v>0</v>
      </c>
    </row>
    <row r="33" spans="1:27" s="29" customFormat="1" x14ac:dyDescent="0.25">
      <c r="A33" s="23">
        <v>24</v>
      </c>
      <c r="B33" s="10">
        <v>43914</v>
      </c>
      <c r="C33" s="24">
        <v>0</v>
      </c>
      <c r="D33" s="25">
        <v>1</v>
      </c>
      <c r="E33" s="26">
        <v>1</v>
      </c>
      <c r="F33" s="39">
        <f t="shared" si="7"/>
        <v>21509</v>
      </c>
      <c r="G33" s="41"/>
      <c r="H33" s="26">
        <v>0</v>
      </c>
      <c r="I33" s="30">
        <v>1142</v>
      </c>
      <c r="J33" s="47">
        <f t="shared" si="0"/>
        <v>20367</v>
      </c>
      <c r="K33" s="32">
        <v>13</v>
      </c>
      <c r="L33" s="36">
        <v>0</v>
      </c>
      <c r="M33" s="36">
        <v>0.33333333333333331</v>
      </c>
      <c r="N33" s="36">
        <v>8.3333333333333332E-3</v>
      </c>
      <c r="O33" s="36">
        <v>2.0833333333333332E-2</v>
      </c>
      <c r="P33" s="36">
        <v>0.63750000000000007</v>
      </c>
      <c r="Q33" s="61">
        <v>0</v>
      </c>
      <c r="R33" s="35">
        <f t="shared" si="8"/>
        <v>0</v>
      </c>
      <c r="S33" s="25">
        <v>1</v>
      </c>
      <c r="T33" s="25">
        <v>1</v>
      </c>
      <c r="U33" s="64"/>
      <c r="V33" s="28">
        <f t="shared" si="1"/>
        <v>3</v>
      </c>
      <c r="W33" s="29">
        <f t="shared" si="2"/>
        <v>1.4833333333333334</v>
      </c>
      <c r="X33" s="29">
        <f t="shared" si="3"/>
        <v>2</v>
      </c>
      <c r="Y33" s="29">
        <f t="shared" si="4"/>
        <v>1.4833333333333334</v>
      </c>
      <c r="Z33" s="29">
        <f t="shared" si="5"/>
        <v>0.66666666666666663</v>
      </c>
      <c r="AA33" s="29">
        <f t="shared" si="6"/>
        <v>0</v>
      </c>
    </row>
    <row r="34" spans="1:27" s="29" customFormat="1" x14ac:dyDescent="0.25">
      <c r="A34" s="23">
        <v>25</v>
      </c>
      <c r="B34" s="10">
        <v>43915</v>
      </c>
      <c r="C34" s="24">
        <v>0</v>
      </c>
      <c r="D34" s="25">
        <v>1</v>
      </c>
      <c r="E34" s="26">
        <v>1</v>
      </c>
      <c r="F34" s="39">
        <f t="shared" si="7"/>
        <v>20367</v>
      </c>
      <c r="G34" s="41"/>
      <c r="H34" s="26">
        <v>0</v>
      </c>
      <c r="I34" s="30">
        <v>1554</v>
      </c>
      <c r="J34" s="47">
        <f t="shared" si="0"/>
        <v>18813</v>
      </c>
      <c r="K34" s="32">
        <v>13</v>
      </c>
      <c r="L34" s="36">
        <v>0</v>
      </c>
      <c r="M34" s="36">
        <v>0.47500000000000003</v>
      </c>
      <c r="N34" s="36">
        <v>2.0833333333333332E-2</v>
      </c>
      <c r="O34" s="36">
        <v>2.4999999999999998E-2</v>
      </c>
      <c r="P34" s="36">
        <v>0.47916666666666669</v>
      </c>
      <c r="Q34" s="61">
        <v>0</v>
      </c>
      <c r="R34" s="35">
        <f t="shared" si="8"/>
        <v>0</v>
      </c>
      <c r="S34" s="25">
        <v>1</v>
      </c>
      <c r="T34" s="25">
        <v>1</v>
      </c>
      <c r="U34" s="27"/>
      <c r="V34" s="28">
        <f t="shared" si="1"/>
        <v>3</v>
      </c>
      <c r="W34" s="29">
        <f t="shared" si="2"/>
        <v>1.4833333333333334</v>
      </c>
      <c r="X34" s="29">
        <f t="shared" si="3"/>
        <v>2</v>
      </c>
      <c r="Y34" s="29">
        <f t="shared" si="4"/>
        <v>1.4833333333333334</v>
      </c>
      <c r="Z34" s="29">
        <f t="shared" si="5"/>
        <v>0.66666666666666663</v>
      </c>
      <c r="AA34" s="29">
        <f t="shared" si="6"/>
        <v>0</v>
      </c>
    </row>
    <row r="35" spans="1:27" s="29" customFormat="1" x14ac:dyDescent="0.25">
      <c r="A35" s="23">
        <v>26</v>
      </c>
      <c r="B35" s="10">
        <v>43916</v>
      </c>
      <c r="C35" s="24">
        <v>0</v>
      </c>
      <c r="D35" s="25">
        <v>1</v>
      </c>
      <c r="E35" s="26">
        <v>1</v>
      </c>
      <c r="F35" s="39">
        <f t="shared" si="7"/>
        <v>18813</v>
      </c>
      <c r="G35" s="41"/>
      <c r="H35" s="26">
        <v>0</v>
      </c>
      <c r="I35" s="30">
        <v>1804</v>
      </c>
      <c r="J35" s="47">
        <f t="shared" si="0"/>
        <v>17009</v>
      </c>
      <c r="K35" s="32">
        <v>11</v>
      </c>
      <c r="L35" s="36">
        <v>0</v>
      </c>
      <c r="M35" s="36">
        <v>0.59166666666666667</v>
      </c>
      <c r="N35" s="36">
        <v>8.3333333333333332E-3</v>
      </c>
      <c r="O35" s="36">
        <v>4.1666666666666666E-3</v>
      </c>
      <c r="P35" s="36">
        <v>0.39583333333333331</v>
      </c>
      <c r="Q35" s="61">
        <v>0</v>
      </c>
      <c r="R35" s="35">
        <f t="shared" si="8"/>
        <v>0</v>
      </c>
      <c r="S35" s="25">
        <v>1</v>
      </c>
      <c r="T35" s="25">
        <v>1</v>
      </c>
      <c r="U35" s="64"/>
      <c r="V35" s="28">
        <f t="shared" si="1"/>
        <v>3</v>
      </c>
      <c r="W35" s="29">
        <f t="shared" si="2"/>
        <v>1.4833333333333334</v>
      </c>
      <c r="X35" s="29">
        <f t="shared" si="3"/>
        <v>2</v>
      </c>
      <c r="Y35" s="29">
        <f t="shared" si="4"/>
        <v>1.4833333333333334</v>
      </c>
      <c r="Z35" s="29">
        <f t="shared" si="5"/>
        <v>0.66666666666666663</v>
      </c>
      <c r="AA35" s="29">
        <f t="shared" si="6"/>
        <v>0</v>
      </c>
    </row>
    <row r="36" spans="1:27" s="29" customFormat="1" x14ac:dyDescent="0.25">
      <c r="A36" s="23">
        <v>27</v>
      </c>
      <c r="B36" s="10">
        <v>43917</v>
      </c>
      <c r="C36" s="24">
        <v>0</v>
      </c>
      <c r="D36" s="25">
        <v>1</v>
      </c>
      <c r="E36" s="26">
        <v>1</v>
      </c>
      <c r="F36" s="39">
        <f t="shared" si="7"/>
        <v>17009</v>
      </c>
      <c r="G36" s="41"/>
      <c r="H36" s="26">
        <v>0</v>
      </c>
      <c r="I36" s="30">
        <v>389</v>
      </c>
      <c r="J36" s="47">
        <f t="shared" si="0"/>
        <v>16620</v>
      </c>
      <c r="K36" s="32">
        <v>10</v>
      </c>
      <c r="L36" s="36">
        <v>0</v>
      </c>
      <c r="M36" s="36">
        <v>7.0833333333333331E-2</v>
      </c>
      <c r="N36" s="36">
        <v>4.1666666666666666E-3</v>
      </c>
      <c r="O36" s="36">
        <v>0</v>
      </c>
      <c r="P36" s="36">
        <v>0.92499999999999993</v>
      </c>
      <c r="Q36" s="61">
        <v>0</v>
      </c>
      <c r="R36" s="35">
        <f t="shared" si="8"/>
        <v>0</v>
      </c>
      <c r="S36" s="25">
        <v>1</v>
      </c>
      <c r="T36" s="25">
        <v>1</v>
      </c>
      <c r="U36" s="27"/>
      <c r="V36" s="28">
        <f t="shared" si="1"/>
        <v>3</v>
      </c>
      <c r="W36" s="29">
        <f t="shared" si="2"/>
        <v>1.4833333333333334</v>
      </c>
      <c r="X36" s="29">
        <f t="shared" si="3"/>
        <v>2</v>
      </c>
      <c r="Y36" s="29">
        <f t="shared" si="4"/>
        <v>1.4833333333333334</v>
      </c>
      <c r="Z36" s="29">
        <f t="shared" si="5"/>
        <v>0.66666666666666663</v>
      </c>
      <c r="AA36" s="29">
        <f t="shared" si="6"/>
        <v>0</v>
      </c>
    </row>
    <row r="37" spans="1:27" x14ac:dyDescent="0.25">
      <c r="A37" s="9">
        <v>28</v>
      </c>
      <c r="B37" s="10">
        <v>43918</v>
      </c>
      <c r="C37" s="19">
        <v>0</v>
      </c>
      <c r="D37" s="21">
        <v>1</v>
      </c>
      <c r="E37" s="16">
        <v>1</v>
      </c>
      <c r="F37" s="39">
        <f t="shared" si="7"/>
        <v>16620</v>
      </c>
      <c r="G37" s="40"/>
      <c r="H37" s="16">
        <v>0</v>
      </c>
      <c r="I37" s="30">
        <v>1035</v>
      </c>
      <c r="J37" s="47">
        <f t="shared" si="0"/>
        <v>15585</v>
      </c>
      <c r="K37" s="31">
        <v>9</v>
      </c>
      <c r="L37" s="35">
        <v>0</v>
      </c>
      <c r="M37" s="35">
        <v>0.28750000000000003</v>
      </c>
      <c r="N37" s="35">
        <v>1.2499999999999999E-2</v>
      </c>
      <c r="O37" s="35">
        <v>2.4999999999999998E-2</v>
      </c>
      <c r="P37" s="35">
        <v>0.67499999999999993</v>
      </c>
      <c r="Q37" s="61">
        <v>0</v>
      </c>
      <c r="R37" s="35">
        <f t="shared" si="8"/>
        <v>0</v>
      </c>
      <c r="S37" s="21">
        <v>1</v>
      </c>
      <c r="T37" s="21">
        <v>1</v>
      </c>
      <c r="U37" s="27"/>
      <c r="V37" s="22">
        <f t="shared" si="1"/>
        <v>3</v>
      </c>
      <c r="W37" s="1">
        <f t="shared" si="2"/>
        <v>1.4833333333333334</v>
      </c>
      <c r="X37" s="1">
        <f t="shared" si="3"/>
        <v>2</v>
      </c>
      <c r="Y37" s="1">
        <f t="shared" si="4"/>
        <v>1.4833333333333334</v>
      </c>
      <c r="Z37" s="1">
        <f t="shared" si="5"/>
        <v>0.66666666666666663</v>
      </c>
      <c r="AA37" s="1">
        <f t="shared" si="6"/>
        <v>0</v>
      </c>
    </row>
    <row r="38" spans="1:27" s="29" customFormat="1" x14ac:dyDescent="0.25">
      <c r="A38" s="23">
        <v>29</v>
      </c>
      <c r="B38" s="10">
        <v>43919</v>
      </c>
      <c r="C38" s="24">
        <v>0</v>
      </c>
      <c r="D38" s="25">
        <v>1</v>
      </c>
      <c r="E38" s="26">
        <v>1</v>
      </c>
      <c r="F38" s="39">
        <f t="shared" si="7"/>
        <v>15585</v>
      </c>
      <c r="G38" s="41"/>
      <c r="H38" s="26">
        <v>0</v>
      </c>
      <c r="I38" s="30">
        <v>192</v>
      </c>
      <c r="J38" s="47">
        <f t="shared" si="0"/>
        <v>15393</v>
      </c>
      <c r="K38" s="32">
        <v>8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25">
        <v>1</v>
      </c>
      <c r="T38" s="25">
        <v>1</v>
      </c>
      <c r="U38" s="64"/>
      <c r="V38" s="28">
        <f t="shared" si="1"/>
        <v>3</v>
      </c>
      <c r="W38" s="29">
        <f t="shared" si="2"/>
        <v>1.4833333333333334</v>
      </c>
      <c r="X38" s="29">
        <f t="shared" si="3"/>
        <v>2</v>
      </c>
      <c r="Y38" s="29">
        <f t="shared" si="4"/>
        <v>1.4833333333333334</v>
      </c>
      <c r="Z38" s="29">
        <f t="shared" si="5"/>
        <v>0.66666666666666663</v>
      </c>
      <c r="AA38" s="29">
        <f t="shared" si="6"/>
        <v>0</v>
      </c>
    </row>
    <row r="39" spans="1:27" s="29" customFormat="1" x14ac:dyDescent="0.25">
      <c r="A39" s="23">
        <v>30</v>
      </c>
      <c r="B39" s="10">
        <v>43920</v>
      </c>
      <c r="C39" s="24">
        <v>0</v>
      </c>
      <c r="D39" s="25">
        <v>1</v>
      </c>
      <c r="E39" s="26">
        <v>1</v>
      </c>
      <c r="F39" s="39">
        <f t="shared" si="7"/>
        <v>15393</v>
      </c>
      <c r="G39" s="41"/>
      <c r="H39" s="26">
        <v>0</v>
      </c>
      <c r="I39" s="30">
        <v>920</v>
      </c>
      <c r="J39" s="47">
        <f t="shared" si="0"/>
        <v>14473</v>
      </c>
      <c r="K39" s="32">
        <v>7</v>
      </c>
      <c r="L39" s="36">
        <v>0</v>
      </c>
      <c r="M39" s="36">
        <v>0.24166666666666667</v>
      </c>
      <c r="N39" s="36">
        <v>1.6666666666666666E-2</v>
      </c>
      <c r="O39" s="36">
        <v>2.4999999999999998E-2</v>
      </c>
      <c r="P39" s="36">
        <v>0.71666666666666667</v>
      </c>
      <c r="Q39" s="61">
        <v>0</v>
      </c>
      <c r="R39" s="35">
        <f>D39-(L39+M39+P39+N39+O39+Q39)</f>
        <v>0</v>
      </c>
      <c r="S39" s="25">
        <v>1</v>
      </c>
      <c r="T39" s="25">
        <v>1</v>
      </c>
      <c r="U39" s="27"/>
      <c r="V39" s="28">
        <f t="shared" si="1"/>
        <v>3</v>
      </c>
      <c r="W39" s="29">
        <f t="shared" si="2"/>
        <v>1.4833333333333334</v>
      </c>
      <c r="X39" s="29">
        <f t="shared" si="3"/>
        <v>2</v>
      </c>
      <c r="Y39" s="29">
        <f t="shared" si="4"/>
        <v>1.4833333333333334</v>
      </c>
      <c r="Z39" s="29">
        <f t="shared" si="5"/>
        <v>0.66666666666666663</v>
      </c>
      <c r="AA39" s="29">
        <f t="shared" si="6"/>
        <v>0</v>
      </c>
    </row>
    <row r="40" spans="1:27" ht="15.75" thickBot="1" x14ac:dyDescent="0.3">
      <c r="A40" s="12">
        <v>31</v>
      </c>
      <c r="B40" s="13">
        <v>43921</v>
      </c>
      <c r="C40" s="62">
        <v>0</v>
      </c>
      <c r="D40" s="63">
        <v>1</v>
      </c>
      <c r="E40" s="17">
        <v>1</v>
      </c>
      <c r="F40" s="42">
        <f t="shared" si="7"/>
        <v>14473</v>
      </c>
      <c r="G40" s="43"/>
      <c r="H40" s="17">
        <v>0</v>
      </c>
      <c r="I40" s="45">
        <v>1475</v>
      </c>
      <c r="J40" s="48">
        <f t="shared" si="0"/>
        <v>12998</v>
      </c>
      <c r="K40" s="33">
        <v>6</v>
      </c>
      <c r="L40" s="65">
        <v>0</v>
      </c>
      <c r="M40" s="65">
        <v>0.45416666666666666</v>
      </c>
      <c r="N40" s="65">
        <v>1.2499999999999999E-2</v>
      </c>
      <c r="O40" s="65">
        <v>2.0833333333333332E-2</v>
      </c>
      <c r="P40" s="65">
        <v>0.51250000000000007</v>
      </c>
      <c r="Q40" s="37">
        <v>0</v>
      </c>
      <c r="R40" s="37">
        <f>D40-(L40+M40+P40+N40+O40+Q40)</f>
        <v>0</v>
      </c>
      <c r="S40" s="63">
        <v>1</v>
      </c>
      <c r="T40" s="63">
        <v>1</v>
      </c>
      <c r="U40" s="83"/>
      <c r="V40" s="22">
        <f t="shared" si="1"/>
        <v>3</v>
      </c>
      <c r="W40" s="1">
        <f t="shared" si="2"/>
        <v>1.4833333333333334</v>
      </c>
      <c r="X40" s="1">
        <f t="shared" si="3"/>
        <v>2</v>
      </c>
      <c r="Y40" s="1">
        <f t="shared" si="4"/>
        <v>1.4833333333333334</v>
      </c>
      <c r="Z40" s="1">
        <f t="shared" si="5"/>
        <v>0.66666666666666663</v>
      </c>
      <c r="AA40" s="1">
        <f t="shared" si="6"/>
        <v>0</v>
      </c>
    </row>
    <row r="41" spans="1:27" ht="15.75" thickBot="1" x14ac:dyDescent="0.3">
      <c r="A41" s="180" t="s">
        <v>38</v>
      </c>
      <c r="B41" s="180"/>
      <c r="C41" s="180"/>
      <c r="D41" s="180"/>
      <c r="E41" s="82">
        <f>SUM(E10:E40)</f>
        <v>31</v>
      </c>
      <c r="F41" s="82"/>
      <c r="G41" s="82">
        <f>SUM(G10:G40)</f>
        <v>30000</v>
      </c>
      <c r="H41" s="82">
        <f t="shared" ref="H41" si="9">SUM(H10:H40)</f>
        <v>0</v>
      </c>
      <c r="I41" s="51">
        <f>SUM(I10:I40)</f>
        <v>30986</v>
      </c>
      <c r="J41" s="82"/>
      <c r="K41" s="82"/>
      <c r="L41" s="49">
        <f>SUM(L10:L40)</f>
        <v>0</v>
      </c>
      <c r="M41" s="49">
        <f t="shared" ref="M41:R41" si="10">SUM(M10:M40)</f>
        <v>7.7583333333333311</v>
      </c>
      <c r="N41" s="49">
        <f t="shared" si="10"/>
        <v>1.3708333333333325</v>
      </c>
      <c r="O41" s="49">
        <f t="shared" si="10"/>
        <v>0.84583333333333355</v>
      </c>
      <c r="P41" s="49">
        <f>SUM(P10:P40)</f>
        <v>19.024999999999999</v>
      </c>
      <c r="Q41" s="49"/>
      <c r="R41" s="49">
        <f t="shared" si="10"/>
        <v>1</v>
      </c>
      <c r="S41" s="50">
        <v>31</v>
      </c>
      <c r="T41" s="50">
        <v>31</v>
      </c>
      <c r="U41" s="86"/>
    </row>
    <row r="43" spans="1:27" x14ac:dyDescent="0.25">
      <c r="C43" s="2" t="s">
        <v>31</v>
      </c>
      <c r="D43" s="2"/>
      <c r="E43" s="2"/>
      <c r="F43" s="2"/>
      <c r="G43" s="2"/>
      <c r="H43" s="2"/>
      <c r="I43" s="2"/>
      <c r="K43" s="5"/>
      <c r="L43" s="2" t="s">
        <v>37</v>
      </c>
      <c r="M43" s="2"/>
      <c r="N43" s="2"/>
      <c r="O43" s="2"/>
      <c r="P43" s="2"/>
      <c r="Q43" s="2"/>
      <c r="R43" s="2"/>
      <c r="S43" s="2" t="s">
        <v>32</v>
      </c>
    </row>
    <row r="44" spans="1:27" x14ac:dyDescent="0.25">
      <c r="A44" s="2"/>
      <c r="B44" s="6"/>
      <c r="J44" s="2"/>
      <c r="K44" s="6"/>
      <c r="T44" s="2"/>
      <c r="U44" s="2"/>
    </row>
    <row r="45" spans="1:27" x14ac:dyDescent="0.25">
      <c r="A45" s="2"/>
      <c r="B45" s="6"/>
      <c r="J45" s="2"/>
      <c r="K45" s="6"/>
      <c r="T45" s="2"/>
      <c r="U45" s="2"/>
    </row>
    <row r="46" spans="1:27" x14ac:dyDescent="0.25">
      <c r="A46" s="2"/>
      <c r="B46" s="6"/>
      <c r="C46" s="2"/>
      <c r="D46" s="2"/>
      <c r="E46" s="2"/>
      <c r="F46" s="2"/>
      <c r="G46" s="2"/>
      <c r="H46" s="2"/>
      <c r="I46" s="2"/>
      <c r="J46" s="2"/>
      <c r="K46" s="6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7" x14ac:dyDescent="0.25">
      <c r="A47" s="2"/>
      <c r="B47" s="6" t="s">
        <v>39</v>
      </c>
      <c r="D47" s="2"/>
      <c r="E47" s="2"/>
      <c r="F47" s="2"/>
      <c r="G47" s="2"/>
      <c r="H47" s="2"/>
      <c r="I47" s="2"/>
      <c r="J47" s="2"/>
      <c r="K47" s="6" t="s">
        <v>82</v>
      </c>
      <c r="M47" s="2"/>
      <c r="N47" s="2"/>
      <c r="O47" s="2"/>
      <c r="P47" s="2"/>
      <c r="Q47" s="2"/>
      <c r="R47" s="2"/>
      <c r="S47" s="52" t="s">
        <v>40</v>
      </c>
      <c r="T47" s="2"/>
      <c r="U47" s="2"/>
    </row>
    <row r="48" spans="1:27" x14ac:dyDescent="0.25">
      <c r="A48" s="2"/>
      <c r="C48" s="6" t="s">
        <v>33</v>
      </c>
      <c r="D48" s="2"/>
      <c r="E48" s="2"/>
      <c r="F48" s="2"/>
      <c r="G48" s="2"/>
      <c r="H48" s="2"/>
      <c r="I48" s="2"/>
      <c r="J48" s="2"/>
      <c r="K48" s="5"/>
      <c r="L48" s="6" t="s">
        <v>33</v>
      </c>
      <c r="M48" s="2"/>
      <c r="N48" s="2"/>
      <c r="O48" s="2"/>
      <c r="P48" s="2"/>
      <c r="Q48" s="2"/>
      <c r="R48" s="2" t="s">
        <v>36</v>
      </c>
      <c r="S48" s="2"/>
      <c r="T48" s="2"/>
      <c r="U48" s="2"/>
    </row>
    <row r="50" spans="23:23" x14ac:dyDescent="0.25">
      <c r="W50" s="1">
        <f>23152-1656</f>
        <v>21496</v>
      </c>
    </row>
  </sheetData>
  <mergeCells count="24">
    <mergeCell ref="R8:R9"/>
    <mergeCell ref="A41:D41"/>
    <mergeCell ref="L7:R7"/>
    <mergeCell ref="M8:M9"/>
    <mergeCell ref="N8:N9"/>
    <mergeCell ref="O8:O9"/>
    <mergeCell ref="P8:P9"/>
    <mergeCell ref="Q8:Q9"/>
    <mergeCell ref="A1:U1"/>
    <mergeCell ref="A7:A9"/>
    <mergeCell ref="B7:B9"/>
    <mergeCell ref="C7:D7"/>
    <mergeCell ref="E7:E9"/>
    <mergeCell ref="F7:F8"/>
    <mergeCell ref="G7:H7"/>
    <mergeCell ref="I7:I8"/>
    <mergeCell ref="J7:J8"/>
    <mergeCell ref="K7:K9"/>
    <mergeCell ref="S7:S9"/>
    <mergeCell ref="T7:T9"/>
    <mergeCell ref="U7:U9"/>
    <mergeCell ref="C8:C9"/>
    <mergeCell ref="D8:D9"/>
    <mergeCell ref="L8:L9"/>
  </mergeCells>
  <pageMargins left="0.27" right="0.2" top="0.37" bottom="0.28000000000000003" header="0.31" footer="0.3"/>
  <pageSetup paperSize="9" scale="73" orientation="landscape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view="pageBreakPreview" topLeftCell="A17" zoomScale="90" zoomScaleNormal="90" zoomScaleSheetLayoutView="90" workbookViewId="0">
      <selection activeCell="U39" sqref="U39"/>
    </sheetView>
  </sheetViews>
  <sheetFormatPr defaultRowHeight="15" x14ac:dyDescent="0.25"/>
  <cols>
    <col min="1" max="1" width="4.28515625" style="1" customWidth="1"/>
    <col min="2" max="2" width="8.42578125" style="5" customWidth="1"/>
    <col min="3" max="3" width="7.42578125" style="1" customWidth="1"/>
    <col min="4" max="4" width="7.7109375" style="1" customWidth="1"/>
    <col min="5" max="5" width="7.85546875" style="1" customWidth="1"/>
    <col min="6" max="6" width="10.42578125" style="1" customWidth="1"/>
    <col min="7" max="7" width="7.28515625" style="1" customWidth="1"/>
    <col min="8" max="8" width="8" style="1" customWidth="1"/>
    <col min="9" max="9" width="9.140625" style="1" customWidth="1"/>
    <col min="10" max="10" width="10.42578125" style="1" customWidth="1"/>
    <col min="11" max="11" width="7.7109375" style="1" customWidth="1"/>
    <col min="12" max="13" width="8.28515625" style="1" customWidth="1"/>
    <col min="14" max="14" width="8.42578125" style="1" customWidth="1"/>
    <col min="15" max="15" width="10" style="1" customWidth="1"/>
    <col min="16" max="17" width="8.5703125" style="1" customWidth="1"/>
    <col min="18" max="18" width="8.7109375" style="1" customWidth="1"/>
    <col min="19" max="19" width="10.42578125" style="1" customWidth="1"/>
    <col min="20" max="20" width="8.42578125" style="1" customWidth="1"/>
    <col min="21" max="21" width="26.42578125" style="1" customWidth="1"/>
    <col min="22" max="16384" width="9.140625" style="1"/>
  </cols>
  <sheetData>
    <row r="1" spans="1:27" ht="18" customHeight="1" x14ac:dyDescent="0.25">
      <c r="A1" s="166" t="s">
        <v>23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</row>
    <row r="2" spans="1:27" x14ac:dyDescent="0.25">
      <c r="C2" s="3" t="s">
        <v>24</v>
      </c>
      <c r="D2" s="4"/>
      <c r="E2" s="4"/>
      <c r="F2" s="4" t="s">
        <v>54</v>
      </c>
      <c r="G2" s="4"/>
      <c r="H2" s="4"/>
      <c r="I2" s="4"/>
    </row>
    <row r="3" spans="1:27" x14ac:dyDescent="0.25">
      <c r="C3" s="3" t="s">
        <v>25</v>
      </c>
      <c r="D3" s="4"/>
      <c r="E3" s="4"/>
      <c r="F3" s="4" t="s">
        <v>55</v>
      </c>
      <c r="G3" s="4"/>
      <c r="H3" s="4"/>
      <c r="I3" s="4"/>
    </row>
    <row r="4" spans="1:27" x14ac:dyDescent="0.25">
      <c r="C4" s="3" t="s">
        <v>26</v>
      </c>
      <c r="D4" s="4"/>
      <c r="E4" s="4"/>
      <c r="F4" s="4" t="s">
        <v>80</v>
      </c>
      <c r="G4" s="4"/>
      <c r="H4" s="4"/>
      <c r="I4" s="4"/>
    </row>
    <row r="5" spans="1:27" x14ac:dyDescent="0.25">
      <c r="C5" s="3" t="s">
        <v>27</v>
      </c>
      <c r="D5" s="4"/>
      <c r="E5" s="4"/>
      <c r="F5" s="4" t="s">
        <v>29</v>
      </c>
      <c r="G5" s="4"/>
      <c r="H5" s="4"/>
      <c r="I5" s="4"/>
    </row>
    <row r="6" spans="1:27" ht="15.75" thickBot="1" x14ac:dyDescent="0.3">
      <c r="C6" s="3" t="s">
        <v>28</v>
      </c>
      <c r="D6" s="4"/>
      <c r="E6" s="4"/>
      <c r="F6" s="4" t="s">
        <v>90</v>
      </c>
      <c r="G6" s="4"/>
      <c r="H6" s="4"/>
      <c r="I6" s="4"/>
    </row>
    <row r="7" spans="1:27" ht="30.75" customHeight="1" x14ac:dyDescent="0.25">
      <c r="A7" s="167" t="s">
        <v>1</v>
      </c>
      <c r="B7" s="170" t="s">
        <v>2</v>
      </c>
      <c r="C7" s="173" t="s">
        <v>0</v>
      </c>
      <c r="D7" s="173"/>
      <c r="E7" s="173" t="s">
        <v>5</v>
      </c>
      <c r="F7" s="173" t="s">
        <v>7</v>
      </c>
      <c r="G7" s="173" t="s">
        <v>8</v>
      </c>
      <c r="H7" s="173"/>
      <c r="I7" s="176" t="s">
        <v>13</v>
      </c>
      <c r="J7" s="173" t="s">
        <v>15</v>
      </c>
      <c r="K7" s="173" t="s">
        <v>21</v>
      </c>
      <c r="L7" s="173" t="s">
        <v>18</v>
      </c>
      <c r="M7" s="173"/>
      <c r="N7" s="173"/>
      <c r="O7" s="173"/>
      <c r="P7" s="173"/>
      <c r="Q7" s="173"/>
      <c r="R7" s="173"/>
      <c r="S7" s="173" t="s">
        <v>19</v>
      </c>
      <c r="T7" s="173" t="s">
        <v>20</v>
      </c>
      <c r="U7" s="177" t="s">
        <v>22</v>
      </c>
    </row>
    <row r="8" spans="1:27" ht="17.25" customHeight="1" x14ac:dyDescent="0.25">
      <c r="A8" s="168"/>
      <c r="B8" s="171"/>
      <c r="C8" s="174" t="s">
        <v>3</v>
      </c>
      <c r="D8" s="174" t="s">
        <v>4</v>
      </c>
      <c r="E8" s="174"/>
      <c r="F8" s="174"/>
      <c r="G8" s="87" t="s">
        <v>9</v>
      </c>
      <c r="H8" s="87" t="s">
        <v>10</v>
      </c>
      <c r="I8" s="174"/>
      <c r="J8" s="174"/>
      <c r="K8" s="174"/>
      <c r="L8" s="174" t="s">
        <v>45</v>
      </c>
      <c r="M8" s="174" t="s">
        <v>46</v>
      </c>
      <c r="N8" s="174" t="s">
        <v>34</v>
      </c>
      <c r="O8" s="181" t="s">
        <v>35</v>
      </c>
      <c r="P8" s="174" t="s">
        <v>47</v>
      </c>
      <c r="Q8" s="181" t="s">
        <v>48</v>
      </c>
      <c r="R8" s="174" t="s">
        <v>17</v>
      </c>
      <c r="S8" s="174"/>
      <c r="T8" s="174"/>
      <c r="U8" s="178"/>
    </row>
    <row r="9" spans="1:27" ht="26.25" customHeight="1" thickBot="1" x14ac:dyDescent="0.3">
      <c r="A9" s="169"/>
      <c r="B9" s="172"/>
      <c r="C9" s="175"/>
      <c r="D9" s="175"/>
      <c r="E9" s="175"/>
      <c r="F9" s="88" t="s">
        <v>6</v>
      </c>
      <c r="G9" s="88" t="s">
        <v>11</v>
      </c>
      <c r="H9" s="88" t="s">
        <v>12</v>
      </c>
      <c r="I9" s="88" t="s">
        <v>14</v>
      </c>
      <c r="J9" s="88" t="s">
        <v>16</v>
      </c>
      <c r="K9" s="175"/>
      <c r="L9" s="175"/>
      <c r="M9" s="175"/>
      <c r="N9" s="175"/>
      <c r="O9" s="182"/>
      <c r="P9" s="175"/>
      <c r="Q9" s="182"/>
      <c r="R9" s="175"/>
      <c r="S9" s="175"/>
      <c r="T9" s="175"/>
      <c r="U9" s="179"/>
      <c r="V9" s="22">
        <f>180/60</f>
        <v>3</v>
      </c>
      <c r="W9" s="1">
        <f>89/60</f>
        <v>1.4833333333333334</v>
      </c>
      <c r="X9" s="1">
        <f>120/60</f>
        <v>2</v>
      </c>
      <c r="Y9" s="1">
        <f>89/60</f>
        <v>1.4833333333333334</v>
      </c>
      <c r="Z9" s="1">
        <f>40/60</f>
        <v>0.66666666666666663</v>
      </c>
      <c r="AA9" s="1">
        <f>0/60</f>
        <v>0</v>
      </c>
    </row>
    <row r="10" spans="1:27" x14ac:dyDescent="0.25">
      <c r="A10" s="7">
        <v>1</v>
      </c>
      <c r="B10" s="8">
        <v>43922</v>
      </c>
      <c r="C10" s="18">
        <v>0</v>
      </c>
      <c r="D10" s="20">
        <v>1</v>
      </c>
      <c r="E10" s="15">
        <v>1</v>
      </c>
      <c r="F10" s="15">
        <v>12998</v>
      </c>
      <c r="G10" s="38"/>
      <c r="H10" s="15">
        <v>0</v>
      </c>
      <c r="I10" s="44">
        <v>1347</v>
      </c>
      <c r="J10" s="47">
        <f>(F10+G10)-(H10+I10)</f>
        <v>11651</v>
      </c>
      <c r="K10" s="31">
        <v>5</v>
      </c>
      <c r="L10" s="34">
        <v>0</v>
      </c>
      <c r="M10" s="35">
        <v>0.39166666666666666</v>
      </c>
      <c r="N10" s="35">
        <v>2.4999999999999998E-2</v>
      </c>
      <c r="O10" s="35">
        <v>2.9166666666666664E-2</v>
      </c>
      <c r="P10" s="35">
        <v>0.5541666666666667</v>
      </c>
      <c r="Q10" s="61">
        <v>0</v>
      </c>
      <c r="R10" s="34">
        <f>D10-(L10+M10+N10+O10+P10+Q10)</f>
        <v>0</v>
      </c>
      <c r="S10" s="20">
        <v>1</v>
      </c>
      <c r="T10" s="20">
        <v>1</v>
      </c>
      <c r="U10" s="84"/>
      <c r="V10" s="22">
        <f t="shared" ref="V10:V39" si="0">180/60</f>
        <v>3</v>
      </c>
      <c r="W10" s="1">
        <f t="shared" ref="W10:W39" si="1">89/60</f>
        <v>1.4833333333333334</v>
      </c>
      <c r="X10" s="1">
        <f t="shared" ref="X10:X39" si="2">120/60</f>
        <v>2</v>
      </c>
      <c r="Y10" s="1">
        <f t="shared" ref="Y10:Y39" si="3">89/60</f>
        <v>1.4833333333333334</v>
      </c>
      <c r="Z10" s="1">
        <f t="shared" ref="Z10:Z39" si="4">40/60</f>
        <v>0.66666666666666663</v>
      </c>
      <c r="AA10" s="1">
        <f t="shared" ref="AA10:AA39" si="5">0/60</f>
        <v>0</v>
      </c>
    </row>
    <row r="11" spans="1:27" x14ac:dyDescent="0.25">
      <c r="A11" s="9">
        <v>2</v>
      </c>
      <c r="B11" s="10">
        <v>43923</v>
      </c>
      <c r="C11" s="19">
        <v>0</v>
      </c>
      <c r="D11" s="21">
        <v>1</v>
      </c>
      <c r="E11" s="16">
        <v>1</v>
      </c>
      <c r="F11" s="39">
        <f>F10-I10+G10</f>
        <v>11651</v>
      </c>
      <c r="G11" s="40"/>
      <c r="H11" s="16">
        <v>0</v>
      </c>
      <c r="I11" s="39">
        <v>1128</v>
      </c>
      <c r="J11" s="47">
        <f t="shared" ref="J11:J39" si="6">(F11+G11)-(H11+I11)</f>
        <v>10523</v>
      </c>
      <c r="K11" s="31">
        <v>4</v>
      </c>
      <c r="L11" s="35">
        <v>0</v>
      </c>
      <c r="M11" s="35">
        <v>0.30416666666666664</v>
      </c>
      <c r="N11" s="35">
        <v>1.6666666666666666E-2</v>
      </c>
      <c r="O11" s="35">
        <v>4.5833333333333337E-2</v>
      </c>
      <c r="P11" s="35">
        <v>0.6333333333333333</v>
      </c>
      <c r="Q11" s="61">
        <v>0</v>
      </c>
      <c r="R11" s="35">
        <f>D11-(L11+M11+P11+N11+O11+Q11)</f>
        <v>0</v>
      </c>
      <c r="S11" s="21">
        <v>1</v>
      </c>
      <c r="T11" s="21">
        <v>1</v>
      </c>
      <c r="U11" s="107"/>
      <c r="V11" s="22">
        <f t="shared" si="0"/>
        <v>3</v>
      </c>
      <c r="W11" s="1">
        <f t="shared" si="1"/>
        <v>1.4833333333333334</v>
      </c>
      <c r="X11" s="1">
        <f t="shared" si="2"/>
        <v>2</v>
      </c>
      <c r="Y11" s="1">
        <f t="shared" si="3"/>
        <v>1.4833333333333334</v>
      </c>
      <c r="Z11" s="1">
        <f t="shared" si="4"/>
        <v>0.66666666666666663</v>
      </c>
      <c r="AA11" s="1">
        <f t="shared" si="5"/>
        <v>0</v>
      </c>
    </row>
    <row r="12" spans="1:27" x14ac:dyDescent="0.25">
      <c r="A12" s="9">
        <v>3</v>
      </c>
      <c r="B12" s="10">
        <v>43924</v>
      </c>
      <c r="C12" s="19">
        <v>0</v>
      </c>
      <c r="D12" s="21">
        <v>1</v>
      </c>
      <c r="E12" s="16">
        <v>1</v>
      </c>
      <c r="F12" s="39">
        <f t="shared" ref="F12:F39" si="7">F11-I11+G11</f>
        <v>10523</v>
      </c>
      <c r="G12" s="40"/>
      <c r="H12" s="16">
        <v>0</v>
      </c>
      <c r="I12" s="39">
        <v>950</v>
      </c>
      <c r="J12" s="47">
        <f t="shared" si="6"/>
        <v>9573</v>
      </c>
      <c r="K12" s="31">
        <v>3</v>
      </c>
      <c r="L12" s="35">
        <v>0</v>
      </c>
      <c r="M12" s="35">
        <v>0.15416666666666667</v>
      </c>
      <c r="N12" s="35">
        <v>0.17500000000000002</v>
      </c>
      <c r="O12" s="35">
        <v>4.1666666666666666E-3</v>
      </c>
      <c r="P12" s="35">
        <v>0.66666666666666663</v>
      </c>
      <c r="Q12" s="61">
        <v>0</v>
      </c>
      <c r="R12" s="35">
        <f t="shared" ref="R12:R37" si="8">D12-(L12+M12+P12+N12+O12+Q12)</f>
        <v>0</v>
      </c>
      <c r="S12" s="21">
        <v>1</v>
      </c>
      <c r="T12" s="21">
        <v>1</v>
      </c>
      <c r="U12" s="11"/>
      <c r="V12" s="22">
        <f t="shared" si="0"/>
        <v>3</v>
      </c>
      <c r="W12" s="1">
        <f t="shared" si="1"/>
        <v>1.4833333333333334</v>
      </c>
      <c r="X12" s="1">
        <f t="shared" si="2"/>
        <v>2</v>
      </c>
      <c r="Y12" s="1">
        <f t="shared" si="3"/>
        <v>1.4833333333333334</v>
      </c>
      <c r="Z12" s="1">
        <f t="shared" si="4"/>
        <v>0.66666666666666663</v>
      </c>
      <c r="AA12" s="1">
        <f t="shared" si="5"/>
        <v>0</v>
      </c>
    </row>
    <row r="13" spans="1:27" ht="33.75" x14ac:dyDescent="0.25">
      <c r="A13" s="9">
        <v>4</v>
      </c>
      <c r="B13" s="10">
        <v>43925</v>
      </c>
      <c r="C13" s="19">
        <v>0</v>
      </c>
      <c r="D13" s="21">
        <v>1</v>
      </c>
      <c r="E13" s="16">
        <v>1</v>
      </c>
      <c r="F13" s="39">
        <f t="shared" si="7"/>
        <v>9573</v>
      </c>
      <c r="G13" s="40">
        <v>10000</v>
      </c>
      <c r="H13" s="16">
        <v>0</v>
      </c>
      <c r="I13" s="39">
        <v>1340</v>
      </c>
      <c r="J13" s="47">
        <f t="shared" si="6"/>
        <v>18233</v>
      </c>
      <c r="K13" s="32">
        <v>16</v>
      </c>
      <c r="L13" s="35">
        <v>0</v>
      </c>
      <c r="M13" s="35">
        <v>0.25416666666666665</v>
      </c>
      <c r="N13" s="35">
        <v>0.23333333333333331</v>
      </c>
      <c r="O13" s="35">
        <v>8.3333333333333332E-3</v>
      </c>
      <c r="P13" s="35">
        <v>0.50416666666666665</v>
      </c>
      <c r="Q13" s="61">
        <v>0</v>
      </c>
      <c r="R13" s="35">
        <f t="shared" si="8"/>
        <v>0</v>
      </c>
      <c r="S13" s="21">
        <v>1</v>
      </c>
      <c r="T13" s="21">
        <v>1</v>
      </c>
      <c r="U13" s="64" t="s">
        <v>85</v>
      </c>
      <c r="V13" s="22">
        <f t="shared" si="0"/>
        <v>3</v>
      </c>
      <c r="W13" s="1">
        <f t="shared" si="1"/>
        <v>1.4833333333333334</v>
      </c>
      <c r="X13" s="1">
        <f t="shared" si="2"/>
        <v>2</v>
      </c>
      <c r="Y13" s="1">
        <f t="shared" si="3"/>
        <v>1.4833333333333334</v>
      </c>
      <c r="Z13" s="1">
        <f t="shared" si="4"/>
        <v>0.66666666666666663</v>
      </c>
      <c r="AA13" s="1">
        <f t="shared" si="5"/>
        <v>0</v>
      </c>
    </row>
    <row r="14" spans="1:27" s="29" customFormat="1" x14ac:dyDescent="0.25">
      <c r="A14" s="23">
        <v>5</v>
      </c>
      <c r="B14" s="10">
        <v>43926</v>
      </c>
      <c r="C14" s="24">
        <v>0</v>
      </c>
      <c r="D14" s="25">
        <v>1</v>
      </c>
      <c r="E14" s="26">
        <v>1</v>
      </c>
      <c r="F14" s="39">
        <f t="shared" si="7"/>
        <v>18233</v>
      </c>
      <c r="G14" s="41"/>
      <c r="H14" s="26">
        <v>0</v>
      </c>
      <c r="I14" s="30">
        <v>836</v>
      </c>
      <c r="J14" s="47">
        <f t="shared" si="6"/>
        <v>17397</v>
      </c>
      <c r="K14" s="32">
        <v>14</v>
      </c>
      <c r="L14" s="36">
        <v>0</v>
      </c>
      <c r="M14" s="36">
        <v>5.8333333333333327E-2</v>
      </c>
      <c r="N14" s="36">
        <v>0.25416666666666665</v>
      </c>
      <c r="O14" s="36">
        <v>0</v>
      </c>
      <c r="P14" s="36">
        <v>0.6875</v>
      </c>
      <c r="Q14" s="61">
        <v>0</v>
      </c>
      <c r="R14" s="35">
        <f t="shared" si="8"/>
        <v>0</v>
      </c>
      <c r="S14" s="25">
        <v>1</v>
      </c>
      <c r="T14" s="25">
        <v>1</v>
      </c>
      <c r="U14" s="85"/>
      <c r="V14" s="28">
        <f t="shared" si="0"/>
        <v>3</v>
      </c>
      <c r="W14" s="29">
        <f t="shared" si="1"/>
        <v>1.4833333333333334</v>
      </c>
      <c r="X14" s="29">
        <f t="shared" si="2"/>
        <v>2</v>
      </c>
      <c r="Y14" s="29">
        <f t="shared" si="3"/>
        <v>1.4833333333333334</v>
      </c>
      <c r="Z14" s="29">
        <f t="shared" si="4"/>
        <v>0.66666666666666663</v>
      </c>
      <c r="AA14" s="29">
        <f t="shared" si="5"/>
        <v>0</v>
      </c>
    </row>
    <row r="15" spans="1:27" s="29" customFormat="1" x14ac:dyDescent="0.25">
      <c r="A15" s="23">
        <v>6</v>
      </c>
      <c r="B15" s="10">
        <v>43927</v>
      </c>
      <c r="C15" s="24">
        <v>0</v>
      </c>
      <c r="D15" s="25">
        <v>1</v>
      </c>
      <c r="E15" s="26">
        <v>1</v>
      </c>
      <c r="F15" s="39">
        <f t="shared" si="7"/>
        <v>17397</v>
      </c>
      <c r="G15" s="41"/>
      <c r="H15" s="26">
        <v>0</v>
      </c>
      <c r="I15" s="30">
        <v>1155</v>
      </c>
      <c r="J15" s="47">
        <f t="shared" si="6"/>
        <v>16242</v>
      </c>
      <c r="K15" s="32">
        <v>12</v>
      </c>
      <c r="L15" s="36">
        <v>0</v>
      </c>
      <c r="M15" s="36">
        <v>0.25</v>
      </c>
      <c r="N15" s="36">
        <v>6.6666666666666666E-2</v>
      </c>
      <c r="O15" s="36">
        <v>8.3333333333333329E-2</v>
      </c>
      <c r="P15" s="54">
        <v>0.6</v>
      </c>
      <c r="Q15" s="61">
        <v>0</v>
      </c>
      <c r="R15" s="35">
        <f t="shared" si="8"/>
        <v>0</v>
      </c>
      <c r="S15" s="25">
        <v>1</v>
      </c>
      <c r="T15" s="25">
        <v>1</v>
      </c>
      <c r="U15" s="75"/>
      <c r="V15" s="28">
        <f t="shared" si="0"/>
        <v>3</v>
      </c>
      <c r="W15" s="29">
        <f t="shared" si="1"/>
        <v>1.4833333333333334</v>
      </c>
      <c r="X15" s="29">
        <f t="shared" si="2"/>
        <v>2</v>
      </c>
      <c r="Y15" s="29">
        <f t="shared" si="3"/>
        <v>1.4833333333333334</v>
      </c>
      <c r="Z15" s="29">
        <f t="shared" si="4"/>
        <v>0.66666666666666663</v>
      </c>
      <c r="AA15" s="29">
        <f t="shared" si="5"/>
        <v>0</v>
      </c>
    </row>
    <row r="16" spans="1:27" s="29" customFormat="1" x14ac:dyDescent="0.25">
      <c r="A16" s="23">
        <v>7</v>
      </c>
      <c r="B16" s="10">
        <v>43928</v>
      </c>
      <c r="C16" s="24">
        <v>0</v>
      </c>
      <c r="D16" s="25">
        <v>1</v>
      </c>
      <c r="E16" s="26">
        <v>1</v>
      </c>
      <c r="F16" s="39">
        <f t="shared" si="7"/>
        <v>16242</v>
      </c>
      <c r="G16" s="41"/>
      <c r="H16" s="26">
        <v>0</v>
      </c>
      <c r="I16" s="30">
        <v>810</v>
      </c>
      <c r="J16" s="47">
        <f t="shared" si="6"/>
        <v>15432</v>
      </c>
      <c r="K16" s="32">
        <v>11</v>
      </c>
      <c r="L16" s="36">
        <v>0</v>
      </c>
      <c r="M16" s="36">
        <v>0.1125</v>
      </c>
      <c r="N16" s="36">
        <v>0.16666666666666666</v>
      </c>
      <c r="O16" s="53">
        <v>0</v>
      </c>
      <c r="P16" s="36">
        <v>0.72083333333333333</v>
      </c>
      <c r="Q16" s="61">
        <v>0</v>
      </c>
      <c r="R16" s="35">
        <f t="shared" si="8"/>
        <v>0</v>
      </c>
      <c r="S16" s="25">
        <v>1</v>
      </c>
      <c r="T16" s="25">
        <v>1</v>
      </c>
      <c r="U16" s="27"/>
      <c r="V16" s="28">
        <f t="shared" si="0"/>
        <v>3</v>
      </c>
      <c r="W16" s="29">
        <f t="shared" si="1"/>
        <v>1.4833333333333334</v>
      </c>
      <c r="X16" s="29">
        <f t="shared" si="2"/>
        <v>2</v>
      </c>
      <c r="Y16" s="29">
        <f t="shared" si="3"/>
        <v>1.4833333333333334</v>
      </c>
      <c r="Z16" s="29">
        <f t="shared" si="4"/>
        <v>0.66666666666666663</v>
      </c>
      <c r="AA16" s="29">
        <f t="shared" si="5"/>
        <v>0</v>
      </c>
    </row>
    <row r="17" spans="1:27" s="29" customFormat="1" x14ac:dyDescent="0.25">
      <c r="A17" s="23">
        <v>8</v>
      </c>
      <c r="B17" s="10">
        <v>43929</v>
      </c>
      <c r="C17" s="24">
        <v>0</v>
      </c>
      <c r="D17" s="25">
        <v>1</v>
      </c>
      <c r="E17" s="26">
        <v>1</v>
      </c>
      <c r="F17" s="39">
        <f t="shared" si="7"/>
        <v>15432</v>
      </c>
      <c r="G17" s="41"/>
      <c r="H17" s="26">
        <v>0</v>
      </c>
      <c r="I17" s="30">
        <v>774</v>
      </c>
      <c r="J17" s="47">
        <f t="shared" si="6"/>
        <v>14658</v>
      </c>
      <c r="K17" s="32">
        <v>10</v>
      </c>
      <c r="L17" s="36">
        <v>0</v>
      </c>
      <c r="M17" s="36">
        <v>0.1125</v>
      </c>
      <c r="N17" s="36">
        <v>0.14583333333333334</v>
      </c>
      <c r="O17" s="53">
        <v>0</v>
      </c>
      <c r="P17" s="36">
        <v>0.7416666666666667</v>
      </c>
      <c r="Q17" s="61">
        <v>0</v>
      </c>
      <c r="R17" s="35">
        <f t="shared" si="8"/>
        <v>0</v>
      </c>
      <c r="S17" s="25">
        <v>1</v>
      </c>
      <c r="T17" s="25">
        <v>1</v>
      </c>
      <c r="U17" s="27"/>
      <c r="V17" s="28">
        <f t="shared" si="0"/>
        <v>3</v>
      </c>
      <c r="W17" s="29">
        <f t="shared" si="1"/>
        <v>1.4833333333333334</v>
      </c>
      <c r="X17" s="29">
        <f t="shared" si="2"/>
        <v>2</v>
      </c>
      <c r="Y17" s="29">
        <f t="shared" si="3"/>
        <v>1.4833333333333334</v>
      </c>
      <c r="Z17" s="29">
        <f t="shared" si="4"/>
        <v>0.66666666666666663</v>
      </c>
      <c r="AA17" s="29">
        <f t="shared" si="5"/>
        <v>0</v>
      </c>
    </row>
    <row r="18" spans="1:27" s="29" customFormat="1" x14ac:dyDescent="0.25">
      <c r="A18" s="23">
        <v>9</v>
      </c>
      <c r="B18" s="10">
        <v>43930</v>
      </c>
      <c r="C18" s="24">
        <v>0</v>
      </c>
      <c r="D18" s="25">
        <v>1</v>
      </c>
      <c r="E18" s="26">
        <v>1</v>
      </c>
      <c r="F18" s="39">
        <f t="shared" si="7"/>
        <v>14658</v>
      </c>
      <c r="G18" s="41"/>
      <c r="H18" s="26">
        <v>0</v>
      </c>
      <c r="I18" s="30">
        <v>872</v>
      </c>
      <c r="J18" s="47">
        <f t="shared" si="6"/>
        <v>13786</v>
      </c>
      <c r="K18" s="32">
        <v>9</v>
      </c>
      <c r="L18" s="36">
        <v>0</v>
      </c>
      <c r="M18" s="36">
        <v>8.7500000000000008E-2</v>
      </c>
      <c r="N18" s="36">
        <v>0.1875</v>
      </c>
      <c r="O18" s="36">
        <v>4.5833333333333337E-2</v>
      </c>
      <c r="P18" s="36">
        <v>0.6791666666666667</v>
      </c>
      <c r="Q18" s="61">
        <v>0</v>
      </c>
      <c r="R18" s="35">
        <f t="shared" si="8"/>
        <v>0</v>
      </c>
      <c r="S18" s="25">
        <v>1</v>
      </c>
      <c r="T18" s="25">
        <v>1</v>
      </c>
      <c r="U18" s="64"/>
      <c r="V18" s="28">
        <f t="shared" si="0"/>
        <v>3</v>
      </c>
      <c r="W18" s="29">
        <f t="shared" si="1"/>
        <v>1.4833333333333334</v>
      </c>
      <c r="X18" s="29">
        <f t="shared" si="2"/>
        <v>2</v>
      </c>
      <c r="Y18" s="29">
        <f t="shared" si="3"/>
        <v>1.4833333333333334</v>
      </c>
      <c r="Z18" s="29">
        <f t="shared" si="4"/>
        <v>0.66666666666666663</v>
      </c>
      <c r="AA18" s="29">
        <f t="shared" si="5"/>
        <v>0</v>
      </c>
    </row>
    <row r="19" spans="1:27" s="29" customFormat="1" x14ac:dyDescent="0.25">
      <c r="A19" s="23">
        <v>10</v>
      </c>
      <c r="B19" s="10">
        <v>43931</v>
      </c>
      <c r="C19" s="24">
        <v>0</v>
      </c>
      <c r="D19" s="25">
        <v>1</v>
      </c>
      <c r="E19" s="26">
        <v>1</v>
      </c>
      <c r="F19" s="39">
        <f t="shared" si="7"/>
        <v>13786</v>
      </c>
      <c r="G19" s="41"/>
      <c r="H19" s="26">
        <v>0</v>
      </c>
      <c r="I19" s="30">
        <v>1598</v>
      </c>
      <c r="J19" s="47">
        <f t="shared" si="6"/>
        <v>12188</v>
      </c>
      <c r="K19" s="32">
        <v>8</v>
      </c>
      <c r="L19" s="36">
        <v>0</v>
      </c>
      <c r="M19" s="36">
        <v>0.4375</v>
      </c>
      <c r="N19" s="36">
        <v>0.10833333333333334</v>
      </c>
      <c r="O19" s="36">
        <v>1.2499999999999999E-2</v>
      </c>
      <c r="P19" s="36">
        <v>0.44166666666666665</v>
      </c>
      <c r="Q19" s="61">
        <v>0</v>
      </c>
      <c r="R19" s="35">
        <f t="shared" si="8"/>
        <v>0</v>
      </c>
      <c r="S19" s="25">
        <v>1</v>
      </c>
      <c r="T19" s="25">
        <v>1</v>
      </c>
      <c r="U19" s="27"/>
      <c r="V19" s="28">
        <f t="shared" si="0"/>
        <v>3</v>
      </c>
      <c r="W19" s="29">
        <f t="shared" si="1"/>
        <v>1.4833333333333334</v>
      </c>
      <c r="X19" s="29">
        <f t="shared" si="2"/>
        <v>2</v>
      </c>
      <c r="Y19" s="29">
        <f t="shared" si="3"/>
        <v>1.4833333333333334</v>
      </c>
      <c r="Z19" s="29">
        <f t="shared" si="4"/>
        <v>0.66666666666666663</v>
      </c>
      <c r="AA19" s="29">
        <f t="shared" si="5"/>
        <v>0</v>
      </c>
    </row>
    <row r="20" spans="1:27" s="29" customFormat="1" x14ac:dyDescent="0.25">
      <c r="A20" s="23">
        <v>11</v>
      </c>
      <c r="B20" s="10">
        <v>43932</v>
      </c>
      <c r="C20" s="24">
        <v>0</v>
      </c>
      <c r="D20" s="25">
        <v>1</v>
      </c>
      <c r="E20" s="26">
        <v>1</v>
      </c>
      <c r="F20" s="39">
        <f t="shared" si="7"/>
        <v>12188</v>
      </c>
      <c r="G20" s="41"/>
      <c r="H20" s="26">
        <v>0</v>
      </c>
      <c r="I20" s="30">
        <v>1176</v>
      </c>
      <c r="J20" s="47">
        <f t="shared" si="6"/>
        <v>11012</v>
      </c>
      <c r="K20" s="32">
        <v>7</v>
      </c>
      <c r="L20" s="36">
        <v>0</v>
      </c>
      <c r="M20" s="36">
        <v>0.28750000000000003</v>
      </c>
      <c r="N20" s="36">
        <v>0.10833333333333334</v>
      </c>
      <c r="O20" s="36">
        <v>4.1666666666666666E-3</v>
      </c>
      <c r="P20" s="36">
        <v>0.6</v>
      </c>
      <c r="Q20" s="61">
        <v>0</v>
      </c>
      <c r="R20" s="35">
        <f t="shared" si="8"/>
        <v>0</v>
      </c>
      <c r="S20" s="25">
        <v>1</v>
      </c>
      <c r="T20" s="25">
        <v>1</v>
      </c>
      <c r="U20" s="64"/>
      <c r="V20" s="28">
        <f t="shared" si="0"/>
        <v>3</v>
      </c>
      <c r="W20" s="29">
        <f t="shared" si="1"/>
        <v>1.4833333333333334</v>
      </c>
      <c r="X20" s="29">
        <f t="shared" si="2"/>
        <v>2</v>
      </c>
      <c r="Y20" s="29">
        <f t="shared" si="3"/>
        <v>1.4833333333333334</v>
      </c>
      <c r="Z20" s="29">
        <f t="shared" si="4"/>
        <v>0.66666666666666663</v>
      </c>
      <c r="AA20" s="29">
        <f t="shared" si="5"/>
        <v>0</v>
      </c>
    </row>
    <row r="21" spans="1:27" s="29" customFormat="1" x14ac:dyDescent="0.25">
      <c r="A21" s="23">
        <v>12</v>
      </c>
      <c r="B21" s="10">
        <v>43933</v>
      </c>
      <c r="C21" s="24">
        <v>0</v>
      </c>
      <c r="D21" s="25">
        <v>1</v>
      </c>
      <c r="E21" s="26">
        <v>1</v>
      </c>
      <c r="F21" s="39">
        <f t="shared" si="7"/>
        <v>11012</v>
      </c>
      <c r="G21" s="41"/>
      <c r="H21" s="26">
        <v>0</v>
      </c>
      <c r="I21" s="30">
        <v>860</v>
      </c>
      <c r="J21" s="47">
        <f t="shared" si="6"/>
        <v>10152</v>
      </c>
      <c r="K21" s="32">
        <v>6</v>
      </c>
      <c r="L21" s="36">
        <v>0</v>
      </c>
      <c r="M21" s="36">
        <v>0.1125</v>
      </c>
      <c r="N21" s="36">
        <v>0.19166666666666665</v>
      </c>
      <c r="O21" s="36">
        <v>0</v>
      </c>
      <c r="P21" s="36">
        <v>0.6958333333333333</v>
      </c>
      <c r="Q21" s="61">
        <v>0</v>
      </c>
      <c r="R21" s="35">
        <f t="shared" si="8"/>
        <v>0</v>
      </c>
      <c r="S21" s="25">
        <v>1</v>
      </c>
      <c r="T21" s="25">
        <v>1</v>
      </c>
      <c r="U21" s="64"/>
      <c r="V21" s="28">
        <f t="shared" si="0"/>
        <v>3</v>
      </c>
      <c r="W21" s="29">
        <f t="shared" si="1"/>
        <v>1.4833333333333334</v>
      </c>
      <c r="X21" s="29">
        <f t="shared" si="2"/>
        <v>2</v>
      </c>
      <c r="Y21" s="29">
        <f t="shared" si="3"/>
        <v>1.4833333333333334</v>
      </c>
      <c r="Z21" s="29">
        <f t="shared" si="4"/>
        <v>0.66666666666666663</v>
      </c>
      <c r="AA21" s="29">
        <f t="shared" si="5"/>
        <v>0</v>
      </c>
    </row>
    <row r="22" spans="1:27" s="29" customFormat="1" x14ac:dyDescent="0.25">
      <c r="A22" s="23">
        <v>13</v>
      </c>
      <c r="B22" s="10">
        <v>43934</v>
      </c>
      <c r="C22" s="24">
        <v>0</v>
      </c>
      <c r="D22" s="25">
        <v>1</v>
      </c>
      <c r="E22" s="26">
        <v>1</v>
      </c>
      <c r="F22" s="39">
        <f t="shared" si="7"/>
        <v>10152</v>
      </c>
      <c r="G22" s="41"/>
      <c r="H22" s="26">
        <v>0</v>
      </c>
      <c r="I22" s="30">
        <v>1830</v>
      </c>
      <c r="J22" s="47">
        <f t="shared" si="6"/>
        <v>8322</v>
      </c>
      <c r="K22" s="32">
        <v>3</v>
      </c>
      <c r="L22" s="36">
        <v>0</v>
      </c>
      <c r="M22" s="36">
        <v>0.32916666666666666</v>
      </c>
      <c r="N22" s="36">
        <v>0.38750000000000001</v>
      </c>
      <c r="O22" s="36">
        <v>4.1666666666666666E-3</v>
      </c>
      <c r="P22" s="36">
        <v>0.27916666666666667</v>
      </c>
      <c r="Q22" s="61">
        <v>0</v>
      </c>
      <c r="R22" s="35">
        <f t="shared" si="8"/>
        <v>0</v>
      </c>
      <c r="S22" s="25">
        <v>1</v>
      </c>
      <c r="T22" s="25">
        <v>1</v>
      </c>
      <c r="U22" s="85"/>
      <c r="V22" s="28">
        <f t="shared" si="0"/>
        <v>3</v>
      </c>
      <c r="W22" s="29">
        <f t="shared" si="1"/>
        <v>1.4833333333333334</v>
      </c>
      <c r="X22" s="29">
        <f t="shared" si="2"/>
        <v>2</v>
      </c>
      <c r="Y22" s="29">
        <f t="shared" si="3"/>
        <v>1.4833333333333334</v>
      </c>
      <c r="Z22" s="29">
        <f t="shared" si="4"/>
        <v>0.66666666666666663</v>
      </c>
      <c r="AA22" s="29">
        <f t="shared" si="5"/>
        <v>0</v>
      </c>
    </row>
    <row r="23" spans="1:27" s="29" customFormat="1" ht="33.75" x14ac:dyDescent="0.25">
      <c r="A23" s="23">
        <v>14</v>
      </c>
      <c r="B23" s="10">
        <v>43935</v>
      </c>
      <c r="C23" s="24">
        <v>0</v>
      </c>
      <c r="D23" s="25">
        <v>1</v>
      </c>
      <c r="E23" s="26">
        <v>1</v>
      </c>
      <c r="F23" s="39">
        <f t="shared" si="7"/>
        <v>8322</v>
      </c>
      <c r="G23" s="41">
        <v>10000</v>
      </c>
      <c r="H23" s="26">
        <v>0</v>
      </c>
      <c r="I23" s="30">
        <v>1845</v>
      </c>
      <c r="J23" s="47">
        <f t="shared" si="6"/>
        <v>16477</v>
      </c>
      <c r="K23" s="32">
        <v>14</v>
      </c>
      <c r="L23" s="36">
        <v>0</v>
      </c>
      <c r="M23" s="36">
        <v>0.45833333333333331</v>
      </c>
      <c r="N23" s="36">
        <v>0.21666666666666667</v>
      </c>
      <c r="O23" s="36">
        <v>4.1666666666666666E-3</v>
      </c>
      <c r="P23" s="36">
        <v>0.32083333333333336</v>
      </c>
      <c r="Q23" s="61">
        <v>0</v>
      </c>
      <c r="R23" s="35">
        <f t="shared" si="8"/>
        <v>0</v>
      </c>
      <c r="S23" s="25">
        <v>1</v>
      </c>
      <c r="T23" s="25">
        <v>1</v>
      </c>
      <c r="U23" s="64" t="s">
        <v>86</v>
      </c>
      <c r="V23" s="28">
        <f t="shared" si="0"/>
        <v>3</v>
      </c>
      <c r="W23" s="29">
        <f t="shared" si="1"/>
        <v>1.4833333333333334</v>
      </c>
      <c r="X23" s="29">
        <f t="shared" si="2"/>
        <v>2</v>
      </c>
      <c r="Y23" s="29">
        <f t="shared" si="3"/>
        <v>1.4833333333333334</v>
      </c>
      <c r="Z23" s="29">
        <f t="shared" si="4"/>
        <v>0.66666666666666663</v>
      </c>
      <c r="AA23" s="29">
        <f t="shared" si="5"/>
        <v>0</v>
      </c>
    </row>
    <row r="24" spans="1:27" s="29" customFormat="1" x14ac:dyDescent="0.25">
      <c r="A24" s="23">
        <v>15</v>
      </c>
      <c r="B24" s="10">
        <v>43936</v>
      </c>
      <c r="C24" s="24">
        <v>0</v>
      </c>
      <c r="D24" s="25">
        <v>1</v>
      </c>
      <c r="E24" s="26">
        <v>1</v>
      </c>
      <c r="F24" s="39">
        <f t="shared" si="7"/>
        <v>16477</v>
      </c>
      <c r="G24" s="41"/>
      <c r="H24" s="26">
        <v>0</v>
      </c>
      <c r="I24" s="30">
        <v>1332</v>
      </c>
      <c r="J24" s="47">
        <f t="shared" si="6"/>
        <v>15145</v>
      </c>
      <c r="K24" s="32">
        <v>11</v>
      </c>
      <c r="L24" s="36">
        <v>0</v>
      </c>
      <c r="M24" s="36">
        <v>0.24583333333333335</v>
      </c>
      <c r="N24" s="36">
        <v>0.25</v>
      </c>
      <c r="O24" s="36">
        <v>0</v>
      </c>
      <c r="P24" s="54">
        <v>0.50416666666666665</v>
      </c>
      <c r="Q24" s="61">
        <v>0</v>
      </c>
      <c r="R24" s="35">
        <f t="shared" si="8"/>
        <v>0</v>
      </c>
      <c r="S24" s="25">
        <v>1</v>
      </c>
      <c r="T24" s="25">
        <v>1</v>
      </c>
      <c r="U24" s="27"/>
      <c r="V24" s="28">
        <f t="shared" si="0"/>
        <v>3</v>
      </c>
      <c r="W24" s="29">
        <f t="shared" si="1"/>
        <v>1.4833333333333334</v>
      </c>
      <c r="X24" s="29">
        <f t="shared" si="2"/>
        <v>2</v>
      </c>
      <c r="Y24" s="29">
        <f t="shared" si="3"/>
        <v>1.4833333333333334</v>
      </c>
      <c r="Z24" s="29">
        <f t="shared" si="4"/>
        <v>0.66666666666666663</v>
      </c>
      <c r="AA24" s="29">
        <f t="shared" si="5"/>
        <v>0</v>
      </c>
    </row>
    <row r="25" spans="1:27" s="29" customFormat="1" x14ac:dyDescent="0.25">
      <c r="A25" s="23">
        <v>16</v>
      </c>
      <c r="B25" s="10">
        <v>43937</v>
      </c>
      <c r="C25" s="24">
        <v>0</v>
      </c>
      <c r="D25" s="25">
        <v>1</v>
      </c>
      <c r="E25" s="26">
        <v>1</v>
      </c>
      <c r="F25" s="39">
        <f t="shared" si="7"/>
        <v>15145</v>
      </c>
      <c r="G25" s="41"/>
      <c r="H25" s="26">
        <v>0</v>
      </c>
      <c r="I25" s="30">
        <v>592</v>
      </c>
      <c r="J25" s="47">
        <f t="shared" si="6"/>
        <v>14553</v>
      </c>
      <c r="K25" s="32">
        <v>9</v>
      </c>
      <c r="L25" s="36">
        <v>0</v>
      </c>
      <c r="M25" s="36">
        <v>8.7500000000000008E-2</v>
      </c>
      <c r="N25" s="36">
        <v>8.7500000000000008E-2</v>
      </c>
      <c r="O25" s="36">
        <v>0</v>
      </c>
      <c r="P25" s="54">
        <v>0.82500000000000007</v>
      </c>
      <c r="Q25" s="61">
        <v>0</v>
      </c>
      <c r="R25" s="35">
        <f t="shared" si="8"/>
        <v>0</v>
      </c>
      <c r="S25" s="25">
        <v>1</v>
      </c>
      <c r="T25" s="25">
        <v>1</v>
      </c>
      <c r="U25" s="27"/>
      <c r="V25" s="28">
        <f t="shared" si="0"/>
        <v>3</v>
      </c>
      <c r="W25" s="29">
        <f t="shared" si="1"/>
        <v>1.4833333333333334</v>
      </c>
      <c r="X25" s="29">
        <f t="shared" si="2"/>
        <v>2</v>
      </c>
      <c r="Y25" s="29">
        <f t="shared" si="3"/>
        <v>1.4833333333333334</v>
      </c>
      <c r="Z25" s="29">
        <f t="shared" si="4"/>
        <v>0.66666666666666663</v>
      </c>
      <c r="AA25" s="29">
        <f t="shared" si="5"/>
        <v>0</v>
      </c>
    </row>
    <row r="26" spans="1:27" s="29" customFormat="1" x14ac:dyDescent="0.25">
      <c r="A26" s="23">
        <v>17</v>
      </c>
      <c r="B26" s="10">
        <v>43938</v>
      </c>
      <c r="C26" s="24">
        <v>0</v>
      </c>
      <c r="D26" s="25">
        <v>1</v>
      </c>
      <c r="E26" s="26">
        <v>1</v>
      </c>
      <c r="F26" s="39">
        <f t="shared" si="7"/>
        <v>14553</v>
      </c>
      <c r="G26" s="41"/>
      <c r="H26" s="26">
        <v>0</v>
      </c>
      <c r="I26" s="30">
        <v>438</v>
      </c>
      <c r="J26" s="47">
        <f t="shared" si="6"/>
        <v>14115</v>
      </c>
      <c r="K26" s="32">
        <v>7</v>
      </c>
      <c r="L26" s="36">
        <v>0</v>
      </c>
      <c r="M26" s="36">
        <v>0</v>
      </c>
      <c r="N26" s="36">
        <v>0.12916666666666668</v>
      </c>
      <c r="O26" s="36">
        <v>0</v>
      </c>
      <c r="P26" s="54">
        <v>0.87083333333333324</v>
      </c>
      <c r="Q26" s="61">
        <v>0</v>
      </c>
      <c r="R26" s="35">
        <f t="shared" si="8"/>
        <v>0</v>
      </c>
      <c r="S26" s="25">
        <v>1</v>
      </c>
      <c r="T26" s="25">
        <v>1</v>
      </c>
      <c r="U26" s="27"/>
      <c r="V26" s="28">
        <f t="shared" si="0"/>
        <v>3</v>
      </c>
      <c r="W26" s="29">
        <f t="shared" si="1"/>
        <v>1.4833333333333334</v>
      </c>
      <c r="X26" s="29">
        <f t="shared" si="2"/>
        <v>2</v>
      </c>
      <c r="Y26" s="29">
        <f t="shared" si="3"/>
        <v>1.4833333333333334</v>
      </c>
      <c r="Z26" s="29">
        <f t="shared" si="4"/>
        <v>0.66666666666666663</v>
      </c>
      <c r="AA26" s="29">
        <f t="shared" si="5"/>
        <v>0</v>
      </c>
    </row>
    <row r="27" spans="1:27" s="29" customFormat="1" x14ac:dyDescent="0.25">
      <c r="A27" s="23">
        <v>18</v>
      </c>
      <c r="B27" s="10">
        <v>43939</v>
      </c>
      <c r="C27" s="24">
        <v>0</v>
      </c>
      <c r="D27" s="25">
        <v>1</v>
      </c>
      <c r="E27" s="26">
        <v>1</v>
      </c>
      <c r="F27" s="39">
        <f t="shared" si="7"/>
        <v>14115</v>
      </c>
      <c r="G27" s="41"/>
      <c r="H27" s="26">
        <v>0</v>
      </c>
      <c r="I27" s="30">
        <v>360</v>
      </c>
      <c r="J27" s="47">
        <f t="shared" si="6"/>
        <v>13755</v>
      </c>
      <c r="K27" s="32">
        <v>5</v>
      </c>
      <c r="L27" s="36">
        <v>0</v>
      </c>
      <c r="M27" s="36">
        <v>0</v>
      </c>
      <c r="N27" s="36">
        <v>8.7500000000000008E-2</v>
      </c>
      <c r="O27" s="36">
        <v>0</v>
      </c>
      <c r="P27" s="36">
        <v>0.91249999999999998</v>
      </c>
      <c r="Q27" s="61">
        <v>0</v>
      </c>
      <c r="R27" s="35">
        <f t="shared" si="8"/>
        <v>0</v>
      </c>
      <c r="S27" s="25">
        <v>1</v>
      </c>
      <c r="T27" s="25">
        <v>1</v>
      </c>
      <c r="U27" s="64"/>
      <c r="V27" s="28">
        <f t="shared" si="0"/>
        <v>3</v>
      </c>
      <c r="W27" s="29">
        <f t="shared" si="1"/>
        <v>1.4833333333333334</v>
      </c>
      <c r="X27" s="29">
        <f t="shared" si="2"/>
        <v>2</v>
      </c>
      <c r="Y27" s="29">
        <f t="shared" si="3"/>
        <v>1.4833333333333334</v>
      </c>
      <c r="Z27" s="29">
        <f t="shared" si="4"/>
        <v>0.66666666666666663</v>
      </c>
      <c r="AA27" s="29">
        <f t="shared" si="5"/>
        <v>0</v>
      </c>
    </row>
    <row r="28" spans="1:27" s="29" customFormat="1" ht="14.25" customHeight="1" x14ac:dyDescent="0.25">
      <c r="A28" s="23">
        <v>19</v>
      </c>
      <c r="B28" s="10">
        <v>43940</v>
      </c>
      <c r="C28" s="24">
        <v>0</v>
      </c>
      <c r="D28" s="25">
        <v>1</v>
      </c>
      <c r="E28" s="26">
        <v>1</v>
      </c>
      <c r="F28" s="39">
        <f t="shared" si="7"/>
        <v>13755</v>
      </c>
      <c r="G28" s="41"/>
      <c r="H28" s="26">
        <v>0</v>
      </c>
      <c r="I28" s="30">
        <v>1240</v>
      </c>
      <c r="J28" s="47">
        <f t="shared" si="6"/>
        <v>12515</v>
      </c>
      <c r="K28" s="32">
        <v>13</v>
      </c>
      <c r="L28" s="36">
        <v>0</v>
      </c>
      <c r="M28" s="36">
        <v>0.12916666666666668</v>
      </c>
      <c r="N28" s="36">
        <v>0.35833333333333334</v>
      </c>
      <c r="O28" s="36">
        <v>4.1666666666666666E-3</v>
      </c>
      <c r="P28" s="36">
        <v>0.5083333333333333</v>
      </c>
      <c r="Q28" s="61">
        <v>0</v>
      </c>
      <c r="R28" s="35">
        <f t="shared" si="8"/>
        <v>0</v>
      </c>
      <c r="S28" s="25">
        <v>1</v>
      </c>
      <c r="T28" s="25">
        <v>1</v>
      </c>
      <c r="U28" s="64" t="s">
        <v>83</v>
      </c>
      <c r="V28" s="28">
        <f t="shared" si="0"/>
        <v>3</v>
      </c>
      <c r="W28" s="29">
        <f t="shared" si="1"/>
        <v>1.4833333333333334</v>
      </c>
      <c r="X28" s="29">
        <f t="shared" si="2"/>
        <v>2</v>
      </c>
      <c r="Y28" s="29">
        <f t="shared" si="3"/>
        <v>1.4833333333333334</v>
      </c>
      <c r="Z28" s="29">
        <f t="shared" si="4"/>
        <v>0.66666666666666663</v>
      </c>
      <c r="AA28" s="29">
        <f t="shared" si="5"/>
        <v>0</v>
      </c>
    </row>
    <row r="29" spans="1:27" s="29" customFormat="1" ht="22.5" x14ac:dyDescent="0.25">
      <c r="A29" s="23">
        <v>20</v>
      </c>
      <c r="B29" s="10">
        <v>43941</v>
      </c>
      <c r="C29" s="24">
        <v>0</v>
      </c>
      <c r="D29" s="25">
        <v>1</v>
      </c>
      <c r="E29" s="26">
        <v>1</v>
      </c>
      <c r="F29" s="39">
        <f t="shared" si="7"/>
        <v>12515</v>
      </c>
      <c r="G29" s="41"/>
      <c r="H29" s="26">
        <v>0</v>
      </c>
      <c r="I29" s="30">
        <v>1082</v>
      </c>
      <c r="J29" s="47">
        <f t="shared" si="6"/>
        <v>11433</v>
      </c>
      <c r="K29" s="32">
        <v>8</v>
      </c>
      <c r="L29" s="36">
        <v>0</v>
      </c>
      <c r="M29" s="36">
        <v>4.9999999999999996E-2</v>
      </c>
      <c r="N29" s="36">
        <v>0.39166666666666666</v>
      </c>
      <c r="O29" s="36">
        <v>0</v>
      </c>
      <c r="P29" s="36">
        <v>0</v>
      </c>
      <c r="Q29" s="36">
        <v>0.55833333333333335</v>
      </c>
      <c r="R29" s="35">
        <f t="shared" si="8"/>
        <v>0</v>
      </c>
      <c r="S29" s="25">
        <v>1</v>
      </c>
      <c r="T29" s="25">
        <v>1</v>
      </c>
      <c r="U29" s="64" t="s">
        <v>84</v>
      </c>
      <c r="V29" s="28">
        <f t="shared" si="0"/>
        <v>3</v>
      </c>
      <c r="W29" s="29">
        <f t="shared" si="1"/>
        <v>1.4833333333333334</v>
      </c>
      <c r="X29" s="29">
        <f t="shared" si="2"/>
        <v>2</v>
      </c>
      <c r="Y29" s="29">
        <f t="shared" si="3"/>
        <v>1.4833333333333334</v>
      </c>
      <c r="Z29" s="29">
        <f t="shared" si="4"/>
        <v>0.66666666666666663</v>
      </c>
      <c r="AA29" s="29">
        <f t="shared" si="5"/>
        <v>0</v>
      </c>
    </row>
    <row r="30" spans="1:27" s="29" customFormat="1" x14ac:dyDescent="0.25">
      <c r="A30" s="23">
        <v>21</v>
      </c>
      <c r="B30" s="10">
        <v>43942</v>
      </c>
      <c r="C30" s="24">
        <v>0</v>
      </c>
      <c r="D30" s="25">
        <v>1</v>
      </c>
      <c r="E30" s="26">
        <v>1</v>
      </c>
      <c r="F30" s="39">
        <f t="shared" si="7"/>
        <v>11433</v>
      </c>
      <c r="G30" s="41"/>
      <c r="H30" s="26">
        <v>0</v>
      </c>
      <c r="I30" s="30">
        <v>992</v>
      </c>
      <c r="J30" s="47">
        <f t="shared" si="6"/>
        <v>10441</v>
      </c>
      <c r="K30" s="32">
        <v>6</v>
      </c>
      <c r="L30" s="36">
        <v>0</v>
      </c>
      <c r="M30" s="36">
        <v>0.14583333333333334</v>
      </c>
      <c r="N30" s="36">
        <v>0.21249999999999999</v>
      </c>
      <c r="O30" s="36">
        <v>0</v>
      </c>
      <c r="P30" s="36">
        <v>0.64166666666666672</v>
      </c>
      <c r="Q30" s="61">
        <v>0</v>
      </c>
      <c r="R30" s="35">
        <f t="shared" si="8"/>
        <v>0</v>
      </c>
      <c r="S30" s="25">
        <v>1</v>
      </c>
      <c r="T30" s="25">
        <v>1</v>
      </c>
      <c r="U30" s="27"/>
      <c r="V30" s="28">
        <f t="shared" si="0"/>
        <v>3</v>
      </c>
      <c r="W30" s="29">
        <f t="shared" si="1"/>
        <v>1.4833333333333334</v>
      </c>
      <c r="X30" s="29">
        <f t="shared" si="2"/>
        <v>2</v>
      </c>
      <c r="Y30" s="29">
        <f t="shared" si="3"/>
        <v>1.4833333333333334</v>
      </c>
      <c r="Z30" s="29">
        <f t="shared" si="4"/>
        <v>0.66666666666666663</v>
      </c>
      <c r="AA30" s="29">
        <f t="shared" si="5"/>
        <v>0</v>
      </c>
    </row>
    <row r="31" spans="1:27" s="29" customFormat="1" x14ac:dyDescent="0.25">
      <c r="A31" s="23">
        <v>22</v>
      </c>
      <c r="B31" s="10">
        <v>43943</v>
      </c>
      <c r="C31" s="24">
        <v>0</v>
      </c>
      <c r="D31" s="25">
        <v>1</v>
      </c>
      <c r="E31" s="26">
        <v>1</v>
      </c>
      <c r="F31" s="39">
        <f t="shared" si="7"/>
        <v>10441</v>
      </c>
      <c r="G31" s="41"/>
      <c r="H31" s="26">
        <v>0</v>
      </c>
      <c r="I31" s="30">
        <v>1492</v>
      </c>
      <c r="J31" s="47">
        <f t="shared" si="6"/>
        <v>8949</v>
      </c>
      <c r="K31" s="32">
        <v>5</v>
      </c>
      <c r="L31" s="36">
        <v>0</v>
      </c>
      <c r="M31" s="36">
        <v>0.1875</v>
      </c>
      <c r="N31" s="36">
        <v>0.39999999999999997</v>
      </c>
      <c r="O31" s="36">
        <v>1.2499999999999999E-2</v>
      </c>
      <c r="P31" s="36">
        <v>0.39999999999999997</v>
      </c>
      <c r="Q31" s="61">
        <v>0</v>
      </c>
      <c r="R31" s="35">
        <f t="shared" si="8"/>
        <v>0</v>
      </c>
      <c r="S31" s="25">
        <v>1</v>
      </c>
      <c r="T31" s="25">
        <v>1</v>
      </c>
      <c r="U31" s="64"/>
      <c r="V31" s="28">
        <f t="shared" si="0"/>
        <v>3</v>
      </c>
      <c r="W31" s="29">
        <f t="shared" si="1"/>
        <v>1.4833333333333334</v>
      </c>
      <c r="X31" s="29">
        <f t="shared" si="2"/>
        <v>2</v>
      </c>
      <c r="Y31" s="29">
        <f t="shared" si="3"/>
        <v>1.4833333333333334</v>
      </c>
      <c r="Z31" s="29">
        <f t="shared" si="4"/>
        <v>0.66666666666666663</v>
      </c>
      <c r="AA31" s="29">
        <f t="shared" si="5"/>
        <v>0</v>
      </c>
    </row>
    <row r="32" spans="1:27" s="29" customFormat="1" x14ac:dyDescent="0.25">
      <c r="A32" s="23">
        <v>23</v>
      </c>
      <c r="B32" s="10">
        <v>43944</v>
      </c>
      <c r="C32" s="24">
        <v>0</v>
      </c>
      <c r="D32" s="25">
        <v>1</v>
      </c>
      <c r="E32" s="26">
        <v>1</v>
      </c>
      <c r="F32" s="39">
        <f t="shared" si="7"/>
        <v>8949</v>
      </c>
      <c r="G32" s="41"/>
      <c r="H32" s="26">
        <v>0</v>
      </c>
      <c r="I32" s="30">
        <v>1030</v>
      </c>
      <c r="J32" s="47">
        <f t="shared" si="6"/>
        <v>7919</v>
      </c>
      <c r="K32" s="32">
        <v>4</v>
      </c>
      <c r="L32" s="36">
        <v>0</v>
      </c>
      <c r="M32" s="36">
        <v>7.4999999999999997E-2</v>
      </c>
      <c r="N32" s="36">
        <v>0.32916666666666666</v>
      </c>
      <c r="O32" s="36">
        <v>0</v>
      </c>
      <c r="P32" s="36">
        <v>0.59583333333333333</v>
      </c>
      <c r="Q32" s="61">
        <v>0</v>
      </c>
      <c r="R32" s="35">
        <f t="shared" si="8"/>
        <v>0</v>
      </c>
      <c r="S32" s="25">
        <v>1</v>
      </c>
      <c r="T32" s="25">
        <v>1</v>
      </c>
      <c r="U32" s="64"/>
      <c r="V32" s="28">
        <f t="shared" si="0"/>
        <v>3</v>
      </c>
      <c r="W32" s="29">
        <f t="shared" si="1"/>
        <v>1.4833333333333334</v>
      </c>
      <c r="X32" s="29">
        <f t="shared" si="2"/>
        <v>2</v>
      </c>
      <c r="Y32" s="29">
        <f t="shared" si="3"/>
        <v>1.4833333333333334</v>
      </c>
      <c r="Z32" s="29">
        <f t="shared" si="4"/>
        <v>0.66666666666666663</v>
      </c>
      <c r="AA32" s="29">
        <f t="shared" si="5"/>
        <v>0</v>
      </c>
    </row>
    <row r="33" spans="1:27" s="29" customFormat="1" ht="22.5" x14ac:dyDescent="0.25">
      <c r="A33" s="23">
        <v>24</v>
      </c>
      <c r="B33" s="10">
        <v>43945</v>
      </c>
      <c r="C33" s="24">
        <v>0</v>
      </c>
      <c r="D33" s="25">
        <v>1</v>
      </c>
      <c r="E33" s="26">
        <v>1</v>
      </c>
      <c r="F33" s="39">
        <f t="shared" si="7"/>
        <v>7919</v>
      </c>
      <c r="G33" s="41">
        <v>10000</v>
      </c>
      <c r="H33" s="26">
        <v>0</v>
      </c>
      <c r="I33" s="30">
        <v>1509</v>
      </c>
      <c r="J33" s="47">
        <f t="shared" si="6"/>
        <v>16410</v>
      </c>
      <c r="K33" s="32">
        <v>13</v>
      </c>
      <c r="L33" s="36">
        <v>0</v>
      </c>
      <c r="M33" s="36">
        <v>0.17500000000000002</v>
      </c>
      <c r="N33" s="36">
        <v>0.43333333333333335</v>
      </c>
      <c r="O33" s="36">
        <v>4.1666666666666666E-3</v>
      </c>
      <c r="P33" s="36">
        <v>0.38750000000000001</v>
      </c>
      <c r="Q33" s="61">
        <v>0</v>
      </c>
      <c r="R33" s="35">
        <f t="shared" si="8"/>
        <v>0</v>
      </c>
      <c r="S33" s="25">
        <v>1</v>
      </c>
      <c r="T33" s="25">
        <v>1</v>
      </c>
      <c r="U33" s="64" t="s">
        <v>87</v>
      </c>
      <c r="V33" s="28">
        <f t="shared" si="0"/>
        <v>3</v>
      </c>
      <c r="W33" s="29">
        <f t="shared" si="1"/>
        <v>1.4833333333333334</v>
      </c>
      <c r="X33" s="29">
        <f t="shared" si="2"/>
        <v>2</v>
      </c>
      <c r="Y33" s="29">
        <f t="shared" si="3"/>
        <v>1.4833333333333334</v>
      </c>
      <c r="Z33" s="29">
        <f t="shared" si="4"/>
        <v>0.66666666666666663</v>
      </c>
      <c r="AA33" s="29">
        <f t="shared" si="5"/>
        <v>0</v>
      </c>
    </row>
    <row r="34" spans="1:27" s="29" customFormat="1" ht="22.5" x14ac:dyDescent="0.25">
      <c r="A34" s="23">
        <v>25</v>
      </c>
      <c r="B34" s="10">
        <v>43946</v>
      </c>
      <c r="C34" s="24">
        <v>0</v>
      </c>
      <c r="D34" s="25">
        <v>1</v>
      </c>
      <c r="E34" s="26">
        <v>1</v>
      </c>
      <c r="F34" s="39">
        <f t="shared" si="7"/>
        <v>16410</v>
      </c>
      <c r="G34" s="41"/>
      <c r="H34" s="26">
        <v>0</v>
      </c>
      <c r="I34" s="30">
        <v>1385</v>
      </c>
      <c r="J34" s="47">
        <f t="shared" si="6"/>
        <v>15025</v>
      </c>
      <c r="K34" s="32">
        <v>14</v>
      </c>
      <c r="L34" s="36">
        <v>0</v>
      </c>
      <c r="M34" s="36">
        <v>7.4999999999999997E-2</v>
      </c>
      <c r="N34" s="36">
        <v>0.5083333333333333</v>
      </c>
      <c r="O34" s="36">
        <v>4.1666666666666666E-3</v>
      </c>
      <c r="P34" s="36">
        <v>0.41250000000000003</v>
      </c>
      <c r="Q34" s="61">
        <v>0</v>
      </c>
      <c r="R34" s="35">
        <f t="shared" si="8"/>
        <v>0</v>
      </c>
      <c r="S34" s="25">
        <v>1</v>
      </c>
      <c r="T34" s="25">
        <v>1</v>
      </c>
      <c r="U34" s="64" t="s">
        <v>88</v>
      </c>
      <c r="V34" s="28">
        <f t="shared" si="0"/>
        <v>3</v>
      </c>
      <c r="W34" s="29">
        <f t="shared" si="1"/>
        <v>1.4833333333333334</v>
      </c>
      <c r="X34" s="29">
        <f t="shared" si="2"/>
        <v>2</v>
      </c>
      <c r="Y34" s="29">
        <f t="shared" si="3"/>
        <v>1.4833333333333334</v>
      </c>
      <c r="Z34" s="29">
        <f t="shared" si="4"/>
        <v>0.66666666666666663</v>
      </c>
      <c r="AA34" s="29">
        <f t="shared" si="5"/>
        <v>0</v>
      </c>
    </row>
    <row r="35" spans="1:27" s="29" customFormat="1" x14ac:dyDescent="0.25">
      <c r="A35" s="23">
        <v>26</v>
      </c>
      <c r="B35" s="10">
        <v>43947</v>
      </c>
      <c r="C35" s="24">
        <v>0</v>
      </c>
      <c r="D35" s="25">
        <v>1</v>
      </c>
      <c r="E35" s="26">
        <v>1</v>
      </c>
      <c r="F35" s="39">
        <f t="shared" si="7"/>
        <v>15025</v>
      </c>
      <c r="G35" s="41"/>
      <c r="H35" s="26">
        <v>0</v>
      </c>
      <c r="I35" s="30">
        <v>1001</v>
      </c>
      <c r="J35" s="47">
        <f t="shared" si="6"/>
        <v>14024</v>
      </c>
      <c r="K35" s="32">
        <v>12</v>
      </c>
      <c r="L35" s="36">
        <v>0</v>
      </c>
      <c r="M35" s="36">
        <v>0.22916666666666666</v>
      </c>
      <c r="N35" s="36">
        <v>5.8333333333333327E-2</v>
      </c>
      <c r="O35" s="36">
        <v>4.1666666666666664E-2</v>
      </c>
      <c r="P35" s="36">
        <v>0.67083333333333339</v>
      </c>
      <c r="Q35" s="61">
        <v>0</v>
      </c>
      <c r="R35" s="35">
        <f t="shared" si="8"/>
        <v>0</v>
      </c>
      <c r="S35" s="25">
        <v>1</v>
      </c>
      <c r="T35" s="25">
        <v>1</v>
      </c>
      <c r="U35" s="64"/>
      <c r="V35" s="28">
        <f t="shared" si="0"/>
        <v>3</v>
      </c>
      <c r="W35" s="29">
        <f t="shared" si="1"/>
        <v>1.4833333333333334</v>
      </c>
      <c r="X35" s="29">
        <f t="shared" si="2"/>
        <v>2</v>
      </c>
      <c r="Y35" s="29">
        <f t="shared" si="3"/>
        <v>1.4833333333333334</v>
      </c>
      <c r="Z35" s="29">
        <f t="shared" si="4"/>
        <v>0.66666666666666663</v>
      </c>
      <c r="AA35" s="29">
        <f t="shared" si="5"/>
        <v>0</v>
      </c>
    </row>
    <row r="36" spans="1:27" s="29" customFormat="1" x14ac:dyDescent="0.25">
      <c r="A36" s="23">
        <v>27</v>
      </c>
      <c r="B36" s="10">
        <v>43948</v>
      </c>
      <c r="C36" s="24">
        <v>0</v>
      </c>
      <c r="D36" s="25">
        <v>1</v>
      </c>
      <c r="E36" s="26">
        <v>1</v>
      </c>
      <c r="F36" s="39">
        <f t="shared" si="7"/>
        <v>14024</v>
      </c>
      <c r="G36" s="41"/>
      <c r="H36" s="26">
        <v>0</v>
      </c>
      <c r="I36" s="30">
        <v>510</v>
      </c>
      <c r="J36" s="47">
        <f t="shared" si="6"/>
        <v>13514</v>
      </c>
      <c r="K36" s="32">
        <v>10</v>
      </c>
      <c r="L36" s="36">
        <v>0</v>
      </c>
      <c r="M36" s="36">
        <v>0.10416666666666667</v>
      </c>
      <c r="N36" s="36">
        <v>8.3333333333333332E-3</v>
      </c>
      <c r="O36" s="36">
        <v>1.2499999999999999E-2</v>
      </c>
      <c r="P36" s="36">
        <v>0.875</v>
      </c>
      <c r="Q36" s="61">
        <v>0</v>
      </c>
      <c r="R36" s="35">
        <f t="shared" si="8"/>
        <v>0</v>
      </c>
      <c r="S36" s="25">
        <v>1</v>
      </c>
      <c r="T36" s="25">
        <v>1</v>
      </c>
      <c r="U36" s="27"/>
      <c r="V36" s="28">
        <f t="shared" si="0"/>
        <v>3</v>
      </c>
      <c r="W36" s="29">
        <f t="shared" si="1"/>
        <v>1.4833333333333334</v>
      </c>
      <c r="X36" s="29">
        <f t="shared" si="2"/>
        <v>2</v>
      </c>
      <c r="Y36" s="29">
        <f t="shared" si="3"/>
        <v>1.4833333333333334</v>
      </c>
      <c r="Z36" s="29">
        <f t="shared" si="4"/>
        <v>0.66666666666666663</v>
      </c>
      <c r="AA36" s="29">
        <f t="shared" si="5"/>
        <v>0</v>
      </c>
    </row>
    <row r="37" spans="1:27" x14ac:dyDescent="0.25">
      <c r="A37" s="9">
        <v>28</v>
      </c>
      <c r="B37" s="10">
        <v>43949</v>
      </c>
      <c r="C37" s="19">
        <v>0</v>
      </c>
      <c r="D37" s="21">
        <v>1</v>
      </c>
      <c r="E37" s="16">
        <v>1</v>
      </c>
      <c r="F37" s="39">
        <f t="shared" si="7"/>
        <v>13514</v>
      </c>
      <c r="G37" s="40"/>
      <c r="H37" s="16">
        <v>0</v>
      </c>
      <c r="I37" s="30">
        <v>637</v>
      </c>
      <c r="J37" s="47">
        <f t="shared" si="6"/>
        <v>12877</v>
      </c>
      <c r="K37" s="31">
        <v>8</v>
      </c>
      <c r="L37" s="35">
        <v>0</v>
      </c>
      <c r="M37" s="35">
        <v>9.1666666666666674E-2</v>
      </c>
      <c r="N37" s="35">
        <v>9.9999999999999992E-2</v>
      </c>
      <c r="O37" s="35">
        <v>4.1666666666666666E-3</v>
      </c>
      <c r="P37" s="35">
        <v>0.8041666666666667</v>
      </c>
      <c r="Q37" s="61">
        <v>0</v>
      </c>
      <c r="R37" s="35">
        <f t="shared" si="8"/>
        <v>0</v>
      </c>
      <c r="S37" s="21">
        <v>1</v>
      </c>
      <c r="T37" s="21">
        <v>1</v>
      </c>
      <c r="U37" s="27"/>
      <c r="V37" s="22">
        <f t="shared" si="0"/>
        <v>3</v>
      </c>
      <c r="W37" s="1">
        <f t="shared" si="1"/>
        <v>1.4833333333333334</v>
      </c>
      <c r="X37" s="1">
        <f t="shared" si="2"/>
        <v>2</v>
      </c>
      <c r="Y37" s="1">
        <f t="shared" si="3"/>
        <v>1.4833333333333334</v>
      </c>
      <c r="Z37" s="1">
        <f t="shared" si="4"/>
        <v>0.66666666666666663</v>
      </c>
      <c r="AA37" s="1">
        <f t="shared" si="5"/>
        <v>0</v>
      </c>
    </row>
    <row r="38" spans="1:27" s="29" customFormat="1" x14ac:dyDescent="0.25">
      <c r="A38" s="23">
        <v>29</v>
      </c>
      <c r="B38" s="10">
        <v>43950</v>
      </c>
      <c r="C38" s="24">
        <v>0</v>
      </c>
      <c r="D38" s="25">
        <v>1</v>
      </c>
      <c r="E38" s="26">
        <v>1</v>
      </c>
      <c r="F38" s="39">
        <f t="shared" si="7"/>
        <v>12877</v>
      </c>
      <c r="G38" s="41"/>
      <c r="H38" s="26">
        <v>0</v>
      </c>
      <c r="I38" s="30">
        <v>922</v>
      </c>
      <c r="J38" s="47">
        <f t="shared" si="6"/>
        <v>11955</v>
      </c>
      <c r="K38" s="32">
        <v>6</v>
      </c>
      <c r="L38" s="36">
        <v>0</v>
      </c>
      <c r="M38" s="36">
        <v>2.9166666666666664E-2</v>
      </c>
      <c r="N38" s="36">
        <v>0.33333333333333331</v>
      </c>
      <c r="O38" s="36">
        <v>4.1666666666666666E-3</v>
      </c>
      <c r="P38" s="36">
        <v>0.6333333333333333</v>
      </c>
      <c r="Q38" s="36">
        <v>0</v>
      </c>
      <c r="R38" s="36">
        <v>0</v>
      </c>
      <c r="S38" s="25">
        <v>1</v>
      </c>
      <c r="T38" s="25">
        <v>1</v>
      </c>
      <c r="U38" s="64"/>
      <c r="V38" s="28">
        <f t="shared" si="0"/>
        <v>3</v>
      </c>
      <c r="W38" s="29">
        <f t="shared" si="1"/>
        <v>1.4833333333333334</v>
      </c>
      <c r="X38" s="29">
        <f t="shared" si="2"/>
        <v>2</v>
      </c>
      <c r="Y38" s="29">
        <f t="shared" si="3"/>
        <v>1.4833333333333334</v>
      </c>
      <c r="Z38" s="29">
        <f t="shared" si="4"/>
        <v>0.66666666666666663</v>
      </c>
      <c r="AA38" s="29">
        <f t="shared" si="5"/>
        <v>0</v>
      </c>
    </row>
    <row r="39" spans="1:27" s="29" customFormat="1" ht="23.25" thickBot="1" x14ac:dyDescent="0.3">
      <c r="A39" s="89">
        <v>30</v>
      </c>
      <c r="B39" s="90">
        <v>43951</v>
      </c>
      <c r="C39" s="91">
        <v>0</v>
      </c>
      <c r="D39" s="92">
        <v>1</v>
      </c>
      <c r="E39" s="93">
        <v>1</v>
      </c>
      <c r="F39" s="94">
        <f t="shared" si="7"/>
        <v>11955</v>
      </c>
      <c r="G39" s="95"/>
      <c r="H39" s="93">
        <v>0</v>
      </c>
      <c r="I39" s="96">
        <v>1719</v>
      </c>
      <c r="J39" s="97">
        <f t="shared" si="6"/>
        <v>10236</v>
      </c>
      <c r="K39" s="98">
        <v>9</v>
      </c>
      <c r="L39" s="99">
        <v>0</v>
      </c>
      <c r="M39" s="99">
        <v>0.12083333333333333</v>
      </c>
      <c r="N39" s="99">
        <v>0.60833333333333328</v>
      </c>
      <c r="O39" s="99">
        <v>1.2499999999999999E-2</v>
      </c>
      <c r="P39" s="99">
        <v>0.25833333333333336</v>
      </c>
      <c r="Q39" s="100">
        <v>0</v>
      </c>
      <c r="R39" s="101">
        <f>D39-(L39+M39+P39+N39+O39+Q39)</f>
        <v>0</v>
      </c>
      <c r="S39" s="92">
        <v>1</v>
      </c>
      <c r="T39" s="92">
        <v>1</v>
      </c>
      <c r="U39" s="64" t="s">
        <v>88</v>
      </c>
      <c r="V39" s="28">
        <f t="shared" si="0"/>
        <v>3</v>
      </c>
      <c r="W39" s="29">
        <f t="shared" si="1"/>
        <v>1.4833333333333334</v>
      </c>
      <c r="X39" s="29">
        <f t="shared" si="2"/>
        <v>2</v>
      </c>
      <c r="Y39" s="29">
        <f t="shared" si="3"/>
        <v>1.4833333333333334</v>
      </c>
      <c r="Z39" s="29">
        <f t="shared" si="4"/>
        <v>0.66666666666666663</v>
      </c>
      <c r="AA39" s="29">
        <f t="shared" si="5"/>
        <v>0</v>
      </c>
    </row>
    <row r="40" spans="1:27" ht="15.75" thickBot="1" x14ac:dyDescent="0.3">
      <c r="A40" s="183" t="s">
        <v>38</v>
      </c>
      <c r="B40" s="184"/>
      <c r="C40" s="184"/>
      <c r="D40" s="184"/>
      <c r="E40" s="102">
        <f>SUM(E10:E39)</f>
        <v>30</v>
      </c>
      <c r="F40" s="102"/>
      <c r="G40" s="102">
        <f>SUM(G10:G39)</f>
        <v>30000</v>
      </c>
      <c r="H40" s="102">
        <f>SUM(H10:H39)</f>
        <v>0</v>
      </c>
      <c r="I40" s="103">
        <f>SUM(I10:I39)</f>
        <v>32762</v>
      </c>
      <c r="J40" s="102"/>
      <c r="K40" s="102"/>
      <c r="L40" s="104">
        <f>SUM(L10:L39)</f>
        <v>0</v>
      </c>
      <c r="M40" s="104">
        <f>SUM(M10:M39)</f>
        <v>5.0958333333333341</v>
      </c>
      <c r="N40" s="104">
        <f>SUM(N10:N39)</f>
        <v>6.5791666666666666</v>
      </c>
      <c r="O40" s="104">
        <f>SUM(O10:O39)</f>
        <v>0.34166666666666673</v>
      </c>
      <c r="P40" s="104">
        <f>SUM(P10:P39)</f>
        <v>17.424999999999997</v>
      </c>
      <c r="Q40" s="104"/>
      <c r="R40" s="104">
        <f>SUM(R10:R39)</f>
        <v>0</v>
      </c>
      <c r="S40" s="105">
        <v>31</v>
      </c>
      <c r="T40" s="105">
        <v>31</v>
      </c>
      <c r="U40" s="106"/>
    </row>
    <row r="42" spans="1:27" x14ac:dyDescent="0.25">
      <c r="C42" s="2" t="s">
        <v>31</v>
      </c>
      <c r="D42" s="2"/>
      <c r="E42" s="2"/>
      <c r="F42" s="2"/>
      <c r="G42" s="2"/>
      <c r="H42" s="2"/>
      <c r="I42" s="2"/>
      <c r="K42" s="5"/>
      <c r="L42" s="2" t="s">
        <v>37</v>
      </c>
      <c r="M42" s="2"/>
      <c r="N42" s="2"/>
      <c r="O42" s="2"/>
      <c r="P42" s="2"/>
      <c r="Q42" s="2"/>
      <c r="R42" s="2"/>
      <c r="S42" s="2" t="s">
        <v>32</v>
      </c>
    </row>
    <row r="43" spans="1:27" x14ac:dyDescent="0.25">
      <c r="A43" s="2"/>
      <c r="B43" s="6"/>
      <c r="J43" s="2"/>
      <c r="K43" s="6"/>
      <c r="T43" s="2"/>
      <c r="U43" s="2"/>
    </row>
    <row r="44" spans="1:27" x14ac:dyDescent="0.25">
      <c r="A44" s="2"/>
      <c r="B44" s="6"/>
      <c r="J44" s="2"/>
      <c r="K44" s="6"/>
      <c r="T44" s="2"/>
      <c r="U44" s="2"/>
    </row>
    <row r="45" spans="1:27" x14ac:dyDescent="0.25">
      <c r="A45" s="2"/>
      <c r="B45" s="6"/>
      <c r="C45" s="2"/>
      <c r="D45" s="2"/>
      <c r="E45" s="2"/>
      <c r="F45" s="2"/>
      <c r="G45" s="2"/>
      <c r="H45" s="2"/>
      <c r="I45" s="2"/>
      <c r="J45" s="2"/>
      <c r="K45" s="6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7" x14ac:dyDescent="0.25">
      <c r="A46" s="2"/>
      <c r="B46" s="6" t="s">
        <v>39</v>
      </c>
      <c r="D46" s="2"/>
      <c r="E46" s="2"/>
      <c r="F46" s="2"/>
      <c r="G46" s="2"/>
      <c r="H46" s="2"/>
      <c r="I46" s="2"/>
      <c r="J46" s="2"/>
      <c r="K46" s="6" t="s">
        <v>89</v>
      </c>
      <c r="M46" s="2"/>
      <c r="N46" s="2"/>
      <c r="O46" s="2"/>
      <c r="P46" s="2"/>
      <c r="Q46" s="2"/>
      <c r="R46" s="2"/>
      <c r="S46" s="52" t="s">
        <v>40</v>
      </c>
      <c r="T46" s="2"/>
      <c r="U46" s="2"/>
    </row>
    <row r="47" spans="1:27" x14ac:dyDescent="0.25">
      <c r="A47" s="2"/>
      <c r="C47" s="6" t="s">
        <v>33</v>
      </c>
      <c r="D47" s="2"/>
      <c r="E47" s="2"/>
      <c r="F47" s="2"/>
      <c r="G47" s="2"/>
      <c r="H47" s="2"/>
      <c r="I47" s="2"/>
      <c r="J47" s="2"/>
      <c r="K47" s="5"/>
      <c r="L47" s="6" t="s">
        <v>33</v>
      </c>
      <c r="M47" s="2"/>
      <c r="N47" s="2"/>
      <c r="O47" s="2"/>
      <c r="P47" s="2"/>
      <c r="Q47" s="2"/>
      <c r="R47" s="2" t="s">
        <v>36</v>
      </c>
      <c r="S47" s="2"/>
      <c r="T47" s="2"/>
      <c r="U47" s="2"/>
    </row>
    <row r="49" spans="23:23" x14ac:dyDescent="0.25">
      <c r="W49" s="1">
        <f>23152-1656</f>
        <v>21496</v>
      </c>
    </row>
  </sheetData>
  <mergeCells count="24">
    <mergeCell ref="A1:U1"/>
    <mergeCell ref="A7:A9"/>
    <mergeCell ref="B7:B9"/>
    <mergeCell ref="C7:D7"/>
    <mergeCell ref="E7:E9"/>
    <mergeCell ref="F7:F8"/>
    <mergeCell ref="G7:H7"/>
    <mergeCell ref="I7:I8"/>
    <mergeCell ref="J7:J8"/>
    <mergeCell ref="K7:K9"/>
    <mergeCell ref="S7:S9"/>
    <mergeCell ref="T7:T9"/>
    <mergeCell ref="U7:U9"/>
    <mergeCell ref="C8:C9"/>
    <mergeCell ref="D8:D9"/>
    <mergeCell ref="L8:L9"/>
    <mergeCell ref="R8:R9"/>
    <mergeCell ref="A40:D40"/>
    <mergeCell ref="L7:R7"/>
    <mergeCell ref="M8:M9"/>
    <mergeCell ref="N8:N9"/>
    <mergeCell ref="O8:O9"/>
    <mergeCell ref="P8:P9"/>
    <mergeCell ref="Q8:Q9"/>
  </mergeCells>
  <pageMargins left="0.27" right="0.2" top="0.37" bottom="0.28000000000000003" header="0.31" footer="0.3"/>
  <pageSetup paperSize="9" scale="70" orientation="landscape" horizontalDpi="4294967292" verticalDpi="0" r:id="rId1"/>
  <colBreaks count="1" manualBreakCount="1">
    <brk id="21" max="46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view="pageBreakPreview" zoomScale="90" zoomScaleNormal="90" zoomScaleSheetLayoutView="90" workbookViewId="0">
      <selection activeCell="H8" sqref="H8"/>
    </sheetView>
  </sheetViews>
  <sheetFormatPr defaultRowHeight="15" x14ac:dyDescent="0.25"/>
  <cols>
    <col min="1" max="1" width="4.28515625" style="1" customWidth="1"/>
    <col min="2" max="2" width="8.42578125" style="5" customWidth="1"/>
    <col min="3" max="3" width="7.42578125" style="1" customWidth="1"/>
    <col min="4" max="4" width="7.7109375" style="1" customWidth="1"/>
    <col min="5" max="5" width="7.85546875" style="1" customWidth="1"/>
    <col min="6" max="6" width="10.42578125" style="1" customWidth="1"/>
    <col min="7" max="7" width="7.28515625" style="1" customWidth="1"/>
    <col min="8" max="8" width="8" style="1" customWidth="1"/>
    <col min="9" max="9" width="9.140625" style="1" customWidth="1"/>
    <col min="10" max="10" width="10.42578125" style="1" customWidth="1"/>
    <col min="11" max="11" width="7.7109375" style="1" customWidth="1"/>
    <col min="12" max="13" width="8.28515625" style="1" customWidth="1"/>
    <col min="14" max="14" width="8.42578125" style="1" customWidth="1"/>
    <col min="15" max="15" width="10" style="1" customWidth="1"/>
    <col min="16" max="17" width="8.5703125" style="1" customWidth="1"/>
    <col min="18" max="18" width="8.7109375" style="1" customWidth="1"/>
    <col min="19" max="19" width="10.42578125" style="1" customWidth="1"/>
    <col min="20" max="20" width="8.42578125" style="1" customWidth="1"/>
    <col min="21" max="21" width="26.42578125" style="1" customWidth="1"/>
    <col min="22" max="16384" width="9.140625" style="1"/>
  </cols>
  <sheetData>
    <row r="1" spans="1:27" ht="18" customHeight="1" x14ac:dyDescent="0.25">
      <c r="A1" s="166" t="s">
        <v>23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</row>
    <row r="2" spans="1:27" x14ac:dyDescent="0.25">
      <c r="C2" s="3" t="s">
        <v>24</v>
      </c>
      <c r="D2" s="4"/>
      <c r="E2" s="4"/>
      <c r="F2" s="4" t="s">
        <v>54</v>
      </c>
      <c r="G2" s="4"/>
      <c r="H2" s="4"/>
      <c r="I2" s="4"/>
    </row>
    <row r="3" spans="1:27" x14ac:dyDescent="0.25">
      <c r="C3" s="3" t="s">
        <v>25</v>
      </c>
      <c r="D3" s="4"/>
      <c r="E3" s="4"/>
      <c r="F3" s="4" t="s">
        <v>55</v>
      </c>
      <c r="G3" s="4"/>
      <c r="H3" s="4"/>
      <c r="I3" s="4"/>
    </row>
    <row r="4" spans="1:27" x14ac:dyDescent="0.25">
      <c r="C4" s="3" t="s">
        <v>26</v>
      </c>
      <c r="D4" s="4"/>
      <c r="E4" s="4"/>
      <c r="F4" s="4" t="s">
        <v>80</v>
      </c>
      <c r="G4" s="4"/>
      <c r="H4" s="4"/>
      <c r="I4" s="4"/>
    </row>
    <row r="5" spans="1:27" x14ac:dyDescent="0.25">
      <c r="C5" s="3" t="s">
        <v>27</v>
      </c>
      <c r="D5" s="4"/>
      <c r="E5" s="4"/>
      <c r="F5" s="4" t="s">
        <v>29</v>
      </c>
      <c r="G5" s="4"/>
      <c r="H5" s="4"/>
      <c r="I5" s="4"/>
    </row>
    <row r="6" spans="1:27" ht="15.75" thickBot="1" x14ac:dyDescent="0.3">
      <c r="C6" s="3" t="s">
        <v>28</v>
      </c>
      <c r="D6" s="4"/>
      <c r="E6" s="4"/>
      <c r="F6" s="4" t="s">
        <v>91</v>
      </c>
      <c r="G6" s="4"/>
      <c r="H6" s="4"/>
      <c r="I6" s="4"/>
    </row>
    <row r="7" spans="1:27" ht="30.75" customHeight="1" x14ac:dyDescent="0.25">
      <c r="A7" s="167" t="s">
        <v>1</v>
      </c>
      <c r="B7" s="170" t="s">
        <v>2</v>
      </c>
      <c r="C7" s="173" t="s">
        <v>0</v>
      </c>
      <c r="D7" s="173"/>
      <c r="E7" s="173" t="s">
        <v>5</v>
      </c>
      <c r="F7" s="173" t="s">
        <v>7</v>
      </c>
      <c r="G7" s="173" t="s">
        <v>8</v>
      </c>
      <c r="H7" s="173"/>
      <c r="I7" s="176" t="s">
        <v>13</v>
      </c>
      <c r="J7" s="173" t="s">
        <v>15</v>
      </c>
      <c r="K7" s="173" t="s">
        <v>21</v>
      </c>
      <c r="L7" s="173" t="s">
        <v>18</v>
      </c>
      <c r="M7" s="173"/>
      <c r="N7" s="173"/>
      <c r="O7" s="173"/>
      <c r="P7" s="173"/>
      <c r="Q7" s="173"/>
      <c r="R7" s="173"/>
      <c r="S7" s="173" t="s">
        <v>19</v>
      </c>
      <c r="T7" s="173" t="s">
        <v>20</v>
      </c>
      <c r="U7" s="177" t="s">
        <v>22</v>
      </c>
    </row>
    <row r="8" spans="1:27" ht="17.25" customHeight="1" x14ac:dyDescent="0.25">
      <c r="A8" s="168"/>
      <c r="B8" s="171"/>
      <c r="C8" s="174" t="s">
        <v>3</v>
      </c>
      <c r="D8" s="174" t="s">
        <v>4</v>
      </c>
      <c r="E8" s="174"/>
      <c r="F8" s="174"/>
      <c r="G8" s="108" t="s">
        <v>9</v>
      </c>
      <c r="H8" s="108" t="s">
        <v>10</v>
      </c>
      <c r="I8" s="174"/>
      <c r="J8" s="174"/>
      <c r="K8" s="174"/>
      <c r="L8" s="174" t="s">
        <v>45</v>
      </c>
      <c r="M8" s="174" t="s">
        <v>46</v>
      </c>
      <c r="N8" s="174" t="s">
        <v>34</v>
      </c>
      <c r="O8" s="181" t="s">
        <v>35</v>
      </c>
      <c r="P8" s="174" t="s">
        <v>47</v>
      </c>
      <c r="Q8" s="181" t="s">
        <v>48</v>
      </c>
      <c r="R8" s="174" t="s">
        <v>17</v>
      </c>
      <c r="S8" s="174"/>
      <c r="T8" s="174"/>
      <c r="U8" s="178"/>
    </row>
    <row r="9" spans="1:27" ht="26.25" customHeight="1" thickBot="1" x14ac:dyDescent="0.3">
      <c r="A9" s="169"/>
      <c r="B9" s="172"/>
      <c r="C9" s="175"/>
      <c r="D9" s="175"/>
      <c r="E9" s="175"/>
      <c r="F9" s="109" t="s">
        <v>6</v>
      </c>
      <c r="G9" s="109" t="s">
        <v>11</v>
      </c>
      <c r="H9" s="109" t="s">
        <v>12</v>
      </c>
      <c r="I9" s="109" t="s">
        <v>14</v>
      </c>
      <c r="J9" s="109" t="s">
        <v>16</v>
      </c>
      <c r="K9" s="175"/>
      <c r="L9" s="175"/>
      <c r="M9" s="175"/>
      <c r="N9" s="175"/>
      <c r="O9" s="182"/>
      <c r="P9" s="175"/>
      <c r="Q9" s="182"/>
      <c r="R9" s="175"/>
      <c r="S9" s="175"/>
      <c r="T9" s="175"/>
      <c r="U9" s="179"/>
      <c r="V9" s="22">
        <f>180/60</f>
        <v>3</v>
      </c>
      <c r="W9" s="1">
        <f>89/60</f>
        <v>1.4833333333333334</v>
      </c>
      <c r="X9" s="1">
        <f>120/60</f>
        <v>2</v>
      </c>
      <c r="Y9" s="1">
        <f>89/60</f>
        <v>1.4833333333333334</v>
      </c>
      <c r="Z9" s="1">
        <f>40/60</f>
        <v>0.66666666666666663</v>
      </c>
      <c r="AA9" s="1">
        <f>0/60</f>
        <v>0</v>
      </c>
    </row>
    <row r="10" spans="1:27" x14ac:dyDescent="0.25">
      <c r="A10" s="7">
        <v>1</v>
      </c>
      <c r="B10" s="8">
        <v>43952</v>
      </c>
      <c r="C10" s="18">
        <v>0</v>
      </c>
      <c r="D10" s="20">
        <v>1</v>
      </c>
      <c r="E10" s="15">
        <v>1</v>
      </c>
      <c r="F10" s="15">
        <v>10236</v>
      </c>
      <c r="G10" s="38"/>
      <c r="H10" s="15">
        <v>0</v>
      </c>
      <c r="I10" s="44">
        <v>1572</v>
      </c>
      <c r="J10" s="47">
        <f t="shared" ref="J10:J40" si="0">(F10+G10)-(H10+I10)</f>
        <v>8664</v>
      </c>
      <c r="K10" s="31">
        <v>7</v>
      </c>
      <c r="L10" s="34">
        <v>0</v>
      </c>
      <c r="M10" s="35">
        <v>0.28750000000000003</v>
      </c>
      <c r="N10" s="35">
        <v>0.30833333333333335</v>
      </c>
      <c r="O10" s="35">
        <v>8.3333333333333332E-3</v>
      </c>
      <c r="P10" s="35">
        <v>0.39583333333333331</v>
      </c>
      <c r="Q10" s="61">
        <v>0</v>
      </c>
      <c r="R10" s="34">
        <f>D10-(L10+M10+N10+O10+P10+Q10)</f>
        <v>0</v>
      </c>
      <c r="S10" s="20">
        <v>1</v>
      </c>
      <c r="T10" s="20">
        <v>1</v>
      </c>
      <c r="U10" s="84"/>
      <c r="V10" s="22">
        <f t="shared" ref="V10:V40" si="1">180/60</f>
        <v>3</v>
      </c>
      <c r="W10" s="1">
        <f t="shared" ref="W10:W40" si="2">89/60</f>
        <v>1.4833333333333334</v>
      </c>
      <c r="X10" s="1">
        <f t="shared" ref="X10:X40" si="3">120/60</f>
        <v>2</v>
      </c>
      <c r="Y10" s="1">
        <f t="shared" ref="Y10:Y40" si="4">89/60</f>
        <v>1.4833333333333334</v>
      </c>
      <c r="Z10" s="1">
        <f t="shared" ref="Z10:Z40" si="5">40/60</f>
        <v>0.66666666666666663</v>
      </c>
      <c r="AA10" s="1">
        <f t="shared" ref="AA10:AA40" si="6">0/60</f>
        <v>0</v>
      </c>
    </row>
    <row r="11" spans="1:27" x14ac:dyDescent="0.25">
      <c r="A11" s="9">
        <v>2</v>
      </c>
      <c r="B11" s="10">
        <v>43953</v>
      </c>
      <c r="C11" s="19">
        <v>0</v>
      </c>
      <c r="D11" s="21">
        <v>1</v>
      </c>
      <c r="E11" s="16">
        <v>1</v>
      </c>
      <c r="F11" s="39">
        <f>F10-I10+G10</f>
        <v>8664</v>
      </c>
      <c r="G11" s="40"/>
      <c r="H11" s="16">
        <v>0</v>
      </c>
      <c r="I11" s="39">
        <v>835</v>
      </c>
      <c r="J11" s="47">
        <f t="shared" si="0"/>
        <v>7829</v>
      </c>
      <c r="K11" s="31">
        <v>5</v>
      </c>
      <c r="L11" s="35">
        <v>0</v>
      </c>
      <c r="M11" s="35">
        <v>0</v>
      </c>
      <c r="N11" s="35">
        <v>0.33333333333333331</v>
      </c>
      <c r="O11" s="35">
        <v>0</v>
      </c>
      <c r="P11" s="35">
        <v>0.66666666666666663</v>
      </c>
      <c r="Q11" s="61">
        <v>0</v>
      </c>
      <c r="R11" s="35">
        <f>D11-(L11+M11+P11+N11+O11+Q11)</f>
        <v>0</v>
      </c>
      <c r="S11" s="21">
        <v>1</v>
      </c>
      <c r="T11" s="21">
        <v>1</v>
      </c>
      <c r="U11" s="64"/>
      <c r="V11" s="22">
        <f t="shared" si="1"/>
        <v>3</v>
      </c>
      <c r="W11" s="1">
        <f t="shared" si="2"/>
        <v>1.4833333333333334</v>
      </c>
      <c r="X11" s="1">
        <f t="shared" si="3"/>
        <v>2</v>
      </c>
      <c r="Y11" s="1">
        <f t="shared" si="4"/>
        <v>1.4833333333333334</v>
      </c>
      <c r="Z11" s="1">
        <f t="shared" si="5"/>
        <v>0.66666666666666663</v>
      </c>
      <c r="AA11" s="1">
        <f t="shared" si="6"/>
        <v>0</v>
      </c>
    </row>
    <row r="12" spans="1:27" x14ac:dyDescent="0.25">
      <c r="A12" s="9">
        <v>3</v>
      </c>
      <c r="B12" s="10">
        <v>43954</v>
      </c>
      <c r="C12" s="19">
        <v>0</v>
      </c>
      <c r="D12" s="21">
        <v>1</v>
      </c>
      <c r="E12" s="16">
        <v>1</v>
      </c>
      <c r="F12" s="39">
        <f t="shared" ref="F12:F40" si="7">F11-I11+G11</f>
        <v>7829</v>
      </c>
      <c r="G12" s="40"/>
      <c r="H12" s="16">
        <v>0</v>
      </c>
      <c r="I12" s="39">
        <v>803</v>
      </c>
      <c r="J12" s="47">
        <f t="shared" si="0"/>
        <v>7026</v>
      </c>
      <c r="K12" s="31">
        <v>4</v>
      </c>
      <c r="L12" s="35">
        <v>0</v>
      </c>
      <c r="M12" s="35">
        <v>0</v>
      </c>
      <c r="N12" s="35">
        <v>0.31666666666666665</v>
      </c>
      <c r="O12" s="35">
        <v>0</v>
      </c>
      <c r="P12" s="35">
        <v>0.68333333333333324</v>
      </c>
      <c r="Q12" s="61">
        <v>0</v>
      </c>
      <c r="R12" s="35">
        <f t="shared" ref="R12:R37" si="8">D12-(L12+M12+P12+N12+O12+Q12)</f>
        <v>0</v>
      </c>
      <c r="S12" s="21">
        <v>1</v>
      </c>
      <c r="T12" s="21">
        <v>1</v>
      </c>
      <c r="U12" s="11"/>
      <c r="V12" s="22">
        <f t="shared" si="1"/>
        <v>3</v>
      </c>
      <c r="W12" s="1">
        <f t="shared" si="2"/>
        <v>1.4833333333333334</v>
      </c>
      <c r="X12" s="1">
        <f t="shared" si="3"/>
        <v>2</v>
      </c>
      <c r="Y12" s="1">
        <f t="shared" si="4"/>
        <v>1.4833333333333334</v>
      </c>
      <c r="Z12" s="1">
        <f t="shared" si="5"/>
        <v>0.66666666666666663</v>
      </c>
      <c r="AA12" s="1">
        <f t="shared" si="6"/>
        <v>0</v>
      </c>
    </row>
    <row r="13" spans="1:27" x14ac:dyDescent="0.25">
      <c r="A13" s="9">
        <v>4</v>
      </c>
      <c r="B13" s="10">
        <v>43955</v>
      </c>
      <c r="C13" s="19">
        <v>0</v>
      </c>
      <c r="D13" s="21">
        <v>1</v>
      </c>
      <c r="E13" s="16">
        <v>1</v>
      </c>
      <c r="F13" s="39">
        <f t="shared" si="7"/>
        <v>7026</v>
      </c>
      <c r="G13" s="40"/>
      <c r="H13" s="16">
        <v>0</v>
      </c>
      <c r="I13" s="39">
        <v>975</v>
      </c>
      <c r="J13" s="47">
        <f t="shared" si="0"/>
        <v>6051</v>
      </c>
      <c r="K13" s="32">
        <v>2</v>
      </c>
      <c r="L13" s="35">
        <v>0</v>
      </c>
      <c r="M13" s="35">
        <v>9.1666666666666674E-2</v>
      </c>
      <c r="N13" s="35">
        <v>0.27499999999999997</v>
      </c>
      <c r="O13" s="35">
        <v>4.1666666666666666E-3</v>
      </c>
      <c r="P13" s="35">
        <v>0.62916666666666665</v>
      </c>
      <c r="Q13" s="61">
        <v>0</v>
      </c>
      <c r="R13" s="35">
        <f t="shared" si="8"/>
        <v>0</v>
      </c>
      <c r="S13" s="21">
        <v>1</v>
      </c>
      <c r="T13" s="21">
        <v>1</v>
      </c>
      <c r="U13" s="27"/>
      <c r="V13" s="22">
        <f t="shared" si="1"/>
        <v>3</v>
      </c>
      <c r="W13" s="1">
        <f t="shared" si="2"/>
        <v>1.4833333333333334</v>
      </c>
      <c r="X13" s="1">
        <f t="shared" si="3"/>
        <v>2</v>
      </c>
      <c r="Y13" s="1">
        <f t="shared" si="4"/>
        <v>1.4833333333333334</v>
      </c>
      <c r="Z13" s="1">
        <f t="shared" si="5"/>
        <v>0.66666666666666663</v>
      </c>
      <c r="AA13" s="1">
        <f t="shared" si="6"/>
        <v>0</v>
      </c>
    </row>
    <row r="14" spans="1:27" s="29" customFormat="1" ht="15.75" customHeight="1" x14ac:dyDescent="0.25">
      <c r="A14" s="23">
        <v>5</v>
      </c>
      <c r="B14" s="10">
        <v>43956</v>
      </c>
      <c r="C14" s="24">
        <v>0</v>
      </c>
      <c r="D14" s="25">
        <v>1</v>
      </c>
      <c r="E14" s="26">
        <v>1</v>
      </c>
      <c r="F14" s="39">
        <f t="shared" si="7"/>
        <v>6051</v>
      </c>
      <c r="G14" s="41">
        <v>10000</v>
      </c>
      <c r="H14" s="26">
        <v>0</v>
      </c>
      <c r="I14" s="30">
        <v>1043</v>
      </c>
      <c r="J14" s="47">
        <f t="shared" si="0"/>
        <v>15008</v>
      </c>
      <c r="K14" s="32">
        <v>20</v>
      </c>
      <c r="L14" s="36">
        <v>0</v>
      </c>
      <c r="M14" s="36">
        <v>8.3333333333333329E-2</v>
      </c>
      <c r="N14" s="36">
        <v>0.32083333333333336</v>
      </c>
      <c r="O14" s="36">
        <v>4.1666666666666666E-3</v>
      </c>
      <c r="P14" s="36">
        <v>0.59166666666666667</v>
      </c>
      <c r="Q14" s="61">
        <v>0</v>
      </c>
      <c r="R14" s="35">
        <f t="shared" si="8"/>
        <v>0</v>
      </c>
      <c r="S14" s="25">
        <v>1</v>
      </c>
      <c r="T14" s="25">
        <v>1</v>
      </c>
      <c r="U14" s="64" t="s">
        <v>93</v>
      </c>
      <c r="V14" s="28">
        <f t="shared" si="1"/>
        <v>3</v>
      </c>
      <c r="W14" s="29">
        <f t="shared" si="2"/>
        <v>1.4833333333333334</v>
      </c>
      <c r="X14" s="29">
        <f t="shared" si="3"/>
        <v>2</v>
      </c>
      <c r="Y14" s="29">
        <f t="shared" si="4"/>
        <v>1.4833333333333334</v>
      </c>
      <c r="Z14" s="29">
        <f t="shared" si="5"/>
        <v>0.66666666666666663</v>
      </c>
      <c r="AA14" s="29">
        <f t="shared" si="6"/>
        <v>0</v>
      </c>
    </row>
    <row r="15" spans="1:27" s="29" customFormat="1" x14ac:dyDescent="0.25">
      <c r="A15" s="23">
        <v>6</v>
      </c>
      <c r="B15" s="10">
        <v>43957</v>
      </c>
      <c r="C15" s="24">
        <v>0</v>
      </c>
      <c r="D15" s="25">
        <v>1</v>
      </c>
      <c r="E15" s="26">
        <v>1</v>
      </c>
      <c r="F15" s="39">
        <f t="shared" si="7"/>
        <v>15008</v>
      </c>
      <c r="G15" s="41"/>
      <c r="H15" s="26">
        <v>0</v>
      </c>
      <c r="I15" s="30">
        <v>867</v>
      </c>
      <c r="J15" s="47">
        <f t="shared" si="0"/>
        <v>14141</v>
      </c>
      <c r="K15" s="32">
        <v>18</v>
      </c>
      <c r="L15" s="36">
        <v>0</v>
      </c>
      <c r="M15" s="36">
        <v>0.13749999999999998</v>
      </c>
      <c r="N15" s="36">
        <v>6.6666666666666666E-2</v>
      </c>
      <c r="O15" s="36">
        <v>9.1666666666666674E-2</v>
      </c>
      <c r="P15" s="54">
        <v>0.70416666666666661</v>
      </c>
      <c r="Q15" s="61">
        <v>0</v>
      </c>
      <c r="R15" s="35">
        <f t="shared" si="8"/>
        <v>0</v>
      </c>
      <c r="S15" s="25">
        <v>1</v>
      </c>
      <c r="T15" s="25">
        <v>1</v>
      </c>
      <c r="U15" s="75"/>
      <c r="V15" s="28">
        <f t="shared" si="1"/>
        <v>3</v>
      </c>
      <c r="W15" s="29">
        <f t="shared" si="2"/>
        <v>1.4833333333333334</v>
      </c>
      <c r="X15" s="29">
        <f t="shared" si="3"/>
        <v>2</v>
      </c>
      <c r="Y15" s="29">
        <f t="shared" si="4"/>
        <v>1.4833333333333334</v>
      </c>
      <c r="Z15" s="29">
        <f t="shared" si="5"/>
        <v>0.66666666666666663</v>
      </c>
      <c r="AA15" s="29">
        <f t="shared" si="6"/>
        <v>0</v>
      </c>
    </row>
    <row r="16" spans="1:27" s="29" customFormat="1" x14ac:dyDescent="0.25">
      <c r="A16" s="23">
        <v>7</v>
      </c>
      <c r="B16" s="10">
        <v>43958</v>
      </c>
      <c r="C16" s="24">
        <v>0</v>
      </c>
      <c r="D16" s="25">
        <v>1</v>
      </c>
      <c r="E16" s="26">
        <v>1</v>
      </c>
      <c r="F16" s="39">
        <f t="shared" si="7"/>
        <v>14141</v>
      </c>
      <c r="G16" s="41"/>
      <c r="H16" s="26">
        <v>0</v>
      </c>
      <c r="I16" s="30">
        <v>835</v>
      </c>
      <c r="J16" s="47">
        <f t="shared" si="0"/>
        <v>13306</v>
      </c>
      <c r="K16" s="32">
        <v>16</v>
      </c>
      <c r="L16" s="36">
        <v>0</v>
      </c>
      <c r="M16" s="36">
        <v>0.16666666666666666</v>
      </c>
      <c r="N16" s="36">
        <v>9.1666666666666674E-2</v>
      </c>
      <c r="O16" s="53">
        <v>1.2499999999999999E-2</v>
      </c>
      <c r="P16" s="36">
        <v>0.72916666666666663</v>
      </c>
      <c r="Q16" s="61">
        <v>0</v>
      </c>
      <c r="R16" s="35">
        <f t="shared" si="8"/>
        <v>0</v>
      </c>
      <c r="S16" s="25">
        <v>1</v>
      </c>
      <c r="T16" s="25">
        <v>1</v>
      </c>
      <c r="U16" s="27"/>
      <c r="V16" s="28">
        <f t="shared" si="1"/>
        <v>3</v>
      </c>
      <c r="W16" s="29">
        <f t="shared" si="2"/>
        <v>1.4833333333333334</v>
      </c>
      <c r="X16" s="29">
        <f t="shared" si="3"/>
        <v>2</v>
      </c>
      <c r="Y16" s="29">
        <f t="shared" si="4"/>
        <v>1.4833333333333334</v>
      </c>
      <c r="Z16" s="29">
        <f t="shared" si="5"/>
        <v>0.66666666666666663</v>
      </c>
      <c r="AA16" s="29">
        <f t="shared" si="6"/>
        <v>0</v>
      </c>
    </row>
    <row r="17" spans="1:27" s="29" customFormat="1" x14ac:dyDescent="0.25">
      <c r="A17" s="23">
        <v>8</v>
      </c>
      <c r="B17" s="10">
        <v>43959</v>
      </c>
      <c r="C17" s="24">
        <v>0</v>
      </c>
      <c r="D17" s="25">
        <v>1</v>
      </c>
      <c r="E17" s="26">
        <v>1</v>
      </c>
      <c r="F17" s="39">
        <f t="shared" si="7"/>
        <v>13306</v>
      </c>
      <c r="G17" s="41"/>
      <c r="H17" s="26">
        <v>0</v>
      </c>
      <c r="I17" s="30">
        <v>1268</v>
      </c>
      <c r="J17" s="47">
        <f t="shared" si="0"/>
        <v>12038</v>
      </c>
      <c r="K17" s="32">
        <v>14</v>
      </c>
      <c r="L17" s="36">
        <v>0</v>
      </c>
      <c r="M17" s="36">
        <v>0.26666666666666666</v>
      </c>
      <c r="N17" s="36">
        <v>0.18333333333333335</v>
      </c>
      <c r="O17" s="36">
        <v>4.1666666666666666E-3</v>
      </c>
      <c r="P17" s="36">
        <v>0.54583333333333328</v>
      </c>
      <c r="Q17" s="61">
        <v>0</v>
      </c>
      <c r="R17" s="35">
        <f t="shared" si="8"/>
        <v>0</v>
      </c>
      <c r="S17" s="25">
        <v>1</v>
      </c>
      <c r="T17" s="25">
        <v>1</v>
      </c>
      <c r="U17" s="27"/>
      <c r="V17" s="28">
        <f t="shared" si="1"/>
        <v>3</v>
      </c>
      <c r="W17" s="29">
        <f t="shared" si="2"/>
        <v>1.4833333333333334</v>
      </c>
      <c r="X17" s="29">
        <f t="shared" si="3"/>
        <v>2</v>
      </c>
      <c r="Y17" s="29">
        <f t="shared" si="4"/>
        <v>1.4833333333333334</v>
      </c>
      <c r="Z17" s="29">
        <f t="shared" si="5"/>
        <v>0.66666666666666663</v>
      </c>
      <c r="AA17" s="29">
        <f t="shared" si="6"/>
        <v>0</v>
      </c>
    </row>
    <row r="18" spans="1:27" s="29" customFormat="1" x14ac:dyDescent="0.25">
      <c r="A18" s="23">
        <v>9</v>
      </c>
      <c r="B18" s="10">
        <v>43960</v>
      </c>
      <c r="C18" s="24">
        <v>0</v>
      </c>
      <c r="D18" s="25">
        <v>1</v>
      </c>
      <c r="E18" s="26">
        <v>1</v>
      </c>
      <c r="F18" s="39">
        <f t="shared" si="7"/>
        <v>12038</v>
      </c>
      <c r="G18" s="41"/>
      <c r="H18" s="26">
        <v>0</v>
      </c>
      <c r="I18" s="30">
        <v>511</v>
      </c>
      <c r="J18" s="47">
        <f t="shared" si="0"/>
        <v>11527</v>
      </c>
      <c r="K18" s="32">
        <v>11</v>
      </c>
      <c r="L18" s="36">
        <v>0</v>
      </c>
      <c r="M18" s="36">
        <v>0</v>
      </c>
      <c r="N18" s="36">
        <v>0.16666666666666666</v>
      </c>
      <c r="O18" s="36">
        <v>0</v>
      </c>
      <c r="P18" s="36">
        <v>0.83333333333333337</v>
      </c>
      <c r="Q18" s="61">
        <v>0</v>
      </c>
      <c r="R18" s="35">
        <f t="shared" si="8"/>
        <v>0</v>
      </c>
      <c r="S18" s="25">
        <v>1</v>
      </c>
      <c r="T18" s="25">
        <v>1</v>
      </c>
      <c r="U18" s="64"/>
      <c r="V18" s="28">
        <f t="shared" si="1"/>
        <v>3</v>
      </c>
      <c r="W18" s="29">
        <f t="shared" si="2"/>
        <v>1.4833333333333334</v>
      </c>
      <c r="X18" s="29">
        <f t="shared" si="3"/>
        <v>2</v>
      </c>
      <c r="Y18" s="29">
        <f t="shared" si="4"/>
        <v>1.4833333333333334</v>
      </c>
      <c r="Z18" s="29">
        <f t="shared" si="5"/>
        <v>0.66666666666666663</v>
      </c>
      <c r="AA18" s="29">
        <f t="shared" si="6"/>
        <v>0</v>
      </c>
    </row>
    <row r="19" spans="1:27" s="29" customFormat="1" x14ac:dyDescent="0.25">
      <c r="A19" s="23">
        <v>10</v>
      </c>
      <c r="B19" s="10">
        <v>43961</v>
      </c>
      <c r="C19" s="24">
        <v>0</v>
      </c>
      <c r="D19" s="25">
        <v>1</v>
      </c>
      <c r="E19" s="26">
        <v>1</v>
      </c>
      <c r="F19" s="39">
        <f t="shared" si="7"/>
        <v>11527</v>
      </c>
      <c r="G19" s="41"/>
      <c r="H19" s="26">
        <v>0</v>
      </c>
      <c r="I19" s="30">
        <v>925</v>
      </c>
      <c r="J19" s="47">
        <f t="shared" si="0"/>
        <v>10602</v>
      </c>
      <c r="K19" s="32">
        <v>8</v>
      </c>
      <c r="L19" s="36">
        <v>0</v>
      </c>
      <c r="M19" s="36">
        <v>0.15416666666666667</v>
      </c>
      <c r="N19" s="36">
        <v>0.16250000000000001</v>
      </c>
      <c r="O19" s="36">
        <v>4.1666666666666666E-3</v>
      </c>
      <c r="P19" s="36">
        <v>0.6791666666666667</v>
      </c>
      <c r="Q19" s="61">
        <v>0</v>
      </c>
      <c r="R19" s="35">
        <f t="shared" si="8"/>
        <v>0</v>
      </c>
      <c r="S19" s="25">
        <v>1</v>
      </c>
      <c r="T19" s="25">
        <v>1</v>
      </c>
      <c r="U19" s="27"/>
      <c r="V19" s="28">
        <f t="shared" si="1"/>
        <v>3</v>
      </c>
      <c r="W19" s="29">
        <f t="shared" si="2"/>
        <v>1.4833333333333334</v>
      </c>
      <c r="X19" s="29">
        <f t="shared" si="3"/>
        <v>2</v>
      </c>
      <c r="Y19" s="29">
        <f t="shared" si="4"/>
        <v>1.4833333333333334</v>
      </c>
      <c r="Z19" s="29">
        <f t="shared" si="5"/>
        <v>0.66666666666666663</v>
      </c>
      <c r="AA19" s="29">
        <f t="shared" si="6"/>
        <v>0</v>
      </c>
    </row>
    <row r="20" spans="1:27" s="29" customFormat="1" ht="22.5" x14ac:dyDescent="0.25">
      <c r="A20" s="23">
        <v>11</v>
      </c>
      <c r="B20" s="10">
        <v>43962</v>
      </c>
      <c r="C20" s="24">
        <v>0</v>
      </c>
      <c r="D20" s="25">
        <v>1</v>
      </c>
      <c r="E20" s="26">
        <v>1</v>
      </c>
      <c r="F20" s="39">
        <f t="shared" si="7"/>
        <v>10602</v>
      </c>
      <c r="G20" s="41">
        <v>10000</v>
      </c>
      <c r="H20" s="26">
        <v>0</v>
      </c>
      <c r="I20" s="30">
        <v>1415</v>
      </c>
      <c r="J20" s="47">
        <f t="shared" si="0"/>
        <v>19187</v>
      </c>
      <c r="K20" s="32">
        <v>25</v>
      </c>
      <c r="L20" s="36">
        <v>0</v>
      </c>
      <c r="M20" s="36">
        <v>0.19166666666666665</v>
      </c>
      <c r="N20" s="36">
        <v>0.33749999999999997</v>
      </c>
      <c r="O20" s="36">
        <v>2.9166666666666664E-2</v>
      </c>
      <c r="P20" s="36">
        <v>0.4375</v>
      </c>
      <c r="Q20" s="61">
        <v>0</v>
      </c>
      <c r="R20" s="35">
        <f t="shared" si="8"/>
        <v>4.1666666666667629E-3</v>
      </c>
      <c r="S20" s="25">
        <v>1</v>
      </c>
      <c r="T20" s="25">
        <v>1</v>
      </c>
      <c r="U20" s="64" t="s">
        <v>93</v>
      </c>
      <c r="V20" s="28">
        <f t="shared" si="1"/>
        <v>3</v>
      </c>
      <c r="W20" s="29">
        <f t="shared" si="2"/>
        <v>1.4833333333333334</v>
      </c>
      <c r="X20" s="29">
        <f t="shared" si="3"/>
        <v>2</v>
      </c>
      <c r="Y20" s="29">
        <f t="shared" si="4"/>
        <v>1.4833333333333334</v>
      </c>
      <c r="Z20" s="29">
        <f t="shared" si="5"/>
        <v>0.66666666666666663</v>
      </c>
      <c r="AA20" s="29">
        <f t="shared" si="6"/>
        <v>0</v>
      </c>
    </row>
    <row r="21" spans="1:27" s="29" customFormat="1" x14ac:dyDescent="0.25">
      <c r="A21" s="23">
        <v>12</v>
      </c>
      <c r="B21" s="10">
        <v>43963</v>
      </c>
      <c r="C21" s="24">
        <v>0</v>
      </c>
      <c r="D21" s="25">
        <v>1</v>
      </c>
      <c r="E21" s="26">
        <v>1</v>
      </c>
      <c r="F21" s="39">
        <f t="shared" si="7"/>
        <v>19187</v>
      </c>
      <c r="G21" s="41"/>
      <c r="H21" s="26">
        <v>0</v>
      </c>
      <c r="I21" s="30">
        <v>861</v>
      </c>
      <c r="J21" s="47">
        <f t="shared" si="0"/>
        <v>18326</v>
      </c>
      <c r="K21" s="32">
        <v>22</v>
      </c>
      <c r="L21" s="36">
        <v>0</v>
      </c>
      <c r="M21" s="36">
        <v>7.9166666666666663E-2</v>
      </c>
      <c r="N21" s="36">
        <v>0.23333333333333331</v>
      </c>
      <c r="O21" s="36">
        <v>4.1666666666666666E-3</v>
      </c>
      <c r="P21" s="36">
        <v>0.68333333333333324</v>
      </c>
      <c r="Q21" s="61">
        <v>0</v>
      </c>
      <c r="R21" s="35">
        <f t="shared" si="8"/>
        <v>0</v>
      </c>
      <c r="S21" s="25">
        <v>1</v>
      </c>
      <c r="T21" s="25">
        <v>1</v>
      </c>
      <c r="U21" s="64"/>
      <c r="V21" s="28">
        <f t="shared" si="1"/>
        <v>3</v>
      </c>
      <c r="W21" s="29">
        <f t="shared" si="2"/>
        <v>1.4833333333333334</v>
      </c>
      <c r="X21" s="29">
        <f t="shared" si="3"/>
        <v>2</v>
      </c>
      <c r="Y21" s="29">
        <f t="shared" si="4"/>
        <v>1.4833333333333334</v>
      </c>
      <c r="Z21" s="29">
        <f t="shared" si="5"/>
        <v>0.66666666666666663</v>
      </c>
      <c r="AA21" s="29">
        <f t="shared" si="6"/>
        <v>0</v>
      </c>
    </row>
    <row r="22" spans="1:27" s="29" customFormat="1" x14ac:dyDescent="0.25">
      <c r="A22" s="23">
        <v>13</v>
      </c>
      <c r="B22" s="10">
        <v>43964</v>
      </c>
      <c r="C22" s="24">
        <v>0</v>
      </c>
      <c r="D22" s="25">
        <v>1</v>
      </c>
      <c r="E22" s="26">
        <v>1</v>
      </c>
      <c r="F22" s="39">
        <f t="shared" si="7"/>
        <v>18326</v>
      </c>
      <c r="G22" s="41"/>
      <c r="H22" s="26">
        <v>0</v>
      </c>
      <c r="I22" s="30">
        <v>1495</v>
      </c>
      <c r="J22" s="47">
        <f t="shared" si="0"/>
        <v>16831</v>
      </c>
      <c r="K22" s="32">
        <v>19</v>
      </c>
      <c r="L22" s="36">
        <v>0</v>
      </c>
      <c r="M22" s="36">
        <v>0.375</v>
      </c>
      <c r="N22" s="36">
        <v>0.14583333333333334</v>
      </c>
      <c r="O22" s="36">
        <v>8.3333333333333332E-3</v>
      </c>
      <c r="P22" s="36">
        <v>0.47083333333333338</v>
      </c>
      <c r="Q22" s="61">
        <v>0</v>
      </c>
      <c r="R22" s="35">
        <f t="shared" si="8"/>
        <v>0</v>
      </c>
      <c r="S22" s="25">
        <v>1</v>
      </c>
      <c r="T22" s="25">
        <v>1</v>
      </c>
      <c r="U22" s="85"/>
      <c r="V22" s="28">
        <f t="shared" si="1"/>
        <v>3</v>
      </c>
      <c r="W22" s="29">
        <f t="shared" si="2"/>
        <v>1.4833333333333334</v>
      </c>
      <c r="X22" s="29">
        <f t="shared" si="3"/>
        <v>2</v>
      </c>
      <c r="Y22" s="29">
        <f t="shared" si="4"/>
        <v>1.4833333333333334</v>
      </c>
      <c r="Z22" s="29">
        <f t="shared" si="5"/>
        <v>0.66666666666666663</v>
      </c>
      <c r="AA22" s="29">
        <f t="shared" si="6"/>
        <v>0</v>
      </c>
    </row>
    <row r="23" spans="1:27" s="29" customFormat="1" x14ac:dyDescent="0.25">
      <c r="A23" s="23">
        <v>14</v>
      </c>
      <c r="B23" s="10">
        <v>43965</v>
      </c>
      <c r="C23" s="24">
        <v>0</v>
      </c>
      <c r="D23" s="25">
        <v>1</v>
      </c>
      <c r="E23" s="26">
        <v>1</v>
      </c>
      <c r="F23" s="39">
        <f t="shared" si="7"/>
        <v>16831</v>
      </c>
      <c r="G23" s="41"/>
      <c r="H23" s="26">
        <v>0</v>
      </c>
      <c r="I23" s="30">
        <v>1338</v>
      </c>
      <c r="J23" s="47">
        <f t="shared" si="0"/>
        <v>15493</v>
      </c>
      <c r="K23" s="32">
        <v>16</v>
      </c>
      <c r="L23" s="36">
        <v>0</v>
      </c>
      <c r="M23" s="36">
        <v>0.13333333333333333</v>
      </c>
      <c r="N23" s="36">
        <v>0.39999999999999997</v>
      </c>
      <c r="O23" s="36">
        <v>8.3333333333333332E-3</v>
      </c>
      <c r="P23" s="36">
        <v>0.45833333333333331</v>
      </c>
      <c r="Q23" s="61">
        <v>0</v>
      </c>
      <c r="R23" s="35">
        <f t="shared" si="8"/>
        <v>0</v>
      </c>
      <c r="S23" s="25">
        <v>1</v>
      </c>
      <c r="T23" s="25">
        <v>1</v>
      </c>
      <c r="U23" s="27"/>
      <c r="V23" s="28">
        <f t="shared" si="1"/>
        <v>3</v>
      </c>
      <c r="W23" s="29">
        <f t="shared" si="2"/>
        <v>1.4833333333333334</v>
      </c>
      <c r="X23" s="29">
        <f t="shared" si="3"/>
        <v>2</v>
      </c>
      <c r="Y23" s="29">
        <f t="shared" si="4"/>
        <v>1.4833333333333334</v>
      </c>
      <c r="Z23" s="29">
        <f t="shared" si="5"/>
        <v>0.66666666666666663</v>
      </c>
      <c r="AA23" s="29">
        <f t="shared" si="6"/>
        <v>0</v>
      </c>
    </row>
    <row r="24" spans="1:27" s="29" customFormat="1" x14ac:dyDescent="0.25">
      <c r="A24" s="23">
        <v>15</v>
      </c>
      <c r="B24" s="10">
        <v>43966</v>
      </c>
      <c r="C24" s="24">
        <v>0</v>
      </c>
      <c r="D24" s="25">
        <v>1</v>
      </c>
      <c r="E24" s="26">
        <v>1</v>
      </c>
      <c r="F24" s="39">
        <f t="shared" si="7"/>
        <v>15493</v>
      </c>
      <c r="G24" s="41"/>
      <c r="H24" s="26">
        <v>0</v>
      </c>
      <c r="I24" s="30">
        <v>832</v>
      </c>
      <c r="J24" s="47">
        <f t="shared" si="0"/>
        <v>14661</v>
      </c>
      <c r="K24" s="32">
        <v>13</v>
      </c>
      <c r="L24" s="36">
        <v>0</v>
      </c>
      <c r="M24" s="36">
        <v>0.17916666666666667</v>
      </c>
      <c r="N24" s="36">
        <v>8.3333333333333329E-2</v>
      </c>
      <c r="O24" s="36">
        <v>0</v>
      </c>
      <c r="P24" s="54">
        <v>0.73749999999999993</v>
      </c>
      <c r="Q24" s="61">
        <v>0</v>
      </c>
      <c r="R24" s="35">
        <f t="shared" si="8"/>
        <v>0</v>
      </c>
      <c r="S24" s="25">
        <v>1</v>
      </c>
      <c r="T24" s="25">
        <v>1</v>
      </c>
      <c r="U24" s="27"/>
      <c r="V24" s="28">
        <f t="shared" si="1"/>
        <v>3</v>
      </c>
      <c r="W24" s="29">
        <f t="shared" si="2"/>
        <v>1.4833333333333334</v>
      </c>
      <c r="X24" s="29">
        <f t="shared" si="3"/>
        <v>2</v>
      </c>
      <c r="Y24" s="29">
        <f t="shared" si="4"/>
        <v>1.4833333333333334</v>
      </c>
      <c r="Z24" s="29">
        <f t="shared" si="5"/>
        <v>0.66666666666666663</v>
      </c>
      <c r="AA24" s="29">
        <f t="shared" si="6"/>
        <v>0</v>
      </c>
    </row>
    <row r="25" spans="1:27" s="29" customFormat="1" x14ac:dyDescent="0.25">
      <c r="A25" s="23">
        <v>16</v>
      </c>
      <c r="B25" s="10">
        <v>43967</v>
      </c>
      <c r="C25" s="24">
        <v>0</v>
      </c>
      <c r="D25" s="25">
        <v>1</v>
      </c>
      <c r="E25" s="26">
        <v>1</v>
      </c>
      <c r="F25" s="39">
        <f t="shared" si="7"/>
        <v>14661</v>
      </c>
      <c r="G25" s="41"/>
      <c r="H25" s="26">
        <v>0</v>
      </c>
      <c r="I25" s="30">
        <v>767</v>
      </c>
      <c r="J25" s="47">
        <f t="shared" si="0"/>
        <v>13894</v>
      </c>
      <c r="K25" s="32">
        <v>11</v>
      </c>
      <c r="L25" s="36">
        <v>0</v>
      </c>
      <c r="M25" s="36">
        <v>0.15833333333333333</v>
      </c>
      <c r="N25" s="36">
        <v>7.0833333333333331E-2</v>
      </c>
      <c r="O25" s="36">
        <v>8.3333333333333332E-3</v>
      </c>
      <c r="P25" s="54">
        <v>0.76250000000000007</v>
      </c>
      <c r="Q25" s="61">
        <v>0</v>
      </c>
      <c r="R25" s="35">
        <f t="shared" si="8"/>
        <v>0</v>
      </c>
      <c r="S25" s="25">
        <v>1</v>
      </c>
      <c r="T25" s="25">
        <v>1</v>
      </c>
      <c r="U25" s="27"/>
      <c r="V25" s="28">
        <f t="shared" si="1"/>
        <v>3</v>
      </c>
      <c r="W25" s="29">
        <f t="shared" si="2"/>
        <v>1.4833333333333334</v>
      </c>
      <c r="X25" s="29">
        <f t="shared" si="3"/>
        <v>2</v>
      </c>
      <c r="Y25" s="29">
        <f t="shared" si="4"/>
        <v>1.4833333333333334</v>
      </c>
      <c r="Z25" s="29">
        <f t="shared" si="5"/>
        <v>0.66666666666666663</v>
      </c>
      <c r="AA25" s="29">
        <f t="shared" si="6"/>
        <v>0</v>
      </c>
    </row>
    <row r="26" spans="1:27" s="29" customFormat="1" x14ac:dyDescent="0.25">
      <c r="A26" s="23">
        <v>17</v>
      </c>
      <c r="B26" s="10">
        <v>43968</v>
      </c>
      <c r="C26" s="24">
        <v>0</v>
      </c>
      <c r="D26" s="25">
        <v>1</v>
      </c>
      <c r="E26" s="26">
        <v>1</v>
      </c>
      <c r="F26" s="39">
        <f t="shared" si="7"/>
        <v>13894</v>
      </c>
      <c r="G26" s="41"/>
      <c r="H26" s="26">
        <v>0</v>
      </c>
      <c r="I26" s="30">
        <v>850</v>
      </c>
      <c r="J26" s="47">
        <f t="shared" si="0"/>
        <v>13044</v>
      </c>
      <c r="K26" s="32">
        <v>9</v>
      </c>
      <c r="L26" s="36">
        <v>0</v>
      </c>
      <c r="M26" s="36">
        <v>0.19583333333333333</v>
      </c>
      <c r="N26" s="36">
        <v>6.6666666666666666E-2</v>
      </c>
      <c r="O26" s="36">
        <v>4.1666666666666666E-3</v>
      </c>
      <c r="P26" s="54">
        <v>0.73333333333333339</v>
      </c>
      <c r="Q26" s="61">
        <v>0</v>
      </c>
      <c r="R26" s="35">
        <f t="shared" si="8"/>
        <v>0</v>
      </c>
      <c r="S26" s="25">
        <v>1</v>
      </c>
      <c r="T26" s="25">
        <v>1</v>
      </c>
      <c r="U26" s="27"/>
      <c r="V26" s="28">
        <f t="shared" si="1"/>
        <v>3</v>
      </c>
      <c r="W26" s="29">
        <f t="shared" si="2"/>
        <v>1.4833333333333334</v>
      </c>
      <c r="X26" s="29">
        <f t="shared" si="3"/>
        <v>2</v>
      </c>
      <c r="Y26" s="29">
        <f t="shared" si="4"/>
        <v>1.4833333333333334</v>
      </c>
      <c r="Z26" s="29">
        <f t="shared" si="5"/>
        <v>0.66666666666666663</v>
      </c>
      <c r="AA26" s="29">
        <f t="shared" si="6"/>
        <v>0</v>
      </c>
    </row>
    <row r="27" spans="1:27" s="29" customFormat="1" x14ac:dyDescent="0.25">
      <c r="A27" s="23">
        <v>18</v>
      </c>
      <c r="B27" s="10">
        <v>43969</v>
      </c>
      <c r="C27" s="24">
        <v>0</v>
      </c>
      <c r="D27" s="25">
        <v>1</v>
      </c>
      <c r="E27" s="26">
        <v>1</v>
      </c>
      <c r="F27" s="39">
        <f t="shared" si="7"/>
        <v>13044</v>
      </c>
      <c r="G27" s="41"/>
      <c r="H27" s="26">
        <v>0</v>
      </c>
      <c r="I27" s="30">
        <v>725</v>
      </c>
      <c r="J27" s="47">
        <f t="shared" si="0"/>
        <v>12319</v>
      </c>
      <c r="K27" s="32">
        <v>8</v>
      </c>
      <c r="L27" s="36">
        <v>0</v>
      </c>
      <c r="M27" s="36">
        <v>0.10416666666666667</v>
      </c>
      <c r="N27" s="36">
        <v>0.13333333333333333</v>
      </c>
      <c r="O27" s="36">
        <v>0</v>
      </c>
      <c r="P27" s="36">
        <v>0.76250000000000007</v>
      </c>
      <c r="Q27" s="61">
        <v>0</v>
      </c>
      <c r="R27" s="35">
        <f t="shared" si="8"/>
        <v>0</v>
      </c>
      <c r="S27" s="25">
        <v>1</v>
      </c>
      <c r="T27" s="25">
        <v>1</v>
      </c>
      <c r="U27" s="64"/>
      <c r="V27" s="28">
        <f t="shared" si="1"/>
        <v>3</v>
      </c>
      <c r="W27" s="29">
        <f t="shared" si="2"/>
        <v>1.4833333333333334</v>
      </c>
      <c r="X27" s="29">
        <f t="shared" si="3"/>
        <v>2</v>
      </c>
      <c r="Y27" s="29">
        <f t="shared" si="4"/>
        <v>1.4833333333333334</v>
      </c>
      <c r="Z27" s="29">
        <f t="shared" si="5"/>
        <v>0.66666666666666663</v>
      </c>
      <c r="AA27" s="29">
        <f t="shared" si="6"/>
        <v>0</v>
      </c>
    </row>
    <row r="28" spans="1:27" s="29" customFormat="1" x14ac:dyDescent="0.25">
      <c r="A28" s="23">
        <v>19</v>
      </c>
      <c r="B28" s="10">
        <v>43970</v>
      </c>
      <c r="C28" s="24">
        <v>0</v>
      </c>
      <c r="D28" s="25">
        <v>1</v>
      </c>
      <c r="E28" s="26">
        <v>1</v>
      </c>
      <c r="F28" s="39">
        <f t="shared" si="7"/>
        <v>12319</v>
      </c>
      <c r="G28" s="41"/>
      <c r="H28" s="26">
        <v>0</v>
      </c>
      <c r="I28" s="30">
        <v>1129</v>
      </c>
      <c r="J28" s="47">
        <f t="shared" si="0"/>
        <v>11190</v>
      </c>
      <c r="K28" s="32">
        <v>6</v>
      </c>
      <c r="L28" s="36">
        <v>0</v>
      </c>
      <c r="M28" s="36">
        <v>0.30833333333333335</v>
      </c>
      <c r="N28" s="36">
        <v>5.4166666666666669E-2</v>
      </c>
      <c r="O28" s="36">
        <v>4.1666666666666666E-3</v>
      </c>
      <c r="P28" s="36">
        <v>0.6333333333333333</v>
      </c>
      <c r="Q28" s="61">
        <v>0</v>
      </c>
      <c r="R28" s="35">
        <f t="shared" si="8"/>
        <v>0</v>
      </c>
      <c r="S28" s="25">
        <v>1</v>
      </c>
      <c r="T28" s="25">
        <v>1</v>
      </c>
      <c r="U28" s="64"/>
      <c r="V28" s="28">
        <f t="shared" si="1"/>
        <v>3</v>
      </c>
      <c r="W28" s="29">
        <f t="shared" si="2"/>
        <v>1.4833333333333334</v>
      </c>
      <c r="X28" s="29">
        <f t="shared" si="3"/>
        <v>2</v>
      </c>
      <c r="Y28" s="29">
        <f t="shared" si="4"/>
        <v>1.4833333333333334</v>
      </c>
      <c r="Z28" s="29">
        <f t="shared" si="5"/>
        <v>0.66666666666666663</v>
      </c>
      <c r="AA28" s="29">
        <f t="shared" si="6"/>
        <v>0</v>
      </c>
    </row>
    <row r="29" spans="1:27" s="29" customFormat="1" x14ac:dyDescent="0.25">
      <c r="A29" s="23">
        <v>20</v>
      </c>
      <c r="B29" s="10">
        <v>43971</v>
      </c>
      <c r="C29" s="24">
        <v>0</v>
      </c>
      <c r="D29" s="25">
        <v>1</v>
      </c>
      <c r="E29" s="26">
        <v>1</v>
      </c>
      <c r="F29" s="39">
        <f t="shared" si="7"/>
        <v>11190</v>
      </c>
      <c r="G29" s="41"/>
      <c r="H29" s="26">
        <v>0</v>
      </c>
      <c r="I29" s="30">
        <v>1003</v>
      </c>
      <c r="J29" s="47">
        <f t="shared" si="0"/>
        <v>10187</v>
      </c>
      <c r="K29" s="32">
        <v>4</v>
      </c>
      <c r="L29" s="36">
        <v>0</v>
      </c>
      <c r="M29" s="36">
        <v>0.21666666666666667</v>
      </c>
      <c r="N29" s="36">
        <v>9.9999999999999992E-2</v>
      </c>
      <c r="O29" s="36">
        <v>2.0833333333333332E-2</v>
      </c>
      <c r="P29" s="36">
        <v>0.66249999999999998</v>
      </c>
      <c r="Q29" s="36">
        <v>0</v>
      </c>
      <c r="R29" s="35">
        <f t="shared" si="8"/>
        <v>0</v>
      </c>
      <c r="S29" s="25">
        <v>1</v>
      </c>
      <c r="T29" s="25">
        <v>1</v>
      </c>
      <c r="U29" s="27"/>
      <c r="V29" s="28">
        <f t="shared" si="1"/>
        <v>3</v>
      </c>
      <c r="W29" s="29">
        <f t="shared" si="2"/>
        <v>1.4833333333333334</v>
      </c>
      <c r="X29" s="29">
        <f t="shared" si="3"/>
        <v>2</v>
      </c>
      <c r="Y29" s="29">
        <f t="shared" si="4"/>
        <v>1.4833333333333334</v>
      </c>
      <c r="Z29" s="29">
        <f t="shared" si="5"/>
        <v>0.66666666666666663</v>
      </c>
      <c r="AA29" s="29">
        <f t="shared" si="6"/>
        <v>0</v>
      </c>
    </row>
    <row r="30" spans="1:27" s="29" customFormat="1" x14ac:dyDescent="0.25">
      <c r="A30" s="23">
        <v>21</v>
      </c>
      <c r="B30" s="10">
        <v>43972</v>
      </c>
      <c r="C30" s="24">
        <v>0</v>
      </c>
      <c r="D30" s="25">
        <v>1</v>
      </c>
      <c r="E30" s="26">
        <v>1</v>
      </c>
      <c r="F30" s="39">
        <f t="shared" si="7"/>
        <v>10187</v>
      </c>
      <c r="G30" s="41"/>
      <c r="H30" s="26">
        <v>0</v>
      </c>
      <c r="I30" s="30">
        <v>1159</v>
      </c>
      <c r="J30" s="47">
        <f t="shared" si="0"/>
        <v>9028</v>
      </c>
      <c r="K30" s="32">
        <v>10</v>
      </c>
      <c r="L30" s="36">
        <v>0</v>
      </c>
      <c r="M30" s="36">
        <v>0.19166666666666665</v>
      </c>
      <c r="N30" s="36">
        <v>0.22916666666666666</v>
      </c>
      <c r="O30" s="36">
        <v>8.3333333333333332E-3</v>
      </c>
      <c r="P30" s="36">
        <v>0.5708333333333333</v>
      </c>
      <c r="Q30" s="61">
        <v>0</v>
      </c>
      <c r="R30" s="35">
        <f t="shared" si="8"/>
        <v>0</v>
      </c>
      <c r="S30" s="25">
        <v>1</v>
      </c>
      <c r="T30" s="25">
        <v>1</v>
      </c>
      <c r="U30" s="27" t="s">
        <v>94</v>
      </c>
      <c r="V30" s="28">
        <f t="shared" si="1"/>
        <v>3</v>
      </c>
      <c r="W30" s="29">
        <f t="shared" si="2"/>
        <v>1.4833333333333334</v>
      </c>
      <c r="X30" s="29">
        <f t="shared" si="3"/>
        <v>2</v>
      </c>
      <c r="Y30" s="29">
        <f t="shared" si="4"/>
        <v>1.4833333333333334</v>
      </c>
      <c r="Z30" s="29">
        <f t="shared" si="5"/>
        <v>0.66666666666666663</v>
      </c>
      <c r="AA30" s="29">
        <f t="shared" si="6"/>
        <v>0</v>
      </c>
    </row>
    <row r="31" spans="1:27" s="29" customFormat="1" x14ac:dyDescent="0.25">
      <c r="A31" s="23">
        <v>22</v>
      </c>
      <c r="B31" s="10">
        <v>43973</v>
      </c>
      <c r="C31" s="24">
        <v>0</v>
      </c>
      <c r="D31" s="25">
        <v>1</v>
      </c>
      <c r="E31" s="26">
        <v>1</v>
      </c>
      <c r="F31" s="39">
        <f t="shared" si="7"/>
        <v>9028</v>
      </c>
      <c r="G31" s="41"/>
      <c r="H31" s="26">
        <v>0</v>
      </c>
      <c r="I31" s="30">
        <v>1470</v>
      </c>
      <c r="J31" s="47">
        <f t="shared" si="0"/>
        <v>7558</v>
      </c>
      <c r="K31" s="32">
        <v>7</v>
      </c>
      <c r="L31" s="36">
        <v>0</v>
      </c>
      <c r="M31" s="36">
        <v>0.42499999999999999</v>
      </c>
      <c r="N31" s="36">
        <v>7.0833333333333331E-2</v>
      </c>
      <c r="O31" s="36">
        <v>4.1666666666666666E-3</v>
      </c>
      <c r="P31" s="36">
        <v>0.5</v>
      </c>
      <c r="Q31" s="61">
        <v>0</v>
      </c>
      <c r="R31" s="35">
        <f t="shared" si="8"/>
        <v>0</v>
      </c>
      <c r="S31" s="25">
        <v>1</v>
      </c>
      <c r="T31" s="25">
        <v>1</v>
      </c>
      <c r="U31" s="64"/>
      <c r="V31" s="28">
        <f t="shared" si="1"/>
        <v>3</v>
      </c>
      <c r="W31" s="29">
        <f t="shared" si="2"/>
        <v>1.4833333333333334</v>
      </c>
      <c r="X31" s="29">
        <f t="shared" si="3"/>
        <v>2</v>
      </c>
      <c r="Y31" s="29">
        <f t="shared" si="4"/>
        <v>1.4833333333333334</v>
      </c>
      <c r="Z31" s="29">
        <f t="shared" si="5"/>
        <v>0.66666666666666663</v>
      </c>
      <c r="AA31" s="29">
        <f t="shared" si="6"/>
        <v>0</v>
      </c>
    </row>
    <row r="32" spans="1:27" s="29" customFormat="1" x14ac:dyDescent="0.25">
      <c r="A32" s="23">
        <v>23</v>
      </c>
      <c r="B32" s="10">
        <v>43974</v>
      </c>
      <c r="C32" s="24">
        <v>0</v>
      </c>
      <c r="D32" s="25">
        <v>1</v>
      </c>
      <c r="E32" s="26">
        <v>1</v>
      </c>
      <c r="F32" s="39">
        <f t="shared" si="7"/>
        <v>7558</v>
      </c>
      <c r="G32" s="41"/>
      <c r="H32" s="26">
        <v>0</v>
      </c>
      <c r="I32" s="30">
        <v>984</v>
      </c>
      <c r="J32" s="47">
        <f t="shared" si="0"/>
        <v>6574</v>
      </c>
      <c r="K32" s="32">
        <v>4</v>
      </c>
      <c r="L32" s="36">
        <v>0</v>
      </c>
      <c r="M32" s="36">
        <v>0.23333333333333331</v>
      </c>
      <c r="N32" s="36">
        <v>7.9166666666666663E-2</v>
      </c>
      <c r="O32" s="36">
        <v>8.3333333333333332E-3</v>
      </c>
      <c r="P32" s="36">
        <v>0.6791666666666667</v>
      </c>
      <c r="Q32" s="61">
        <v>0</v>
      </c>
      <c r="R32" s="35">
        <f t="shared" si="8"/>
        <v>0</v>
      </c>
      <c r="S32" s="25">
        <v>1</v>
      </c>
      <c r="T32" s="25">
        <v>1</v>
      </c>
      <c r="U32" s="64"/>
      <c r="V32" s="28">
        <f t="shared" si="1"/>
        <v>3</v>
      </c>
      <c r="W32" s="29">
        <f t="shared" si="2"/>
        <v>1.4833333333333334</v>
      </c>
      <c r="X32" s="29">
        <f t="shared" si="3"/>
        <v>2</v>
      </c>
      <c r="Y32" s="29">
        <f t="shared" si="4"/>
        <v>1.4833333333333334</v>
      </c>
      <c r="Z32" s="29">
        <f t="shared" si="5"/>
        <v>0.66666666666666663</v>
      </c>
      <c r="AA32" s="29">
        <f t="shared" si="6"/>
        <v>0</v>
      </c>
    </row>
    <row r="33" spans="1:27" s="29" customFormat="1" ht="17.25" customHeight="1" x14ac:dyDescent="0.25">
      <c r="A33" s="23">
        <v>24</v>
      </c>
      <c r="B33" s="10">
        <v>43975</v>
      </c>
      <c r="C33" s="24">
        <v>0</v>
      </c>
      <c r="D33" s="25">
        <v>1</v>
      </c>
      <c r="E33" s="26">
        <v>1</v>
      </c>
      <c r="F33" s="39">
        <f t="shared" si="7"/>
        <v>6574</v>
      </c>
      <c r="G33" s="41">
        <v>10000</v>
      </c>
      <c r="H33" s="26">
        <v>0</v>
      </c>
      <c r="I33" s="30">
        <v>1438</v>
      </c>
      <c r="J33" s="47">
        <f t="shared" si="0"/>
        <v>15136</v>
      </c>
      <c r="K33" s="32">
        <v>2</v>
      </c>
      <c r="L33" s="36">
        <v>0</v>
      </c>
      <c r="M33" s="36">
        <v>0.40833333333333338</v>
      </c>
      <c r="N33" s="36">
        <v>7.4999999999999997E-2</v>
      </c>
      <c r="O33" s="36">
        <v>4.1666666666666666E-3</v>
      </c>
      <c r="P33" s="36">
        <v>0.51250000000000007</v>
      </c>
      <c r="Q33" s="61">
        <v>0</v>
      </c>
      <c r="R33" s="35">
        <f t="shared" si="8"/>
        <v>0</v>
      </c>
      <c r="S33" s="25">
        <v>1</v>
      </c>
      <c r="T33" s="25">
        <v>1</v>
      </c>
      <c r="U33" s="64" t="s">
        <v>95</v>
      </c>
      <c r="V33" s="28">
        <f t="shared" si="1"/>
        <v>3</v>
      </c>
      <c r="W33" s="29">
        <f t="shared" si="2"/>
        <v>1.4833333333333334</v>
      </c>
      <c r="X33" s="29">
        <f t="shared" si="3"/>
        <v>2</v>
      </c>
      <c r="Y33" s="29">
        <f t="shared" si="4"/>
        <v>1.4833333333333334</v>
      </c>
      <c r="Z33" s="29">
        <f t="shared" si="5"/>
        <v>0.66666666666666663</v>
      </c>
      <c r="AA33" s="29">
        <f t="shared" si="6"/>
        <v>0</v>
      </c>
    </row>
    <row r="34" spans="1:27" s="29" customFormat="1" x14ac:dyDescent="0.25">
      <c r="A34" s="23">
        <v>25</v>
      </c>
      <c r="B34" s="10">
        <v>43976</v>
      </c>
      <c r="C34" s="24">
        <v>0</v>
      </c>
      <c r="D34" s="25">
        <v>1</v>
      </c>
      <c r="E34" s="26">
        <v>1</v>
      </c>
      <c r="F34" s="39">
        <f t="shared" si="7"/>
        <v>15136</v>
      </c>
      <c r="G34" s="41"/>
      <c r="H34" s="26">
        <v>0</v>
      </c>
      <c r="I34" s="30">
        <v>1460</v>
      </c>
      <c r="J34" s="47">
        <f t="shared" si="0"/>
        <v>13676</v>
      </c>
      <c r="K34" s="32">
        <v>4</v>
      </c>
      <c r="L34" s="36">
        <v>0</v>
      </c>
      <c r="M34" s="36">
        <v>0.35000000000000003</v>
      </c>
      <c r="N34" s="36">
        <v>0.15833333333333333</v>
      </c>
      <c r="O34" s="36">
        <v>1.2499999999999999E-2</v>
      </c>
      <c r="P34" s="36">
        <v>0.47916666666666669</v>
      </c>
      <c r="Q34" s="61">
        <v>0</v>
      </c>
      <c r="R34" s="35">
        <f t="shared" si="8"/>
        <v>0</v>
      </c>
      <c r="S34" s="25">
        <v>1</v>
      </c>
      <c r="T34" s="25">
        <v>1</v>
      </c>
      <c r="U34" s="27" t="s">
        <v>96</v>
      </c>
      <c r="V34" s="28">
        <f t="shared" si="1"/>
        <v>3</v>
      </c>
      <c r="W34" s="29">
        <f t="shared" si="2"/>
        <v>1.4833333333333334</v>
      </c>
      <c r="X34" s="29">
        <f t="shared" si="3"/>
        <v>2</v>
      </c>
      <c r="Y34" s="29">
        <f t="shared" si="4"/>
        <v>1.4833333333333334</v>
      </c>
      <c r="Z34" s="29">
        <f t="shared" si="5"/>
        <v>0.66666666666666663</v>
      </c>
      <c r="AA34" s="29">
        <f t="shared" si="6"/>
        <v>0</v>
      </c>
    </row>
    <row r="35" spans="1:27" s="29" customFormat="1" x14ac:dyDescent="0.25">
      <c r="A35" s="23">
        <v>26</v>
      </c>
      <c r="B35" s="10">
        <v>43977</v>
      </c>
      <c r="C35" s="24">
        <v>0</v>
      </c>
      <c r="D35" s="25">
        <v>1</v>
      </c>
      <c r="E35" s="26">
        <v>1</v>
      </c>
      <c r="F35" s="39">
        <f t="shared" si="7"/>
        <v>13676</v>
      </c>
      <c r="G35" s="41"/>
      <c r="H35" s="26">
        <v>0</v>
      </c>
      <c r="I35" s="30">
        <v>2736</v>
      </c>
      <c r="J35" s="47">
        <f t="shared" si="0"/>
        <v>10940</v>
      </c>
      <c r="K35" s="32">
        <v>2</v>
      </c>
      <c r="L35" s="36">
        <v>0</v>
      </c>
      <c r="M35" s="36">
        <v>0.9291666666666667</v>
      </c>
      <c r="N35" s="36">
        <v>2.4999999999999998E-2</v>
      </c>
      <c r="O35" s="36">
        <v>4.1666666666666666E-3</v>
      </c>
      <c r="P35" s="36">
        <v>4.1666666666666664E-2</v>
      </c>
      <c r="Q35" s="61">
        <v>0</v>
      </c>
      <c r="R35" s="35">
        <f t="shared" si="8"/>
        <v>0</v>
      </c>
      <c r="S35" s="25">
        <v>1</v>
      </c>
      <c r="T35" s="25">
        <v>1</v>
      </c>
      <c r="U35" s="64"/>
      <c r="V35" s="28">
        <f t="shared" si="1"/>
        <v>3</v>
      </c>
      <c r="W35" s="29">
        <f t="shared" si="2"/>
        <v>1.4833333333333334</v>
      </c>
      <c r="X35" s="29">
        <f t="shared" si="3"/>
        <v>2</v>
      </c>
      <c r="Y35" s="29">
        <f t="shared" si="4"/>
        <v>1.4833333333333334</v>
      </c>
      <c r="Z35" s="29">
        <f t="shared" si="5"/>
        <v>0.66666666666666663</v>
      </c>
      <c r="AA35" s="29">
        <f t="shared" si="6"/>
        <v>0</v>
      </c>
    </row>
    <row r="36" spans="1:27" s="29" customFormat="1" x14ac:dyDescent="0.25">
      <c r="A36" s="23">
        <v>27</v>
      </c>
      <c r="B36" s="10">
        <v>43978</v>
      </c>
      <c r="C36" s="24">
        <v>0</v>
      </c>
      <c r="D36" s="25">
        <v>1</v>
      </c>
      <c r="E36" s="26">
        <v>1</v>
      </c>
      <c r="F36" s="39">
        <f t="shared" si="7"/>
        <v>10940</v>
      </c>
      <c r="G36" s="41"/>
      <c r="H36" s="26">
        <v>0</v>
      </c>
      <c r="I36" s="30">
        <v>1325</v>
      </c>
      <c r="J36" s="47">
        <f t="shared" si="0"/>
        <v>9615</v>
      </c>
      <c r="K36" s="32">
        <v>8</v>
      </c>
      <c r="L36" s="36">
        <v>0</v>
      </c>
      <c r="M36" s="36">
        <v>0.24583333333333335</v>
      </c>
      <c r="N36" s="36">
        <v>0.23750000000000002</v>
      </c>
      <c r="O36" s="36">
        <v>8.3333333333333332E-3</v>
      </c>
      <c r="P36" s="36">
        <v>0.5083333333333333</v>
      </c>
      <c r="Q36" s="61">
        <v>0</v>
      </c>
      <c r="R36" s="35">
        <f t="shared" si="8"/>
        <v>0</v>
      </c>
      <c r="S36" s="25">
        <v>1</v>
      </c>
      <c r="T36" s="25">
        <v>1</v>
      </c>
      <c r="U36" s="27" t="s">
        <v>97</v>
      </c>
      <c r="V36" s="28">
        <f t="shared" si="1"/>
        <v>3</v>
      </c>
      <c r="W36" s="29">
        <f t="shared" si="2"/>
        <v>1.4833333333333334</v>
      </c>
      <c r="X36" s="29">
        <f t="shared" si="3"/>
        <v>2</v>
      </c>
      <c r="Y36" s="29">
        <f t="shared" si="4"/>
        <v>1.4833333333333334</v>
      </c>
      <c r="Z36" s="29">
        <f t="shared" si="5"/>
        <v>0.66666666666666663</v>
      </c>
      <c r="AA36" s="29">
        <f t="shared" si="6"/>
        <v>0</v>
      </c>
    </row>
    <row r="37" spans="1:27" x14ac:dyDescent="0.25">
      <c r="A37" s="9">
        <v>28</v>
      </c>
      <c r="B37" s="10">
        <v>43979</v>
      </c>
      <c r="C37" s="19">
        <v>0</v>
      </c>
      <c r="D37" s="21">
        <v>1</v>
      </c>
      <c r="E37" s="16">
        <v>1</v>
      </c>
      <c r="F37" s="39">
        <f t="shared" si="7"/>
        <v>9615</v>
      </c>
      <c r="G37" s="40"/>
      <c r="H37" s="16">
        <v>0</v>
      </c>
      <c r="I37" s="30">
        <v>875</v>
      </c>
      <c r="J37" s="47">
        <f t="shared" si="0"/>
        <v>8740</v>
      </c>
      <c r="K37" s="31">
        <v>5</v>
      </c>
      <c r="L37" s="35">
        <v>0</v>
      </c>
      <c r="M37" s="35">
        <v>0.19583333333333333</v>
      </c>
      <c r="N37" s="35">
        <v>7.0833333333333331E-2</v>
      </c>
      <c r="O37" s="35">
        <v>1.2499999999999999E-2</v>
      </c>
      <c r="P37" s="35">
        <v>0.72083333333333333</v>
      </c>
      <c r="Q37" s="61">
        <v>0</v>
      </c>
      <c r="R37" s="35">
        <f t="shared" si="8"/>
        <v>0</v>
      </c>
      <c r="S37" s="21">
        <v>1</v>
      </c>
      <c r="T37" s="21">
        <v>1</v>
      </c>
      <c r="U37" s="27"/>
      <c r="V37" s="22">
        <f t="shared" si="1"/>
        <v>3</v>
      </c>
      <c r="W37" s="1">
        <f t="shared" si="2"/>
        <v>1.4833333333333334</v>
      </c>
      <c r="X37" s="1">
        <f t="shared" si="3"/>
        <v>2</v>
      </c>
      <c r="Y37" s="1">
        <f t="shared" si="4"/>
        <v>1.4833333333333334</v>
      </c>
      <c r="Z37" s="1">
        <f t="shared" si="5"/>
        <v>0.66666666666666663</v>
      </c>
      <c r="AA37" s="1">
        <f t="shared" si="6"/>
        <v>0</v>
      </c>
    </row>
    <row r="38" spans="1:27" s="29" customFormat="1" x14ac:dyDescent="0.25">
      <c r="A38" s="23">
        <v>29</v>
      </c>
      <c r="B38" s="10">
        <v>43980</v>
      </c>
      <c r="C38" s="24">
        <v>0</v>
      </c>
      <c r="D38" s="25">
        <v>1</v>
      </c>
      <c r="E38" s="26">
        <v>1</v>
      </c>
      <c r="F38" s="39">
        <f t="shared" si="7"/>
        <v>8740</v>
      </c>
      <c r="G38" s="41"/>
      <c r="H38" s="26">
        <v>0</v>
      </c>
      <c r="I38" s="30">
        <v>1159</v>
      </c>
      <c r="J38" s="47">
        <f t="shared" si="0"/>
        <v>7581</v>
      </c>
      <c r="K38" s="32">
        <v>3</v>
      </c>
      <c r="L38" s="36">
        <v>0</v>
      </c>
      <c r="M38" s="36">
        <v>0.22500000000000001</v>
      </c>
      <c r="N38" s="36">
        <v>0.17916666666666667</v>
      </c>
      <c r="O38" s="35">
        <v>1.2499999999999999E-2</v>
      </c>
      <c r="P38" s="36">
        <v>0.58333333333333337</v>
      </c>
      <c r="Q38" s="36">
        <v>0</v>
      </c>
      <c r="R38" s="36">
        <v>0</v>
      </c>
      <c r="S38" s="25">
        <v>1</v>
      </c>
      <c r="T38" s="25">
        <v>1</v>
      </c>
      <c r="U38" s="64"/>
      <c r="V38" s="28">
        <f t="shared" si="1"/>
        <v>3</v>
      </c>
      <c r="W38" s="29">
        <f t="shared" si="2"/>
        <v>1.4833333333333334</v>
      </c>
      <c r="X38" s="29">
        <f t="shared" si="3"/>
        <v>2</v>
      </c>
      <c r="Y38" s="29">
        <f t="shared" si="4"/>
        <v>1.4833333333333334</v>
      </c>
      <c r="Z38" s="29">
        <f t="shared" si="5"/>
        <v>0.66666666666666663</v>
      </c>
      <c r="AA38" s="29">
        <f t="shared" si="6"/>
        <v>0</v>
      </c>
    </row>
    <row r="39" spans="1:27" s="29" customFormat="1" x14ac:dyDescent="0.25">
      <c r="A39" s="23">
        <v>30</v>
      </c>
      <c r="B39" s="10">
        <v>43981</v>
      </c>
      <c r="C39" s="24">
        <v>0</v>
      </c>
      <c r="D39" s="25">
        <v>1</v>
      </c>
      <c r="E39" s="26">
        <v>1</v>
      </c>
      <c r="F39" s="39">
        <f t="shared" si="7"/>
        <v>7581</v>
      </c>
      <c r="G39" s="41"/>
      <c r="H39" s="26">
        <v>0</v>
      </c>
      <c r="I39" s="30">
        <v>1070</v>
      </c>
      <c r="J39" s="47">
        <f t="shared" si="0"/>
        <v>6511</v>
      </c>
      <c r="K39" s="32">
        <v>2</v>
      </c>
      <c r="L39" s="36">
        <v>0</v>
      </c>
      <c r="M39" s="36">
        <v>0.26250000000000001</v>
      </c>
      <c r="N39" s="36">
        <v>7.9166666666666663E-2</v>
      </c>
      <c r="O39" s="36">
        <v>1.2499999999999999E-2</v>
      </c>
      <c r="P39" s="36">
        <v>0.64583333333333337</v>
      </c>
      <c r="Q39" s="61">
        <v>0</v>
      </c>
      <c r="R39" s="35">
        <f>D39-(L39+M39+P39+N39+O39+Q39)</f>
        <v>0</v>
      </c>
      <c r="S39" s="25">
        <v>1</v>
      </c>
      <c r="T39" s="25">
        <v>1</v>
      </c>
      <c r="U39" s="27"/>
      <c r="V39" s="28">
        <f t="shared" si="1"/>
        <v>3</v>
      </c>
      <c r="W39" s="29">
        <f t="shared" si="2"/>
        <v>1.4833333333333334</v>
      </c>
      <c r="X39" s="29">
        <f t="shared" si="3"/>
        <v>2</v>
      </c>
      <c r="Y39" s="29">
        <f t="shared" si="4"/>
        <v>1.4833333333333334</v>
      </c>
      <c r="Z39" s="29">
        <f t="shared" si="5"/>
        <v>0.66666666666666663</v>
      </c>
      <c r="AA39" s="29">
        <f t="shared" si="6"/>
        <v>0</v>
      </c>
    </row>
    <row r="40" spans="1:27" ht="18.75" customHeight="1" thickBot="1" x14ac:dyDescent="0.3">
      <c r="A40" s="12">
        <v>31</v>
      </c>
      <c r="B40" s="13">
        <v>43982</v>
      </c>
      <c r="C40" s="62">
        <v>0</v>
      </c>
      <c r="D40" s="63">
        <v>1</v>
      </c>
      <c r="E40" s="17">
        <v>1</v>
      </c>
      <c r="F40" s="42">
        <f t="shared" si="7"/>
        <v>6511</v>
      </c>
      <c r="G40" s="43"/>
      <c r="H40" s="17">
        <v>0</v>
      </c>
      <c r="I40" s="45">
        <v>1285</v>
      </c>
      <c r="J40" s="48">
        <f t="shared" si="0"/>
        <v>5226</v>
      </c>
      <c r="K40" s="33">
        <v>4</v>
      </c>
      <c r="L40" s="65">
        <v>0</v>
      </c>
      <c r="M40" s="65">
        <v>0.21249999999999999</v>
      </c>
      <c r="N40" s="65">
        <v>0.26250000000000001</v>
      </c>
      <c r="O40" s="65">
        <v>8.3333333333333332E-3</v>
      </c>
      <c r="P40" s="65">
        <v>0.51666666666666672</v>
      </c>
      <c r="Q40" s="37">
        <v>0</v>
      </c>
      <c r="R40" s="37">
        <f>D40-(L40+M40+P40+N40+O40+Q40)</f>
        <v>0</v>
      </c>
      <c r="S40" s="63">
        <v>1</v>
      </c>
      <c r="T40" s="63">
        <v>1</v>
      </c>
      <c r="U40" s="83" t="s">
        <v>98</v>
      </c>
      <c r="V40" s="22">
        <f t="shared" si="1"/>
        <v>3</v>
      </c>
      <c r="W40" s="1">
        <f t="shared" si="2"/>
        <v>1.4833333333333334</v>
      </c>
      <c r="X40" s="1">
        <f t="shared" si="3"/>
        <v>2</v>
      </c>
      <c r="Y40" s="1">
        <f t="shared" si="4"/>
        <v>1.4833333333333334</v>
      </c>
      <c r="Z40" s="1">
        <f t="shared" si="5"/>
        <v>0.66666666666666663</v>
      </c>
      <c r="AA40" s="1">
        <f t="shared" si="6"/>
        <v>0</v>
      </c>
    </row>
    <row r="41" spans="1:27" ht="15.75" thickBot="1" x14ac:dyDescent="0.3">
      <c r="A41" s="180" t="s">
        <v>38</v>
      </c>
      <c r="B41" s="180"/>
      <c r="C41" s="180"/>
      <c r="D41" s="180"/>
      <c r="E41" s="110">
        <f>SUM(E10:E40)</f>
        <v>31</v>
      </c>
      <c r="F41" s="110"/>
      <c r="G41" s="110">
        <f>SUM(G10:G40)</f>
        <v>30000</v>
      </c>
      <c r="H41" s="110">
        <f t="shared" ref="H41" si="9">SUM(H10:H40)</f>
        <v>0</v>
      </c>
      <c r="I41" s="51">
        <f>SUM(I10:I40)</f>
        <v>35010</v>
      </c>
      <c r="J41" s="110"/>
      <c r="K41" s="110"/>
      <c r="L41" s="49">
        <f>SUM(L10:L40)</f>
        <v>0</v>
      </c>
      <c r="M41" s="49">
        <f t="shared" ref="M41:R41" si="10">SUM(M10:M40)</f>
        <v>6.8083333333333336</v>
      </c>
      <c r="N41" s="49">
        <f t="shared" si="10"/>
        <v>5.3166666666666682</v>
      </c>
      <c r="O41" s="49">
        <f t="shared" si="10"/>
        <v>0.31250000000000017</v>
      </c>
      <c r="P41" s="49">
        <f>SUM(P10:P40)</f>
        <v>18.55833333333333</v>
      </c>
      <c r="Q41" s="49"/>
      <c r="R41" s="49">
        <f t="shared" si="10"/>
        <v>4.1666666666667629E-3</v>
      </c>
      <c r="S41" s="50">
        <v>31</v>
      </c>
      <c r="T41" s="50">
        <v>31</v>
      </c>
      <c r="U41" s="86"/>
    </row>
    <row r="43" spans="1:27" x14ac:dyDescent="0.25">
      <c r="C43" s="2" t="s">
        <v>31</v>
      </c>
      <c r="D43" s="2"/>
      <c r="E43" s="2"/>
      <c r="F43" s="2"/>
      <c r="G43" s="2"/>
      <c r="H43" s="2"/>
      <c r="I43" s="2"/>
      <c r="K43" s="5"/>
      <c r="L43" s="2" t="s">
        <v>92</v>
      </c>
      <c r="M43" s="2"/>
      <c r="N43" s="2"/>
      <c r="O43" s="2"/>
      <c r="P43" s="2"/>
      <c r="Q43" s="2"/>
      <c r="R43" s="2"/>
      <c r="S43" s="2" t="s">
        <v>32</v>
      </c>
    </row>
    <row r="44" spans="1:27" x14ac:dyDescent="0.25">
      <c r="A44" s="2"/>
      <c r="B44" s="6"/>
      <c r="J44" s="2"/>
      <c r="K44" s="6"/>
      <c r="T44" s="2"/>
      <c r="U44" s="2"/>
    </row>
    <row r="45" spans="1:27" x14ac:dyDescent="0.25">
      <c r="A45" s="2"/>
      <c r="B45" s="6"/>
      <c r="J45" s="2"/>
      <c r="K45" s="6"/>
      <c r="T45" s="2"/>
      <c r="U45" s="2"/>
    </row>
    <row r="46" spans="1:27" x14ac:dyDescent="0.25">
      <c r="A46" s="2"/>
      <c r="B46" s="6"/>
      <c r="C46" s="2"/>
      <c r="D46" s="2"/>
      <c r="E46" s="2"/>
      <c r="F46" s="2"/>
      <c r="G46" s="2"/>
      <c r="H46" s="2"/>
      <c r="I46" s="2"/>
      <c r="J46" s="2"/>
      <c r="K46" s="6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7" x14ac:dyDescent="0.25">
      <c r="A47" s="2"/>
      <c r="B47" s="6" t="s">
        <v>39</v>
      </c>
      <c r="D47" s="2"/>
      <c r="E47" s="2"/>
      <c r="F47" s="2"/>
      <c r="G47" s="2"/>
      <c r="H47" s="2"/>
      <c r="I47" s="2"/>
      <c r="J47" s="2"/>
      <c r="K47" s="6" t="s">
        <v>82</v>
      </c>
      <c r="M47" s="2"/>
      <c r="N47" s="2"/>
      <c r="O47" s="2"/>
      <c r="P47" s="2"/>
      <c r="Q47" s="2"/>
      <c r="R47" s="2"/>
      <c r="S47" s="52" t="s">
        <v>40</v>
      </c>
      <c r="T47" s="2"/>
      <c r="U47" s="2"/>
    </row>
    <row r="48" spans="1:27" x14ac:dyDescent="0.25">
      <c r="A48" s="2"/>
      <c r="C48" s="6" t="s">
        <v>33</v>
      </c>
      <c r="D48" s="2"/>
      <c r="E48" s="2"/>
      <c r="F48" s="2"/>
      <c r="G48" s="2"/>
      <c r="H48" s="2"/>
      <c r="I48" s="2"/>
      <c r="J48" s="2"/>
      <c r="K48" s="5"/>
      <c r="L48" s="6" t="s">
        <v>33</v>
      </c>
      <c r="M48" s="2"/>
      <c r="N48" s="2"/>
      <c r="O48" s="2"/>
      <c r="P48" s="2"/>
      <c r="Q48" s="2"/>
      <c r="R48" s="2" t="s">
        <v>36</v>
      </c>
      <c r="S48" s="2"/>
      <c r="T48" s="2"/>
      <c r="U48" s="2"/>
    </row>
    <row r="50" spans="23:23" x14ac:dyDescent="0.25">
      <c r="W50" s="1">
        <f>23152-1656</f>
        <v>21496</v>
      </c>
    </row>
  </sheetData>
  <mergeCells count="24">
    <mergeCell ref="R8:R9"/>
    <mergeCell ref="A41:D41"/>
    <mergeCell ref="L7:R7"/>
    <mergeCell ref="M8:M9"/>
    <mergeCell ref="N8:N9"/>
    <mergeCell ref="O8:O9"/>
    <mergeCell ref="P8:P9"/>
    <mergeCell ref="Q8:Q9"/>
    <mergeCell ref="A1:U1"/>
    <mergeCell ref="A7:A9"/>
    <mergeCell ref="B7:B9"/>
    <mergeCell ref="C7:D7"/>
    <mergeCell ref="E7:E9"/>
    <mergeCell ref="F7:F8"/>
    <mergeCell ref="G7:H7"/>
    <mergeCell ref="I7:I8"/>
    <mergeCell ref="J7:J8"/>
    <mergeCell ref="K7:K9"/>
    <mergeCell ref="S7:S9"/>
    <mergeCell ref="T7:T9"/>
    <mergeCell ref="U7:U9"/>
    <mergeCell ref="C8:C9"/>
    <mergeCell ref="D8:D9"/>
    <mergeCell ref="L8:L9"/>
  </mergeCells>
  <pageMargins left="0.27" right="0.2" top="0.37" bottom="0.28000000000000003" header="0.31" footer="0.3"/>
  <pageSetup paperSize="9" scale="73" orientation="landscape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view="pageBreakPreview" zoomScale="90" zoomScaleNormal="90" zoomScaleSheetLayoutView="90" workbookViewId="0">
      <selection activeCell="E21" sqref="E21"/>
    </sheetView>
  </sheetViews>
  <sheetFormatPr defaultRowHeight="15" x14ac:dyDescent="0.25"/>
  <cols>
    <col min="1" max="1" width="4.28515625" style="1" customWidth="1"/>
    <col min="2" max="2" width="8.42578125" style="5" customWidth="1"/>
    <col min="3" max="3" width="7.42578125" style="1" customWidth="1"/>
    <col min="4" max="4" width="7.7109375" style="1" customWidth="1"/>
    <col min="5" max="5" width="7.85546875" style="1" customWidth="1"/>
    <col min="6" max="6" width="10.42578125" style="1" customWidth="1"/>
    <col min="7" max="7" width="7.28515625" style="1" customWidth="1"/>
    <col min="8" max="8" width="8" style="1" customWidth="1"/>
    <col min="9" max="9" width="9.140625" style="1" customWidth="1"/>
    <col min="10" max="10" width="10.42578125" style="1" customWidth="1"/>
    <col min="11" max="11" width="7.7109375" style="1" customWidth="1"/>
    <col min="12" max="12" width="8.28515625" style="1" customWidth="1"/>
    <col min="13" max="13" width="9.140625" style="1" customWidth="1"/>
    <col min="14" max="14" width="8.42578125" style="1" customWidth="1"/>
    <col min="15" max="15" width="10" style="1" customWidth="1"/>
    <col min="16" max="17" width="8.5703125" style="1" customWidth="1"/>
    <col min="18" max="18" width="8.7109375" style="1" customWidth="1"/>
    <col min="19" max="19" width="10.42578125" style="1" customWidth="1"/>
    <col min="20" max="20" width="8.42578125" style="1" customWidth="1"/>
    <col min="21" max="21" width="26.28515625" style="1" customWidth="1"/>
    <col min="22" max="16384" width="9.140625" style="1"/>
  </cols>
  <sheetData>
    <row r="1" spans="1:27" ht="18" customHeight="1" x14ac:dyDescent="0.25">
      <c r="A1" s="166" t="s">
        <v>23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</row>
    <row r="2" spans="1:27" x14ac:dyDescent="0.25">
      <c r="C2" s="3" t="s">
        <v>24</v>
      </c>
      <c r="D2" s="4"/>
      <c r="E2" s="4"/>
      <c r="F2" s="4" t="s">
        <v>54</v>
      </c>
      <c r="G2" s="4"/>
      <c r="H2" s="4"/>
      <c r="I2" s="4"/>
    </row>
    <row r="3" spans="1:27" x14ac:dyDescent="0.25">
      <c r="C3" s="3" t="s">
        <v>25</v>
      </c>
      <c r="D3" s="4"/>
      <c r="E3" s="4"/>
      <c r="F3" s="4" t="s">
        <v>55</v>
      </c>
      <c r="G3" s="4"/>
      <c r="H3" s="4"/>
      <c r="I3" s="4"/>
    </row>
    <row r="4" spans="1:27" x14ac:dyDescent="0.25">
      <c r="C4" s="3" t="s">
        <v>26</v>
      </c>
      <c r="D4" s="4"/>
      <c r="E4" s="4"/>
      <c r="F4" s="4" t="s">
        <v>80</v>
      </c>
      <c r="G4" s="4"/>
      <c r="H4" s="4"/>
      <c r="I4" s="4"/>
    </row>
    <row r="5" spans="1:27" x14ac:dyDescent="0.25">
      <c r="C5" s="3" t="s">
        <v>27</v>
      </c>
      <c r="D5" s="4"/>
      <c r="E5" s="4"/>
      <c r="F5" s="4" t="s">
        <v>29</v>
      </c>
      <c r="G5" s="4"/>
      <c r="H5" s="4"/>
      <c r="I5" s="4"/>
    </row>
    <row r="6" spans="1:27" ht="15.75" thickBot="1" x14ac:dyDescent="0.3">
      <c r="C6" s="3" t="s">
        <v>28</v>
      </c>
      <c r="D6" s="4"/>
      <c r="E6" s="4"/>
      <c r="F6" s="4" t="s">
        <v>99</v>
      </c>
      <c r="G6" s="4"/>
      <c r="H6" s="4"/>
      <c r="I6" s="4"/>
    </row>
    <row r="7" spans="1:27" ht="30.75" customHeight="1" x14ac:dyDescent="0.25">
      <c r="A7" s="167" t="s">
        <v>1</v>
      </c>
      <c r="B7" s="170" t="s">
        <v>2</v>
      </c>
      <c r="C7" s="173" t="s">
        <v>0</v>
      </c>
      <c r="D7" s="173"/>
      <c r="E7" s="173" t="s">
        <v>5</v>
      </c>
      <c r="F7" s="173" t="s">
        <v>7</v>
      </c>
      <c r="G7" s="173" t="s">
        <v>8</v>
      </c>
      <c r="H7" s="173"/>
      <c r="I7" s="176" t="s">
        <v>13</v>
      </c>
      <c r="J7" s="173" t="s">
        <v>15</v>
      </c>
      <c r="K7" s="173" t="s">
        <v>21</v>
      </c>
      <c r="L7" s="173" t="s">
        <v>18</v>
      </c>
      <c r="M7" s="173"/>
      <c r="N7" s="173"/>
      <c r="O7" s="173"/>
      <c r="P7" s="173"/>
      <c r="Q7" s="173"/>
      <c r="R7" s="173"/>
      <c r="S7" s="173" t="s">
        <v>19</v>
      </c>
      <c r="T7" s="173" t="s">
        <v>20</v>
      </c>
      <c r="U7" s="177" t="s">
        <v>22</v>
      </c>
    </row>
    <row r="8" spans="1:27" ht="17.25" customHeight="1" x14ac:dyDescent="0.25">
      <c r="A8" s="168"/>
      <c r="B8" s="171"/>
      <c r="C8" s="174" t="s">
        <v>3</v>
      </c>
      <c r="D8" s="174" t="s">
        <v>4</v>
      </c>
      <c r="E8" s="174"/>
      <c r="F8" s="174"/>
      <c r="G8" s="111" t="s">
        <v>9</v>
      </c>
      <c r="H8" s="111" t="s">
        <v>10</v>
      </c>
      <c r="I8" s="174"/>
      <c r="J8" s="174"/>
      <c r="K8" s="174"/>
      <c r="L8" s="174" t="s">
        <v>45</v>
      </c>
      <c r="M8" s="174" t="s">
        <v>46</v>
      </c>
      <c r="N8" s="174" t="s">
        <v>34</v>
      </c>
      <c r="O8" s="181" t="s">
        <v>35</v>
      </c>
      <c r="P8" s="174" t="s">
        <v>47</v>
      </c>
      <c r="Q8" s="181" t="s">
        <v>48</v>
      </c>
      <c r="R8" s="174" t="s">
        <v>17</v>
      </c>
      <c r="S8" s="174"/>
      <c r="T8" s="174"/>
      <c r="U8" s="178"/>
    </row>
    <row r="9" spans="1:27" ht="26.25" customHeight="1" thickBot="1" x14ac:dyDescent="0.3">
      <c r="A9" s="169"/>
      <c r="B9" s="172"/>
      <c r="C9" s="175"/>
      <c r="D9" s="175"/>
      <c r="E9" s="175"/>
      <c r="F9" s="112" t="s">
        <v>6</v>
      </c>
      <c r="G9" s="112" t="s">
        <v>11</v>
      </c>
      <c r="H9" s="112" t="s">
        <v>12</v>
      </c>
      <c r="I9" s="112" t="s">
        <v>14</v>
      </c>
      <c r="J9" s="112" t="s">
        <v>16</v>
      </c>
      <c r="K9" s="175"/>
      <c r="L9" s="175"/>
      <c r="M9" s="175"/>
      <c r="N9" s="175"/>
      <c r="O9" s="182"/>
      <c r="P9" s="175"/>
      <c r="Q9" s="182"/>
      <c r="R9" s="175"/>
      <c r="S9" s="175"/>
      <c r="T9" s="175"/>
      <c r="U9" s="179"/>
      <c r="V9" s="22">
        <f>180/60</f>
        <v>3</v>
      </c>
      <c r="W9" s="1">
        <f>89/60</f>
        <v>1.4833333333333334</v>
      </c>
      <c r="X9" s="1">
        <f>120/60</f>
        <v>2</v>
      </c>
      <c r="Y9" s="1">
        <f>89/60</f>
        <v>1.4833333333333334</v>
      </c>
      <c r="Z9" s="1">
        <f>40/60</f>
        <v>0.66666666666666663</v>
      </c>
      <c r="AA9" s="1">
        <f>0/60</f>
        <v>0</v>
      </c>
    </row>
    <row r="10" spans="1:27" x14ac:dyDescent="0.25">
      <c r="A10" s="7">
        <v>1</v>
      </c>
      <c r="B10" s="8">
        <v>43983</v>
      </c>
      <c r="C10" s="18">
        <v>0</v>
      </c>
      <c r="D10" s="20">
        <v>1</v>
      </c>
      <c r="E10" s="15">
        <v>1</v>
      </c>
      <c r="F10" s="44">
        <f>'MAY 2020'!J40</f>
        <v>5226</v>
      </c>
      <c r="G10" s="38">
        <v>5000</v>
      </c>
      <c r="H10" s="15">
        <v>0</v>
      </c>
      <c r="I10" s="44">
        <v>1165</v>
      </c>
      <c r="J10" s="47">
        <f>(F10+G10)-(H10+I10)</f>
        <v>9061</v>
      </c>
      <c r="K10" s="31">
        <v>3</v>
      </c>
      <c r="L10" s="34">
        <v>0</v>
      </c>
      <c r="M10" s="35">
        <v>0.3125</v>
      </c>
      <c r="N10" s="35">
        <v>6.25E-2</v>
      </c>
      <c r="O10" s="35">
        <v>8.3333333333333332E-3</v>
      </c>
      <c r="P10" s="35">
        <v>0.6166666666666667</v>
      </c>
      <c r="Q10" s="61">
        <v>0</v>
      </c>
      <c r="R10" s="34">
        <f>D10-(L10+M10+N10+O10+P10+Q10)</f>
        <v>0</v>
      </c>
      <c r="S10" s="20">
        <v>1</v>
      </c>
      <c r="T10" s="20">
        <v>1</v>
      </c>
      <c r="U10" s="84" t="s">
        <v>100</v>
      </c>
      <c r="V10" s="22">
        <f t="shared" ref="V10:V39" si="0">180/60</f>
        <v>3</v>
      </c>
      <c r="W10" s="1">
        <f t="shared" ref="W10:W39" si="1">89/60</f>
        <v>1.4833333333333334</v>
      </c>
      <c r="X10" s="1">
        <f t="shared" ref="X10:X39" si="2">120/60</f>
        <v>2</v>
      </c>
      <c r="Y10" s="1">
        <f t="shared" ref="Y10:Y39" si="3">89/60</f>
        <v>1.4833333333333334</v>
      </c>
      <c r="Z10" s="1">
        <f t="shared" ref="Z10:Z39" si="4">40/60</f>
        <v>0.66666666666666663</v>
      </c>
      <c r="AA10" s="1">
        <f t="shared" ref="AA10:AA39" si="5">0/60</f>
        <v>0</v>
      </c>
    </row>
    <row r="11" spans="1:27" x14ac:dyDescent="0.25">
      <c r="A11" s="9">
        <v>2</v>
      </c>
      <c r="B11" s="10">
        <v>43984</v>
      </c>
      <c r="C11" s="19">
        <v>0</v>
      </c>
      <c r="D11" s="21">
        <v>1</v>
      </c>
      <c r="E11" s="16">
        <v>1</v>
      </c>
      <c r="F11" s="39">
        <f>F10-I10+G10</f>
        <v>9061</v>
      </c>
      <c r="G11" s="40"/>
      <c r="H11" s="16">
        <v>0</v>
      </c>
      <c r="I11" s="39">
        <v>760</v>
      </c>
      <c r="J11" s="47">
        <f t="shared" ref="J11:J39" si="6">(F11+G11)-(H11+I11)</f>
        <v>8301</v>
      </c>
      <c r="K11" s="31">
        <v>2</v>
      </c>
      <c r="L11" s="35">
        <v>0</v>
      </c>
      <c r="M11" s="35">
        <v>0.19166666666666665</v>
      </c>
      <c r="N11" s="35">
        <v>2.4999999999999998E-2</v>
      </c>
      <c r="O11" s="35">
        <v>4.1666666666666666E-3</v>
      </c>
      <c r="P11" s="35">
        <v>0.77916666666666667</v>
      </c>
      <c r="Q11" s="61">
        <v>0</v>
      </c>
      <c r="R11" s="35">
        <f>D11-(L11+M11+P11+N11+O11+Q11)</f>
        <v>0</v>
      </c>
      <c r="S11" s="21">
        <v>1</v>
      </c>
      <c r="T11" s="21">
        <v>1</v>
      </c>
      <c r="U11" s="107"/>
      <c r="V11" s="22">
        <f t="shared" si="0"/>
        <v>3</v>
      </c>
      <c r="W11" s="1">
        <f t="shared" si="1"/>
        <v>1.4833333333333334</v>
      </c>
      <c r="X11" s="1">
        <f t="shared" si="2"/>
        <v>2</v>
      </c>
      <c r="Y11" s="1">
        <f t="shared" si="3"/>
        <v>1.4833333333333334</v>
      </c>
      <c r="Z11" s="1">
        <f t="shared" si="4"/>
        <v>0.66666666666666663</v>
      </c>
      <c r="AA11" s="1">
        <f t="shared" si="5"/>
        <v>0</v>
      </c>
    </row>
    <row r="12" spans="1:27" x14ac:dyDescent="0.25">
      <c r="A12" s="9">
        <v>3</v>
      </c>
      <c r="B12" s="10">
        <v>43985</v>
      </c>
      <c r="C12" s="19">
        <v>0</v>
      </c>
      <c r="D12" s="21">
        <v>1</v>
      </c>
      <c r="E12" s="16">
        <v>1</v>
      </c>
      <c r="F12" s="39">
        <f t="shared" ref="F12:F39" si="7">F11-I11+G11</f>
        <v>8301</v>
      </c>
      <c r="G12" s="40"/>
      <c r="H12" s="16">
        <v>0</v>
      </c>
      <c r="I12" s="39">
        <v>850</v>
      </c>
      <c r="J12" s="47">
        <f t="shared" si="6"/>
        <v>7451</v>
      </c>
      <c r="K12" s="31">
        <v>1</v>
      </c>
      <c r="L12" s="35">
        <v>0</v>
      </c>
      <c r="M12" s="35">
        <v>0.20833333333333334</v>
      </c>
      <c r="N12" s="35">
        <v>4.1666666666666664E-2</v>
      </c>
      <c r="O12" s="35">
        <v>1.2499999999999999E-2</v>
      </c>
      <c r="P12" s="35">
        <v>0.73749999999999993</v>
      </c>
      <c r="Q12" s="61">
        <v>0</v>
      </c>
      <c r="R12" s="35">
        <f t="shared" ref="R12:R37" si="8">D12-(L12+M12+P12+N12+O12+Q12)</f>
        <v>0</v>
      </c>
      <c r="S12" s="21">
        <v>1</v>
      </c>
      <c r="T12" s="21">
        <v>1</v>
      </c>
      <c r="U12" s="11"/>
      <c r="V12" s="22">
        <f t="shared" si="0"/>
        <v>3</v>
      </c>
      <c r="W12" s="1">
        <f t="shared" si="1"/>
        <v>1.4833333333333334</v>
      </c>
      <c r="X12" s="1">
        <f t="shared" si="2"/>
        <v>2</v>
      </c>
      <c r="Y12" s="1">
        <f t="shared" si="3"/>
        <v>1.4833333333333334</v>
      </c>
      <c r="Z12" s="1">
        <f t="shared" si="4"/>
        <v>0.66666666666666663</v>
      </c>
      <c r="AA12" s="1">
        <f t="shared" si="5"/>
        <v>0</v>
      </c>
    </row>
    <row r="13" spans="1:27" x14ac:dyDescent="0.25">
      <c r="A13" s="9">
        <v>4</v>
      </c>
      <c r="B13" s="10">
        <v>43986</v>
      </c>
      <c r="C13" s="19">
        <v>0</v>
      </c>
      <c r="D13" s="21">
        <v>1</v>
      </c>
      <c r="E13" s="16">
        <v>1</v>
      </c>
      <c r="F13" s="39">
        <f t="shared" si="7"/>
        <v>7451</v>
      </c>
      <c r="G13" s="40"/>
      <c r="H13" s="16">
        <v>0</v>
      </c>
      <c r="I13" s="39">
        <v>1685</v>
      </c>
      <c r="J13" s="47">
        <f t="shared" si="6"/>
        <v>5766</v>
      </c>
      <c r="K13" s="32">
        <v>0</v>
      </c>
      <c r="L13" s="35">
        <v>0</v>
      </c>
      <c r="M13" s="35">
        <v>0.39166666666666666</v>
      </c>
      <c r="N13" s="35">
        <v>0.22083333333333333</v>
      </c>
      <c r="O13" s="35">
        <v>8.3333333333333332E-3</v>
      </c>
      <c r="P13" s="35">
        <v>0.37916666666666665</v>
      </c>
      <c r="Q13" s="61">
        <v>0</v>
      </c>
      <c r="R13" s="35">
        <f t="shared" si="8"/>
        <v>0</v>
      </c>
      <c r="S13" s="21">
        <v>1</v>
      </c>
      <c r="T13" s="21">
        <v>1</v>
      </c>
      <c r="U13" s="114"/>
      <c r="V13" s="22">
        <f t="shared" si="0"/>
        <v>3</v>
      </c>
      <c r="W13" s="1">
        <f t="shared" si="1"/>
        <v>1.4833333333333334</v>
      </c>
      <c r="X13" s="1">
        <f t="shared" si="2"/>
        <v>2</v>
      </c>
      <c r="Y13" s="1">
        <f t="shared" si="3"/>
        <v>1.4833333333333334</v>
      </c>
      <c r="Z13" s="1">
        <f t="shared" si="4"/>
        <v>0.66666666666666663</v>
      </c>
      <c r="AA13" s="1">
        <f t="shared" si="5"/>
        <v>0</v>
      </c>
    </row>
    <row r="14" spans="1:27" s="29" customFormat="1" x14ac:dyDescent="0.25">
      <c r="A14" s="23">
        <v>5</v>
      </c>
      <c r="B14" s="10">
        <v>43987</v>
      </c>
      <c r="C14" s="24">
        <v>0</v>
      </c>
      <c r="D14" s="25">
        <v>1</v>
      </c>
      <c r="E14" s="26">
        <v>1</v>
      </c>
      <c r="F14" s="39">
        <f t="shared" si="7"/>
        <v>5766</v>
      </c>
      <c r="G14" s="41">
        <v>5000</v>
      </c>
      <c r="H14" s="26">
        <v>0</v>
      </c>
      <c r="I14" s="30">
        <v>1590</v>
      </c>
      <c r="J14" s="47">
        <f t="shared" si="6"/>
        <v>9176</v>
      </c>
      <c r="K14" s="32">
        <v>0</v>
      </c>
      <c r="L14" s="36">
        <v>0</v>
      </c>
      <c r="M14" s="36">
        <v>0.3833333333333333</v>
      </c>
      <c r="N14" s="36">
        <v>0.17916666666666667</v>
      </c>
      <c r="O14" s="36">
        <v>1.2499999999999999E-2</v>
      </c>
      <c r="P14" s="36">
        <v>0.42499999999999999</v>
      </c>
      <c r="Q14" s="61">
        <v>0</v>
      </c>
      <c r="R14" s="35">
        <f t="shared" si="8"/>
        <v>0</v>
      </c>
      <c r="S14" s="25">
        <v>1</v>
      </c>
      <c r="T14" s="25">
        <v>1</v>
      </c>
      <c r="U14" s="27" t="s">
        <v>100</v>
      </c>
      <c r="V14" s="28">
        <f t="shared" si="0"/>
        <v>3</v>
      </c>
      <c r="W14" s="29">
        <f t="shared" si="1"/>
        <v>1.4833333333333334</v>
      </c>
      <c r="X14" s="29">
        <f t="shared" si="2"/>
        <v>2</v>
      </c>
      <c r="Y14" s="29">
        <f t="shared" si="3"/>
        <v>1.4833333333333334</v>
      </c>
      <c r="Z14" s="29">
        <f t="shared" si="4"/>
        <v>0.66666666666666663</v>
      </c>
      <c r="AA14" s="29">
        <f t="shared" si="5"/>
        <v>0</v>
      </c>
    </row>
    <row r="15" spans="1:27" s="29" customFormat="1" x14ac:dyDescent="0.25">
      <c r="A15" s="23">
        <v>6</v>
      </c>
      <c r="B15" s="10">
        <v>43988</v>
      </c>
      <c r="C15" s="24">
        <v>0</v>
      </c>
      <c r="D15" s="25">
        <v>1</v>
      </c>
      <c r="E15" s="26">
        <v>1</v>
      </c>
      <c r="F15" s="39">
        <f t="shared" si="7"/>
        <v>9176</v>
      </c>
      <c r="G15" s="41"/>
      <c r="H15" s="26">
        <v>0</v>
      </c>
      <c r="I15" s="30">
        <v>1374</v>
      </c>
      <c r="J15" s="47">
        <f t="shared" si="6"/>
        <v>7802</v>
      </c>
      <c r="K15" s="32">
        <v>18</v>
      </c>
      <c r="L15" s="36">
        <v>0</v>
      </c>
      <c r="M15" s="36">
        <v>0.19166666666666665</v>
      </c>
      <c r="N15" s="36">
        <v>0.32916666666666666</v>
      </c>
      <c r="O15" s="36">
        <v>1.6666666666666666E-2</v>
      </c>
      <c r="P15" s="54">
        <v>0.46249999999999997</v>
      </c>
      <c r="Q15" s="61">
        <v>0</v>
      </c>
      <c r="R15" s="35">
        <f t="shared" si="8"/>
        <v>0</v>
      </c>
      <c r="S15" s="25">
        <v>1</v>
      </c>
      <c r="T15" s="25">
        <v>1</v>
      </c>
      <c r="U15" s="27" t="s">
        <v>101</v>
      </c>
      <c r="V15" s="28">
        <f t="shared" si="0"/>
        <v>3</v>
      </c>
      <c r="W15" s="29">
        <f t="shared" si="1"/>
        <v>1.4833333333333334</v>
      </c>
      <c r="X15" s="29">
        <f t="shared" si="2"/>
        <v>2</v>
      </c>
      <c r="Y15" s="29">
        <f t="shared" si="3"/>
        <v>1.4833333333333334</v>
      </c>
      <c r="Z15" s="29">
        <f t="shared" si="4"/>
        <v>0.66666666666666663</v>
      </c>
      <c r="AA15" s="29">
        <f t="shared" si="5"/>
        <v>0</v>
      </c>
    </row>
    <row r="16" spans="1:27" s="29" customFormat="1" x14ac:dyDescent="0.25">
      <c r="A16" s="23">
        <v>7</v>
      </c>
      <c r="B16" s="10">
        <v>43989</v>
      </c>
      <c r="C16" s="24">
        <v>0</v>
      </c>
      <c r="D16" s="25">
        <v>1</v>
      </c>
      <c r="E16" s="26">
        <v>1</v>
      </c>
      <c r="F16" s="39">
        <f t="shared" si="7"/>
        <v>7802</v>
      </c>
      <c r="G16" s="41"/>
      <c r="H16" s="26">
        <v>0</v>
      </c>
      <c r="I16" s="30">
        <v>860</v>
      </c>
      <c r="J16" s="47">
        <f t="shared" si="6"/>
        <v>6942</v>
      </c>
      <c r="K16" s="32">
        <v>15</v>
      </c>
      <c r="L16" s="36">
        <v>0</v>
      </c>
      <c r="M16" s="36">
        <v>0.20833333333333334</v>
      </c>
      <c r="N16" s="36">
        <v>4.9999999999999996E-2</v>
      </c>
      <c r="O16" s="53">
        <v>8.3333333333333332E-3</v>
      </c>
      <c r="P16" s="36">
        <v>0.73333333333333339</v>
      </c>
      <c r="Q16" s="61">
        <v>0</v>
      </c>
      <c r="R16" s="35">
        <f t="shared" si="8"/>
        <v>0</v>
      </c>
      <c r="S16" s="25">
        <v>1</v>
      </c>
      <c r="T16" s="25">
        <v>1</v>
      </c>
      <c r="U16" s="27"/>
      <c r="V16" s="28">
        <f t="shared" si="0"/>
        <v>3</v>
      </c>
      <c r="W16" s="29">
        <f t="shared" si="1"/>
        <v>1.4833333333333334</v>
      </c>
      <c r="X16" s="29">
        <f t="shared" si="2"/>
        <v>2</v>
      </c>
      <c r="Y16" s="29">
        <f t="shared" si="3"/>
        <v>1.4833333333333334</v>
      </c>
      <c r="Z16" s="29">
        <f t="shared" si="4"/>
        <v>0.66666666666666663</v>
      </c>
      <c r="AA16" s="29">
        <f t="shared" si="5"/>
        <v>0</v>
      </c>
    </row>
    <row r="17" spans="1:27" s="29" customFormat="1" x14ac:dyDescent="0.25">
      <c r="A17" s="23">
        <v>8</v>
      </c>
      <c r="B17" s="10">
        <v>43990</v>
      </c>
      <c r="C17" s="24">
        <v>0</v>
      </c>
      <c r="D17" s="25">
        <v>1</v>
      </c>
      <c r="E17" s="26">
        <v>1</v>
      </c>
      <c r="F17" s="39">
        <f t="shared" si="7"/>
        <v>6942</v>
      </c>
      <c r="G17" s="41"/>
      <c r="H17" s="26">
        <v>0</v>
      </c>
      <c r="I17" s="30">
        <v>1184</v>
      </c>
      <c r="J17" s="47">
        <f t="shared" si="6"/>
        <v>5758</v>
      </c>
      <c r="K17" s="32">
        <v>12</v>
      </c>
      <c r="L17" s="36">
        <v>0</v>
      </c>
      <c r="M17" s="36">
        <v>0.26250000000000001</v>
      </c>
      <c r="N17" s="36">
        <v>0.13749999999999998</v>
      </c>
      <c r="O17" s="53">
        <v>1.2499999999999999E-2</v>
      </c>
      <c r="P17" s="36">
        <v>0.58750000000000002</v>
      </c>
      <c r="Q17" s="61">
        <v>0</v>
      </c>
      <c r="R17" s="35">
        <f t="shared" si="8"/>
        <v>0</v>
      </c>
      <c r="S17" s="25">
        <v>1</v>
      </c>
      <c r="T17" s="25">
        <v>1</v>
      </c>
      <c r="U17" s="27"/>
      <c r="V17" s="28">
        <f t="shared" si="0"/>
        <v>3</v>
      </c>
      <c r="W17" s="29">
        <f t="shared" si="1"/>
        <v>1.4833333333333334</v>
      </c>
      <c r="X17" s="29">
        <f t="shared" si="2"/>
        <v>2</v>
      </c>
      <c r="Y17" s="29">
        <f t="shared" si="3"/>
        <v>1.4833333333333334</v>
      </c>
      <c r="Z17" s="29">
        <f t="shared" si="4"/>
        <v>0.66666666666666663</v>
      </c>
      <c r="AA17" s="29">
        <f t="shared" si="5"/>
        <v>0</v>
      </c>
    </row>
    <row r="18" spans="1:27" s="29" customFormat="1" x14ac:dyDescent="0.25">
      <c r="A18" s="23">
        <v>9</v>
      </c>
      <c r="B18" s="10">
        <v>43991</v>
      </c>
      <c r="C18" s="24">
        <v>0</v>
      </c>
      <c r="D18" s="25">
        <v>1</v>
      </c>
      <c r="E18" s="26">
        <v>1</v>
      </c>
      <c r="F18" s="39">
        <f t="shared" si="7"/>
        <v>5758</v>
      </c>
      <c r="G18" s="41">
        <v>10000</v>
      </c>
      <c r="H18" s="26">
        <v>0</v>
      </c>
      <c r="I18" s="30">
        <v>1180</v>
      </c>
      <c r="J18" s="47">
        <f t="shared" si="6"/>
        <v>14578</v>
      </c>
      <c r="K18" s="32">
        <v>9</v>
      </c>
      <c r="L18" s="36">
        <v>0</v>
      </c>
      <c r="M18" s="36">
        <v>0.25833333333333336</v>
      </c>
      <c r="N18" s="36">
        <v>0.13749999999999998</v>
      </c>
      <c r="O18" s="36">
        <v>1.6666666666666666E-2</v>
      </c>
      <c r="P18" s="36">
        <v>0.58750000000000002</v>
      </c>
      <c r="Q18" s="61">
        <v>0</v>
      </c>
      <c r="R18" s="35">
        <f t="shared" si="8"/>
        <v>0</v>
      </c>
      <c r="S18" s="25">
        <v>1</v>
      </c>
      <c r="T18" s="25">
        <v>1</v>
      </c>
      <c r="U18" s="27" t="s">
        <v>95</v>
      </c>
      <c r="V18" s="28">
        <f t="shared" si="0"/>
        <v>3</v>
      </c>
      <c r="W18" s="29">
        <f t="shared" si="1"/>
        <v>1.4833333333333334</v>
      </c>
      <c r="X18" s="29">
        <f t="shared" si="2"/>
        <v>2</v>
      </c>
      <c r="Y18" s="29">
        <f t="shared" si="3"/>
        <v>1.4833333333333334</v>
      </c>
      <c r="Z18" s="29">
        <f t="shared" si="4"/>
        <v>0.66666666666666663</v>
      </c>
      <c r="AA18" s="29">
        <f t="shared" si="5"/>
        <v>0</v>
      </c>
    </row>
    <row r="19" spans="1:27" s="29" customFormat="1" x14ac:dyDescent="0.25">
      <c r="A19" s="23">
        <v>10</v>
      </c>
      <c r="B19" s="10">
        <v>43992</v>
      </c>
      <c r="C19" s="24">
        <v>0</v>
      </c>
      <c r="D19" s="25">
        <v>1</v>
      </c>
      <c r="E19" s="26">
        <v>1</v>
      </c>
      <c r="F19" s="39">
        <f t="shared" si="7"/>
        <v>14578</v>
      </c>
      <c r="G19" s="41"/>
      <c r="H19" s="26">
        <v>0</v>
      </c>
      <c r="I19" s="30">
        <v>780</v>
      </c>
      <c r="J19" s="47">
        <f t="shared" si="6"/>
        <v>13798</v>
      </c>
      <c r="K19" s="32">
        <v>6</v>
      </c>
      <c r="L19" s="36">
        <v>0</v>
      </c>
      <c r="M19" s="36">
        <v>0.16666666666666666</v>
      </c>
      <c r="N19" s="36">
        <v>6.25E-2</v>
      </c>
      <c r="O19" s="36">
        <v>1.2499999999999999E-2</v>
      </c>
      <c r="P19" s="36">
        <v>0.7583333333333333</v>
      </c>
      <c r="Q19" s="61">
        <v>0</v>
      </c>
      <c r="R19" s="35">
        <f t="shared" si="8"/>
        <v>0</v>
      </c>
      <c r="S19" s="25">
        <v>1</v>
      </c>
      <c r="T19" s="25">
        <v>1</v>
      </c>
      <c r="U19" s="27"/>
      <c r="V19" s="28">
        <f t="shared" si="0"/>
        <v>3</v>
      </c>
      <c r="W19" s="29">
        <f t="shared" si="1"/>
        <v>1.4833333333333334</v>
      </c>
      <c r="X19" s="29">
        <f t="shared" si="2"/>
        <v>2</v>
      </c>
      <c r="Y19" s="29">
        <f t="shared" si="3"/>
        <v>1.4833333333333334</v>
      </c>
      <c r="Z19" s="29">
        <f t="shared" si="4"/>
        <v>0.66666666666666663</v>
      </c>
      <c r="AA19" s="29">
        <f t="shared" si="5"/>
        <v>0</v>
      </c>
    </row>
    <row r="20" spans="1:27" s="29" customFormat="1" x14ac:dyDescent="0.25">
      <c r="A20" s="23">
        <v>11</v>
      </c>
      <c r="B20" s="10">
        <v>43993</v>
      </c>
      <c r="C20" s="24">
        <v>0</v>
      </c>
      <c r="D20" s="25">
        <v>1</v>
      </c>
      <c r="E20" s="26">
        <v>1</v>
      </c>
      <c r="F20" s="39">
        <f t="shared" si="7"/>
        <v>13798</v>
      </c>
      <c r="G20" s="41"/>
      <c r="H20" s="26">
        <v>0</v>
      </c>
      <c r="I20" s="30">
        <v>798</v>
      </c>
      <c r="J20" s="47">
        <f t="shared" si="6"/>
        <v>13000</v>
      </c>
      <c r="K20" s="32">
        <v>3</v>
      </c>
      <c r="L20" s="36">
        <v>0</v>
      </c>
      <c r="M20" s="36">
        <v>0.19999999999999998</v>
      </c>
      <c r="N20" s="36">
        <v>2.9166666666666664E-2</v>
      </c>
      <c r="O20" s="36">
        <v>8.3333333333333332E-3</v>
      </c>
      <c r="P20" s="36">
        <v>0.76250000000000007</v>
      </c>
      <c r="Q20" s="61">
        <v>0</v>
      </c>
      <c r="R20" s="35">
        <f t="shared" si="8"/>
        <v>0</v>
      </c>
      <c r="S20" s="25">
        <v>1</v>
      </c>
      <c r="T20" s="25">
        <v>1</v>
      </c>
      <c r="U20" s="64"/>
      <c r="V20" s="28">
        <f t="shared" si="0"/>
        <v>3</v>
      </c>
      <c r="W20" s="29">
        <f t="shared" si="1"/>
        <v>1.4833333333333334</v>
      </c>
      <c r="X20" s="29">
        <f t="shared" si="2"/>
        <v>2</v>
      </c>
      <c r="Y20" s="29">
        <f t="shared" si="3"/>
        <v>1.4833333333333334</v>
      </c>
      <c r="Z20" s="29">
        <f t="shared" si="4"/>
        <v>0.66666666666666663</v>
      </c>
      <c r="AA20" s="29">
        <f t="shared" si="5"/>
        <v>0</v>
      </c>
    </row>
    <row r="21" spans="1:27" s="29" customFormat="1" x14ac:dyDescent="0.25">
      <c r="A21" s="23">
        <v>12</v>
      </c>
      <c r="B21" s="10">
        <v>43994</v>
      </c>
      <c r="C21" s="24">
        <v>0</v>
      </c>
      <c r="D21" s="25">
        <v>1</v>
      </c>
      <c r="E21" s="26">
        <v>1</v>
      </c>
      <c r="F21" s="39">
        <f t="shared" si="7"/>
        <v>13000</v>
      </c>
      <c r="G21" s="41"/>
      <c r="H21" s="26">
        <v>0</v>
      </c>
      <c r="I21" s="30">
        <v>1200</v>
      </c>
      <c r="J21" s="47">
        <f t="shared" si="6"/>
        <v>11800</v>
      </c>
      <c r="K21" s="32" t="s">
        <v>102</v>
      </c>
      <c r="L21" s="36">
        <v>0</v>
      </c>
      <c r="M21" s="36">
        <v>0.26250000000000001</v>
      </c>
      <c r="N21" s="36">
        <v>0.14583333333333334</v>
      </c>
      <c r="O21" s="36">
        <v>1.2499999999999999E-2</v>
      </c>
      <c r="P21" s="36">
        <v>0.57916666666666672</v>
      </c>
      <c r="Q21" s="61">
        <v>0</v>
      </c>
      <c r="R21" s="35">
        <f t="shared" si="8"/>
        <v>0</v>
      </c>
      <c r="S21" s="25">
        <v>1</v>
      </c>
      <c r="T21" s="25">
        <v>1</v>
      </c>
      <c r="U21" s="27" t="s">
        <v>103</v>
      </c>
      <c r="V21" s="28">
        <f t="shared" si="0"/>
        <v>3</v>
      </c>
      <c r="W21" s="29">
        <f t="shared" si="1"/>
        <v>1.4833333333333334</v>
      </c>
      <c r="X21" s="29">
        <f t="shared" si="2"/>
        <v>2</v>
      </c>
      <c r="Y21" s="29">
        <f t="shared" si="3"/>
        <v>1.4833333333333334</v>
      </c>
      <c r="Z21" s="29">
        <f t="shared" si="4"/>
        <v>0.66666666666666663</v>
      </c>
      <c r="AA21" s="29">
        <f t="shared" si="5"/>
        <v>0</v>
      </c>
    </row>
    <row r="22" spans="1:27" s="29" customFormat="1" x14ac:dyDescent="0.25">
      <c r="A22" s="23">
        <v>13</v>
      </c>
      <c r="B22" s="10">
        <v>43995</v>
      </c>
      <c r="C22" s="24">
        <v>0</v>
      </c>
      <c r="D22" s="25">
        <v>1</v>
      </c>
      <c r="E22" s="26">
        <v>1</v>
      </c>
      <c r="F22" s="39">
        <f t="shared" si="7"/>
        <v>11800</v>
      </c>
      <c r="G22" s="41">
        <v>10000</v>
      </c>
      <c r="H22" s="26">
        <v>0</v>
      </c>
      <c r="I22" s="30">
        <v>1274</v>
      </c>
      <c r="J22" s="47">
        <f t="shared" si="6"/>
        <v>20526</v>
      </c>
      <c r="K22" s="32" t="s">
        <v>104</v>
      </c>
      <c r="L22" s="36">
        <v>0</v>
      </c>
      <c r="M22" s="36">
        <v>0.32916666666666666</v>
      </c>
      <c r="N22" s="36">
        <v>9.5833333333333326E-2</v>
      </c>
      <c r="O22" s="36">
        <v>8.3333333333333332E-3</v>
      </c>
      <c r="P22" s="36">
        <v>0.56666666666666665</v>
      </c>
      <c r="Q22" s="61">
        <v>0</v>
      </c>
      <c r="R22" s="35">
        <f t="shared" si="8"/>
        <v>0</v>
      </c>
      <c r="S22" s="25">
        <v>1</v>
      </c>
      <c r="T22" s="25">
        <v>1</v>
      </c>
      <c r="U22" s="27" t="s">
        <v>95</v>
      </c>
      <c r="V22" s="28">
        <f t="shared" si="0"/>
        <v>3</v>
      </c>
      <c r="W22" s="29">
        <f t="shared" si="1"/>
        <v>1.4833333333333334</v>
      </c>
      <c r="X22" s="29">
        <f t="shared" si="2"/>
        <v>2</v>
      </c>
      <c r="Y22" s="29">
        <f t="shared" si="3"/>
        <v>1.4833333333333334</v>
      </c>
      <c r="Z22" s="29">
        <f t="shared" si="4"/>
        <v>0.66666666666666663</v>
      </c>
      <c r="AA22" s="29">
        <f t="shared" si="5"/>
        <v>0</v>
      </c>
    </row>
    <row r="23" spans="1:27" s="29" customFormat="1" x14ac:dyDescent="0.25">
      <c r="A23" s="23">
        <v>14</v>
      </c>
      <c r="B23" s="10">
        <v>43996</v>
      </c>
      <c r="C23" s="24">
        <v>0</v>
      </c>
      <c r="D23" s="25">
        <v>1</v>
      </c>
      <c r="E23" s="26">
        <v>1</v>
      </c>
      <c r="F23" s="39">
        <f t="shared" si="7"/>
        <v>20526</v>
      </c>
      <c r="G23" s="41"/>
      <c r="H23" s="26">
        <v>0</v>
      </c>
      <c r="I23" s="30">
        <v>2490</v>
      </c>
      <c r="J23" s="47">
        <f t="shared" si="6"/>
        <v>18036</v>
      </c>
      <c r="K23" s="32">
        <v>8</v>
      </c>
      <c r="L23" s="36">
        <v>0</v>
      </c>
      <c r="M23" s="36">
        <v>0.8125</v>
      </c>
      <c r="N23" s="36">
        <v>5.8333333333333327E-2</v>
      </c>
      <c r="O23" s="36">
        <v>4.1666666666666666E-3</v>
      </c>
      <c r="P23" s="36">
        <v>0.125</v>
      </c>
      <c r="Q23" s="61">
        <v>0</v>
      </c>
      <c r="R23" s="35">
        <f t="shared" si="8"/>
        <v>0</v>
      </c>
      <c r="S23" s="25">
        <v>1</v>
      </c>
      <c r="T23" s="25">
        <v>1</v>
      </c>
      <c r="U23" s="64"/>
      <c r="V23" s="28">
        <f t="shared" si="0"/>
        <v>3</v>
      </c>
      <c r="W23" s="29">
        <f t="shared" si="1"/>
        <v>1.4833333333333334</v>
      </c>
      <c r="X23" s="29">
        <f t="shared" si="2"/>
        <v>2</v>
      </c>
      <c r="Y23" s="29">
        <f t="shared" si="3"/>
        <v>1.4833333333333334</v>
      </c>
      <c r="Z23" s="29">
        <f t="shared" si="4"/>
        <v>0.66666666666666663</v>
      </c>
      <c r="AA23" s="29">
        <f t="shared" si="5"/>
        <v>0</v>
      </c>
    </row>
    <row r="24" spans="1:27" s="29" customFormat="1" x14ac:dyDescent="0.25">
      <c r="A24" s="23">
        <v>15</v>
      </c>
      <c r="B24" s="10">
        <v>43997</v>
      </c>
      <c r="C24" s="24">
        <v>0</v>
      </c>
      <c r="D24" s="25">
        <v>1</v>
      </c>
      <c r="E24" s="26">
        <v>1</v>
      </c>
      <c r="F24" s="39">
        <f t="shared" si="7"/>
        <v>18036</v>
      </c>
      <c r="G24" s="41"/>
      <c r="H24" s="26">
        <v>0</v>
      </c>
      <c r="I24" s="30">
        <v>1400</v>
      </c>
      <c r="J24" s="47">
        <f t="shared" si="6"/>
        <v>16636</v>
      </c>
      <c r="K24" s="32" t="s">
        <v>105</v>
      </c>
      <c r="L24" s="36">
        <v>0</v>
      </c>
      <c r="M24" s="36">
        <v>0.37916666666666665</v>
      </c>
      <c r="N24" s="36">
        <v>8.3333333333333329E-2</v>
      </c>
      <c r="O24" s="36">
        <v>1.6666666666666666E-2</v>
      </c>
      <c r="P24" s="54">
        <v>0.52083333333333337</v>
      </c>
      <c r="Q24" s="61">
        <v>0</v>
      </c>
      <c r="R24" s="35">
        <f t="shared" si="8"/>
        <v>0</v>
      </c>
      <c r="S24" s="25">
        <v>1</v>
      </c>
      <c r="T24" s="25">
        <v>1</v>
      </c>
      <c r="U24" s="27"/>
      <c r="V24" s="28">
        <f t="shared" si="0"/>
        <v>3</v>
      </c>
      <c r="W24" s="29">
        <f t="shared" si="1"/>
        <v>1.4833333333333334</v>
      </c>
      <c r="X24" s="29">
        <f t="shared" si="2"/>
        <v>2</v>
      </c>
      <c r="Y24" s="29">
        <f t="shared" si="3"/>
        <v>1.4833333333333334</v>
      </c>
      <c r="Z24" s="29">
        <f t="shared" si="4"/>
        <v>0.66666666666666663</v>
      </c>
      <c r="AA24" s="29">
        <f t="shared" si="5"/>
        <v>0</v>
      </c>
    </row>
    <row r="25" spans="1:27" s="29" customFormat="1" x14ac:dyDescent="0.25">
      <c r="A25" s="23">
        <v>16</v>
      </c>
      <c r="B25" s="10">
        <v>43998</v>
      </c>
      <c r="C25" s="24">
        <v>0</v>
      </c>
      <c r="D25" s="25">
        <v>1</v>
      </c>
      <c r="E25" s="26">
        <v>1</v>
      </c>
      <c r="F25" s="39">
        <f t="shared" si="7"/>
        <v>16636</v>
      </c>
      <c r="G25" s="41"/>
      <c r="H25" s="26">
        <v>0</v>
      </c>
      <c r="I25" s="30">
        <v>1180</v>
      </c>
      <c r="J25" s="47">
        <f t="shared" si="6"/>
        <v>15456</v>
      </c>
      <c r="K25" s="32">
        <v>5</v>
      </c>
      <c r="L25" s="36">
        <v>0</v>
      </c>
      <c r="M25" s="36">
        <v>0.28750000000000003</v>
      </c>
      <c r="N25" s="36">
        <v>0.10416666666666667</v>
      </c>
      <c r="O25" s="36">
        <v>8.3333333333333332E-3</v>
      </c>
      <c r="P25" s="54">
        <v>0.6</v>
      </c>
      <c r="Q25" s="61">
        <v>0</v>
      </c>
      <c r="R25" s="35">
        <f t="shared" si="8"/>
        <v>0</v>
      </c>
      <c r="S25" s="25">
        <v>1</v>
      </c>
      <c r="T25" s="25">
        <v>1</v>
      </c>
      <c r="U25" s="27"/>
      <c r="V25" s="28">
        <f t="shared" si="0"/>
        <v>3</v>
      </c>
      <c r="W25" s="29">
        <f t="shared" si="1"/>
        <v>1.4833333333333334</v>
      </c>
      <c r="X25" s="29">
        <f t="shared" si="2"/>
        <v>2</v>
      </c>
      <c r="Y25" s="29">
        <f t="shared" si="3"/>
        <v>1.4833333333333334</v>
      </c>
      <c r="Z25" s="29">
        <f t="shared" si="4"/>
        <v>0.66666666666666663</v>
      </c>
      <c r="AA25" s="29">
        <f t="shared" si="5"/>
        <v>0</v>
      </c>
    </row>
    <row r="26" spans="1:27" s="29" customFormat="1" x14ac:dyDescent="0.25">
      <c r="A26" s="23">
        <v>17</v>
      </c>
      <c r="B26" s="10">
        <v>43999</v>
      </c>
      <c r="C26" s="24">
        <v>0</v>
      </c>
      <c r="D26" s="25">
        <v>1</v>
      </c>
      <c r="E26" s="26">
        <v>1</v>
      </c>
      <c r="F26" s="39">
        <f t="shared" si="7"/>
        <v>15456</v>
      </c>
      <c r="G26" s="41"/>
      <c r="H26" s="26">
        <v>0</v>
      </c>
      <c r="I26" s="30">
        <v>811</v>
      </c>
      <c r="J26" s="47">
        <f t="shared" si="6"/>
        <v>14645</v>
      </c>
      <c r="K26" s="32">
        <v>4</v>
      </c>
      <c r="L26" s="36">
        <v>0</v>
      </c>
      <c r="M26" s="36">
        <v>0.20833333333333334</v>
      </c>
      <c r="N26" s="36">
        <v>2.4999999999999998E-2</v>
      </c>
      <c r="O26" s="36">
        <v>8.3333333333333332E-3</v>
      </c>
      <c r="P26" s="54">
        <v>0.7583333333333333</v>
      </c>
      <c r="Q26" s="61">
        <v>0</v>
      </c>
      <c r="R26" s="35">
        <f t="shared" si="8"/>
        <v>0</v>
      </c>
      <c r="S26" s="25">
        <v>1</v>
      </c>
      <c r="T26" s="25">
        <v>1</v>
      </c>
      <c r="U26" s="27"/>
      <c r="V26" s="28">
        <f t="shared" si="0"/>
        <v>3</v>
      </c>
      <c r="W26" s="29">
        <f t="shared" si="1"/>
        <v>1.4833333333333334</v>
      </c>
      <c r="X26" s="29">
        <f t="shared" si="2"/>
        <v>2</v>
      </c>
      <c r="Y26" s="29">
        <f t="shared" si="3"/>
        <v>1.4833333333333334</v>
      </c>
      <c r="Z26" s="29">
        <f t="shared" si="4"/>
        <v>0.66666666666666663</v>
      </c>
      <c r="AA26" s="29">
        <f t="shared" si="5"/>
        <v>0</v>
      </c>
    </row>
    <row r="27" spans="1:27" s="29" customFormat="1" x14ac:dyDescent="0.25">
      <c r="A27" s="23">
        <v>18</v>
      </c>
      <c r="B27" s="10">
        <v>44000</v>
      </c>
      <c r="C27" s="24">
        <v>0</v>
      </c>
      <c r="D27" s="25">
        <v>1</v>
      </c>
      <c r="E27" s="26">
        <v>1</v>
      </c>
      <c r="F27" s="39">
        <f t="shared" si="7"/>
        <v>14645</v>
      </c>
      <c r="G27" s="41"/>
      <c r="H27" s="26">
        <v>0</v>
      </c>
      <c r="I27" s="30">
        <v>910</v>
      </c>
      <c r="J27" s="47">
        <f t="shared" si="6"/>
        <v>13735</v>
      </c>
      <c r="K27" s="32">
        <v>3</v>
      </c>
      <c r="L27" s="36">
        <v>0</v>
      </c>
      <c r="M27" s="36">
        <v>0.22500000000000001</v>
      </c>
      <c r="N27" s="36">
        <v>4.9999999999999996E-2</v>
      </c>
      <c r="O27" s="36">
        <v>1.2499999999999999E-2</v>
      </c>
      <c r="P27" s="36">
        <v>0.71250000000000002</v>
      </c>
      <c r="Q27" s="61">
        <v>0</v>
      </c>
      <c r="R27" s="35">
        <f t="shared" si="8"/>
        <v>0</v>
      </c>
      <c r="S27" s="25">
        <v>1</v>
      </c>
      <c r="T27" s="25">
        <v>1</v>
      </c>
      <c r="U27" s="64"/>
      <c r="V27" s="28">
        <f t="shared" si="0"/>
        <v>3</v>
      </c>
      <c r="W27" s="29">
        <f t="shared" si="1"/>
        <v>1.4833333333333334</v>
      </c>
      <c r="X27" s="29">
        <f t="shared" si="2"/>
        <v>2</v>
      </c>
      <c r="Y27" s="29">
        <f t="shared" si="3"/>
        <v>1.4833333333333334</v>
      </c>
      <c r="Z27" s="29">
        <f t="shared" si="4"/>
        <v>0.66666666666666663</v>
      </c>
      <c r="AA27" s="29">
        <f t="shared" si="5"/>
        <v>0</v>
      </c>
    </row>
    <row r="28" spans="1:27" s="29" customFormat="1" ht="14.25" customHeight="1" x14ac:dyDescent="0.25">
      <c r="A28" s="23">
        <v>19</v>
      </c>
      <c r="B28" s="10">
        <v>44001</v>
      </c>
      <c r="C28" s="24">
        <v>0</v>
      </c>
      <c r="D28" s="25">
        <v>1</v>
      </c>
      <c r="E28" s="26">
        <v>1</v>
      </c>
      <c r="F28" s="39">
        <f t="shared" si="7"/>
        <v>13735</v>
      </c>
      <c r="G28" s="41"/>
      <c r="H28" s="26">
        <v>0</v>
      </c>
      <c r="I28" s="30">
        <v>810</v>
      </c>
      <c r="J28" s="47">
        <f t="shared" si="6"/>
        <v>12925</v>
      </c>
      <c r="K28" s="32">
        <v>2</v>
      </c>
      <c r="L28" s="36">
        <v>0</v>
      </c>
      <c r="M28" s="36">
        <v>0.20416666666666669</v>
      </c>
      <c r="N28" s="36">
        <v>2.9166666666666664E-2</v>
      </c>
      <c r="O28" s="36">
        <v>8.3333333333333332E-3</v>
      </c>
      <c r="P28" s="36">
        <v>0.7583333333333333</v>
      </c>
      <c r="Q28" s="61">
        <v>0</v>
      </c>
      <c r="R28" s="35">
        <f t="shared" si="8"/>
        <v>0</v>
      </c>
      <c r="S28" s="25">
        <v>1</v>
      </c>
      <c r="T28" s="25">
        <v>1</v>
      </c>
      <c r="U28" s="64"/>
      <c r="V28" s="28">
        <f t="shared" si="0"/>
        <v>3</v>
      </c>
      <c r="W28" s="29">
        <f t="shared" si="1"/>
        <v>1.4833333333333334</v>
      </c>
      <c r="X28" s="29">
        <f t="shared" si="2"/>
        <v>2</v>
      </c>
      <c r="Y28" s="29">
        <f t="shared" si="3"/>
        <v>1.4833333333333334</v>
      </c>
      <c r="Z28" s="29">
        <f t="shared" si="4"/>
        <v>0.66666666666666663</v>
      </c>
      <c r="AA28" s="29">
        <f t="shared" si="5"/>
        <v>0</v>
      </c>
    </row>
    <row r="29" spans="1:27" s="29" customFormat="1" x14ac:dyDescent="0.25">
      <c r="A29" s="23">
        <v>20</v>
      </c>
      <c r="B29" s="10">
        <v>44002</v>
      </c>
      <c r="C29" s="24">
        <v>0</v>
      </c>
      <c r="D29" s="25">
        <v>1</v>
      </c>
      <c r="E29" s="26">
        <v>1</v>
      </c>
      <c r="F29" s="39">
        <f t="shared" si="7"/>
        <v>12925</v>
      </c>
      <c r="G29" s="41"/>
      <c r="H29" s="26">
        <v>0</v>
      </c>
      <c r="I29" s="30">
        <v>1230</v>
      </c>
      <c r="J29" s="47">
        <f t="shared" si="6"/>
        <v>11695</v>
      </c>
      <c r="K29" s="32">
        <v>1</v>
      </c>
      <c r="L29" s="36">
        <v>0</v>
      </c>
      <c r="M29" s="36">
        <v>0.28750000000000003</v>
      </c>
      <c r="N29" s="36">
        <v>0.12916666666666668</v>
      </c>
      <c r="O29" s="36">
        <v>8.3333333333333332E-3</v>
      </c>
      <c r="P29" s="36">
        <v>0.57500000000000007</v>
      </c>
      <c r="Q29" s="61">
        <v>0</v>
      </c>
      <c r="R29" s="35">
        <f t="shared" si="8"/>
        <v>0</v>
      </c>
      <c r="S29" s="25">
        <v>1</v>
      </c>
      <c r="T29" s="25">
        <v>1</v>
      </c>
      <c r="U29" s="64"/>
      <c r="V29" s="28">
        <f t="shared" si="0"/>
        <v>3</v>
      </c>
      <c r="W29" s="29">
        <f t="shared" si="1"/>
        <v>1.4833333333333334</v>
      </c>
      <c r="X29" s="29">
        <f t="shared" si="2"/>
        <v>2</v>
      </c>
      <c r="Y29" s="29">
        <f t="shared" si="3"/>
        <v>1.4833333333333334</v>
      </c>
      <c r="Z29" s="29">
        <f t="shared" si="4"/>
        <v>0.66666666666666663</v>
      </c>
      <c r="AA29" s="29">
        <f t="shared" si="5"/>
        <v>0</v>
      </c>
    </row>
    <row r="30" spans="1:27" s="29" customFormat="1" x14ac:dyDescent="0.25">
      <c r="A30" s="23">
        <v>21</v>
      </c>
      <c r="B30" s="10">
        <v>44003</v>
      </c>
      <c r="C30" s="24">
        <v>0</v>
      </c>
      <c r="D30" s="25">
        <v>1</v>
      </c>
      <c r="E30" s="26">
        <v>1</v>
      </c>
      <c r="F30" s="39">
        <f t="shared" si="7"/>
        <v>11695</v>
      </c>
      <c r="G30" s="41"/>
      <c r="H30" s="26">
        <v>0</v>
      </c>
      <c r="I30" s="30">
        <v>760</v>
      </c>
      <c r="J30" s="47">
        <f t="shared" si="6"/>
        <v>10935</v>
      </c>
      <c r="K30" s="32">
        <v>0</v>
      </c>
      <c r="L30" s="36">
        <v>0</v>
      </c>
      <c r="M30" s="36">
        <v>0.125</v>
      </c>
      <c r="N30" s="36">
        <v>0.1125</v>
      </c>
      <c r="O30" s="36">
        <v>8.3333333333333332E-3</v>
      </c>
      <c r="P30" s="36">
        <v>0.75416666666666676</v>
      </c>
      <c r="Q30" s="61">
        <v>0</v>
      </c>
      <c r="R30" s="35">
        <f t="shared" si="8"/>
        <v>0</v>
      </c>
      <c r="S30" s="25">
        <v>1</v>
      </c>
      <c r="T30" s="25">
        <v>1</v>
      </c>
      <c r="U30" s="27"/>
      <c r="V30" s="28">
        <f t="shared" si="0"/>
        <v>3</v>
      </c>
      <c r="W30" s="29">
        <f t="shared" si="1"/>
        <v>1.4833333333333334</v>
      </c>
      <c r="X30" s="29">
        <f t="shared" si="2"/>
        <v>2</v>
      </c>
      <c r="Y30" s="29">
        <f t="shared" si="3"/>
        <v>1.4833333333333334</v>
      </c>
      <c r="Z30" s="29">
        <f t="shared" si="4"/>
        <v>0.66666666666666663</v>
      </c>
      <c r="AA30" s="29">
        <f t="shared" si="5"/>
        <v>0</v>
      </c>
    </row>
    <row r="31" spans="1:27" s="29" customFormat="1" x14ac:dyDescent="0.25">
      <c r="A31" s="23">
        <v>22</v>
      </c>
      <c r="B31" s="10">
        <v>44004</v>
      </c>
      <c r="C31" s="24">
        <v>0</v>
      </c>
      <c r="D31" s="25">
        <v>1</v>
      </c>
      <c r="E31" s="26">
        <v>1</v>
      </c>
      <c r="F31" s="39">
        <f t="shared" si="7"/>
        <v>10935</v>
      </c>
      <c r="G31" s="41"/>
      <c r="H31" s="26">
        <v>0</v>
      </c>
      <c r="I31" s="30">
        <v>1690</v>
      </c>
      <c r="J31" s="47">
        <f t="shared" si="6"/>
        <v>9245</v>
      </c>
      <c r="K31" s="32">
        <v>0</v>
      </c>
      <c r="L31" s="36">
        <v>0</v>
      </c>
      <c r="M31" s="36">
        <v>0.39166666666666666</v>
      </c>
      <c r="N31" s="36">
        <v>0.21666666666666667</v>
      </c>
      <c r="O31" s="36">
        <v>1.6666666666666666E-2</v>
      </c>
      <c r="P31" s="36">
        <v>0.375</v>
      </c>
      <c r="Q31" s="61">
        <v>0</v>
      </c>
      <c r="R31" s="35">
        <f t="shared" si="8"/>
        <v>0</v>
      </c>
      <c r="S31" s="25">
        <v>1</v>
      </c>
      <c r="T31" s="25">
        <v>1</v>
      </c>
      <c r="U31" s="64"/>
      <c r="V31" s="28">
        <f t="shared" si="0"/>
        <v>3</v>
      </c>
      <c r="W31" s="29">
        <f t="shared" si="1"/>
        <v>1.4833333333333334</v>
      </c>
      <c r="X31" s="29">
        <f t="shared" si="2"/>
        <v>2</v>
      </c>
      <c r="Y31" s="29">
        <f t="shared" si="3"/>
        <v>1.4833333333333334</v>
      </c>
      <c r="Z31" s="29">
        <f t="shared" si="4"/>
        <v>0.66666666666666663</v>
      </c>
      <c r="AA31" s="29">
        <f t="shared" si="5"/>
        <v>0</v>
      </c>
    </row>
    <row r="32" spans="1:27" s="29" customFormat="1" x14ac:dyDescent="0.25">
      <c r="A32" s="23">
        <v>23</v>
      </c>
      <c r="B32" s="10">
        <v>44005</v>
      </c>
      <c r="C32" s="24">
        <v>0</v>
      </c>
      <c r="D32" s="25">
        <v>1</v>
      </c>
      <c r="E32" s="26">
        <v>1</v>
      </c>
      <c r="F32" s="39">
        <f t="shared" si="7"/>
        <v>9245</v>
      </c>
      <c r="G32" s="41"/>
      <c r="H32" s="26">
        <v>0</v>
      </c>
      <c r="I32" s="30">
        <v>1455</v>
      </c>
      <c r="J32" s="47">
        <f t="shared" si="6"/>
        <v>7790</v>
      </c>
      <c r="K32" s="32">
        <v>0</v>
      </c>
      <c r="L32" s="36">
        <v>0</v>
      </c>
      <c r="M32" s="36">
        <v>0.35416666666666669</v>
      </c>
      <c r="N32" s="36">
        <v>0.14166666666666666</v>
      </c>
      <c r="O32" s="36">
        <v>2.0833333333333332E-2</v>
      </c>
      <c r="P32" s="36">
        <v>0.48333333333333334</v>
      </c>
      <c r="Q32" s="61">
        <v>0</v>
      </c>
      <c r="R32" s="35">
        <f t="shared" si="8"/>
        <v>0</v>
      </c>
      <c r="S32" s="25">
        <v>1</v>
      </c>
      <c r="T32" s="25">
        <v>1</v>
      </c>
      <c r="U32" s="64"/>
      <c r="V32" s="28">
        <f t="shared" si="0"/>
        <v>3</v>
      </c>
      <c r="W32" s="29">
        <f t="shared" si="1"/>
        <v>1.4833333333333334</v>
      </c>
      <c r="X32" s="29">
        <f t="shared" si="2"/>
        <v>2</v>
      </c>
      <c r="Y32" s="29">
        <f t="shared" si="3"/>
        <v>1.4833333333333334</v>
      </c>
      <c r="Z32" s="29">
        <f t="shared" si="4"/>
        <v>0.66666666666666663</v>
      </c>
      <c r="AA32" s="29">
        <f t="shared" si="5"/>
        <v>0</v>
      </c>
    </row>
    <row r="33" spans="1:27" s="29" customFormat="1" x14ac:dyDescent="0.25">
      <c r="A33" s="23">
        <v>24</v>
      </c>
      <c r="B33" s="10">
        <v>44006</v>
      </c>
      <c r="C33" s="24">
        <v>0</v>
      </c>
      <c r="D33" s="25">
        <v>1</v>
      </c>
      <c r="E33" s="26">
        <v>1</v>
      </c>
      <c r="F33" s="39">
        <f t="shared" si="7"/>
        <v>7790</v>
      </c>
      <c r="G33" s="41"/>
      <c r="H33" s="26">
        <v>0</v>
      </c>
      <c r="I33" s="30">
        <v>1735</v>
      </c>
      <c r="J33" s="47">
        <f t="shared" si="6"/>
        <v>6055</v>
      </c>
      <c r="K33" s="32">
        <v>4</v>
      </c>
      <c r="L33" s="36">
        <v>0</v>
      </c>
      <c r="M33" s="36">
        <v>0.4291666666666667</v>
      </c>
      <c r="N33" s="36">
        <v>0.19166666666666665</v>
      </c>
      <c r="O33" s="36">
        <v>1.2499999999999999E-2</v>
      </c>
      <c r="P33" s="36">
        <v>0.3666666666666667</v>
      </c>
      <c r="Q33" s="61">
        <v>0</v>
      </c>
      <c r="R33" s="35">
        <f t="shared" si="8"/>
        <v>0</v>
      </c>
      <c r="S33" s="25">
        <v>1</v>
      </c>
      <c r="T33" s="25">
        <v>1</v>
      </c>
      <c r="U33" s="27" t="s">
        <v>106</v>
      </c>
      <c r="V33" s="28">
        <f t="shared" si="0"/>
        <v>3</v>
      </c>
      <c r="W33" s="29">
        <f t="shared" si="1"/>
        <v>1.4833333333333334</v>
      </c>
      <c r="X33" s="29">
        <f t="shared" si="2"/>
        <v>2</v>
      </c>
      <c r="Y33" s="29">
        <f t="shared" si="3"/>
        <v>1.4833333333333334</v>
      </c>
      <c r="Z33" s="29">
        <f t="shared" si="4"/>
        <v>0.66666666666666663</v>
      </c>
      <c r="AA33" s="29">
        <f t="shared" si="5"/>
        <v>0</v>
      </c>
    </row>
    <row r="34" spans="1:27" s="29" customFormat="1" x14ac:dyDescent="0.25">
      <c r="A34" s="23">
        <v>25</v>
      </c>
      <c r="B34" s="10">
        <v>44007</v>
      </c>
      <c r="C34" s="24">
        <v>0</v>
      </c>
      <c r="D34" s="25">
        <v>1</v>
      </c>
      <c r="E34" s="26">
        <v>1</v>
      </c>
      <c r="F34" s="39">
        <f t="shared" si="7"/>
        <v>6055</v>
      </c>
      <c r="G34" s="41">
        <v>10000</v>
      </c>
      <c r="H34" s="26">
        <v>0</v>
      </c>
      <c r="I34" s="30">
        <v>2295</v>
      </c>
      <c r="J34" s="47">
        <f t="shared" si="6"/>
        <v>13760</v>
      </c>
      <c r="K34" s="32">
        <v>3</v>
      </c>
      <c r="L34" s="36">
        <v>0</v>
      </c>
      <c r="M34" s="36">
        <v>0.70000000000000007</v>
      </c>
      <c r="N34" s="36">
        <v>0.10833333333333334</v>
      </c>
      <c r="O34" s="36">
        <v>8.3333333333333332E-3</v>
      </c>
      <c r="P34" s="36">
        <v>0.18333333333333335</v>
      </c>
      <c r="Q34" s="61">
        <v>0</v>
      </c>
      <c r="R34" s="35">
        <f t="shared" si="8"/>
        <v>0</v>
      </c>
      <c r="S34" s="25">
        <v>1</v>
      </c>
      <c r="T34" s="25">
        <v>1</v>
      </c>
      <c r="U34" s="27" t="s">
        <v>95</v>
      </c>
      <c r="V34" s="28">
        <f t="shared" si="0"/>
        <v>3</v>
      </c>
      <c r="W34" s="29">
        <f t="shared" si="1"/>
        <v>1.4833333333333334</v>
      </c>
      <c r="X34" s="29">
        <f t="shared" si="2"/>
        <v>2</v>
      </c>
      <c r="Y34" s="29">
        <f t="shared" si="3"/>
        <v>1.4833333333333334</v>
      </c>
      <c r="Z34" s="29">
        <f t="shared" si="4"/>
        <v>0.66666666666666663</v>
      </c>
      <c r="AA34" s="29">
        <f t="shared" si="5"/>
        <v>0</v>
      </c>
    </row>
    <row r="35" spans="1:27" s="29" customFormat="1" x14ac:dyDescent="0.25">
      <c r="A35" s="23">
        <v>26</v>
      </c>
      <c r="B35" s="10">
        <v>44008</v>
      </c>
      <c r="C35" s="24">
        <v>0</v>
      </c>
      <c r="D35" s="25">
        <v>1</v>
      </c>
      <c r="E35" s="26">
        <v>1</v>
      </c>
      <c r="F35" s="39">
        <f t="shared" si="7"/>
        <v>13760</v>
      </c>
      <c r="G35" s="41"/>
      <c r="H35" s="26">
        <v>0</v>
      </c>
      <c r="I35" s="30">
        <v>1090</v>
      </c>
      <c r="J35" s="47">
        <f t="shared" si="6"/>
        <v>12670</v>
      </c>
      <c r="K35" s="32">
        <v>2</v>
      </c>
      <c r="L35" s="36">
        <v>0</v>
      </c>
      <c r="M35" s="36">
        <v>0.19999999999999998</v>
      </c>
      <c r="N35" s="36">
        <v>0.1125</v>
      </c>
      <c r="O35" s="36">
        <v>7.4999999999999997E-2</v>
      </c>
      <c r="P35" s="36">
        <v>0.61249999999999993</v>
      </c>
      <c r="Q35" s="61">
        <v>0</v>
      </c>
      <c r="R35" s="35">
        <f t="shared" si="8"/>
        <v>0</v>
      </c>
      <c r="S35" s="25">
        <v>1</v>
      </c>
      <c r="T35" s="25">
        <v>1</v>
      </c>
      <c r="U35" s="64"/>
      <c r="V35" s="28">
        <f t="shared" si="0"/>
        <v>3</v>
      </c>
      <c r="W35" s="29">
        <f t="shared" si="1"/>
        <v>1.4833333333333334</v>
      </c>
      <c r="X35" s="29">
        <f t="shared" si="2"/>
        <v>2</v>
      </c>
      <c r="Y35" s="29">
        <f t="shared" si="3"/>
        <v>1.4833333333333334</v>
      </c>
      <c r="Z35" s="29">
        <f t="shared" si="4"/>
        <v>0.66666666666666663</v>
      </c>
      <c r="AA35" s="29">
        <f t="shared" si="5"/>
        <v>0</v>
      </c>
    </row>
    <row r="36" spans="1:27" s="29" customFormat="1" x14ac:dyDescent="0.25">
      <c r="A36" s="23">
        <v>27</v>
      </c>
      <c r="B36" s="10">
        <v>44009</v>
      </c>
      <c r="C36" s="24">
        <v>0</v>
      </c>
      <c r="D36" s="25">
        <v>1</v>
      </c>
      <c r="E36" s="26">
        <v>1</v>
      </c>
      <c r="F36" s="39">
        <f t="shared" si="7"/>
        <v>12670</v>
      </c>
      <c r="G36" s="41"/>
      <c r="H36" s="26">
        <v>0</v>
      </c>
      <c r="I36" s="30">
        <v>675</v>
      </c>
      <c r="J36" s="47">
        <f t="shared" si="6"/>
        <v>11995</v>
      </c>
      <c r="K36" s="32">
        <v>1</v>
      </c>
      <c r="L36" s="36">
        <v>0</v>
      </c>
      <c r="M36" s="36">
        <v>4.1666666666666664E-2</v>
      </c>
      <c r="N36" s="36">
        <v>0.12083333333333333</v>
      </c>
      <c r="O36" s="36">
        <v>7.0833333333333331E-2</v>
      </c>
      <c r="P36" s="36">
        <v>0.76666666666666661</v>
      </c>
      <c r="Q36" s="61">
        <v>0</v>
      </c>
      <c r="R36" s="35">
        <f t="shared" si="8"/>
        <v>0</v>
      </c>
      <c r="S36" s="25">
        <v>1</v>
      </c>
      <c r="T36" s="25">
        <v>1</v>
      </c>
      <c r="U36" s="27"/>
      <c r="V36" s="28">
        <f t="shared" si="0"/>
        <v>3</v>
      </c>
      <c r="W36" s="29">
        <f t="shared" si="1"/>
        <v>1.4833333333333334</v>
      </c>
      <c r="X36" s="29">
        <f t="shared" si="2"/>
        <v>2</v>
      </c>
      <c r="Y36" s="29">
        <f t="shared" si="3"/>
        <v>1.4833333333333334</v>
      </c>
      <c r="Z36" s="29">
        <f t="shared" si="4"/>
        <v>0.66666666666666663</v>
      </c>
      <c r="AA36" s="29">
        <f t="shared" si="5"/>
        <v>0</v>
      </c>
    </row>
    <row r="37" spans="1:27" x14ac:dyDescent="0.25">
      <c r="A37" s="9">
        <v>28</v>
      </c>
      <c r="B37" s="10">
        <v>44010</v>
      </c>
      <c r="C37" s="19">
        <v>0</v>
      </c>
      <c r="D37" s="21">
        <v>1</v>
      </c>
      <c r="E37" s="16">
        <v>1</v>
      </c>
      <c r="F37" s="39">
        <f t="shared" si="7"/>
        <v>11995</v>
      </c>
      <c r="G37" s="40"/>
      <c r="H37" s="16">
        <v>0</v>
      </c>
      <c r="I37" s="30">
        <v>635</v>
      </c>
      <c r="J37" s="47">
        <f t="shared" si="6"/>
        <v>11360</v>
      </c>
      <c r="K37" s="31">
        <v>0</v>
      </c>
      <c r="L37" s="35">
        <v>0</v>
      </c>
      <c r="M37" s="35">
        <v>5.8333333333333327E-2</v>
      </c>
      <c r="N37" s="35">
        <v>8.3333333333333329E-2</v>
      </c>
      <c r="O37" s="35">
        <v>6.6666666666666666E-2</v>
      </c>
      <c r="P37" s="35">
        <v>0.79166666666666663</v>
      </c>
      <c r="Q37" s="61">
        <v>0</v>
      </c>
      <c r="R37" s="35">
        <f t="shared" si="8"/>
        <v>0</v>
      </c>
      <c r="S37" s="21">
        <v>1</v>
      </c>
      <c r="T37" s="21">
        <v>1</v>
      </c>
      <c r="U37" s="27"/>
      <c r="V37" s="22">
        <f t="shared" si="0"/>
        <v>3</v>
      </c>
      <c r="W37" s="1">
        <f t="shared" si="1"/>
        <v>1.4833333333333334</v>
      </c>
      <c r="X37" s="1">
        <f t="shared" si="2"/>
        <v>2</v>
      </c>
      <c r="Y37" s="1">
        <f t="shared" si="3"/>
        <v>1.4833333333333334</v>
      </c>
      <c r="Z37" s="1">
        <f t="shared" si="4"/>
        <v>0.66666666666666663</v>
      </c>
      <c r="AA37" s="1">
        <f t="shared" si="5"/>
        <v>0</v>
      </c>
    </row>
    <row r="38" spans="1:27" s="29" customFormat="1" x14ac:dyDescent="0.25">
      <c r="A38" s="23">
        <v>29</v>
      </c>
      <c r="B38" s="10">
        <v>44011</v>
      </c>
      <c r="C38" s="24">
        <v>0</v>
      </c>
      <c r="D38" s="25">
        <v>1</v>
      </c>
      <c r="E38" s="26">
        <v>1</v>
      </c>
      <c r="F38" s="39">
        <f t="shared" si="7"/>
        <v>11360</v>
      </c>
      <c r="G38" s="41"/>
      <c r="H38" s="26">
        <v>0</v>
      </c>
      <c r="I38" s="30">
        <v>946</v>
      </c>
      <c r="J38" s="47">
        <f t="shared" si="6"/>
        <v>10414</v>
      </c>
      <c r="K38" s="32">
        <v>0</v>
      </c>
      <c r="L38" s="36">
        <v>0</v>
      </c>
      <c r="M38" s="36">
        <v>7.9166666666666663E-2</v>
      </c>
      <c r="N38" s="36">
        <v>0.15833333333333333</v>
      </c>
      <c r="O38" s="36">
        <v>0.12083333333333333</v>
      </c>
      <c r="P38" s="36">
        <v>0.64166666666666672</v>
      </c>
      <c r="Q38" s="36">
        <v>0</v>
      </c>
      <c r="R38" s="36">
        <v>0</v>
      </c>
      <c r="S38" s="25">
        <v>1</v>
      </c>
      <c r="T38" s="25">
        <v>1</v>
      </c>
      <c r="U38" s="64"/>
      <c r="V38" s="28">
        <f t="shared" si="0"/>
        <v>3</v>
      </c>
      <c r="W38" s="29">
        <f t="shared" si="1"/>
        <v>1.4833333333333334</v>
      </c>
      <c r="X38" s="29">
        <f t="shared" si="2"/>
        <v>2</v>
      </c>
      <c r="Y38" s="29">
        <f t="shared" si="3"/>
        <v>1.4833333333333334</v>
      </c>
      <c r="Z38" s="29">
        <f t="shared" si="4"/>
        <v>0.66666666666666663</v>
      </c>
      <c r="AA38" s="29">
        <f t="shared" si="5"/>
        <v>0</v>
      </c>
    </row>
    <row r="39" spans="1:27" s="29" customFormat="1" ht="15.75" thickBot="1" x14ac:dyDescent="0.3">
      <c r="A39" s="89">
        <v>30</v>
      </c>
      <c r="B39" s="90">
        <v>44012</v>
      </c>
      <c r="C39" s="91">
        <v>0</v>
      </c>
      <c r="D39" s="92">
        <v>1</v>
      </c>
      <c r="E39" s="93">
        <v>1</v>
      </c>
      <c r="F39" s="94">
        <f t="shared" si="7"/>
        <v>10414</v>
      </c>
      <c r="G39" s="95">
        <v>10000</v>
      </c>
      <c r="H39" s="93">
        <v>0</v>
      </c>
      <c r="I39" s="96">
        <v>1881</v>
      </c>
      <c r="J39" s="97">
        <f t="shared" si="6"/>
        <v>18533</v>
      </c>
      <c r="K39" s="98">
        <v>6</v>
      </c>
      <c r="L39" s="99">
        <v>0</v>
      </c>
      <c r="M39" s="99">
        <v>0.31666666666666665</v>
      </c>
      <c r="N39" s="99">
        <v>0.18333333333333335</v>
      </c>
      <c r="O39" s="99">
        <v>0.25</v>
      </c>
      <c r="P39" s="99">
        <v>0.25</v>
      </c>
      <c r="Q39" s="100">
        <v>0</v>
      </c>
      <c r="R39" s="101">
        <f>D39-(L39+M39+P39+N39+O39+Q39)</f>
        <v>0</v>
      </c>
      <c r="S39" s="92">
        <v>1</v>
      </c>
      <c r="T39" s="92">
        <v>1</v>
      </c>
      <c r="U39" s="27" t="s">
        <v>107</v>
      </c>
      <c r="V39" s="28">
        <f t="shared" si="0"/>
        <v>3</v>
      </c>
      <c r="W39" s="29">
        <f t="shared" si="1"/>
        <v>1.4833333333333334</v>
      </c>
      <c r="X39" s="29">
        <f t="shared" si="2"/>
        <v>2</v>
      </c>
      <c r="Y39" s="29">
        <f t="shared" si="3"/>
        <v>1.4833333333333334</v>
      </c>
      <c r="Z39" s="29">
        <f t="shared" si="4"/>
        <v>0.66666666666666663</v>
      </c>
      <c r="AA39" s="29">
        <f t="shared" si="5"/>
        <v>0</v>
      </c>
    </row>
    <row r="40" spans="1:27" ht="15.75" thickBot="1" x14ac:dyDescent="0.3">
      <c r="A40" s="183" t="s">
        <v>38</v>
      </c>
      <c r="B40" s="184"/>
      <c r="C40" s="184"/>
      <c r="D40" s="184"/>
      <c r="E40" s="113">
        <f>SUM(E10:E39)</f>
        <v>30</v>
      </c>
      <c r="F40" s="113"/>
      <c r="G40" s="113">
        <f>SUM(G10:G39)</f>
        <v>50000</v>
      </c>
      <c r="H40" s="113">
        <f>SUM(H10:H39)</f>
        <v>0</v>
      </c>
      <c r="I40" s="103">
        <f>SUM(I10:I39)</f>
        <v>36693</v>
      </c>
      <c r="J40" s="113"/>
      <c r="K40" s="113"/>
      <c r="L40" s="104">
        <f>SUM(L10:L39)</f>
        <v>0</v>
      </c>
      <c r="M40" s="104">
        <f>SUM(M10:M39)</f>
        <v>8.4666666666666668</v>
      </c>
      <c r="N40" s="104">
        <f>SUM(N10:N39)</f>
        <v>3.4249999999999998</v>
      </c>
      <c r="O40" s="104">
        <f>SUM(O10:O39)</f>
        <v>0.85833333333333339</v>
      </c>
      <c r="P40" s="104">
        <f>SUM(P10:P39)</f>
        <v>17.25</v>
      </c>
      <c r="Q40" s="104"/>
      <c r="R40" s="104">
        <f>SUM(R10:R39)</f>
        <v>0</v>
      </c>
      <c r="S40" s="105">
        <v>31</v>
      </c>
      <c r="T40" s="105">
        <v>31</v>
      </c>
      <c r="U40" s="106"/>
    </row>
    <row r="42" spans="1:27" x14ac:dyDescent="0.25">
      <c r="C42" s="2" t="s">
        <v>31</v>
      </c>
      <c r="D42" s="2"/>
      <c r="E42" s="2"/>
      <c r="F42" s="2"/>
      <c r="G42" s="2"/>
      <c r="H42" s="2"/>
      <c r="I42" s="2"/>
      <c r="K42" s="5"/>
      <c r="L42" s="2" t="s">
        <v>37</v>
      </c>
      <c r="M42" s="2"/>
      <c r="N42" s="2"/>
      <c r="O42" s="2"/>
      <c r="P42" s="2"/>
      <c r="Q42" s="2"/>
      <c r="R42" s="2"/>
      <c r="S42" s="2" t="s">
        <v>32</v>
      </c>
    </row>
    <row r="43" spans="1:27" x14ac:dyDescent="0.25">
      <c r="A43" s="2"/>
      <c r="B43" s="6"/>
      <c r="J43" s="2"/>
      <c r="K43" s="6"/>
      <c r="T43" s="2"/>
      <c r="U43" s="2"/>
    </row>
    <row r="44" spans="1:27" x14ac:dyDescent="0.25">
      <c r="A44" s="2"/>
      <c r="B44" s="6"/>
      <c r="J44" s="2"/>
      <c r="K44" s="6"/>
      <c r="T44" s="2"/>
      <c r="U44" s="2"/>
    </row>
    <row r="45" spans="1:27" x14ac:dyDescent="0.25">
      <c r="A45" s="2"/>
      <c r="B45" s="6"/>
      <c r="C45" s="2"/>
      <c r="D45" s="2"/>
      <c r="E45" s="2"/>
      <c r="F45" s="2"/>
      <c r="G45" s="2"/>
      <c r="H45" s="2"/>
      <c r="I45" s="2"/>
      <c r="J45" s="2"/>
      <c r="K45" s="6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7" x14ac:dyDescent="0.25">
      <c r="A46" s="2"/>
      <c r="B46" s="6" t="s">
        <v>39</v>
      </c>
      <c r="D46" s="2"/>
      <c r="E46" s="2"/>
      <c r="F46" s="2"/>
      <c r="G46" s="2"/>
      <c r="H46" s="2"/>
      <c r="I46" s="2"/>
      <c r="J46" s="2"/>
      <c r="K46" s="6" t="s">
        <v>89</v>
      </c>
      <c r="M46" s="2"/>
      <c r="N46" s="2"/>
      <c r="O46" s="2"/>
      <c r="P46" s="2"/>
      <c r="Q46" s="2"/>
      <c r="R46" s="2"/>
      <c r="S46" s="52" t="s">
        <v>40</v>
      </c>
      <c r="T46" s="2"/>
      <c r="U46" s="2"/>
    </row>
    <row r="47" spans="1:27" x14ac:dyDescent="0.25">
      <c r="A47" s="2"/>
      <c r="C47" s="6" t="s">
        <v>33</v>
      </c>
      <c r="D47" s="2"/>
      <c r="E47" s="2"/>
      <c r="F47" s="2"/>
      <c r="G47" s="2"/>
      <c r="H47" s="2"/>
      <c r="I47" s="2"/>
      <c r="J47" s="2"/>
      <c r="K47" s="5"/>
      <c r="L47" s="6" t="s">
        <v>33</v>
      </c>
      <c r="M47" s="2"/>
      <c r="N47" s="2"/>
      <c r="O47" s="2"/>
      <c r="P47" s="2"/>
      <c r="Q47" s="2"/>
      <c r="R47" s="2" t="s">
        <v>36</v>
      </c>
      <c r="S47" s="2"/>
      <c r="T47" s="2"/>
      <c r="U47" s="2"/>
    </row>
    <row r="49" spans="23:23" x14ac:dyDescent="0.25">
      <c r="W49" s="1">
        <f>23152-1656</f>
        <v>21496</v>
      </c>
    </row>
  </sheetData>
  <mergeCells count="24">
    <mergeCell ref="A1:U1"/>
    <mergeCell ref="A7:A9"/>
    <mergeCell ref="B7:B9"/>
    <mergeCell ref="C7:D7"/>
    <mergeCell ref="E7:E9"/>
    <mergeCell ref="F7:F8"/>
    <mergeCell ref="G7:H7"/>
    <mergeCell ref="I7:I8"/>
    <mergeCell ref="J7:J8"/>
    <mergeCell ref="K7:K9"/>
    <mergeCell ref="S7:S9"/>
    <mergeCell ref="T7:T9"/>
    <mergeCell ref="U7:U9"/>
    <mergeCell ref="C8:C9"/>
    <mergeCell ref="D8:D9"/>
    <mergeCell ref="L8:L9"/>
    <mergeCell ref="R8:R9"/>
    <mergeCell ref="A40:D40"/>
    <mergeCell ref="L7:R7"/>
    <mergeCell ref="M8:M9"/>
    <mergeCell ref="N8:N9"/>
    <mergeCell ref="O8:O9"/>
    <mergeCell ref="P8:P9"/>
    <mergeCell ref="Q8:Q9"/>
  </mergeCells>
  <pageMargins left="0.27" right="0.2" top="0.37" bottom="0.28000000000000003" header="0.31" footer="0.3"/>
  <pageSetup paperSize="9" scale="70" orientation="landscape" horizontalDpi="4294967292" verticalDpi="0" r:id="rId1"/>
  <colBreaks count="1" manualBreakCount="1">
    <brk id="21" max="4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SEPTEMBER 2019</vt:lpstr>
      <vt:lpstr>OCTOBER 2019</vt:lpstr>
      <vt:lpstr>NOVEMBER 2019</vt:lpstr>
      <vt:lpstr>DESEMBER 2019</vt:lpstr>
      <vt:lpstr>JANUARY 2020</vt:lpstr>
      <vt:lpstr>MARCH 2020</vt:lpstr>
      <vt:lpstr>APRIL 2020</vt:lpstr>
      <vt:lpstr>MAY 2020</vt:lpstr>
      <vt:lpstr>JUNE 2020</vt:lpstr>
      <vt:lpstr>JULY 2020</vt:lpstr>
      <vt:lpstr>AUGUST 2020</vt:lpstr>
      <vt:lpstr>SEPTEMBER 2020</vt:lpstr>
      <vt:lpstr>OCTOBER 2020</vt:lpstr>
      <vt:lpstr>NOVEMBER 2020</vt:lpstr>
      <vt:lpstr>DECEMBER 2020</vt:lpstr>
      <vt:lpstr>'APRIL 2020'!Print_Area</vt:lpstr>
      <vt:lpstr>'AUGUST 2020'!Print_Area</vt:lpstr>
      <vt:lpstr>'DECEMBER 2020'!Print_Area</vt:lpstr>
      <vt:lpstr>'DESEMBER 2019'!Print_Area</vt:lpstr>
      <vt:lpstr>'JANUARY 2020'!Print_Area</vt:lpstr>
      <vt:lpstr>'JULY 2020'!Print_Area</vt:lpstr>
      <vt:lpstr>'JUNE 2020'!Print_Area</vt:lpstr>
      <vt:lpstr>'MARCH 2020'!Print_Area</vt:lpstr>
      <vt:lpstr>'MAY 2020'!Print_Area</vt:lpstr>
      <vt:lpstr>'NOVEMBER 2019'!Print_Area</vt:lpstr>
      <vt:lpstr>'NOVEMBER 2020'!Print_Area</vt:lpstr>
      <vt:lpstr>'OCTOBER 2019'!Print_Area</vt:lpstr>
      <vt:lpstr>'OCTOBER 2020'!Print_Area</vt:lpstr>
      <vt:lpstr>'SEPTEMBER 2019'!Print_Area</vt:lpstr>
      <vt:lpstr>'SEPTEMBER 2020'!Print_Area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Sonia</cp:lastModifiedBy>
  <cp:lastPrinted>2020-12-01T01:55:26Z</cp:lastPrinted>
  <dcterms:created xsi:type="dcterms:W3CDTF">2019-11-05T01:03:18Z</dcterms:created>
  <dcterms:modified xsi:type="dcterms:W3CDTF">2021-01-04T03:57:08Z</dcterms:modified>
</cp:coreProperties>
</file>