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User\OneDrive\Documentos\shiny_app\app_EMCBalcarce\"/>
    </mc:Choice>
  </mc:AlternateContent>
  <xr:revisionPtr revIDLastSave="0" documentId="13_ncr:1_{459F905E-98A3-4694-BFDA-1EAB5535F742}" xr6:coauthVersionLast="47" xr6:coauthVersionMax="47" xr10:uidLastSave="{00000000-0000-0000-0000-000000000000}"/>
  <bookViews>
    <workbookView xWindow="20370" yWindow="-120" windowWidth="29040" windowHeight="15840" xr2:uid="{8A3CD99E-36A0-4674-BF80-FF862D38565D}"/>
  </bookViews>
  <sheets>
    <sheet name="Balances Season1 den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L9" i="1"/>
  <c r="BE148" i="1"/>
  <c r="BE147" i="1"/>
  <c r="BE146" i="1"/>
  <c r="BE145" i="1"/>
  <c r="F142" i="1"/>
  <c r="F141" i="1"/>
  <c r="F140" i="1"/>
  <c r="F139" i="1"/>
  <c r="AG138" i="1"/>
  <c r="AF138" i="1"/>
  <c r="K138" i="1"/>
  <c r="L138" i="1" s="1"/>
  <c r="M138" i="1" s="1"/>
  <c r="F138" i="1"/>
  <c r="AG137" i="1"/>
  <c r="AF137" i="1"/>
  <c r="K137" i="1"/>
  <c r="L137" i="1" s="1"/>
  <c r="M137" i="1" s="1"/>
  <c r="F137" i="1"/>
  <c r="AF136" i="1"/>
  <c r="AG136" i="1" s="1"/>
  <c r="M136" i="1"/>
  <c r="L136" i="1"/>
  <c r="K136" i="1"/>
  <c r="F136" i="1"/>
  <c r="AF135" i="1"/>
  <c r="AG135" i="1" s="1"/>
  <c r="M135" i="1"/>
  <c r="L135" i="1"/>
  <c r="K135" i="1"/>
  <c r="F135" i="1"/>
  <c r="AG134" i="1"/>
  <c r="AF134" i="1"/>
  <c r="L134" i="1"/>
  <c r="M134" i="1" s="1"/>
  <c r="K134" i="1"/>
  <c r="F134" i="1"/>
  <c r="AG133" i="1"/>
  <c r="AF133" i="1"/>
  <c r="K133" i="1"/>
  <c r="L133" i="1" s="1"/>
  <c r="M133" i="1" s="1"/>
  <c r="F133" i="1"/>
  <c r="K132" i="1"/>
  <c r="F132" i="1"/>
  <c r="K131" i="1"/>
  <c r="J131" i="1"/>
  <c r="Q131" i="1" s="1"/>
  <c r="R131" i="1" s="1"/>
  <c r="F131" i="1"/>
  <c r="L130" i="1"/>
  <c r="M130" i="1" s="1"/>
  <c r="K130" i="1"/>
  <c r="AF130" i="1" s="1"/>
  <c r="AG130" i="1" s="1"/>
  <c r="J130" i="1"/>
  <c r="Q130" i="1" s="1"/>
  <c r="R130" i="1" s="1"/>
  <c r="F130" i="1"/>
  <c r="AM129" i="1"/>
  <c r="AL129" i="1"/>
  <c r="Q129" i="1"/>
  <c r="M129" i="1"/>
  <c r="L129" i="1"/>
  <c r="K129" i="1"/>
  <c r="AF129" i="1" s="1"/>
  <c r="AG129" i="1" s="1"/>
  <c r="J129" i="1"/>
  <c r="F129" i="1"/>
  <c r="AM128" i="1"/>
  <c r="AL128" i="1"/>
  <c r="R128" i="1"/>
  <c r="Q128" i="1"/>
  <c r="K128" i="1"/>
  <c r="L128" i="1" s="1"/>
  <c r="M128" i="1" s="1"/>
  <c r="J128" i="1"/>
  <c r="F128" i="1"/>
  <c r="AM127" i="1"/>
  <c r="AL127" i="1"/>
  <c r="R127" i="1"/>
  <c r="Q127" i="1"/>
  <c r="L127" i="1"/>
  <c r="M127" i="1" s="1"/>
  <c r="K127" i="1"/>
  <c r="AF127" i="1" s="1"/>
  <c r="AG127" i="1" s="1"/>
  <c r="J127" i="1"/>
  <c r="F127" i="1"/>
  <c r="AM126" i="1"/>
  <c r="AL126" i="1"/>
  <c r="R126" i="1"/>
  <c r="Q126" i="1"/>
  <c r="K126" i="1"/>
  <c r="AF126" i="1" s="1"/>
  <c r="AG126" i="1" s="1"/>
  <c r="J126" i="1"/>
  <c r="F126" i="1"/>
  <c r="AM125" i="1"/>
  <c r="AL125" i="1"/>
  <c r="AF125" i="1"/>
  <c r="AG125" i="1" s="1"/>
  <c r="R125" i="1"/>
  <c r="Q125" i="1"/>
  <c r="L125" i="1"/>
  <c r="M125" i="1" s="1"/>
  <c r="K125" i="1"/>
  <c r="J125" i="1"/>
  <c r="F125" i="1"/>
  <c r="AF124" i="1"/>
  <c r="AG124" i="1" s="1"/>
  <c r="K124" i="1"/>
  <c r="L124" i="1" s="1"/>
  <c r="M124" i="1" s="1"/>
  <c r="J124" i="1"/>
  <c r="F124" i="1"/>
  <c r="K123" i="1"/>
  <c r="J123" i="1"/>
  <c r="Q123" i="1" s="1"/>
  <c r="R123" i="1" s="1"/>
  <c r="F123" i="1"/>
  <c r="L122" i="1"/>
  <c r="M122" i="1" s="1"/>
  <c r="K122" i="1"/>
  <c r="AF122" i="1" s="1"/>
  <c r="AG122" i="1" s="1"/>
  <c r="J122" i="1"/>
  <c r="Q122" i="1" s="1"/>
  <c r="R122" i="1" s="1"/>
  <c r="F122" i="1"/>
  <c r="AM121" i="1"/>
  <c r="AL121" i="1"/>
  <c r="AF121" i="1"/>
  <c r="AG121" i="1" s="1"/>
  <c r="Q121" i="1"/>
  <c r="M121" i="1"/>
  <c r="L121" i="1"/>
  <c r="K121" i="1"/>
  <c r="J121" i="1"/>
  <c r="F121" i="1"/>
  <c r="AM120" i="1"/>
  <c r="AL120" i="1"/>
  <c r="R120" i="1"/>
  <c r="Q120" i="1"/>
  <c r="K120" i="1"/>
  <c r="L120" i="1" s="1"/>
  <c r="M120" i="1" s="1"/>
  <c r="J120" i="1"/>
  <c r="F120" i="1"/>
  <c r="AM119" i="1"/>
  <c r="AL119" i="1"/>
  <c r="AF119" i="1"/>
  <c r="AG119" i="1" s="1"/>
  <c r="R119" i="1"/>
  <c r="Q119" i="1"/>
  <c r="L119" i="1"/>
  <c r="M119" i="1" s="1"/>
  <c r="K119" i="1"/>
  <c r="J119" i="1"/>
  <c r="F119" i="1"/>
  <c r="AM118" i="1"/>
  <c r="AL118" i="1"/>
  <c r="R118" i="1"/>
  <c r="Q118" i="1"/>
  <c r="K118" i="1"/>
  <c r="AF118" i="1" s="1"/>
  <c r="AG118" i="1" s="1"/>
  <c r="J118" i="1"/>
  <c r="F118" i="1"/>
  <c r="AM117" i="1"/>
  <c r="AL117" i="1"/>
  <c r="AF117" i="1"/>
  <c r="AG117" i="1" s="1"/>
  <c r="R117" i="1"/>
  <c r="Q117" i="1"/>
  <c r="L117" i="1"/>
  <c r="M117" i="1" s="1"/>
  <c r="K117" i="1"/>
  <c r="J117" i="1"/>
  <c r="F117" i="1"/>
  <c r="AF116" i="1"/>
  <c r="AG116" i="1" s="1"/>
  <c r="K116" i="1"/>
  <c r="L116" i="1" s="1"/>
  <c r="M116" i="1" s="1"/>
  <c r="J116" i="1"/>
  <c r="F116" i="1"/>
  <c r="AL115" i="1"/>
  <c r="AM115" i="1" s="1"/>
  <c r="M115" i="1"/>
  <c r="L115" i="1"/>
  <c r="K115" i="1"/>
  <c r="AF115" i="1" s="1"/>
  <c r="AG115" i="1" s="1"/>
  <c r="J115" i="1"/>
  <c r="Q115" i="1" s="1"/>
  <c r="F115" i="1"/>
  <c r="AL114" i="1"/>
  <c r="AM114" i="1" s="1"/>
  <c r="Q114" i="1"/>
  <c r="R114" i="1" s="1"/>
  <c r="M114" i="1"/>
  <c r="L114" i="1"/>
  <c r="K114" i="1"/>
  <c r="AF114" i="1" s="1"/>
  <c r="AG114" i="1" s="1"/>
  <c r="J114" i="1"/>
  <c r="F114" i="1"/>
  <c r="AL113" i="1"/>
  <c r="AM113" i="1" s="1"/>
  <c r="AF113" i="1"/>
  <c r="AG113" i="1" s="1"/>
  <c r="Q113" i="1"/>
  <c r="R113" i="1" s="1"/>
  <c r="M113" i="1"/>
  <c r="L113" i="1"/>
  <c r="K113" i="1"/>
  <c r="J113" i="1"/>
  <c r="F113" i="1"/>
  <c r="AM112" i="1"/>
  <c r="AL112" i="1"/>
  <c r="R112" i="1"/>
  <c r="Q112" i="1"/>
  <c r="K112" i="1"/>
  <c r="L112" i="1" s="1"/>
  <c r="M112" i="1" s="1"/>
  <c r="J112" i="1"/>
  <c r="F112" i="1"/>
  <c r="AM111" i="1"/>
  <c r="AL111" i="1"/>
  <c r="AF111" i="1"/>
  <c r="AG111" i="1" s="1"/>
  <c r="Q111" i="1"/>
  <c r="R111" i="1" s="1"/>
  <c r="L111" i="1"/>
  <c r="M111" i="1" s="1"/>
  <c r="K111" i="1"/>
  <c r="J111" i="1"/>
  <c r="F111" i="1"/>
  <c r="AM110" i="1"/>
  <c r="AL110" i="1"/>
  <c r="R110" i="1"/>
  <c r="Q110" i="1"/>
  <c r="K110" i="1"/>
  <c r="AF110" i="1" s="1"/>
  <c r="AG110" i="1" s="1"/>
  <c r="J110" i="1"/>
  <c r="F110" i="1"/>
  <c r="M109" i="1"/>
  <c r="L109" i="1"/>
  <c r="K109" i="1"/>
  <c r="AF109" i="1" s="1"/>
  <c r="AG109" i="1" s="1"/>
  <c r="J109" i="1"/>
  <c r="AL109" i="1" s="1"/>
  <c r="AM109" i="1" s="1"/>
  <c r="F109" i="1"/>
  <c r="L108" i="1"/>
  <c r="M108" i="1" s="1"/>
  <c r="K108" i="1"/>
  <c r="AF108" i="1" s="1"/>
  <c r="AG108" i="1" s="1"/>
  <c r="J108" i="1"/>
  <c r="AL108" i="1" s="1"/>
  <c r="AM108" i="1" s="1"/>
  <c r="F108" i="1"/>
  <c r="M107" i="1"/>
  <c r="L107" i="1"/>
  <c r="K107" i="1"/>
  <c r="AF107" i="1" s="1"/>
  <c r="AG107" i="1" s="1"/>
  <c r="J107" i="1"/>
  <c r="Q107" i="1" s="1"/>
  <c r="R107" i="1" s="1"/>
  <c r="F107" i="1"/>
  <c r="AL106" i="1"/>
  <c r="AM106" i="1" s="1"/>
  <c r="M106" i="1"/>
  <c r="L106" i="1"/>
  <c r="K106" i="1"/>
  <c r="AF106" i="1" s="1"/>
  <c r="AG106" i="1" s="1"/>
  <c r="J106" i="1"/>
  <c r="Q106" i="1" s="1"/>
  <c r="R106" i="1" s="1"/>
  <c r="F106" i="1"/>
  <c r="AL105" i="1"/>
  <c r="AM105" i="1" s="1"/>
  <c r="AF105" i="1"/>
  <c r="AG105" i="1" s="1"/>
  <c r="Q105" i="1"/>
  <c r="R105" i="1" s="1"/>
  <c r="M105" i="1"/>
  <c r="L105" i="1"/>
  <c r="K105" i="1"/>
  <c r="J105" i="1"/>
  <c r="F105" i="1"/>
  <c r="AL104" i="1"/>
  <c r="AM104" i="1" s="1"/>
  <c r="Q104" i="1"/>
  <c r="R104" i="1" s="1"/>
  <c r="K104" i="1"/>
  <c r="L104" i="1" s="1"/>
  <c r="M104" i="1" s="1"/>
  <c r="J104" i="1"/>
  <c r="F104" i="1"/>
  <c r="AL103" i="1"/>
  <c r="AM103" i="1" s="1"/>
  <c r="AF103" i="1"/>
  <c r="AG103" i="1" s="1"/>
  <c r="R103" i="1"/>
  <c r="Q103" i="1"/>
  <c r="L103" i="1"/>
  <c r="M103" i="1" s="1"/>
  <c r="K103" i="1"/>
  <c r="J103" i="1"/>
  <c r="F103" i="1"/>
  <c r="AM102" i="1"/>
  <c r="AL102" i="1"/>
  <c r="R102" i="1"/>
  <c r="Q102" i="1"/>
  <c r="K102" i="1"/>
  <c r="AF102" i="1" s="1"/>
  <c r="AG102" i="1" s="1"/>
  <c r="J102" i="1"/>
  <c r="F102" i="1"/>
  <c r="K101" i="1"/>
  <c r="J101" i="1"/>
  <c r="F101" i="1"/>
  <c r="K100" i="1"/>
  <c r="AF100" i="1" s="1"/>
  <c r="AG100" i="1" s="1"/>
  <c r="J100" i="1"/>
  <c r="AL100" i="1" s="1"/>
  <c r="AM100" i="1" s="1"/>
  <c r="F100" i="1"/>
  <c r="M99" i="1"/>
  <c r="L99" i="1"/>
  <c r="K99" i="1"/>
  <c r="AF99" i="1" s="1"/>
  <c r="AG99" i="1" s="1"/>
  <c r="J99" i="1"/>
  <c r="Q99" i="1" s="1"/>
  <c r="R99" i="1" s="1"/>
  <c r="F99" i="1"/>
  <c r="AL98" i="1"/>
  <c r="AM98" i="1" s="1"/>
  <c r="M98" i="1"/>
  <c r="L98" i="1"/>
  <c r="K98" i="1"/>
  <c r="AF98" i="1" s="1"/>
  <c r="AG98" i="1" s="1"/>
  <c r="J98" i="1"/>
  <c r="Q98" i="1" s="1"/>
  <c r="R98" i="1" s="1"/>
  <c r="F98" i="1"/>
  <c r="AL97" i="1"/>
  <c r="AM97" i="1" s="1"/>
  <c r="AF97" i="1"/>
  <c r="AG97" i="1" s="1"/>
  <c r="Q97" i="1"/>
  <c r="R97" i="1" s="1"/>
  <c r="K97" i="1"/>
  <c r="L97" i="1" s="1"/>
  <c r="M97" i="1" s="1"/>
  <c r="J97" i="1"/>
  <c r="F97" i="1"/>
  <c r="AM96" i="1"/>
  <c r="AL96" i="1"/>
  <c r="Q96" i="1"/>
  <c r="R96" i="1" s="1"/>
  <c r="K96" i="1"/>
  <c r="L96" i="1" s="1"/>
  <c r="M96" i="1" s="1"/>
  <c r="J96" i="1"/>
  <c r="F96" i="1"/>
  <c r="AM95" i="1"/>
  <c r="AL95" i="1"/>
  <c r="AF95" i="1"/>
  <c r="AG95" i="1" s="1"/>
  <c r="R95" i="1"/>
  <c r="Q95" i="1"/>
  <c r="L95" i="1"/>
  <c r="M95" i="1" s="1"/>
  <c r="K95" i="1"/>
  <c r="J95" i="1"/>
  <c r="F95" i="1"/>
  <c r="AG94" i="1"/>
  <c r="K94" i="1"/>
  <c r="AF94" i="1" s="1"/>
  <c r="J94" i="1"/>
  <c r="AL94" i="1" s="1"/>
  <c r="AM94" i="1" s="1"/>
  <c r="F94" i="1"/>
  <c r="AF93" i="1"/>
  <c r="AG93" i="1" s="1"/>
  <c r="K93" i="1"/>
  <c r="L93" i="1" s="1"/>
  <c r="M93" i="1" s="1"/>
  <c r="J93" i="1"/>
  <c r="F93" i="1"/>
  <c r="AM92" i="1"/>
  <c r="AL92" i="1"/>
  <c r="Q92" i="1"/>
  <c r="R92" i="1" s="1"/>
  <c r="K92" i="1"/>
  <c r="AF92" i="1" s="1"/>
  <c r="AG92" i="1" s="1"/>
  <c r="J92" i="1"/>
  <c r="F92" i="1"/>
  <c r="AL91" i="1"/>
  <c r="AM91" i="1" s="1"/>
  <c r="AF91" i="1"/>
  <c r="AG91" i="1" s="1"/>
  <c r="R91" i="1"/>
  <c r="M91" i="1"/>
  <c r="L91" i="1"/>
  <c r="K91" i="1"/>
  <c r="J91" i="1"/>
  <c r="Q91" i="1" s="1"/>
  <c r="F91" i="1"/>
  <c r="AL90" i="1"/>
  <c r="AM90" i="1" s="1"/>
  <c r="Q90" i="1"/>
  <c r="R90" i="1" s="1"/>
  <c r="K90" i="1"/>
  <c r="J90" i="1"/>
  <c r="F90" i="1"/>
  <c r="AF89" i="1"/>
  <c r="AG89" i="1" s="1"/>
  <c r="Q89" i="1"/>
  <c r="R89" i="1" s="1"/>
  <c r="L89" i="1"/>
  <c r="M89" i="1" s="1"/>
  <c r="K89" i="1"/>
  <c r="J89" i="1"/>
  <c r="AL89" i="1" s="1"/>
  <c r="AM89" i="1" s="1"/>
  <c r="F89" i="1"/>
  <c r="AL88" i="1"/>
  <c r="AM88" i="1" s="1"/>
  <c r="R88" i="1"/>
  <c r="Q88" i="1"/>
  <c r="K88" i="1"/>
  <c r="L88" i="1" s="1"/>
  <c r="M88" i="1" s="1"/>
  <c r="J88" i="1"/>
  <c r="F88" i="1"/>
  <c r="AF87" i="1"/>
  <c r="AG87" i="1" s="1"/>
  <c r="L87" i="1"/>
  <c r="M87" i="1" s="1"/>
  <c r="K87" i="1"/>
  <c r="J87" i="1"/>
  <c r="F87" i="1"/>
  <c r="M86" i="1"/>
  <c r="L86" i="1"/>
  <c r="K86" i="1"/>
  <c r="AF86" i="1" s="1"/>
  <c r="AG86" i="1" s="1"/>
  <c r="J86" i="1"/>
  <c r="F86" i="1"/>
  <c r="AG85" i="1"/>
  <c r="AF85" i="1"/>
  <c r="M85" i="1"/>
  <c r="K85" i="1"/>
  <c r="L85" i="1" s="1"/>
  <c r="J85" i="1"/>
  <c r="F85" i="1"/>
  <c r="Q84" i="1"/>
  <c r="R84" i="1" s="1"/>
  <c r="K84" i="1"/>
  <c r="J84" i="1"/>
  <c r="AL84" i="1" s="1"/>
  <c r="AM84" i="1" s="1"/>
  <c r="F84" i="1"/>
  <c r="AL83" i="1"/>
  <c r="AM83" i="1" s="1"/>
  <c r="AF83" i="1"/>
  <c r="AG83" i="1" s="1"/>
  <c r="R83" i="1"/>
  <c r="L83" i="1"/>
  <c r="M83" i="1" s="1"/>
  <c r="K83" i="1"/>
  <c r="J83" i="1"/>
  <c r="Q83" i="1" s="1"/>
  <c r="F83" i="1"/>
  <c r="AL82" i="1"/>
  <c r="AM82" i="1" s="1"/>
  <c r="Q82" i="1"/>
  <c r="R82" i="1" s="1"/>
  <c r="K82" i="1"/>
  <c r="J82" i="1"/>
  <c r="F82" i="1"/>
  <c r="AF81" i="1"/>
  <c r="AG81" i="1" s="1"/>
  <c r="Q81" i="1"/>
  <c r="R81" i="1" s="1"/>
  <c r="L81" i="1"/>
  <c r="M81" i="1" s="1"/>
  <c r="K81" i="1"/>
  <c r="J81" i="1"/>
  <c r="AL81" i="1" s="1"/>
  <c r="AM81" i="1" s="1"/>
  <c r="F81" i="1"/>
  <c r="K80" i="1"/>
  <c r="J80" i="1"/>
  <c r="AL80" i="1" s="1"/>
  <c r="AM80" i="1" s="1"/>
  <c r="F80" i="1"/>
  <c r="R79" i="1"/>
  <c r="K79" i="1"/>
  <c r="J79" i="1"/>
  <c r="Q79" i="1" s="1"/>
  <c r="F79" i="1"/>
  <c r="AF78" i="1"/>
  <c r="AG78" i="1" s="1"/>
  <c r="L78" i="1"/>
  <c r="M78" i="1" s="1"/>
  <c r="K78" i="1"/>
  <c r="J78" i="1"/>
  <c r="F78" i="1"/>
  <c r="AL77" i="1"/>
  <c r="AM77" i="1" s="1"/>
  <c r="K77" i="1"/>
  <c r="J77" i="1"/>
  <c r="Q77" i="1" s="1"/>
  <c r="R77" i="1" s="1"/>
  <c r="F77" i="1"/>
  <c r="AG76" i="1"/>
  <c r="Q76" i="1"/>
  <c r="R76" i="1" s="1"/>
  <c r="K76" i="1"/>
  <c r="AF76" i="1" s="1"/>
  <c r="J76" i="1"/>
  <c r="AL76" i="1" s="1"/>
  <c r="AM76" i="1" s="1"/>
  <c r="F76" i="1"/>
  <c r="AL75" i="1"/>
  <c r="AM75" i="1" s="1"/>
  <c r="AF75" i="1"/>
  <c r="AG75" i="1" s="1"/>
  <c r="L75" i="1"/>
  <c r="M75" i="1" s="1"/>
  <c r="K75" i="1"/>
  <c r="J75" i="1"/>
  <c r="Q75" i="1" s="1"/>
  <c r="R75" i="1" s="1"/>
  <c r="F75" i="1"/>
  <c r="AL74" i="1"/>
  <c r="AM74" i="1" s="1"/>
  <c r="Q74" i="1"/>
  <c r="R74" i="1" s="1"/>
  <c r="K74" i="1"/>
  <c r="J74" i="1"/>
  <c r="F74" i="1"/>
  <c r="AF73" i="1"/>
  <c r="AG73" i="1" s="1"/>
  <c r="L73" i="1"/>
  <c r="M73" i="1" s="1"/>
  <c r="K73" i="1"/>
  <c r="J73" i="1"/>
  <c r="F73" i="1"/>
  <c r="AF72" i="1"/>
  <c r="AG72" i="1" s="1"/>
  <c r="Q72" i="1"/>
  <c r="R72" i="1" s="1"/>
  <c r="M72" i="1"/>
  <c r="K72" i="1"/>
  <c r="L72" i="1" s="1"/>
  <c r="J72" i="1"/>
  <c r="AL72" i="1" s="1"/>
  <c r="AM72" i="1" s="1"/>
  <c r="F72" i="1"/>
  <c r="AG71" i="1"/>
  <c r="AF71" i="1"/>
  <c r="K71" i="1"/>
  <c r="L71" i="1" s="1"/>
  <c r="M71" i="1" s="1"/>
  <c r="J71" i="1"/>
  <c r="Q71" i="1" s="1"/>
  <c r="R71" i="1" s="1"/>
  <c r="F71" i="1"/>
  <c r="L70" i="1"/>
  <c r="M70" i="1" s="1"/>
  <c r="K70" i="1"/>
  <c r="AF70" i="1" s="1"/>
  <c r="AG70" i="1" s="1"/>
  <c r="J70" i="1"/>
  <c r="AL70" i="1" s="1"/>
  <c r="AM70" i="1" s="1"/>
  <c r="F70" i="1"/>
  <c r="AL69" i="1"/>
  <c r="AM69" i="1" s="1"/>
  <c r="AF69" i="1"/>
  <c r="AG69" i="1" s="1"/>
  <c r="R69" i="1"/>
  <c r="K69" i="1"/>
  <c r="L69" i="1" s="1"/>
  <c r="M69" i="1" s="1"/>
  <c r="J69" i="1"/>
  <c r="Q69" i="1" s="1"/>
  <c r="F69" i="1"/>
  <c r="AG68" i="1"/>
  <c r="Q68" i="1"/>
  <c r="R68" i="1" s="1"/>
  <c r="L68" i="1"/>
  <c r="M68" i="1" s="1"/>
  <c r="K68" i="1"/>
  <c r="AF68" i="1" s="1"/>
  <c r="J68" i="1"/>
  <c r="AL68" i="1" s="1"/>
  <c r="AM68" i="1" s="1"/>
  <c r="F68" i="1"/>
  <c r="AF67" i="1"/>
  <c r="AG67" i="1" s="1"/>
  <c r="R67" i="1"/>
  <c r="M67" i="1"/>
  <c r="L67" i="1"/>
  <c r="K67" i="1"/>
  <c r="J67" i="1"/>
  <c r="Q67" i="1" s="1"/>
  <c r="F67" i="1"/>
  <c r="AL66" i="1"/>
  <c r="AM66" i="1" s="1"/>
  <c r="Q66" i="1"/>
  <c r="R66" i="1" s="1"/>
  <c r="K66" i="1"/>
  <c r="J66" i="1"/>
  <c r="F66" i="1"/>
  <c r="AL65" i="1"/>
  <c r="AM65" i="1" s="1"/>
  <c r="AG65" i="1"/>
  <c r="AF65" i="1"/>
  <c r="R65" i="1"/>
  <c r="L65" i="1"/>
  <c r="M65" i="1" s="1"/>
  <c r="K65" i="1"/>
  <c r="J65" i="1"/>
  <c r="Q65" i="1" s="1"/>
  <c r="F65" i="1"/>
  <c r="AF64" i="1"/>
  <c r="AG64" i="1" s="1"/>
  <c r="M64" i="1"/>
  <c r="K64" i="1"/>
  <c r="L64" i="1" s="1"/>
  <c r="J64" i="1"/>
  <c r="F64" i="1"/>
  <c r="R63" i="1"/>
  <c r="K63" i="1"/>
  <c r="AF63" i="1" s="1"/>
  <c r="AG63" i="1" s="1"/>
  <c r="J63" i="1"/>
  <c r="Q63" i="1" s="1"/>
  <c r="F63" i="1"/>
  <c r="AG62" i="1"/>
  <c r="AF62" i="1"/>
  <c r="L62" i="1"/>
  <c r="M62" i="1" s="1"/>
  <c r="K62" i="1"/>
  <c r="J62" i="1"/>
  <c r="F62" i="1"/>
  <c r="AG61" i="1"/>
  <c r="L61" i="1"/>
  <c r="M61" i="1" s="1"/>
  <c r="K61" i="1"/>
  <c r="AF61" i="1" s="1"/>
  <c r="J61" i="1"/>
  <c r="F61" i="1"/>
  <c r="AG60" i="1"/>
  <c r="Q60" i="1"/>
  <c r="R60" i="1" s="1"/>
  <c r="K60" i="1"/>
  <c r="AF60" i="1" s="1"/>
  <c r="J60" i="1"/>
  <c r="AL60" i="1" s="1"/>
  <c r="AM60" i="1" s="1"/>
  <c r="F60" i="1"/>
  <c r="AF59" i="1"/>
  <c r="AG59" i="1" s="1"/>
  <c r="L59" i="1"/>
  <c r="M59" i="1" s="1"/>
  <c r="K59" i="1"/>
  <c r="J59" i="1"/>
  <c r="Q59" i="1" s="1"/>
  <c r="R59" i="1" s="1"/>
  <c r="F59" i="1"/>
  <c r="AF58" i="1"/>
  <c r="AG58" i="1" s="1"/>
  <c r="L58" i="1"/>
  <c r="M58" i="1" s="1"/>
  <c r="K58" i="1"/>
  <c r="J58" i="1"/>
  <c r="AL58" i="1" s="1"/>
  <c r="AM58" i="1" s="1"/>
  <c r="F58" i="1"/>
  <c r="AM57" i="1"/>
  <c r="Q57" i="1"/>
  <c r="R57" i="1" s="1"/>
  <c r="K57" i="1"/>
  <c r="L57" i="1" s="1"/>
  <c r="M57" i="1" s="1"/>
  <c r="J57" i="1"/>
  <c r="AL57" i="1" s="1"/>
  <c r="F57" i="1"/>
  <c r="AF56" i="1"/>
  <c r="AG56" i="1" s="1"/>
  <c r="L56" i="1"/>
  <c r="M56" i="1" s="1"/>
  <c r="K56" i="1"/>
  <c r="J56" i="1"/>
  <c r="F56" i="1"/>
  <c r="K55" i="1"/>
  <c r="J55" i="1"/>
  <c r="F55" i="1"/>
  <c r="AF54" i="1"/>
  <c r="AG54" i="1" s="1"/>
  <c r="L54" i="1"/>
  <c r="M54" i="1" s="1"/>
  <c r="K54" i="1"/>
  <c r="J54" i="1"/>
  <c r="F54" i="1"/>
  <c r="K53" i="1"/>
  <c r="AF53" i="1" s="1"/>
  <c r="AG53" i="1" s="1"/>
  <c r="J53" i="1"/>
  <c r="F53" i="1"/>
  <c r="AL52" i="1"/>
  <c r="AM52" i="1" s="1"/>
  <c r="AF52" i="1"/>
  <c r="AG52" i="1" s="1"/>
  <c r="R52" i="1"/>
  <c r="Q52" i="1"/>
  <c r="L52" i="1"/>
  <c r="M52" i="1" s="1"/>
  <c r="K52" i="1"/>
  <c r="J52" i="1"/>
  <c r="F52" i="1"/>
  <c r="AL51" i="1"/>
  <c r="AM51" i="1" s="1"/>
  <c r="R51" i="1"/>
  <c r="Q51" i="1"/>
  <c r="M51" i="1"/>
  <c r="K51" i="1"/>
  <c r="L51" i="1" s="1"/>
  <c r="J51" i="1"/>
  <c r="F51" i="1"/>
  <c r="AF50" i="1"/>
  <c r="AG50" i="1" s="1"/>
  <c r="Q50" i="1"/>
  <c r="R50" i="1" s="1"/>
  <c r="K50" i="1"/>
  <c r="L50" i="1" s="1"/>
  <c r="M50" i="1" s="1"/>
  <c r="J50" i="1"/>
  <c r="AL50" i="1" s="1"/>
  <c r="AM50" i="1" s="1"/>
  <c r="F50" i="1"/>
  <c r="AM49" i="1"/>
  <c r="AF49" i="1"/>
  <c r="AG49" i="1" s="1"/>
  <c r="Q49" i="1"/>
  <c r="R49" i="1" s="1"/>
  <c r="K49" i="1"/>
  <c r="L49" i="1" s="1"/>
  <c r="M49" i="1" s="1"/>
  <c r="J49" i="1"/>
  <c r="AL49" i="1" s="1"/>
  <c r="F49" i="1"/>
  <c r="AL48" i="1"/>
  <c r="AM48" i="1" s="1"/>
  <c r="R48" i="1"/>
  <c r="L48" i="1"/>
  <c r="M48" i="1" s="1"/>
  <c r="K48" i="1"/>
  <c r="AF48" i="1" s="1"/>
  <c r="AG48" i="1" s="1"/>
  <c r="J48" i="1"/>
  <c r="Q48" i="1" s="1"/>
  <c r="F48" i="1"/>
  <c r="Q47" i="1"/>
  <c r="R47" i="1" s="1"/>
  <c r="K47" i="1"/>
  <c r="J47" i="1"/>
  <c r="AL47" i="1" s="1"/>
  <c r="AM47" i="1" s="1"/>
  <c r="F47" i="1"/>
  <c r="AF46" i="1"/>
  <c r="AG46" i="1" s="1"/>
  <c r="L46" i="1"/>
  <c r="M46" i="1" s="1"/>
  <c r="K46" i="1"/>
  <c r="J46" i="1"/>
  <c r="F46" i="1"/>
  <c r="AM45" i="1"/>
  <c r="AL45" i="1"/>
  <c r="Q45" i="1"/>
  <c r="K45" i="1"/>
  <c r="J45" i="1"/>
  <c r="F45" i="1"/>
  <c r="AL44" i="1"/>
  <c r="AM44" i="1" s="1"/>
  <c r="R44" i="1"/>
  <c r="Q44" i="1"/>
  <c r="L44" i="1"/>
  <c r="M44" i="1" s="1"/>
  <c r="K44" i="1"/>
  <c r="AF44" i="1" s="1"/>
  <c r="AG44" i="1" s="1"/>
  <c r="J44" i="1"/>
  <c r="F44" i="1"/>
  <c r="AL43" i="1"/>
  <c r="AM43" i="1" s="1"/>
  <c r="Q43" i="1"/>
  <c r="R43" i="1" s="1"/>
  <c r="M43" i="1"/>
  <c r="L43" i="1"/>
  <c r="K43" i="1"/>
  <c r="AF43" i="1" s="1"/>
  <c r="AG43" i="1" s="1"/>
  <c r="J43" i="1"/>
  <c r="F43" i="1"/>
  <c r="AF42" i="1"/>
  <c r="AG42" i="1" s="1"/>
  <c r="K42" i="1"/>
  <c r="L42" i="1" s="1"/>
  <c r="M42" i="1" s="1"/>
  <c r="J42" i="1"/>
  <c r="F42" i="1"/>
  <c r="AF41" i="1"/>
  <c r="AG41" i="1" s="1"/>
  <c r="K41" i="1"/>
  <c r="L41" i="1" s="1"/>
  <c r="M41" i="1" s="1"/>
  <c r="J41" i="1"/>
  <c r="AL41" i="1" s="1"/>
  <c r="AM41" i="1" s="1"/>
  <c r="F41" i="1"/>
  <c r="AL40" i="1"/>
  <c r="AM40" i="1" s="1"/>
  <c r="AF40" i="1"/>
  <c r="AG40" i="1" s="1"/>
  <c r="R40" i="1"/>
  <c r="K40" i="1"/>
  <c r="L40" i="1" s="1"/>
  <c r="M40" i="1" s="1"/>
  <c r="J40" i="1"/>
  <c r="Q40" i="1" s="1"/>
  <c r="F40" i="1"/>
  <c r="M39" i="1"/>
  <c r="L39" i="1"/>
  <c r="K39" i="1"/>
  <c r="AF39" i="1" s="1"/>
  <c r="AG39" i="1" s="1"/>
  <c r="J39" i="1"/>
  <c r="AL39" i="1" s="1"/>
  <c r="AM39" i="1" s="1"/>
  <c r="F39" i="1"/>
  <c r="K38" i="1"/>
  <c r="L38" i="1" s="1"/>
  <c r="M38" i="1" s="1"/>
  <c r="J38" i="1"/>
  <c r="F38" i="1"/>
  <c r="AL37" i="1"/>
  <c r="AM37" i="1" s="1"/>
  <c r="Q37" i="1"/>
  <c r="R37" i="1" s="1"/>
  <c r="L37" i="1"/>
  <c r="V45" i="1" s="1"/>
  <c r="K37" i="1"/>
  <c r="AF37" i="1" s="1"/>
  <c r="AG37" i="1" s="1"/>
  <c r="J37" i="1"/>
  <c r="F37" i="1"/>
  <c r="K36" i="1"/>
  <c r="AF36" i="1" s="1"/>
  <c r="AG36" i="1" s="1"/>
  <c r="J36" i="1"/>
  <c r="Q36" i="1" s="1"/>
  <c r="R36" i="1" s="1"/>
  <c r="F36" i="1"/>
  <c r="Q35" i="1"/>
  <c r="R35" i="1" s="1"/>
  <c r="K35" i="1"/>
  <c r="AF35" i="1" s="1"/>
  <c r="AG35" i="1" s="1"/>
  <c r="J35" i="1"/>
  <c r="AL35" i="1" s="1"/>
  <c r="AM35" i="1" s="1"/>
  <c r="F35" i="1"/>
  <c r="AF34" i="1"/>
  <c r="AG34" i="1" s="1"/>
  <c r="L34" i="1"/>
  <c r="M34" i="1" s="1"/>
  <c r="K34" i="1"/>
  <c r="J34" i="1"/>
  <c r="Q34" i="1" s="1"/>
  <c r="R34" i="1" s="1"/>
  <c r="F34" i="1"/>
  <c r="AL33" i="1"/>
  <c r="AM33" i="1" s="1"/>
  <c r="Q33" i="1"/>
  <c r="R33" i="1" s="1"/>
  <c r="K33" i="1"/>
  <c r="J33" i="1"/>
  <c r="F33" i="1"/>
  <c r="AF32" i="1"/>
  <c r="AG32" i="1" s="1"/>
  <c r="L32" i="1"/>
  <c r="M32" i="1" s="1"/>
  <c r="K32" i="1"/>
  <c r="J32" i="1"/>
  <c r="Q32" i="1" s="1"/>
  <c r="R32" i="1" s="1"/>
  <c r="F32" i="1"/>
  <c r="AM31" i="1"/>
  <c r="AF31" i="1"/>
  <c r="AG31" i="1" s="1"/>
  <c r="Q31" i="1"/>
  <c r="R31" i="1" s="1"/>
  <c r="M31" i="1"/>
  <c r="K31" i="1"/>
  <c r="L31" i="1" s="1"/>
  <c r="J31" i="1"/>
  <c r="AL31" i="1" s="1"/>
  <c r="F31" i="1"/>
  <c r="AG30" i="1"/>
  <c r="AF30" i="1"/>
  <c r="L30" i="1"/>
  <c r="M30" i="1" s="1"/>
  <c r="K30" i="1"/>
  <c r="J30" i="1"/>
  <c r="Q30" i="1" s="1"/>
  <c r="R30" i="1" s="1"/>
  <c r="F30" i="1"/>
  <c r="L29" i="1"/>
  <c r="M29" i="1" s="1"/>
  <c r="K29" i="1"/>
  <c r="AF29" i="1" s="1"/>
  <c r="AG29" i="1" s="1"/>
  <c r="J29" i="1"/>
  <c r="AL29" i="1" s="1"/>
  <c r="AM29" i="1" s="1"/>
  <c r="F29" i="1"/>
  <c r="AF28" i="1"/>
  <c r="AG28" i="1" s="1"/>
  <c r="L28" i="1"/>
  <c r="M28" i="1" s="1"/>
  <c r="K28" i="1"/>
  <c r="J28" i="1"/>
  <c r="Q28" i="1" s="1"/>
  <c r="R28" i="1" s="1"/>
  <c r="F28" i="1"/>
  <c r="AM27" i="1"/>
  <c r="Q27" i="1"/>
  <c r="R27" i="1" s="1"/>
  <c r="K27" i="1"/>
  <c r="AF27" i="1" s="1"/>
  <c r="AG27" i="1" s="1"/>
  <c r="J27" i="1"/>
  <c r="AL27" i="1" s="1"/>
  <c r="F27" i="1"/>
  <c r="AL26" i="1"/>
  <c r="AM26" i="1" s="1"/>
  <c r="AF26" i="1"/>
  <c r="AG26" i="1" s="1"/>
  <c r="R26" i="1"/>
  <c r="L26" i="1"/>
  <c r="M26" i="1" s="1"/>
  <c r="K26" i="1"/>
  <c r="J26" i="1"/>
  <c r="Q26" i="1" s="1"/>
  <c r="F26" i="1"/>
  <c r="AL25" i="1"/>
  <c r="AM25" i="1" s="1"/>
  <c r="Q25" i="1"/>
  <c r="R25" i="1" s="1"/>
  <c r="K25" i="1"/>
  <c r="J25" i="1"/>
  <c r="F25" i="1"/>
  <c r="AL24" i="1"/>
  <c r="AM24" i="1" s="1"/>
  <c r="AF24" i="1"/>
  <c r="AG24" i="1" s="1"/>
  <c r="R24" i="1"/>
  <c r="L24" i="1"/>
  <c r="M24" i="1" s="1"/>
  <c r="K24" i="1"/>
  <c r="J24" i="1"/>
  <c r="Q24" i="1" s="1"/>
  <c r="F24" i="1"/>
  <c r="AF23" i="1"/>
  <c r="AG23" i="1" s="1"/>
  <c r="K23" i="1"/>
  <c r="L23" i="1" s="1"/>
  <c r="M23" i="1" s="1"/>
  <c r="J23" i="1"/>
  <c r="AL23" i="1" s="1"/>
  <c r="AM23" i="1" s="1"/>
  <c r="F23" i="1"/>
  <c r="R22" i="1"/>
  <c r="K22" i="1"/>
  <c r="L22" i="1" s="1"/>
  <c r="M22" i="1" s="1"/>
  <c r="J22" i="1"/>
  <c r="Q22" i="1" s="1"/>
  <c r="F22" i="1"/>
  <c r="AM21" i="1"/>
  <c r="AF21" i="1"/>
  <c r="AG21" i="1" s="1"/>
  <c r="Q21" i="1"/>
  <c r="R21" i="1" s="1"/>
  <c r="K21" i="1"/>
  <c r="L21" i="1" s="1"/>
  <c r="M21" i="1" s="1"/>
  <c r="J21" i="1"/>
  <c r="AL21" i="1" s="1"/>
  <c r="F21" i="1"/>
  <c r="AL20" i="1"/>
  <c r="AM20" i="1" s="1"/>
  <c r="R20" i="1"/>
  <c r="K20" i="1"/>
  <c r="L20" i="1" s="1"/>
  <c r="M20" i="1" s="1"/>
  <c r="J20" i="1"/>
  <c r="Q20" i="1" s="1"/>
  <c r="F20" i="1"/>
  <c r="AM19" i="1"/>
  <c r="AG19" i="1"/>
  <c r="Q19" i="1"/>
  <c r="R19" i="1" s="1"/>
  <c r="L19" i="1"/>
  <c r="M19" i="1" s="1"/>
  <c r="K19" i="1"/>
  <c r="AF19" i="1" s="1"/>
  <c r="J19" i="1"/>
  <c r="AL19" i="1" s="1"/>
  <c r="F19" i="1"/>
  <c r="AF18" i="1"/>
  <c r="AG18" i="1" s="1"/>
  <c r="R18" i="1"/>
  <c r="S18" i="1" s="1"/>
  <c r="L18" i="1"/>
  <c r="M18" i="1" s="1"/>
  <c r="K18" i="1"/>
  <c r="J18" i="1"/>
  <c r="Q18" i="1" s="1"/>
  <c r="F18" i="1"/>
  <c r="K17" i="1"/>
  <c r="AF17" i="1" s="1"/>
  <c r="AG17" i="1" s="1"/>
  <c r="J17" i="1"/>
  <c r="Q17" i="1" s="1"/>
  <c r="R17" i="1" s="1"/>
  <c r="S17" i="1" s="1"/>
  <c r="F17" i="1"/>
  <c r="AF16" i="1"/>
  <c r="AG16" i="1" s="1"/>
  <c r="Q16" i="1"/>
  <c r="R16" i="1" s="1"/>
  <c r="S16" i="1" s="1"/>
  <c r="L16" i="1"/>
  <c r="M16" i="1" s="1"/>
  <c r="K16" i="1"/>
  <c r="J16" i="1"/>
  <c r="AL16" i="1" s="1"/>
  <c r="AM16" i="1" s="1"/>
  <c r="F16" i="1"/>
  <c r="AM15" i="1"/>
  <c r="AL15" i="1"/>
  <c r="AG15" i="1"/>
  <c r="R15" i="1"/>
  <c r="S15" i="1" s="1"/>
  <c r="Q15" i="1"/>
  <c r="L15" i="1"/>
  <c r="M15" i="1" s="1"/>
  <c r="K15" i="1"/>
  <c r="AF15" i="1" s="1"/>
  <c r="J15" i="1"/>
  <c r="F15" i="1"/>
  <c r="AL14" i="1"/>
  <c r="AM14" i="1" s="1"/>
  <c r="AF14" i="1"/>
  <c r="AG14" i="1" s="1"/>
  <c r="K14" i="1"/>
  <c r="L14" i="1" s="1"/>
  <c r="M14" i="1" s="1"/>
  <c r="J14" i="1"/>
  <c r="Q14" i="1" s="1"/>
  <c r="R14" i="1" s="1"/>
  <c r="S14" i="1" s="1"/>
  <c r="F14" i="1"/>
  <c r="AM13" i="1"/>
  <c r="AL13" i="1"/>
  <c r="Q13" i="1"/>
  <c r="R13" i="1" s="1"/>
  <c r="S13" i="1" s="1"/>
  <c r="K13" i="1"/>
  <c r="AF13" i="1" s="1"/>
  <c r="AG13" i="1" s="1"/>
  <c r="J13" i="1"/>
  <c r="F13" i="1"/>
  <c r="AF12" i="1"/>
  <c r="AG12" i="1" s="1"/>
  <c r="Q12" i="1"/>
  <c r="R12" i="1" s="1"/>
  <c r="S12" i="1" s="1"/>
  <c r="L12" i="1"/>
  <c r="M12" i="1" s="1"/>
  <c r="K12" i="1"/>
  <c r="J12" i="1"/>
  <c r="AL12" i="1" s="1"/>
  <c r="AM12" i="1" s="1"/>
  <c r="F12" i="1"/>
  <c r="R11" i="1"/>
  <c r="S11" i="1" s="1"/>
  <c r="Q11" i="1"/>
  <c r="K11" i="1"/>
  <c r="L11" i="1" s="1"/>
  <c r="M11" i="1" s="1"/>
  <c r="J11" i="1"/>
  <c r="AL11" i="1" s="1"/>
  <c r="AM11" i="1" s="1"/>
  <c r="F11" i="1"/>
  <c r="Q10" i="1"/>
  <c r="R10" i="1" s="1"/>
  <c r="S10" i="1" s="1"/>
  <c r="K10" i="1"/>
  <c r="L10" i="1" s="1"/>
  <c r="M10" i="1" s="1"/>
  <c r="J10" i="1"/>
  <c r="AL10" i="1" s="1"/>
  <c r="AM10" i="1" s="1"/>
  <c r="F10" i="1"/>
  <c r="AL9" i="1"/>
  <c r="AM9" i="1" s="1"/>
  <c r="Q9" i="1"/>
  <c r="R9" i="1" s="1"/>
  <c r="AF9" i="1"/>
  <c r="AG9" i="1" s="1"/>
  <c r="J9" i="1"/>
  <c r="F9" i="1"/>
  <c r="C4" i="1"/>
  <c r="B3" i="1"/>
  <c r="C3" i="1" s="1"/>
  <c r="AB37" i="1" l="1"/>
  <c r="BD94" i="1"/>
  <c r="BC136" i="1"/>
  <c r="BB136" i="1"/>
  <c r="BD115" i="1"/>
  <c r="BA136" i="1"/>
  <c r="BC115" i="1"/>
  <c r="BA109" i="1"/>
  <c r="AZ136" i="1"/>
  <c r="BD129" i="1"/>
  <c r="BD121" i="1"/>
  <c r="BB115" i="1"/>
  <c r="AZ109" i="1"/>
  <c r="AZ101" i="1"/>
  <c r="AY94" i="1"/>
  <c r="AY136" i="1"/>
  <c r="BC129" i="1"/>
  <c r="BC121" i="1"/>
  <c r="BA115" i="1"/>
  <c r="AY109" i="1"/>
  <c r="AY101" i="1"/>
  <c r="BB129" i="1"/>
  <c r="BB121" i="1"/>
  <c r="AZ115" i="1"/>
  <c r="BA129" i="1"/>
  <c r="BA121" i="1"/>
  <c r="AY115" i="1"/>
  <c r="AZ129" i="1"/>
  <c r="AZ121" i="1"/>
  <c r="AY129" i="1"/>
  <c r="AY121" i="1"/>
  <c r="BC101" i="1"/>
  <c r="BB86" i="1"/>
  <c r="BD109" i="1"/>
  <c r="BC109" i="1"/>
  <c r="BB109" i="1"/>
  <c r="BA94" i="1"/>
  <c r="AY86" i="1"/>
  <c r="BD73" i="1"/>
  <c r="BD65" i="1"/>
  <c r="BD136" i="1"/>
  <c r="BC80" i="1"/>
  <c r="BB73" i="1"/>
  <c r="BB65" i="1"/>
  <c r="BA58" i="1"/>
  <c r="BD86" i="1"/>
  <c r="BA80" i="1"/>
  <c r="BA73" i="1"/>
  <c r="BC86" i="1"/>
  <c r="BA86" i="1"/>
  <c r="AZ86" i="1"/>
  <c r="BC65" i="1"/>
  <c r="BD52" i="1"/>
  <c r="BC45" i="1"/>
  <c r="BC37" i="1"/>
  <c r="BD101" i="1"/>
  <c r="BC94" i="1"/>
  <c r="AZ65" i="1"/>
  <c r="BB52" i="1"/>
  <c r="BA45" i="1"/>
  <c r="BA37" i="1"/>
  <c r="BB101" i="1"/>
  <c r="BB94" i="1"/>
  <c r="AY65" i="1"/>
  <c r="BD58" i="1"/>
  <c r="BA52" i="1"/>
  <c r="AZ45" i="1"/>
  <c r="AZ37" i="1"/>
  <c r="BA101" i="1"/>
  <c r="AZ94" i="1"/>
  <c r="BC58" i="1"/>
  <c r="AZ52" i="1"/>
  <c r="AY45" i="1"/>
  <c r="AY37" i="1"/>
  <c r="AY80" i="1"/>
  <c r="AY52" i="1"/>
  <c r="BD45" i="1"/>
  <c r="BA65" i="1"/>
  <c r="BC73" i="1"/>
  <c r="BD18" i="1"/>
  <c r="AY73" i="1"/>
  <c r="AZ58" i="1"/>
  <c r="BD24" i="1"/>
  <c r="BB18" i="1"/>
  <c r="AP18" i="1" s="1"/>
  <c r="AY58" i="1"/>
  <c r="BD80" i="1"/>
  <c r="BD37" i="1"/>
  <c r="BC31" i="1"/>
  <c r="BB24" i="1"/>
  <c r="AZ18" i="1"/>
  <c r="BC52" i="1"/>
  <c r="BB80" i="1"/>
  <c r="BB45" i="1"/>
  <c r="BD31" i="1"/>
  <c r="BA18" i="1"/>
  <c r="BB31" i="1"/>
  <c r="BC24" i="1"/>
  <c r="AZ80" i="1"/>
  <c r="BB37" i="1"/>
  <c r="BA31" i="1"/>
  <c r="BA24" i="1"/>
  <c r="AZ73" i="1"/>
  <c r="AZ31" i="1"/>
  <c r="AZ24" i="1"/>
  <c r="AY31" i="1"/>
  <c r="AY24" i="1"/>
  <c r="C5" i="1"/>
  <c r="BB58" i="1"/>
  <c r="BC18" i="1"/>
  <c r="AJ18" i="1" s="1"/>
  <c r="AY18" i="1"/>
  <c r="W24" i="1"/>
  <c r="S9" i="1"/>
  <c r="AB18" i="1"/>
  <c r="Q29" i="1"/>
  <c r="R29" i="1" s="1"/>
  <c r="AB31" i="1" s="1"/>
  <c r="AL30" i="1"/>
  <c r="AM30" i="1" s="1"/>
  <c r="AA37" i="1"/>
  <c r="AL42" i="1"/>
  <c r="AM42" i="1" s="1"/>
  <c r="Q42" i="1"/>
  <c r="R42" i="1" s="1"/>
  <c r="L36" i="1"/>
  <c r="M36" i="1" s="1"/>
  <c r="AF10" i="1"/>
  <c r="AG10" i="1" s="1"/>
  <c r="V24" i="1"/>
  <c r="AL32" i="1"/>
  <c r="AM32" i="1" s="1"/>
  <c r="AL34" i="1"/>
  <c r="AM34" i="1" s="1"/>
  <c r="Q56" i="1"/>
  <c r="R56" i="1" s="1"/>
  <c r="AL56" i="1"/>
  <c r="AM56" i="1" s="1"/>
  <c r="AF22" i="1"/>
  <c r="AG22" i="1" s="1"/>
  <c r="L27" i="1"/>
  <c r="M27" i="1" s="1"/>
  <c r="AA18" i="1"/>
  <c r="Q23" i="1"/>
  <c r="R23" i="1" s="1"/>
  <c r="AL28" i="1"/>
  <c r="AM28" i="1" s="1"/>
  <c r="Q39" i="1"/>
  <c r="R39" i="1" s="1"/>
  <c r="Q41" i="1"/>
  <c r="R41" i="1" s="1"/>
  <c r="Q61" i="1"/>
  <c r="R61" i="1" s="1"/>
  <c r="AL61" i="1"/>
  <c r="AM61" i="1" s="1"/>
  <c r="AF79" i="1"/>
  <c r="AG79" i="1" s="1"/>
  <c r="L79" i="1"/>
  <c r="M79" i="1" s="1"/>
  <c r="Q46" i="1"/>
  <c r="R46" i="1" s="1"/>
  <c r="AL46" i="1"/>
  <c r="AM46" i="1" s="1"/>
  <c r="AF20" i="1"/>
  <c r="AG20" i="1" s="1"/>
  <c r="AB24" i="1"/>
  <c r="L33" i="1"/>
  <c r="M33" i="1" s="1"/>
  <c r="AF33" i="1"/>
  <c r="AG33" i="1" s="1"/>
  <c r="L45" i="1"/>
  <c r="AF45" i="1"/>
  <c r="AG45" i="1" s="1"/>
  <c r="AL55" i="1"/>
  <c r="AM55" i="1" s="1"/>
  <c r="Q55" i="1"/>
  <c r="R55" i="1" s="1"/>
  <c r="AF77" i="1"/>
  <c r="AG77" i="1" s="1"/>
  <c r="L77" i="1"/>
  <c r="M77" i="1" s="1"/>
  <c r="AL18" i="1"/>
  <c r="AM18" i="1" s="1"/>
  <c r="L35" i="1"/>
  <c r="M35" i="1" s="1"/>
  <c r="M37" i="1"/>
  <c r="W45" i="1" s="1"/>
  <c r="AF38" i="1"/>
  <c r="AG38" i="1" s="1"/>
  <c r="AF55" i="1"/>
  <c r="AG55" i="1" s="1"/>
  <c r="L55" i="1"/>
  <c r="M55" i="1" s="1"/>
  <c r="Q85" i="1"/>
  <c r="R85" i="1" s="1"/>
  <c r="AL85" i="1"/>
  <c r="AM85" i="1" s="1"/>
  <c r="L47" i="1"/>
  <c r="M47" i="1" s="1"/>
  <c r="AF47" i="1"/>
  <c r="AG47" i="1" s="1"/>
  <c r="AL22" i="1"/>
  <c r="AM22" i="1" s="1"/>
  <c r="V37" i="1"/>
  <c r="AL36" i="1"/>
  <c r="AM36" i="1" s="1"/>
  <c r="W37" i="1"/>
  <c r="R45" i="1"/>
  <c r="AB52" i="1" s="1"/>
  <c r="Q54" i="1"/>
  <c r="R54" i="1" s="1"/>
  <c r="AL54" i="1"/>
  <c r="AM54" i="1" s="1"/>
  <c r="L80" i="1"/>
  <c r="AF80" i="1"/>
  <c r="AG80" i="1" s="1"/>
  <c r="L25" i="1"/>
  <c r="M25" i="1" s="1"/>
  <c r="W31" i="1" s="1"/>
  <c r="AF25" i="1"/>
  <c r="AG25" i="1" s="1"/>
  <c r="L17" i="1"/>
  <c r="M17" i="1" s="1"/>
  <c r="AF11" i="1"/>
  <c r="AG11" i="1" s="1"/>
  <c r="L13" i="1"/>
  <c r="M13" i="1" s="1"/>
  <c r="AL17" i="1"/>
  <c r="AM17" i="1" s="1"/>
  <c r="L66" i="1"/>
  <c r="AF66" i="1"/>
  <c r="AG66" i="1" s="1"/>
  <c r="Q53" i="1"/>
  <c r="R53" i="1" s="1"/>
  <c r="AB58" i="1" s="1"/>
  <c r="AL53" i="1"/>
  <c r="AM53" i="1" s="1"/>
  <c r="AL62" i="1"/>
  <c r="AM62" i="1" s="1"/>
  <c r="Q62" i="1"/>
  <c r="R62" i="1" s="1"/>
  <c r="AL71" i="1"/>
  <c r="AM71" i="1" s="1"/>
  <c r="AL78" i="1"/>
  <c r="AM78" i="1" s="1"/>
  <c r="Q78" i="1"/>
  <c r="R78" i="1" s="1"/>
  <c r="AL64" i="1"/>
  <c r="AM64" i="1" s="1"/>
  <c r="Q64" i="1"/>
  <c r="R64" i="1" s="1"/>
  <c r="Q38" i="1"/>
  <c r="AL38" i="1"/>
  <c r="AM38" i="1" s="1"/>
  <c r="L53" i="1"/>
  <c r="M53" i="1" s="1"/>
  <c r="W58" i="1" s="1"/>
  <c r="L63" i="1"/>
  <c r="M63" i="1" s="1"/>
  <c r="Q73" i="1"/>
  <c r="AL73" i="1"/>
  <c r="AM73" i="1" s="1"/>
  <c r="L82" i="1"/>
  <c r="M82" i="1" s="1"/>
  <c r="AF82" i="1"/>
  <c r="AG82" i="1" s="1"/>
  <c r="AF84" i="1"/>
  <c r="AG84" i="1" s="1"/>
  <c r="L84" i="1"/>
  <c r="M84" i="1" s="1"/>
  <c r="AF57" i="1"/>
  <c r="AG57" i="1" s="1"/>
  <c r="L90" i="1"/>
  <c r="M90" i="1" s="1"/>
  <c r="AF90" i="1"/>
  <c r="AG90" i="1" s="1"/>
  <c r="AL87" i="1"/>
  <c r="AM87" i="1" s="1"/>
  <c r="Q87" i="1"/>
  <c r="R87" i="1" s="1"/>
  <c r="Q58" i="1"/>
  <c r="AL59" i="1"/>
  <c r="AM59" i="1" s="1"/>
  <c r="Q70" i="1"/>
  <c r="R70" i="1" s="1"/>
  <c r="AB73" i="1" s="1"/>
  <c r="AF51" i="1"/>
  <c r="AG51" i="1" s="1"/>
  <c r="Q86" i="1"/>
  <c r="AL86" i="1"/>
  <c r="AM86" i="1" s="1"/>
  <c r="L74" i="1"/>
  <c r="AF74" i="1"/>
  <c r="AG74" i="1" s="1"/>
  <c r="Q80" i="1"/>
  <c r="L60" i="1"/>
  <c r="AA73" i="1"/>
  <c r="AL67" i="1"/>
  <c r="AM67" i="1" s="1"/>
  <c r="L76" i="1"/>
  <c r="M76" i="1" s="1"/>
  <c r="V94" i="1"/>
  <c r="L100" i="1"/>
  <c r="M100" i="1" s="1"/>
  <c r="AL63" i="1"/>
  <c r="AM63" i="1" s="1"/>
  <c r="AL79" i="1"/>
  <c r="AM79" i="1" s="1"/>
  <c r="L92" i="1"/>
  <c r="M92" i="1" s="1"/>
  <c r="W94" i="1" s="1"/>
  <c r="Q93" i="1"/>
  <c r="R93" i="1" s="1"/>
  <c r="AL93" i="1"/>
  <c r="AM93" i="1" s="1"/>
  <c r="L131" i="1"/>
  <c r="M131" i="1" s="1"/>
  <c r="W136" i="1" s="1"/>
  <c r="AF131" i="1"/>
  <c r="AG131" i="1" s="1"/>
  <c r="AL101" i="1"/>
  <c r="AM101" i="1" s="1"/>
  <c r="Q101" i="1"/>
  <c r="AF101" i="1"/>
  <c r="AG101" i="1" s="1"/>
  <c r="L101" i="1"/>
  <c r="R129" i="1"/>
  <c r="AB136" i="1" s="1"/>
  <c r="AA136" i="1"/>
  <c r="Q124" i="1"/>
  <c r="R124" i="1" s="1"/>
  <c r="AL124" i="1"/>
  <c r="AM124" i="1" s="1"/>
  <c r="Q116" i="1"/>
  <c r="R116" i="1" s="1"/>
  <c r="AL116" i="1"/>
  <c r="AM116" i="1" s="1"/>
  <c r="L132" i="1"/>
  <c r="M132" i="1" s="1"/>
  <c r="AF132" i="1"/>
  <c r="AG132" i="1" s="1"/>
  <c r="AF88" i="1"/>
  <c r="AG88" i="1" s="1"/>
  <c r="AA121" i="1"/>
  <c r="R115" i="1"/>
  <c r="L94" i="1"/>
  <c r="Q94" i="1"/>
  <c r="R121" i="1"/>
  <c r="AB129" i="1" s="1"/>
  <c r="AA129" i="1"/>
  <c r="V136" i="1"/>
  <c r="L123" i="1"/>
  <c r="M123" i="1" s="1"/>
  <c r="W129" i="1" s="1"/>
  <c r="AF123" i="1"/>
  <c r="AG123" i="1" s="1"/>
  <c r="Q100" i="1"/>
  <c r="R100" i="1" s="1"/>
  <c r="Q108" i="1"/>
  <c r="R108" i="1" s="1"/>
  <c r="AF96" i="1"/>
  <c r="AG96" i="1" s="1"/>
  <c r="L102" i="1"/>
  <c r="M102" i="1" s="1"/>
  <c r="AF104" i="1"/>
  <c r="AG104" i="1" s="1"/>
  <c r="Q109" i="1"/>
  <c r="L110" i="1"/>
  <c r="M110" i="1" s="1"/>
  <c r="W115" i="1" s="1"/>
  <c r="AF112" i="1"/>
  <c r="AG112" i="1" s="1"/>
  <c r="L118" i="1"/>
  <c r="M118" i="1" s="1"/>
  <c r="W121" i="1" s="1"/>
  <c r="AF120" i="1"/>
  <c r="AG120" i="1" s="1"/>
  <c r="AL122" i="1"/>
  <c r="AM122" i="1" s="1"/>
  <c r="L126" i="1"/>
  <c r="M126" i="1" s="1"/>
  <c r="AF128" i="1"/>
  <c r="AG128" i="1" s="1"/>
  <c r="AL130" i="1"/>
  <c r="AM130" i="1" s="1"/>
  <c r="AL123" i="1"/>
  <c r="AM123" i="1" s="1"/>
  <c r="AL131" i="1"/>
  <c r="AM131" i="1" s="1"/>
  <c r="AL99" i="1"/>
  <c r="AM99" i="1" s="1"/>
  <c r="AL107" i="1"/>
  <c r="AM107" i="1" s="1"/>
  <c r="R109" i="1" l="1"/>
  <c r="AB115" i="1" s="1"/>
  <c r="AA115" i="1"/>
  <c r="R80" i="1"/>
  <c r="AB86" i="1" s="1"/>
  <c r="AA86" i="1"/>
  <c r="V73" i="1"/>
  <c r="M66" i="1"/>
  <c r="W73" i="1" s="1"/>
  <c r="AA24" i="1"/>
  <c r="AA101" i="1"/>
  <c r="R94" i="1"/>
  <c r="AB101" i="1" s="1"/>
  <c r="AA45" i="1"/>
  <c r="R38" i="1"/>
  <c r="AB45" i="1" s="1"/>
  <c r="V52" i="1"/>
  <c r="M45" i="1"/>
  <c r="W52" i="1" s="1"/>
  <c r="M9" i="1"/>
  <c r="W18" i="1" s="1"/>
  <c r="V18" i="1"/>
  <c r="V86" i="1"/>
  <c r="M80" i="1"/>
  <c r="W86" i="1" s="1"/>
  <c r="AA58" i="1"/>
  <c r="V129" i="1"/>
  <c r="M74" i="1"/>
  <c r="W80" i="1" s="1"/>
  <c r="V80" i="1"/>
  <c r="V31" i="1"/>
  <c r="AQ133" i="1"/>
  <c r="AQ136" i="1"/>
  <c r="AQ135" i="1"/>
  <c r="AQ134" i="1"/>
  <c r="V115" i="1"/>
  <c r="AA52" i="1"/>
  <c r="P16" i="1"/>
  <c r="N17" i="1" s="1"/>
  <c r="P14" i="1"/>
  <c r="N15" i="1" s="1"/>
  <c r="P12" i="1"/>
  <c r="N13" i="1" s="1"/>
  <c r="P10" i="1"/>
  <c r="N11" i="1" s="1"/>
  <c r="P15" i="1"/>
  <c r="N16" i="1" s="1"/>
  <c r="P18" i="1"/>
  <c r="P8" i="1"/>
  <c r="P11" i="1"/>
  <c r="N12" i="1" s="1"/>
  <c r="P17" i="1"/>
  <c r="N18" i="1" s="1"/>
  <c r="P9" i="1"/>
  <c r="P13" i="1"/>
  <c r="N14" i="1" s="1"/>
  <c r="M60" i="1"/>
  <c r="W65" i="1" s="1"/>
  <c r="V65" i="1"/>
  <c r="V121" i="1"/>
  <c r="AA94" i="1"/>
  <c r="R86" i="1"/>
  <c r="AB94" i="1" s="1"/>
  <c r="V58" i="1"/>
  <c r="M94" i="1"/>
  <c r="W101" i="1" s="1"/>
  <c r="V101" i="1"/>
  <c r="AA65" i="1"/>
  <c r="R58" i="1"/>
  <c r="AB65" i="1" s="1"/>
  <c r="AN19" i="1"/>
  <c r="AP17" i="1"/>
  <c r="AN18" i="1" s="1"/>
  <c r="AQ18" i="1" s="1"/>
  <c r="AP14" i="1"/>
  <c r="AN15" i="1" s="1"/>
  <c r="AP12" i="1"/>
  <c r="AN13" i="1" s="1"/>
  <c r="AP10" i="1"/>
  <c r="AN11" i="1" s="1"/>
  <c r="AP16" i="1"/>
  <c r="AN17" i="1" s="1"/>
  <c r="AQ17" i="1" s="1"/>
  <c r="AP13" i="1"/>
  <c r="AN14" i="1" s="1"/>
  <c r="AO18" i="1"/>
  <c r="AP8" i="1"/>
  <c r="AN9" i="1" s="1"/>
  <c r="AP15" i="1"/>
  <c r="AN16" i="1" s="1"/>
  <c r="AQ16" i="1" s="1"/>
  <c r="AP9" i="1"/>
  <c r="AN10" i="1" s="1"/>
  <c r="AP11" i="1"/>
  <c r="AN12" i="1" s="1"/>
  <c r="AB121" i="1"/>
  <c r="V109" i="1"/>
  <c r="M101" i="1"/>
  <c r="W109" i="1" s="1"/>
  <c r="AA31" i="1"/>
  <c r="U18" i="1"/>
  <c r="U12" i="1"/>
  <c r="U14" i="1"/>
  <c r="U11" i="1"/>
  <c r="U9" i="1"/>
  <c r="U8" i="1"/>
  <c r="U15" i="1"/>
  <c r="U17" i="1"/>
  <c r="U13" i="1"/>
  <c r="U16" i="1"/>
  <c r="U10" i="1"/>
  <c r="AA109" i="1"/>
  <c r="R101" i="1"/>
  <c r="AB109" i="1" s="1"/>
  <c r="R73" i="1"/>
  <c r="AB80" i="1" s="1"/>
  <c r="AA80" i="1"/>
  <c r="AI18" i="1"/>
  <c r="AJ16" i="1"/>
  <c r="AH17" i="1" s="1"/>
  <c r="AK17" i="1" s="1"/>
  <c r="AJ17" i="1"/>
  <c r="AH18" i="1" s="1"/>
  <c r="AK18" i="1" s="1"/>
  <c r="AJ10" i="1"/>
  <c r="AH11" i="1" s="1"/>
  <c r="AJ13" i="1"/>
  <c r="AH14" i="1" s="1"/>
  <c r="AJ8" i="1"/>
  <c r="AH9" i="1" s="1"/>
  <c r="AJ11" i="1"/>
  <c r="AH12" i="1" s="1"/>
  <c r="AJ14" i="1"/>
  <c r="AH15" i="1" s="1"/>
  <c r="AJ9" i="1"/>
  <c r="AH10" i="1" s="1"/>
  <c r="AJ12" i="1"/>
  <c r="AH13" i="1" s="1"/>
  <c r="AH19" i="1"/>
  <c r="AJ15" i="1"/>
  <c r="AH16" i="1" s="1"/>
  <c r="AK16" i="1" s="1"/>
  <c r="AE18" i="1" l="1"/>
  <c r="N19" i="1"/>
  <c r="O18" i="1"/>
  <c r="AK19" i="1"/>
  <c r="AI19" i="1"/>
  <c r="AQ19" i="1"/>
  <c r="AO19" i="1"/>
  <c r="T18" i="1"/>
  <c r="S19" i="1"/>
  <c r="N9" i="1"/>
  <c r="N10" i="1"/>
  <c r="Z18" i="1"/>
  <c r="T19" i="1" l="1"/>
  <c r="AJ19" i="1"/>
  <c r="AH20" i="1" s="1"/>
  <c r="AP19" i="1"/>
  <c r="AN20" i="1" s="1"/>
  <c r="AO20" i="1" s="1"/>
  <c r="O19" i="1"/>
  <c r="AQ21" i="1" l="1"/>
  <c r="AP20" i="1"/>
  <c r="AN21" i="1" s="1"/>
  <c r="AO21" i="1"/>
  <c r="P19" i="1"/>
  <c r="U19" i="1"/>
  <c r="AQ20" i="1"/>
  <c r="AI20" i="1"/>
  <c r="AK20" i="1"/>
  <c r="AJ20" i="1" l="1"/>
  <c r="AH21" i="1" s="1"/>
  <c r="AK21" i="1"/>
  <c r="AI21" i="1"/>
  <c r="S20" i="1"/>
  <c r="N20" i="1"/>
  <c r="AP21" i="1"/>
  <c r="AN22" i="1" s="1"/>
  <c r="O20" i="1" l="1"/>
  <c r="AO22" i="1"/>
  <c r="AQ22" i="1"/>
  <c r="T20" i="1"/>
  <c r="AJ21" i="1"/>
  <c r="AH22" i="1" s="1"/>
  <c r="AK22" i="1" s="1"/>
  <c r="AI22" i="1" l="1"/>
  <c r="U20" i="1"/>
  <c r="AP22" i="1"/>
  <c r="AN23" i="1" s="1"/>
  <c r="AQ23" i="1" s="1"/>
  <c r="P20" i="1"/>
  <c r="AO23" i="1" l="1"/>
  <c r="S21" i="1"/>
  <c r="N21" i="1"/>
  <c r="AJ22" i="1"/>
  <c r="AH23" i="1" s="1"/>
  <c r="AI23" i="1" s="1"/>
  <c r="AJ23" i="1" l="1"/>
  <c r="AH24" i="1" s="1"/>
  <c r="AK24" i="1" s="1"/>
  <c r="AK23" i="1"/>
  <c r="O21" i="1"/>
  <c r="T21" i="1"/>
  <c r="AO24" i="1"/>
  <c r="AQ24" i="1"/>
  <c r="AP23" i="1"/>
  <c r="AN24" i="1" s="1"/>
  <c r="AP24" i="1" l="1"/>
  <c r="AN25" i="1" s="1"/>
  <c r="AO25" i="1" s="1"/>
  <c r="P21" i="1"/>
  <c r="U21" i="1"/>
  <c r="AI24" i="1"/>
  <c r="AP25" i="1" l="1"/>
  <c r="AN26" i="1" s="1"/>
  <c r="AQ26" i="1" s="1"/>
  <c r="AJ24" i="1"/>
  <c r="AH25" i="1" s="1"/>
  <c r="AK25" i="1" s="1"/>
  <c r="AQ25" i="1"/>
  <c r="S22" i="1"/>
  <c r="T22" i="1" s="1"/>
  <c r="N22" i="1"/>
  <c r="O22" i="1" l="1"/>
  <c r="AI25" i="1"/>
  <c r="U22" i="1"/>
  <c r="AO26" i="1"/>
  <c r="S23" i="1" l="1"/>
  <c r="AP26" i="1"/>
  <c r="AN27" i="1" s="1"/>
  <c r="AO27" i="1"/>
  <c r="AQ27" i="1"/>
  <c r="P22" i="1"/>
  <c r="AJ25" i="1"/>
  <c r="AH26" i="1" s="1"/>
  <c r="AI26" i="1" s="1"/>
  <c r="AJ26" i="1" l="1"/>
  <c r="AH27" i="1" s="1"/>
  <c r="AI27" i="1" s="1"/>
  <c r="AK26" i="1"/>
  <c r="AP27" i="1"/>
  <c r="AN28" i="1" s="1"/>
  <c r="AQ28" i="1" s="1"/>
  <c r="N23" i="1"/>
  <c r="AC24" i="1"/>
  <c r="T23" i="1"/>
  <c r="AJ27" i="1" l="1"/>
  <c r="AH28" i="1" s="1"/>
  <c r="AK28" i="1" s="1"/>
  <c r="U23" i="1"/>
  <c r="AD24" i="1"/>
  <c r="AO28" i="1"/>
  <c r="X24" i="1"/>
  <c r="O23" i="1"/>
  <c r="AK27" i="1"/>
  <c r="AP28" i="1" l="1"/>
  <c r="AN29" i="1" s="1"/>
  <c r="AO29" i="1"/>
  <c r="AQ29" i="1"/>
  <c r="P23" i="1"/>
  <c r="Y24" i="1"/>
  <c r="S24" i="1"/>
  <c r="AE24" i="1"/>
  <c r="AI28" i="1"/>
  <c r="T24" i="1" l="1"/>
  <c r="AP29" i="1"/>
  <c r="AN30" i="1" s="1"/>
  <c r="AQ30" i="1" s="1"/>
  <c r="AJ28" i="1"/>
  <c r="AH29" i="1" s="1"/>
  <c r="AI29" i="1" s="1"/>
  <c r="N24" i="1"/>
  <c r="Z24" i="1"/>
  <c r="AJ29" i="1" l="1"/>
  <c r="AH30" i="1" s="1"/>
  <c r="AK30" i="1" s="1"/>
  <c r="AK29" i="1"/>
  <c r="O24" i="1"/>
  <c r="AO30" i="1"/>
  <c r="U24" i="1"/>
  <c r="AP30" i="1" l="1"/>
  <c r="AN31" i="1" s="1"/>
  <c r="AQ31" i="1" s="1"/>
  <c r="S25" i="1"/>
  <c r="AI30" i="1"/>
  <c r="P24" i="1"/>
  <c r="T25" i="1" l="1"/>
  <c r="N25" i="1"/>
  <c r="AJ30" i="1"/>
  <c r="AH31" i="1" s="1"/>
  <c r="AI31" i="1" s="1"/>
  <c r="AO31" i="1"/>
  <c r="AJ31" i="1" l="1"/>
  <c r="AH32" i="1" s="1"/>
  <c r="AI32" i="1" s="1"/>
  <c r="AP31" i="1"/>
  <c r="AN32" i="1" s="1"/>
  <c r="AO32" i="1" s="1"/>
  <c r="U25" i="1"/>
  <c r="AK31" i="1"/>
  <c r="O25" i="1"/>
  <c r="AP32" i="1" l="1"/>
  <c r="AN33" i="1" s="1"/>
  <c r="AQ33" i="1" s="1"/>
  <c r="AJ32" i="1"/>
  <c r="AH33" i="1" s="1"/>
  <c r="AK33" i="1" s="1"/>
  <c r="P25" i="1"/>
  <c r="AQ32" i="1"/>
  <c r="S26" i="1"/>
  <c r="AK32" i="1"/>
  <c r="T26" i="1" l="1"/>
  <c r="AI33" i="1"/>
  <c r="AO33" i="1"/>
  <c r="N26" i="1"/>
  <c r="O26" i="1" l="1"/>
  <c r="AJ33" i="1"/>
  <c r="AH34" i="1" s="1"/>
  <c r="AI34" i="1" s="1"/>
  <c r="AP33" i="1"/>
  <c r="AN34" i="1" s="1"/>
  <c r="AO34" i="1" s="1"/>
  <c r="U26" i="1"/>
  <c r="AP34" i="1" l="1"/>
  <c r="AN35" i="1" s="1"/>
  <c r="AQ35" i="1" s="1"/>
  <c r="AJ34" i="1"/>
  <c r="AH35" i="1" s="1"/>
  <c r="AK35" i="1" s="1"/>
  <c r="AQ34" i="1"/>
  <c r="S27" i="1"/>
  <c r="AK34" i="1"/>
  <c r="P26" i="1"/>
  <c r="N27" i="1" l="1"/>
  <c r="T27" i="1"/>
  <c r="AO35" i="1"/>
  <c r="AI35" i="1"/>
  <c r="AP35" i="1" l="1"/>
  <c r="AN36" i="1" s="1"/>
  <c r="AQ36" i="1" s="1"/>
  <c r="U27" i="1"/>
  <c r="AJ35" i="1"/>
  <c r="AH36" i="1" s="1"/>
  <c r="AI36" i="1" s="1"/>
  <c r="O27" i="1"/>
  <c r="AJ36" i="1" l="1"/>
  <c r="AH37" i="1" s="1"/>
  <c r="AK37" i="1" s="1"/>
  <c r="AK36" i="1"/>
  <c r="P27" i="1"/>
  <c r="S28" i="1"/>
  <c r="AO36" i="1"/>
  <c r="AP36" i="1" l="1"/>
  <c r="AN37" i="1" s="1"/>
  <c r="AQ37" i="1" s="1"/>
  <c r="N28" i="1"/>
  <c r="T28" i="1"/>
  <c r="AI37" i="1"/>
  <c r="AJ37" i="1" l="1"/>
  <c r="AH38" i="1" s="1"/>
  <c r="AK38" i="1"/>
  <c r="AI38" i="1"/>
  <c r="U28" i="1"/>
  <c r="O28" i="1"/>
  <c r="AO37" i="1"/>
  <c r="AP37" i="1" l="1"/>
  <c r="AN38" i="1" s="1"/>
  <c r="AO38" i="1" s="1"/>
  <c r="AQ38" i="1"/>
  <c r="P28" i="1"/>
  <c r="S29" i="1"/>
  <c r="T29" i="1" s="1"/>
  <c r="AJ38" i="1"/>
  <c r="AH39" i="1" s="1"/>
  <c r="AI39" i="1" s="1"/>
  <c r="AJ39" i="1" l="1"/>
  <c r="AH40" i="1" s="1"/>
  <c r="AK40" i="1" s="1"/>
  <c r="AP38" i="1"/>
  <c r="AN39" i="1" s="1"/>
  <c r="AQ39" i="1" s="1"/>
  <c r="AK39" i="1"/>
  <c r="U29" i="1"/>
  <c r="S30" i="1" s="1"/>
  <c r="AC31" i="1" s="1"/>
  <c r="N29" i="1"/>
  <c r="O29" i="1" s="1"/>
  <c r="P29" i="1" l="1"/>
  <c r="N30" i="1" s="1"/>
  <c r="X31" i="1" s="1"/>
  <c r="AO39" i="1"/>
  <c r="AI40" i="1"/>
  <c r="T30" i="1"/>
  <c r="U30" i="1" l="1"/>
  <c r="AD31" i="1"/>
  <c r="AJ40" i="1"/>
  <c r="AH41" i="1" s="1"/>
  <c r="AI41" i="1" s="1"/>
  <c r="AP39" i="1"/>
  <c r="AN40" i="1" s="1"/>
  <c r="AQ40" i="1" s="1"/>
  <c r="O30" i="1"/>
  <c r="AJ41" i="1" l="1"/>
  <c r="AH42" i="1" s="1"/>
  <c r="AK42" i="1" s="1"/>
  <c r="P30" i="1"/>
  <c r="Y31" i="1"/>
  <c r="AO40" i="1"/>
  <c r="AK41" i="1"/>
  <c r="S31" i="1"/>
  <c r="AE31" i="1"/>
  <c r="T31" i="1" l="1"/>
  <c r="AP40" i="1"/>
  <c r="AN41" i="1" s="1"/>
  <c r="AQ41" i="1" s="1"/>
  <c r="N31" i="1"/>
  <c r="Z31" i="1"/>
  <c r="AI42" i="1"/>
  <c r="O31" i="1" l="1"/>
  <c r="AO41" i="1"/>
  <c r="AI43" i="1"/>
  <c r="AJ42" i="1"/>
  <c r="AH43" i="1" s="1"/>
  <c r="AK43" i="1" s="1"/>
  <c r="U31" i="1"/>
  <c r="S32" i="1" l="1"/>
  <c r="AJ43" i="1"/>
  <c r="AH44" i="1" s="1"/>
  <c r="AI44" i="1" s="1"/>
  <c r="AK44" i="1"/>
  <c r="AP41" i="1"/>
  <c r="AN42" i="1" s="1"/>
  <c r="AQ42" i="1" s="1"/>
  <c r="P31" i="1"/>
  <c r="AJ44" i="1" l="1"/>
  <c r="AH45" i="1" s="1"/>
  <c r="AI45" i="1" s="1"/>
  <c r="N32" i="1"/>
  <c r="AO42" i="1"/>
  <c r="T32" i="1"/>
  <c r="AJ45" i="1" l="1"/>
  <c r="AH46" i="1" s="1"/>
  <c r="AK46" i="1"/>
  <c r="AI46" i="1"/>
  <c r="O32" i="1"/>
  <c r="AP42" i="1"/>
  <c r="AN43" i="1" s="1"/>
  <c r="AQ43" i="1" s="1"/>
  <c r="U32" i="1"/>
  <c r="AK45" i="1"/>
  <c r="AO43" i="1" l="1"/>
  <c r="S33" i="1"/>
  <c r="P32" i="1"/>
  <c r="AJ46" i="1"/>
  <c r="AH47" i="1" s="1"/>
  <c r="AI47" i="1" s="1"/>
  <c r="AJ47" i="1" l="1"/>
  <c r="AH48" i="1" s="1"/>
  <c r="AK48" i="1" s="1"/>
  <c r="AK47" i="1"/>
  <c r="N33" i="1"/>
  <c r="T33" i="1"/>
  <c r="AP43" i="1"/>
  <c r="AN44" i="1" s="1"/>
  <c r="AO44" i="1" s="1"/>
  <c r="AP44" i="1" l="1"/>
  <c r="AN45" i="1" s="1"/>
  <c r="AQ45" i="1" s="1"/>
  <c r="AQ44" i="1"/>
  <c r="U33" i="1"/>
  <c r="O33" i="1"/>
  <c r="AI48" i="1"/>
  <c r="AJ48" i="1" l="1"/>
  <c r="AH49" i="1" s="1"/>
  <c r="AI49" i="1" s="1"/>
  <c r="P33" i="1"/>
  <c r="AO45" i="1"/>
  <c r="S34" i="1"/>
  <c r="AJ49" i="1" l="1"/>
  <c r="AH50" i="1" s="1"/>
  <c r="AK50" i="1" s="1"/>
  <c r="T34" i="1"/>
  <c r="AP45" i="1"/>
  <c r="AN46" i="1" s="1"/>
  <c r="AQ46" i="1" s="1"/>
  <c r="N34" i="1"/>
  <c r="AK49" i="1"/>
  <c r="O34" i="1" l="1"/>
  <c r="AO46" i="1"/>
  <c r="U34" i="1"/>
  <c r="AI50" i="1"/>
  <c r="AJ50" i="1" l="1"/>
  <c r="AH51" i="1" s="1"/>
  <c r="AK51" i="1" s="1"/>
  <c r="S35" i="1"/>
  <c r="P34" i="1"/>
  <c r="AP46" i="1"/>
  <c r="AN47" i="1" s="1"/>
  <c r="AQ47" i="1"/>
  <c r="AO47" i="1"/>
  <c r="N35" i="1" l="1"/>
  <c r="T35" i="1"/>
  <c r="AI51" i="1"/>
  <c r="AP47" i="1"/>
  <c r="AN48" i="1" s="1"/>
  <c r="AQ48" i="1" s="1"/>
  <c r="AO48" i="1"/>
  <c r="AJ51" i="1" l="1"/>
  <c r="AH52" i="1" s="1"/>
  <c r="AK52" i="1" s="1"/>
  <c r="AI52" i="1"/>
  <c r="U35" i="1"/>
  <c r="AP48" i="1"/>
  <c r="AN49" i="1" s="1"/>
  <c r="AQ49" i="1"/>
  <c r="AO49" i="1"/>
  <c r="O35" i="1"/>
  <c r="S36" i="1" l="1"/>
  <c r="P35" i="1"/>
  <c r="AJ52" i="1"/>
  <c r="AH53" i="1" s="1"/>
  <c r="AK53" i="1"/>
  <c r="AI53" i="1"/>
  <c r="AP49" i="1"/>
  <c r="AN50" i="1" s="1"/>
  <c r="AO50" i="1" s="1"/>
  <c r="AP50" i="1" l="1"/>
  <c r="AN51" i="1" s="1"/>
  <c r="AQ51" i="1" s="1"/>
  <c r="AQ50" i="1"/>
  <c r="AJ53" i="1"/>
  <c r="AH54" i="1" s="1"/>
  <c r="AK54" i="1" s="1"/>
  <c r="N36" i="1"/>
  <c r="AC37" i="1"/>
  <c r="T36" i="1"/>
  <c r="U36" i="1" l="1"/>
  <c r="AD37" i="1"/>
  <c r="AI54" i="1"/>
  <c r="AO51" i="1"/>
  <c r="X37" i="1"/>
  <c r="O36" i="1"/>
  <c r="AQ52" i="1" l="1"/>
  <c r="AP51" i="1"/>
  <c r="AN52" i="1" s="1"/>
  <c r="AO52" i="1" s="1"/>
  <c r="P36" i="1"/>
  <c r="Y37" i="1"/>
  <c r="AJ54" i="1"/>
  <c r="AH55" i="1" s="1"/>
  <c r="AK55" i="1" s="1"/>
  <c r="S37" i="1"/>
  <c r="AE37" i="1"/>
  <c r="AO53" i="1" l="1"/>
  <c r="AP52" i="1"/>
  <c r="AN53" i="1" s="1"/>
  <c r="AQ53" i="1"/>
  <c r="AI55" i="1"/>
  <c r="T37" i="1"/>
  <c r="N37" i="1"/>
  <c r="Z37" i="1"/>
  <c r="U37" i="1" l="1"/>
  <c r="O37" i="1"/>
  <c r="AJ55" i="1"/>
  <c r="AH56" i="1" s="1"/>
  <c r="AK56" i="1" s="1"/>
  <c r="AP53" i="1"/>
  <c r="AN54" i="1" s="1"/>
  <c r="AO54" i="1" s="1"/>
  <c r="AP54" i="1" l="1"/>
  <c r="AN55" i="1" s="1"/>
  <c r="AQ55" i="1" s="1"/>
  <c r="AI56" i="1"/>
  <c r="P37" i="1"/>
  <c r="AQ54" i="1"/>
  <c r="S38" i="1"/>
  <c r="N38" i="1" l="1"/>
  <c r="T38" i="1"/>
  <c r="AO55" i="1"/>
  <c r="AJ56" i="1"/>
  <c r="AH57" i="1" s="1"/>
  <c r="AI57" i="1" s="1"/>
  <c r="AJ57" i="1" l="1"/>
  <c r="AH58" i="1" s="1"/>
  <c r="AK58" i="1" s="1"/>
  <c r="AK57" i="1"/>
  <c r="U38" i="1"/>
  <c r="O38" i="1"/>
  <c r="AO56" i="1"/>
  <c r="AP55" i="1"/>
  <c r="AN56" i="1" s="1"/>
  <c r="AQ56" i="1" s="1"/>
  <c r="AP56" i="1" l="1"/>
  <c r="AN57" i="1" s="1"/>
  <c r="AO57" i="1" s="1"/>
  <c r="S39" i="1"/>
  <c r="P38" i="1"/>
  <c r="AI58" i="1"/>
  <c r="AP57" i="1" l="1"/>
  <c r="AN58" i="1" s="1"/>
  <c r="AQ58" i="1" s="1"/>
  <c r="N39" i="1"/>
  <c r="AQ57" i="1"/>
  <c r="AJ58" i="1"/>
  <c r="AH59" i="1" s="1"/>
  <c r="AI59" i="1" s="1"/>
  <c r="T39" i="1"/>
  <c r="AJ59" i="1" l="1"/>
  <c r="AH60" i="1" s="1"/>
  <c r="AK60" i="1" s="1"/>
  <c r="AK59" i="1"/>
  <c r="U39" i="1"/>
  <c r="O39" i="1"/>
  <c r="AO58" i="1"/>
  <c r="P39" i="1" l="1"/>
  <c r="S40" i="1"/>
  <c r="AI60" i="1"/>
  <c r="AP58" i="1"/>
  <c r="AN59" i="1" s="1"/>
  <c r="AO59" i="1" s="1"/>
  <c r="AP59" i="1" l="1"/>
  <c r="AN60" i="1" s="1"/>
  <c r="AQ60" i="1" s="1"/>
  <c r="AQ59" i="1"/>
  <c r="T40" i="1"/>
  <c r="N40" i="1"/>
  <c r="AJ60" i="1"/>
  <c r="AH61" i="1" s="1"/>
  <c r="AK61" i="1" s="1"/>
  <c r="AI61" i="1" l="1"/>
  <c r="O40" i="1"/>
  <c r="AO60" i="1"/>
  <c r="U40" i="1"/>
  <c r="AP60" i="1" l="1"/>
  <c r="AN61" i="1" s="1"/>
  <c r="AQ61" i="1" s="1"/>
  <c r="P40" i="1"/>
  <c r="S41" i="1"/>
  <c r="AJ61" i="1"/>
  <c r="AH62" i="1" s="1"/>
  <c r="AI62" i="1" s="1"/>
  <c r="AJ62" i="1" l="1"/>
  <c r="AH63" i="1" s="1"/>
  <c r="AK63" i="1" s="1"/>
  <c r="AK62" i="1"/>
  <c r="T41" i="1"/>
  <c r="N41" i="1"/>
  <c r="AO61" i="1"/>
  <c r="O41" i="1" l="1"/>
  <c r="AP61" i="1"/>
  <c r="AN62" i="1" s="1"/>
  <c r="AQ62" i="1" s="1"/>
  <c r="U41" i="1"/>
  <c r="AI63" i="1"/>
  <c r="AO62" i="1" l="1"/>
  <c r="P41" i="1"/>
  <c r="AJ63" i="1"/>
  <c r="AH64" i="1" s="1"/>
  <c r="AK64" i="1" s="1"/>
  <c r="S42" i="1"/>
  <c r="T42" i="1" s="1"/>
  <c r="AI64" i="1" l="1"/>
  <c r="U42" i="1"/>
  <c r="S43" i="1" s="1"/>
  <c r="T43" i="1" s="1"/>
  <c r="N42" i="1"/>
  <c r="O42" i="1" s="1"/>
  <c r="AO63" i="1"/>
  <c r="AP62" i="1"/>
  <c r="AN63" i="1" s="1"/>
  <c r="AQ63" i="1" s="1"/>
  <c r="U43" i="1" l="1"/>
  <c r="S44" i="1" s="1"/>
  <c r="AC45" i="1" s="1"/>
  <c r="AP63" i="1"/>
  <c r="AN64" i="1" s="1"/>
  <c r="AO64" i="1" s="1"/>
  <c r="P42" i="1"/>
  <c r="N43" i="1" s="1"/>
  <c r="O43" i="1" s="1"/>
  <c r="AJ64" i="1"/>
  <c r="AH65" i="1" s="1"/>
  <c r="AK65" i="1" s="1"/>
  <c r="AP64" i="1" l="1"/>
  <c r="AN65" i="1" s="1"/>
  <c r="AO65" i="1" s="1"/>
  <c r="P43" i="1"/>
  <c r="N44" i="1" s="1"/>
  <c r="X45" i="1" s="1"/>
  <c r="AI65" i="1"/>
  <c r="AQ64" i="1"/>
  <c r="T44" i="1"/>
  <c r="AP65" i="1" l="1"/>
  <c r="AN66" i="1" s="1"/>
  <c r="AO66" i="1" s="1"/>
  <c r="U44" i="1"/>
  <c r="AD45" i="1"/>
  <c r="AJ65" i="1"/>
  <c r="AH66" i="1" s="1"/>
  <c r="AK66" i="1" s="1"/>
  <c r="O44" i="1"/>
  <c r="AQ65" i="1"/>
  <c r="AP66" i="1" l="1"/>
  <c r="AN67" i="1" s="1"/>
  <c r="AQ67" i="1" s="1"/>
  <c r="AI66" i="1"/>
  <c r="S45" i="1"/>
  <c r="AE45" i="1"/>
  <c r="AQ66" i="1"/>
  <c r="P44" i="1"/>
  <c r="Y45" i="1"/>
  <c r="N45" i="1" l="1"/>
  <c r="Z45" i="1"/>
  <c r="T45" i="1"/>
  <c r="AJ66" i="1"/>
  <c r="AH67" i="1" s="1"/>
  <c r="AK67" i="1" s="1"/>
  <c r="AI67" i="1"/>
  <c r="AO67" i="1"/>
  <c r="AP67" i="1" l="1"/>
  <c r="AN68" i="1" s="1"/>
  <c r="AQ68" i="1" s="1"/>
  <c r="AJ67" i="1"/>
  <c r="AH68" i="1" s="1"/>
  <c r="AI68" i="1" s="1"/>
  <c r="U45" i="1"/>
  <c r="O45" i="1"/>
  <c r="AI69" i="1" l="1"/>
  <c r="AJ68" i="1"/>
  <c r="AH69" i="1" s="1"/>
  <c r="AK69" i="1" s="1"/>
  <c r="P45" i="1"/>
  <c r="S46" i="1"/>
  <c r="AK68" i="1"/>
  <c r="AO68" i="1"/>
  <c r="AO69" i="1" l="1"/>
  <c r="AP68" i="1"/>
  <c r="AN69" i="1" s="1"/>
  <c r="AQ69" i="1" s="1"/>
  <c r="T46" i="1"/>
  <c r="N46" i="1"/>
  <c r="AJ69" i="1"/>
  <c r="AH70" i="1" s="1"/>
  <c r="AI70" i="1" s="1"/>
  <c r="AI71" i="1" l="1"/>
  <c r="AJ70" i="1"/>
  <c r="AH71" i="1" s="1"/>
  <c r="AK71" i="1" s="1"/>
  <c r="AK70" i="1"/>
  <c r="O46" i="1"/>
  <c r="U46" i="1"/>
  <c r="AP69" i="1"/>
  <c r="AN70" i="1" s="1"/>
  <c r="AO70" i="1" s="1"/>
  <c r="AP70" i="1" l="1"/>
  <c r="AN71" i="1" s="1"/>
  <c r="AO71" i="1" s="1"/>
  <c r="AQ70" i="1"/>
  <c r="S47" i="1"/>
  <c r="P46" i="1"/>
  <c r="AJ71" i="1"/>
  <c r="AH72" i="1" s="1"/>
  <c r="AK72" i="1"/>
  <c r="AI72" i="1"/>
  <c r="AP71" i="1" l="1"/>
  <c r="AN72" i="1" s="1"/>
  <c r="AO72" i="1" s="1"/>
  <c r="N47" i="1"/>
  <c r="T47" i="1"/>
  <c r="AJ72" i="1"/>
  <c r="AH73" i="1" s="1"/>
  <c r="AK73" i="1" s="1"/>
  <c r="AQ71" i="1"/>
  <c r="AQ73" i="1" l="1"/>
  <c r="AP72" i="1"/>
  <c r="AN73" i="1" s="1"/>
  <c r="AO73" i="1" s="1"/>
  <c r="AI73" i="1"/>
  <c r="U47" i="1"/>
  <c r="O47" i="1"/>
  <c r="AQ72" i="1"/>
  <c r="AO74" i="1" l="1"/>
  <c r="AP73" i="1"/>
  <c r="AN74" i="1" s="1"/>
  <c r="AQ74" i="1" s="1"/>
  <c r="P47" i="1"/>
  <c r="S48" i="1"/>
  <c r="AJ73" i="1"/>
  <c r="AH74" i="1" s="1"/>
  <c r="AK74" i="1" s="1"/>
  <c r="AI74" i="1"/>
  <c r="AJ74" i="1" l="1"/>
  <c r="AH75" i="1" s="1"/>
  <c r="AK75" i="1"/>
  <c r="AI75" i="1"/>
  <c r="T48" i="1"/>
  <c r="N48" i="1"/>
  <c r="AP74" i="1"/>
  <c r="AN75" i="1" s="1"/>
  <c r="AQ75" i="1" s="1"/>
  <c r="AO75" i="1" l="1"/>
  <c r="O48" i="1"/>
  <c r="U48" i="1"/>
  <c r="AJ75" i="1"/>
  <c r="AH76" i="1" s="1"/>
  <c r="AK76" i="1" s="1"/>
  <c r="AI76" i="1" l="1"/>
  <c r="S49" i="1"/>
  <c r="P48" i="1"/>
  <c r="AP75" i="1"/>
  <c r="AN76" i="1" s="1"/>
  <c r="AQ76" i="1" s="1"/>
  <c r="AO76" i="1" l="1"/>
  <c r="N49" i="1"/>
  <c r="T49" i="1"/>
  <c r="AJ76" i="1"/>
  <c r="AH77" i="1" s="1"/>
  <c r="AK77" i="1" s="1"/>
  <c r="AI77" i="1" l="1"/>
  <c r="U49" i="1"/>
  <c r="O49" i="1"/>
  <c r="AP76" i="1"/>
  <c r="AN77" i="1" s="1"/>
  <c r="AQ77" i="1" s="1"/>
  <c r="AO77" i="1" l="1"/>
  <c r="P49" i="1"/>
  <c r="S50" i="1"/>
  <c r="T50" i="1" s="1"/>
  <c r="AJ77" i="1"/>
  <c r="AH78" i="1" s="1"/>
  <c r="AK78" i="1" s="1"/>
  <c r="AI78" i="1"/>
  <c r="AJ78" i="1" l="1"/>
  <c r="AH79" i="1" s="1"/>
  <c r="AK79" i="1" s="1"/>
  <c r="U50" i="1"/>
  <c r="S51" i="1" s="1"/>
  <c r="AC52" i="1" s="1"/>
  <c r="N50" i="1"/>
  <c r="O50" i="1" s="1"/>
  <c r="AP77" i="1"/>
  <c r="AN78" i="1" s="1"/>
  <c r="AQ78" i="1"/>
  <c r="AO78" i="1"/>
  <c r="AP78" i="1" l="1"/>
  <c r="AN79" i="1" s="1"/>
  <c r="AO79" i="1" s="1"/>
  <c r="P50" i="1"/>
  <c r="N51" i="1" s="1"/>
  <c r="X52" i="1" s="1"/>
  <c r="T51" i="1"/>
  <c r="AI79" i="1"/>
  <c r="AP79" i="1" l="1"/>
  <c r="AN80" i="1" s="1"/>
  <c r="AQ80" i="1" s="1"/>
  <c r="AJ79" i="1"/>
  <c r="AH80" i="1" s="1"/>
  <c r="AK80" i="1" s="1"/>
  <c r="U51" i="1"/>
  <c r="AD52" i="1"/>
  <c r="O51" i="1"/>
  <c r="AQ79" i="1"/>
  <c r="P51" i="1" l="1"/>
  <c r="Y52" i="1"/>
  <c r="S52" i="1"/>
  <c r="AE52" i="1"/>
  <c r="AI80" i="1"/>
  <c r="AO80" i="1"/>
  <c r="AP80" i="1" l="1"/>
  <c r="AN81" i="1" s="1"/>
  <c r="AQ81" i="1"/>
  <c r="AO81" i="1"/>
  <c r="AJ80" i="1"/>
  <c r="AH81" i="1" s="1"/>
  <c r="AI81" i="1" s="1"/>
  <c r="T52" i="1"/>
  <c r="N52" i="1"/>
  <c r="Z52" i="1"/>
  <c r="AJ81" i="1" l="1"/>
  <c r="AH82" i="1" s="1"/>
  <c r="AK82" i="1"/>
  <c r="AI82" i="1"/>
  <c r="O52" i="1"/>
  <c r="U52" i="1"/>
  <c r="AK81" i="1"/>
  <c r="AP81" i="1"/>
  <c r="AN82" i="1" s="1"/>
  <c r="AQ82" i="1" s="1"/>
  <c r="AO82" i="1"/>
  <c r="AP82" i="1" l="1"/>
  <c r="AN83" i="1" s="1"/>
  <c r="AQ83" i="1" s="1"/>
  <c r="S53" i="1"/>
  <c r="P52" i="1"/>
  <c r="AJ82" i="1"/>
  <c r="AH83" i="1" s="1"/>
  <c r="AK83" i="1" s="1"/>
  <c r="N53" i="1" l="1"/>
  <c r="AI83" i="1"/>
  <c r="T53" i="1"/>
  <c r="AO83" i="1"/>
  <c r="AP83" i="1" l="1"/>
  <c r="AN84" i="1" s="1"/>
  <c r="AQ84" i="1" s="1"/>
  <c r="U53" i="1"/>
  <c r="AJ83" i="1"/>
  <c r="AH84" i="1" s="1"/>
  <c r="AK84" i="1" s="1"/>
  <c r="O53" i="1"/>
  <c r="S54" i="1" l="1"/>
  <c r="AI84" i="1"/>
  <c r="AO84" i="1"/>
  <c r="P53" i="1"/>
  <c r="N54" i="1" l="1"/>
  <c r="AP84" i="1"/>
  <c r="AN85" i="1" s="1"/>
  <c r="AQ85" i="1" s="1"/>
  <c r="AJ84" i="1"/>
  <c r="AH85" i="1" s="1"/>
  <c r="AK85" i="1" s="1"/>
  <c r="T54" i="1"/>
  <c r="AI85" i="1" l="1"/>
  <c r="U54" i="1"/>
  <c r="AO85" i="1"/>
  <c r="O54" i="1"/>
  <c r="P54" i="1" l="1"/>
  <c r="AP85" i="1"/>
  <c r="AN86" i="1" s="1"/>
  <c r="AO86" i="1" s="1"/>
  <c r="S55" i="1"/>
  <c r="AJ85" i="1"/>
  <c r="AH86" i="1" s="1"/>
  <c r="AI86" i="1" s="1"/>
  <c r="AJ86" i="1" l="1"/>
  <c r="AH87" i="1" s="1"/>
  <c r="AK87" i="1" s="1"/>
  <c r="AP86" i="1"/>
  <c r="AN87" i="1" s="1"/>
  <c r="AQ87" i="1" s="1"/>
  <c r="AO87" i="1"/>
  <c r="AK86" i="1"/>
  <c r="T55" i="1"/>
  <c r="AQ86" i="1"/>
  <c r="N55" i="1"/>
  <c r="U55" i="1" l="1"/>
  <c r="O55" i="1"/>
  <c r="AP87" i="1"/>
  <c r="AN88" i="1" s="1"/>
  <c r="AQ88" i="1" s="1"/>
  <c r="AI87" i="1"/>
  <c r="AJ87" i="1" l="1"/>
  <c r="AH88" i="1" s="1"/>
  <c r="AK88" i="1"/>
  <c r="AI88" i="1"/>
  <c r="AO88" i="1"/>
  <c r="P55" i="1"/>
  <c r="S56" i="1"/>
  <c r="N56" i="1" l="1"/>
  <c r="AQ89" i="1"/>
  <c r="AP88" i="1"/>
  <c r="AN89" i="1" s="1"/>
  <c r="AO89" i="1" s="1"/>
  <c r="AJ88" i="1"/>
  <c r="AH89" i="1" s="1"/>
  <c r="AI89" i="1" s="1"/>
  <c r="T56" i="1"/>
  <c r="AJ89" i="1" l="1"/>
  <c r="AH90" i="1" s="1"/>
  <c r="AK90" i="1" s="1"/>
  <c r="AP89" i="1"/>
  <c r="AN90" i="1" s="1"/>
  <c r="AQ90" i="1" s="1"/>
  <c r="U56" i="1"/>
  <c r="AK89" i="1"/>
  <c r="O56" i="1"/>
  <c r="P56" i="1" l="1"/>
  <c r="S57" i="1"/>
  <c r="AO90" i="1"/>
  <c r="AI90" i="1"/>
  <c r="AJ90" i="1" l="1"/>
  <c r="AH91" i="1" s="1"/>
  <c r="AI91" i="1" s="1"/>
  <c r="AP90" i="1"/>
  <c r="AN91" i="1" s="1"/>
  <c r="AQ91" i="1" s="1"/>
  <c r="AC58" i="1"/>
  <c r="T57" i="1"/>
  <c r="N57" i="1"/>
  <c r="AJ91" i="1" l="1"/>
  <c r="AH92" i="1" s="1"/>
  <c r="AI92" i="1" s="1"/>
  <c r="X58" i="1"/>
  <c r="O57" i="1"/>
  <c r="U57" i="1"/>
  <c r="AD58" i="1"/>
  <c r="AO91" i="1"/>
  <c r="AK91" i="1"/>
  <c r="AI93" i="1" l="1"/>
  <c r="AJ92" i="1"/>
  <c r="AH93" i="1" s="1"/>
  <c r="AK93" i="1" s="1"/>
  <c r="AP91" i="1"/>
  <c r="AN92" i="1" s="1"/>
  <c r="AO92" i="1" s="1"/>
  <c r="S58" i="1"/>
  <c r="AE58" i="1"/>
  <c r="P57" i="1"/>
  <c r="Y58" i="1"/>
  <c r="AK92" i="1"/>
  <c r="AP92" i="1" l="1"/>
  <c r="AN93" i="1" s="1"/>
  <c r="AQ93" i="1" s="1"/>
  <c r="N58" i="1"/>
  <c r="Z58" i="1"/>
  <c r="T58" i="1"/>
  <c r="AQ92" i="1"/>
  <c r="AJ93" i="1"/>
  <c r="AH94" i="1" s="1"/>
  <c r="AI94" i="1" s="1"/>
  <c r="AK95" i="1" l="1"/>
  <c r="AJ94" i="1"/>
  <c r="AH95" i="1" s="1"/>
  <c r="AI95" i="1" s="1"/>
  <c r="AK94" i="1"/>
  <c r="U58" i="1"/>
  <c r="O58" i="1"/>
  <c r="AO93" i="1"/>
  <c r="AI96" i="1" l="1"/>
  <c r="AJ95" i="1"/>
  <c r="AH96" i="1" s="1"/>
  <c r="AK96" i="1" s="1"/>
  <c r="AP93" i="1"/>
  <c r="AN94" i="1" s="1"/>
  <c r="AQ94" i="1" s="1"/>
  <c r="P58" i="1"/>
  <c r="S59" i="1"/>
  <c r="T59" i="1" l="1"/>
  <c r="N59" i="1"/>
  <c r="AO94" i="1"/>
  <c r="AJ96" i="1"/>
  <c r="AH97" i="1" s="1"/>
  <c r="AI97" i="1" s="1"/>
  <c r="AJ97" i="1" l="1"/>
  <c r="AH98" i="1" s="1"/>
  <c r="AK98" i="1" s="1"/>
  <c r="AK97" i="1"/>
  <c r="AP94" i="1"/>
  <c r="AN95" i="1" s="1"/>
  <c r="AQ95" i="1" s="1"/>
  <c r="AO95" i="1"/>
  <c r="O59" i="1"/>
  <c r="U59" i="1"/>
  <c r="S60" i="1" l="1"/>
  <c r="P59" i="1"/>
  <c r="AP95" i="1"/>
  <c r="AN96" i="1" s="1"/>
  <c r="AO96" i="1" s="1"/>
  <c r="AI98" i="1"/>
  <c r="AP96" i="1" l="1"/>
  <c r="AN97" i="1" s="1"/>
  <c r="AO97" i="1" s="1"/>
  <c r="AJ98" i="1"/>
  <c r="AH99" i="1" s="1"/>
  <c r="AI99" i="1" s="1"/>
  <c r="AK99" i="1"/>
  <c r="AQ96" i="1"/>
  <c r="N60" i="1"/>
  <c r="T60" i="1"/>
  <c r="AJ99" i="1" l="1"/>
  <c r="AH100" i="1" s="1"/>
  <c r="AK100" i="1" s="1"/>
  <c r="AP97" i="1"/>
  <c r="AN98" i="1" s="1"/>
  <c r="AQ98" i="1" s="1"/>
  <c r="U60" i="1"/>
  <c r="O60" i="1"/>
  <c r="AQ97" i="1"/>
  <c r="P60" i="1" l="1"/>
  <c r="S61" i="1"/>
  <c r="AO98" i="1"/>
  <c r="AI100" i="1"/>
  <c r="AP98" i="1" l="1"/>
  <c r="AN99" i="1" s="1"/>
  <c r="AQ99" i="1" s="1"/>
  <c r="AJ100" i="1"/>
  <c r="AH101" i="1" s="1"/>
  <c r="AK101" i="1" s="1"/>
  <c r="T61" i="1"/>
  <c r="N61" i="1"/>
  <c r="U61" i="1" l="1"/>
  <c r="AI101" i="1"/>
  <c r="O61" i="1"/>
  <c r="AO99" i="1"/>
  <c r="P61" i="1" l="1"/>
  <c r="AJ101" i="1"/>
  <c r="AH102" i="1" s="1"/>
  <c r="AK102" i="1" s="1"/>
  <c r="AP99" i="1"/>
  <c r="AN100" i="1" s="1"/>
  <c r="AQ100" i="1" s="1"/>
  <c r="S62" i="1"/>
  <c r="AO100" i="1" l="1"/>
  <c r="T62" i="1"/>
  <c r="AI102" i="1"/>
  <c r="N62" i="1"/>
  <c r="O62" i="1" l="1"/>
  <c r="AJ102" i="1"/>
  <c r="AH103" i="1" s="1"/>
  <c r="AK103" i="1" s="1"/>
  <c r="U62" i="1"/>
  <c r="AP100" i="1"/>
  <c r="AN101" i="1" s="1"/>
  <c r="AO101" i="1" s="1"/>
  <c r="AP101" i="1" l="1"/>
  <c r="AN102" i="1" s="1"/>
  <c r="AQ102" i="1" s="1"/>
  <c r="AO102" i="1"/>
  <c r="AQ101" i="1"/>
  <c r="S63" i="1"/>
  <c r="T63" i="1" s="1"/>
  <c r="AI103" i="1"/>
  <c r="P62" i="1"/>
  <c r="N63" i="1" l="1"/>
  <c r="O63" i="1" s="1"/>
  <c r="AJ103" i="1"/>
  <c r="AH104" i="1" s="1"/>
  <c r="AI104" i="1" s="1"/>
  <c r="U63" i="1"/>
  <c r="S64" i="1" s="1"/>
  <c r="AC65" i="1" s="1"/>
  <c r="T64" i="1"/>
  <c r="AP102" i="1"/>
  <c r="AN103" i="1" s="1"/>
  <c r="AO103" i="1" s="1"/>
  <c r="AP103" i="1" l="1"/>
  <c r="AN104" i="1" s="1"/>
  <c r="AO104" i="1" s="1"/>
  <c r="AQ104" i="1"/>
  <c r="AJ104" i="1"/>
  <c r="AH105" i="1" s="1"/>
  <c r="AI105" i="1" s="1"/>
  <c r="AQ103" i="1"/>
  <c r="U64" i="1"/>
  <c r="AD65" i="1"/>
  <c r="AK104" i="1"/>
  <c r="O64" i="1"/>
  <c r="P63" i="1"/>
  <c r="N64" i="1" s="1"/>
  <c r="X65" i="1" s="1"/>
  <c r="AJ105" i="1" l="1"/>
  <c r="AH106" i="1" s="1"/>
  <c r="AI106" i="1" s="1"/>
  <c r="AP104" i="1"/>
  <c r="AN105" i="1" s="1"/>
  <c r="AO105" i="1" s="1"/>
  <c r="P64" i="1"/>
  <c r="Y65" i="1"/>
  <c r="S65" i="1"/>
  <c r="AE65" i="1"/>
  <c r="AK105" i="1"/>
  <c r="AP105" i="1" l="1"/>
  <c r="AN106" i="1" s="1"/>
  <c r="AQ106" i="1" s="1"/>
  <c r="AJ106" i="1"/>
  <c r="AH107" i="1" s="1"/>
  <c r="AK107" i="1" s="1"/>
  <c r="N65" i="1"/>
  <c r="Z65" i="1"/>
  <c r="AQ105" i="1"/>
  <c r="AK106" i="1"/>
  <c r="T65" i="1"/>
  <c r="O65" i="1" l="1"/>
  <c r="U65" i="1"/>
  <c r="AI107" i="1"/>
  <c r="AO106" i="1"/>
  <c r="AP106" i="1" l="1"/>
  <c r="AN107" i="1" s="1"/>
  <c r="AQ107" i="1" s="1"/>
  <c r="AJ107" i="1"/>
  <c r="AH108" i="1" s="1"/>
  <c r="AK108" i="1" s="1"/>
  <c r="S66" i="1"/>
  <c r="P65" i="1"/>
  <c r="N66" i="1" l="1"/>
  <c r="T66" i="1"/>
  <c r="AI108" i="1"/>
  <c r="AO107" i="1"/>
  <c r="AP107" i="1" l="1"/>
  <c r="AN108" i="1" s="1"/>
  <c r="AQ108" i="1" s="1"/>
  <c r="AJ108" i="1"/>
  <c r="AH109" i="1" s="1"/>
  <c r="AK109" i="1" s="1"/>
  <c r="AI109" i="1"/>
  <c r="U66" i="1"/>
  <c r="O66" i="1"/>
  <c r="AK110" i="1" l="1"/>
  <c r="AJ109" i="1"/>
  <c r="AH110" i="1" s="1"/>
  <c r="AI110" i="1" s="1"/>
  <c r="P66" i="1"/>
  <c r="AO108" i="1"/>
  <c r="S67" i="1"/>
  <c r="AK111" i="1" l="1"/>
  <c r="AJ110" i="1"/>
  <c r="AH111" i="1" s="1"/>
  <c r="AI111" i="1" s="1"/>
  <c r="T67" i="1"/>
  <c r="AP108" i="1"/>
  <c r="AN109" i="1" s="1"/>
  <c r="AO109" i="1" s="1"/>
  <c r="N67" i="1"/>
  <c r="AQ110" i="1" l="1"/>
  <c r="AP109" i="1"/>
  <c r="AN110" i="1" s="1"/>
  <c r="AO110" i="1"/>
  <c r="AJ111" i="1"/>
  <c r="AH112" i="1" s="1"/>
  <c r="AK112" i="1" s="1"/>
  <c r="AQ109" i="1"/>
  <c r="U67" i="1"/>
  <c r="O67" i="1"/>
  <c r="P67" i="1" l="1"/>
  <c r="S68" i="1"/>
  <c r="AI112" i="1"/>
  <c r="AP110" i="1"/>
  <c r="AN111" i="1" s="1"/>
  <c r="AQ111" i="1" s="1"/>
  <c r="AO111" i="1" l="1"/>
  <c r="AJ112" i="1"/>
  <c r="AH113" i="1" s="1"/>
  <c r="AK113" i="1" s="1"/>
  <c r="T68" i="1"/>
  <c r="N68" i="1"/>
  <c r="O68" i="1" l="1"/>
  <c r="U68" i="1"/>
  <c r="AI113" i="1"/>
  <c r="AP111" i="1"/>
  <c r="AN112" i="1" s="1"/>
  <c r="AQ112" i="1" s="1"/>
  <c r="AO112" i="1" l="1"/>
  <c r="AJ113" i="1"/>
  <c r="AH114" i="1" s="1"/>
  <c r="AI114" i="1" s="1"/>
  <c r="S69" i="1"/>
  <c r="P68" i="1"/>
  <c r="AK115" i="1" l="1"/>
  <c r="AJ114" i="1"/>
  <c r="AH115" i="1" s="1"/>
  <c r="AI115" i="1"/>
  <c r="T69" i="1"/>
  <c r="N69" i="1"/>
  <c r="AK114" i="1"/>
  <c r="AP112" i="1"/>
  <c r="AN113" i="1" s="1"/>
  <c r="AO113" i="1" s="1"/>
  <c r="AQ113" i="1"/>
  <c r="AQ114" i="1" l="1"/>
  <c r="AP113" i="1"/>
  <c r="AN114" i="1" s="1"/>
  <c r="AO114" i="1" s="1"/>
  <c r="O69" i="1"/>
  <c r="U69" i="1"/>
  <c r="AJ115" i="1"/>
  <c r="AH116" i="1" s="1"/>
  <c r="AK116" i="1" s="1"/>
  <c r="AI116" i="1"/>
  <c r="AO115" i="1" l="1"/>
  <c r="AP114" i="1"/>
  <c r="AN115" i="1" s="1"/>
  <c r="AQ115" i="1" s="1"/>
  <c r="P69" i="1"/>
  <c r="S70" i="1"/>
  <c r="T70" i="1" s="1"/>
  <c r="AJ116" i="1"/>
  <c r="AH117" i="1" s="1"/>
  <c r="AI117" i="1" s="1"/>
  <c r="AK118" i="1" l="1"/>
  <c r="AJ117" i="1"/>
  <c r="AH118" i="1" s="1"/>
  <c r="AI118" i="1" s="1"/>
  <c r="AK117" i="1"/>
  <c r="U70" i="1"/>
  <c r="S71" i="1" s="1"/>
  <c r="T71" i="1" s="1"/>
  <c r="N70" i="1"/>
  <c r="O70" i="1" s="1"/>
  <c r="AP115" i="1"/>
  <c r="AN116" i="1" s="1"/>
  <c r="AO116" i="1" s="1"/>
  <c r="U71" i="1" l="1"/>
  <c r="S72" i="1" s="1"/>
  <c r="AC73" i="1" s="1"/>
  <c r="AP116" i="1"/>
  <c r="AN117" i="1" s="1"/>
  <c r="AO117" i="1" s="1"/>
  <c r="AJ118" i="1"/>
  <c r="AH119" i="1" s="1"/>
  <c r="AK119" i="1" s="1"/>
  <c r="AQ116" i="1"/>
  <c r="P70" i="1"/>
  <c r="N71" i="1" s="1"/>
  <c r="O71" i="1" s="1"/>
  <c r="P71" i="1" l="1"/>
  <c r="N72" i="1" s="1"/>
  <c r="X73" i="1" s="1"/>
  <c r="AP117" i="1"/>
  <c r="AN118" i="1" s="1"/>
  <c r="AQ118" i="1" s="1"/>
  <c r="AO118" i="1"/>
  <c r="AI119" i="1"/>
  <c r="AQ117" i="1"/>
  <c r="T72" i="1"/>
  <c r="AJ119" i="1" l="1"/>
  <c r="AH120" i="1" s="1"/>
  <c r="AK120" i="1" s="1"/>
  <c r="AP118" i="1"/>
  <c r="AN119" i="1" s="1"/>
  <c r="AQ119" i="1" s="1"/>
  <c r="O72" i="1"/>
  <c r="U72" i="1"/>
  <c r="AD73" i="1"/>
  <c r="S73" i="1" l="1"/>
  <c r="AE73" i="1"/>
  <c r="P72" i="1"/>
  <c r="Y73" i="1"/>
  <c r="AO119" i="1"/>
  <c r="AI120" i="1"/>
  <c r="AJ120" i="1" l="1"/>
  <c r="AH121" i="1" s="1"/>
  <c r="AK121" i="1" s="1"/>
  <c r="AI121" i="1"/>
  <c r="AP119" i="1"/>
  <c r="AN120" i="1" s="1"/>
  <c r="AO120" i="1" s="1"/>
  <c r="N73" i="1"/>
  <c r="Z73" i="1"/>
  <c r="T73" i="1"/>
  <c r="AP120" i="1" l="1"/>
  <c r="AN121" i="1" s="1"/>
  <c r="AQ121" i="1" s="1"/>
  <c r="O73" i="1"/>
  <c r="AQ120" i="1"/>
  <c r="U73" i="1"/>
  <c r="AJ121" i="1"/>
  <c r="AH122" i="1" s="1"/>
  <c r="AI122" i="1" s="1"/>
  <c r="AK122" i="1"/>
  <c r="AJ122" i="1" l="1"/>
  <c r="AH123" i="1" s="1"/>
  <c r="AI123" i="1" s="1"/>
  <c r="AK123" i="1"/>
  <c r="S74" i="1"/>
  <c r="P73" i="1"/>
  <c r="AO121" i="1"/>
  <c r="AJ123" i="1" l="1"/>
  <c r="AH124" i="1" s="1"/>
  <c r="AK124" i="1" s="1"/>
  <c r="AP121" i="1"/>
  <c r="AN122" i="1" s="1"/>
  <c r="AQ122" i="1" s="1"/>
  <c r="AO122" i="1"/>
  <c r="N74" i="1"/>
  <c r="T74" i="1"/>
  <c r="O74" i="1" l="1"/>
  <c r="AP122" i="1"/>
  <c r="AN123" i="1" s="1"/>
  <c r="AQ123" i="1" s="1"/>
  <c r="AI124" i="1"/>
  <c r="U74" i="1"/>
  <c r="S75" i="1" l="1"/>
  <c r="AJ124" i="1"/>
  <c r="AH125" i="1" s="1"/>
  <c r="AK125" i="1" s="1"/>
  <c r="AO123" i="1"/>
  <c r="P74" i="1"/>
  <c r="N75" i="1" l="1"/>
  <c r="AP123" i="1"/>
  <c r="AN124" i="1" s="1"/>
  <c r="AQ124" i="1" s="1"/>
  <c r="AI125" i="1"/>
  <c r="T75" i="1"/>
  <c r="U75" i="1" l="1"/>
  <c r="AJ125" i="1"/>
  <c r="AH126" i="1" s="1"/>
  <c r="AK126" i="1" s="1"/>
  <c r="AO124" i="1"/>
  <c r="O75" i="1"/>
  <c r="P75" i="1" l="1"/>
  <c r="AP124" i="1"/>
  <c r="AN125" i="1" s="1"/>
  <c r="AO125" i="1" s="1"/>
  <c r="AQ125" i="1"/>
  <c r="AI126" i="1"/>
  <c r="S76" i="1"/>
  <c r="AP125" i="1" l="1"/>
  <c r="AN126" i="1" s="1"/>
  <c r="AQ126" i="1" s="1"/>
  <c r="T76" i="1"/>
  <c r="AJ126" i="1"/>
  <c r="AH127" i="1" s="1"/>
  <c r="AK127" i="1" s="1"/>
  <c r="N76" i="1"/>
  <c r="O76" i="1" l="1"/>
  <c r="AI127" i="1"/>
  <c r="U76" i="1"/>
  <c r="AO126" i="1"/>
  <c r="AP126" i="1" l="1"/>
  <c r="AN127" i="1" s="1"/>
  <c r="AQ127" i="1" s="1"/>
  <c r="S77" i="1"/>
  <c r="AJ127" i="1"/>
  <c r="AH128" i="1" s="1"/>
  <c r="AK128" i="1" s="1"/>
  <c r="P76" i="1"/>
  <c r="N77" i="1" l="1"/>
  <c r="AI128" i="1"/>
  <c r="T77" i="1"/>
  <c r="AO127" i="1"/>
  <c r="AP127" i="1" l="1"/>
  <c r="AN128" i="1" s="1"/>
  <c r="AO128" i="1" s="1"/>
  <c r="AQ128" i="1"/>
  <c r="U77" i="1"/>
  <c r="AJ128" i="1"/>
  <c r="AH129" i="1" s="1"/>
  <c r="AK129" i="1" s="1"/>
  <c r="O77" i="1"/>
  <c r="AP128" i="1" l="1"/>
  <c r="AN129" i="1" s="1"/>
  <c r="AQ129" i="1" s="1"/>
  <c r="P77" i="1"/>
  <c r="AI129" i="1"/>
  <c r="S78" i="1"/>
  <c r="T78" i="1" s="1"/>
  <c r="U78" i="1" l="1"/>
  <c r="S79" i="1" s="1"/>
  <c r="AC80" i="1" s="1"/>
  <c r="AJ129" i="1"/>
  <c r="AH130" i="1" s="1"/>
  <c r="AI130" i="1" s="1"/>
  <c r="N78" i="1"/>
  <c r="O78" i="1" s="1"/>
  <c r="AO129" i="1"/>
  <c r="AJ130" i="1" l="1"/>
  <c r="AH131" i="1" s="1"/>
  <c r="AI131" i="1" s="1"/>
  <c r="AK131" i="1"/>
  <c r="AP129" i="1"/>
  <c r="AN130" i="1" s="1"/>
  <c r="AQ130" i="1" s="1"/>
  <c r="AO130" i="1"/>
  <c r="P78" i="1"/>
  <c r="N79" i="1" s="1"/>
  <c r="X80" i="1" s="1"/>
  <c r="AK130" i="1"/>
  <c r="T79" i="1"/>
  <c r="AJ131" i="1" l="1"/>
  <c r="AH132" i="1" s="1"/>
  <c r="AK132" i="1" s="1"/>
  <c r="O79" i="1"/>
  <c r="AP130" i="1"/>
  <c r="AN131" i="1" s="1"/>
  <c r="AN143" i="1" s="1"/>
  <c r="U79" i="1"/>
  <c r="AD80" i="1"/>
  <c r="S80" i="1" l="1"/>
  <c r="AE80" i="1"/>
  <c r="AN144" i="1"/>
  <c r="BF145" i="1"/>
  <c r="AN145" i="1"/>
  <c r="AO131" i="1"/>
  <c r="AQ131" i="1"/>
  <c r="P79" i="1"/>
  <c r="Y80" i="1"/>
  <c r="AI132" i="1"/>
  <c r="N80" i="1" l="1"/>
  <c r="Z80" i="1"/>
  <c r="AP131" i="1"/>
  <c r="AQ132" i="1"/>
  <c r="AQ143" i="1" s="1"/>
  <c r="AJ132" i="1"/>
  <c r="AH133" i="1" s="1"/>
  <c r="AK133" i="1" s="1"/>
  <c r="T80" i="1"/>
  <c r="AI133" i="1" l="1"/>
  <c r="U80" i="1"/>
  <c r="O80" i="1"/>
  <c r="P80" i="1" l="1"/>
  <c r="S81" i="1"/>
  <c r="AJ133" i="1"/>
  <c r="AH134" i="1" s="1"/>
  <c r="AI134" i="1" s="1"/>
  <c r="AJ134" i="1" l="1"/>
  <c r="AH135" i="1" s="1"/>
  <c r="AK135" i="1" s="1"/>
  <c r="AI135" i="1"/>
  <c r="AK134" i="1"/>
  <c r="T81" i="1"/>
  <c r="N81" i="1"/>
  <c r="O81" i="1" l="1"/>
  <c r="U81" i="1"/>
  <c r="AJ135" i="1"/>
  <c r="AH136" i="1" s="1"/>
  <c r="AK136" i="1" s="1"/>
  <c r="AK143" i="1" s="1"/>
  <c r="AI136" i="1" l="1"/>
  <c r="S82" i="1"/>
  <c r="P81" i="1"/>
  <c r="N82" i="1" l="1"/>
  <c r="T82" i="1"/>
  <c r="AJ136" i="1"/>
  <c r="AH137" i="1" s="1"/>
  <c r="AI137" i="1" s="1"/>
  <c r="AJ137" i="1" l="1"/>
  <c r="AH138" i="1" s="1"/>
  <c r="AH143" i="1" s="1"/>
  <c r="U82" i="1"/>
  <c r="O82" i="1"/>
  <c r="P82" i="1" l="1"/>
  <c r="S83" i="1"/>
  <c r="AH144" i="1"/>
  <c r="BF146" i="1"/>
  <c r="AH145" i="1"/>
  <c r="AI138" i="1"/>
  <c r="AJ138" i="1" s="1"/>
  <c r="T83" i="1" l="1"/>
  <c r="N83" i="1"/>
  <c r="O83" i="1" l="1"/>
  <c r="U83" i="1"/>
  <c r="S84" i="1" l="1"/>
  <c r="P83" i="1"/>
  <c r="N84" i="1" l="1"/>
  <c r="T84" i="1"/>
  <c r="U84" i="1" l="1"/>
  <c r="O84" i="1"/>
  <c r="P84" i="1" l="1"/>
  <c r="S85" i="1"/>
  <c r="AC86" i="1" l="1"/>
  <c r="T85" i="1"/>
  <c r="N85" i="1"/>
  <c r="X86" i="1" l="1"/>
  <c r="O85" i="1"/>
  <c r="U85" i="1"/>
  <c r="AD86" i="1"/>
  <c r="S86" i="1" l="1"/>
  <c r="AE86" i="1"/>
  <c r="P85" i="1"/>
  <c r="Y86" i="1"/>
  <c r="N86" i="1" l="1"/>
  <c r="Z86" i="1"/>
  <c r="T86" i="1"/>
  <c r="U86" i="1" l="1"/>
  <c r="O86" i="1"/>
  <c r="P86" i="1" l="1"/>
  <c r="S87" i="1"/>
  <c r="T87" i="1" l="1"/>
  <c r="N87" i="1"/>
  <c r="O87" i="1" l="1"/>
  <c r="U87" i="1"/>
  <c r="S88" i="1" l="1"/>
  <c r="P87" i="1"/>
  <c r="N88" i="1" l="1"/>
  <c r="T88" i="1"/>
  <c r="U88" i="1" l="1"/>
  <c r="O88" i="1"/>
  <c r="P88" i="1" l="1"/>
  <c r="S89" i="1"/>
  <c r="T89" i="1" l="1"/>
  <c r="N89" i="1"/>
  <c r="O89" i="1" l="1"/>
  <c r="U89" i="1"/>
  <c r="S90" i="1" l="1"/>
  <c r="P89" i="1"/>
  <c r="N90" i="1" l="1"/>
  <c r="T90" i="1"/>
  <c r="U90" i="1" l="1"/>
  <c r="O90" i="1"/>
  <c r="P90" i="1" l="1"/>
  <c r="S91" i="1"/>
  <c r="T91" i="1" s="1"/>
  <c r="U91" i="1" l="1"/>
  <c r="S92" i="1" s="1"/>
  <c r="T92" i="1" s="1"/>
  <c r="N91" i="1"/>
  <c r="O91" i="1" s="1"/>
  <c r="U92" i="1" l="1"/>
  <c r="S93" i="1" s="1"/>
  <c r="AC94" i="1" s="1"/>
  <c r="P91" i="1"/>
  <c r="N92" i="1" s="1"/>
  <c r="O92" i="1" s="1"/>
  <c r="P92" i="1" l="1"/>
  <c r="N93" i="1" s="1"/>
  <c r="X94" i="1" s="1"/>
  <c r="O93" i="1"/>
  <c r="T93" i="1"/>
  <c r="U93" i="1" l="1"/>
  <c r="AD94" i="1"/>
  <c r="P93" i="1"/>
  <c r="Y94" i="1"/>
  <c r="N94" i="1" l="1"/>
  <c r="Z94" i="1"/>
  <c r="S94" i="1"/>
  <c r="AE94" i="1"/>
  <c r="T94" i="1" l="1"/>
  <c r="O94" i="1"/>
  <c r="P94" i="1" l="1"/>
  <c r="U94" i="1"/>
  <c r="S95" i="1" l="1"/>
  <c r="N95" i="1"/>
  <c r="O95" i="1" l="1"/>
  <c r="T95" i="1"/>
  <c r="U95" i="1" l="1"/>
  <c r="P95" i="1"/>
  <c r="N96" i="1" l="1"/>
  <c r="S96" i="1"/>
  <c r="T96" i="1" l="1"/>
  <c r="O96" i="1"/>
  <c r="P96" i="1" l="1"/>
  <c r="U96" i="1"/>
  <c r="S97" i="1" l="1"/>
  <c r="N97" i="1"/>
  <c r="O97" i="1" l="1"/>
  <c r="T97" i="1"/>
  <c r="U97" i="1" l="1"/>
  <c r="P97" i="1"/>
  <c r="S98" i="1" l="1"/>
  <c r="N98" i="1"/>
  <c r="O98" i="1" l="1"/>
  <c r="T98" i="1"/>
  <c r="U98" i="1" l="1"/>
  <c r="P98" i="1"/>
  <c r="S99" i="1" l="1"/>
  <c r="T99" i="1" s="1"/>
  <c r="N99" i="1"/>
  <c r="O99" i="1" s="1"/>
  <c r="P99" i="1" l="1"/>
  <c r="N100" i="1" s="1"/>
  <c r="X101" i="1" s="1"/>
  <c r="U99" i="1"/>
  <c r="S100" i="1" s="1"/>
  <c r="AC101" i="1" s="1"/>
  <c r="T100" i="1" l="1"/>
  <c r="O100" i="1"/>
  <c r="P100" i="1" l="1"/>
  <c r="Y101" i="1"/>
  <c r="U100" i="1"/>
  <c r="AD101" i="1"/>
  <c r="S101" i="1" l="1"/>
  <c r="AE101" i="1"/>
  <c r="N101" i="1"/>
  <c r="Z101" i="1"/>
  <c r="O101" i="1" l="1"/>
  <c r="T101" i="1"/>
  <c r="P101" i="1" l="1"/>
  <c r="U101" i="1"/>
  <c r="N102" i="1" l="1"/>
  <c r="S102" i="1"/>
  <c r="O102" i="1" l="1"/>
  <c r="T102" i="1"/>
  <c r="P102" i="1" l="1"/>
  <c r="U102" i="1"/>
  <c r="S103" i="1" l="1"/>
  <c r="N103" i="1"/>
  <c r="O103" i="1" l="1"/>
  <c r="T103" i="1"/>
  <c r="P103" i="1" l="1"/>
  <c r="U103" i="1"/>
  <c r="S104" i="1" l="1"/>
  <c r="N104" i="1"/>
  <c r="O104" i="1" l="1"/>
  <c r="T104" i="1"/>
  <c r="P104" i="1" l="1"/>
  <c r="U104" i="1"/>
  <c r="S105" i="1" l="1"/>
  <c r="N105" i="1"/>
  <c r="O105" i="1" l="1"/>
  <c r="T105" i="1"/>
  <c r="P105" i="1" l="1"/>
  <c r="U105" i="1"/>
  <c r="S106" i="1" l="1"/>
  <c r="T106" i="1" s="1"/>
  <c r="N106" i="1"/>
  <c r="O106" i="1" s="1"/>
  <c r="P106" i="1" l="1"/>
  <c r="N107" i="1" s="1"/>
  <c r="O107" i="1"/>
  <c r="T107" i="1"/>
  <c r="U106" i="1"/>
  <c r="S107" i="1" s="1"/>
  <c r="T108" i="1" l="1"/>
  <c r="U107" i="1"/>
  <c r="S108" i="1" s="1"/>
  <c r="AC109" i="1" s="1"/>
  <c r="P107" i="1"/>
  <c r="N108" i="1" s="1"/>
  <c r="X109" i="1" s="1"/>
  <c r="O108" i="1" l="1"/>
  <c r="U108" i="1"/>
  <c r="AD109" i="1"/>
  <c r="S109" i="1" l="1"/>
  <c r="AE109" i="1"/>
  <c r="P108" i="1"/>
  <c r="Y109" i="1"/>
  <c r="N109" i="1" l="1"/>
  <c r="Z109" i="1"/>
  <c r="T109" i="1"/>
  <c r="U109" i="1" l="1"/>
  <c r="O109" i="1"/>
  <c r="P109" i="1" l="1"/>
  <c r="S110" i="1"/>
  <c r="T110" i="1" l="1"/>
  <c r="N110" i="1"/>
  <c r="U110" i="1" l="1"/>
  <c r="O110" i="1"/>
  <c r="P110" i="1" l="1"/>
  <c r="S111" i="1"/>
  <c r="T111" i="1" l="1"/>
  <c r="N111" i="1"/>
  <c r="U111" i="1" l="1"/>
  <c r="O111" i="1"/>
  <c r="S112" i="1" l="1"/>
  <c r="P111" i="1"/>
  <c r="N112" i="1" l="1"/>
  <c r="T112" i="1"/>
  <c r="U112" i="1" l="1"/>
  <c r="O112" i="1"/>
  <c r="S113" i="1" l="1"/>
  <c r="P112" i="1"/>
  <c r="N113" i="1" l="1"/>
  <c r="T113" i="1"/>
  <c r="U113" i="1" l="1"/>
  <c r="O113" i="1"/>
  <c r="S114" i="1" l="1"/>
  <c r="P113" i="1"/>
  <c r="N114" i="1" l="1"/>
  <c r="AC115" i="1"/>
  <c r="T114" i="1"/>
  <c r="U114" i="1" l="1"/>
  <c r="AD115" i="1"/>
  <c r="X115" i="1"/>
  <c r="O114" i="1"/>
  <c r="P114" i="1" l="1"/>
  <c r="Y115" i="1"/>
  <c r="S115" i="1"/>
  <c r="AE115" i="1"/>
  <c r="T115" i="1" l="1"/>
  <c r="N115" i="1"/>
  <c r="Z115" i="1"/>
  <c r="O115" i="1" l="1"/>
  <c r="U115" i="1"/>
  <c r="S116" i="1" l="1"/>
  <c r="P115" i="1"/>
  <c r="T116" i="1" l="1"/>
  <c r="N116" i="1"/>
  <c r="U116" i="1" l="1"/>
  <c r="O116" i="1"/>
  <c r="P116" i="1" l="1"/>
  <c r="S117" i="1"/>
  <c r="T117" i="1" l="1"/>
  <c r="N117" i="1"/>
  <c r="O117" i="1" l="1"/>
  <c r="U117" i="1"/>
  <c r="P117" i="1" l="1"/>
  <c r="S118" i="1"/>
  <c r="T118" i="1" l="1"/>
  <c r="N118" i="1"/>
  <c r="U118" i="1" l="1"/>
  <c r="O118" i="1"/>
  <c r="P118" i="1" l="1"/>
  <c r="S119" i="1"/>
  <c r="T119" i="1" l="1"/>
  <c r="N119" i="1"/>
  <c r="O119" i="1" l="1"/>
  <c r="U119" i="1"/>
  <c r="P119" i="1" l="1"/>
  <c r="S120" i="1"/>
  <c r="N120" i="1" l="1"/>
  <c r="AC121" i="1"/>
  <c r="T120" i="1"/>
  <c r="U120" i="1" l="1"/>
  <c r="AD121" i="1"/>
  <c r="X121" i="1"/>
  <c r="O120" i="1"/>
  <c r="P120" i="1" l="1"/>
  <c r="Y121" i="1"/>
  <c r="S121" i="1"/>
  <c r="AE121" i="1"/>
  <c r="N121" i="1" l="1"/>
  <c r="Z121" i="1"/>
  <c r="T121" i="1"/>
  <c r="U121" i="1" l="1"/>
  <c r="O121" i="1"/>
  <c r="P121" i="1" l="1"/>
  <c r="S122" i="1"/>
  <c r="T122" i="1" l="1"/>
  <c r="N122" i="1"/>
  <c r="U122" i="1" l="1"/>
  <c r="O122" i="1"/>
  <c r="P122" i="1" l="1"/>
  <c r="S123" i="1"/>
  <c r="T123" i="1" l="1"/>
  <c r="N123" i="1"/>
  <c r="U123" i="1" l="1"/>
  <c r="O123" i="1"/>
  <c r="P123" i="1" l="1"/>
  <c r="S124" i="1"/>
  <c r="T124" i="1" l="1"/>
  <c r="N124" i="1"/>
  <c r="U124" i="1" l="1"/>
  <c r="O124" i="1"/>
  <c r="P124" i="1" l="1"/>
  <c r="S125" i="1"/>
  <c r="N125" i="1" l="1"/>
  <c r="T125" i="1"/>
  <c r="U125" i="1" l="1"/>
  <c r="O125" i="1"/>
  <c r="P125" i="1" l="1"/>
  <c r="S126" i="1"/>
  <c r="T126" i="1" s="1"/>
  <c r="N126" i="1" l="1"/>
  <c r="O126" i="1" s="1"/>
  <c r="U126" i="1"/>
  <c r="S127" i="1" s="1"/>
  <c r="T127" i="1" s="1"/>
  <c r="U127" i="1" l="1"/>
  <c r="S128" i="1" s="1"/>
  <c r="AC129" i="1" s="1"/>
  <c r="P126" i="1"/>
  <c r="N127" i="1" s="1"/>
  <c r="O127" i="1" s="1"/>
  <c r="P127" i="1" l="1"/>
  <c r="N128" i="1" s="1"/>
  <c r="X129" i="1" s="1"/>
  <c r="T128" i="1"/>
  <c r="U128" i="1" l="1"/>
  <c r="AD129" i="1"/>
  <c r="O128" i="1"/>
  <c r="P128" i="1" l="1"/>
  <c r="Y129" i="1"/>
  <c r="S129" i="1"/>
  <c r="AE129" i="1"/>
  <c r="T129" i="1" l="1"/>
  <c r="N129" i="1"/>
  <c r="Z129" i="1"/>
  <c r="O129" i="1" l="1"/>
  <c r="U129" i="1"/>
  <c r="S130" i="1" l="1"/>
  <c r="P129" i="1"/>
  <c r="T130" i="1" l="1"/>
  <c r="N130" i="1"/>
  <c r="U130" i="1" l="1"/>
  <c r="O130" i="1"/>
  <c r="P130" i="1" l="1"/>
  <c r="S131" i="1"/>
  <c r="N131" i="1" l="1"/>
  <c r="S143" i="1"/>
  <c r="AC136" i="1"/>
  <c r="T131" i="1"/>
  <c r="U131" i="1" l="1"/>
  <c r="AE136" i="1" s="1"/>
  <c r="AD136" i="1"/>
  <c r="S145" i="1"/>
  <c r="BF147" i="1"/>
  <c r="S144" i="1"/>
  <c r="O131" i="1"/>
  <c r="P131" i="1" l="1"/>
  <c r="N132" i="1" l="1"/>
  <c r="O132" i="1" l="1"/>
  <c r="P132" i="1" l="1"/>
  <c r="N133" i="1" l="1"/>
  <c r="O133" i="1" l="1"/>
  <c r="P133" i="1" l="1"/>
  <c r="N134" i="1" l="1"/>
  <c r="O134" i="1" s="1"/>
  <c r="P134" i="1" l="1"/>
  <c r="N135" i="1" s="1"/>
  <c r="X136" i="1" s="1"/>
  <c r="O135" i="1" l="1"/>
  <c r="P135" i="1" l="1"/>
  <c r="Y136" i="1"/>
  <c r="N136" i="1" l="1"/>
  <c r="O136" i="1" s="1"/>
  <c r="Z136" i="1"/>
  <c r="P136" i="1" l="1"/>
  <c r="N137" i="1" s="1"/>
  <c r="O137" i="1" s="1"/>
  <c r="P137" i="1" l="1"/>
  <c r="N138" i="1" s="1"/>
  <c r="N143" i="1" s="1"/>
  <c r="O138" i="1"/>
  <c r="P138" i="1" s="1"/>
  <c r="BF148" i="1" l="1"/>
  <c r="N144" i="1"/>
  <c r="N14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Revisor</author>
  </authors>
  <commentList>
    <comment ref="P8" authorId="0" shapeId="0" xr:uid="{BC745003-3FDD-453A-A6D8-3F231747D6ED}">
      <text>
        <r>
          <rPr>
            <b/>
            <sz val="9"/>
            <color indexed="81"/>
            <rFont val="Tahoma"/>
            <family val="2"/>
          </rPr>
          <t>Revisor:</t>
        </r>
        <r>
          <rPr>
            <sz val="9"/>
            <color indexed="81"/>
            <rFont val="Tahoma"/>
            <family val="2"/>
          </rPr>
          <t xml:space="preserve">
valor medido a campo</t>
        </r>
      </text>
    </comment>
    <comment ref="U8" authorId="0" shapeId="0" xr:uid="{BE7410CF-871F-4956-B178-B4F37F822F04}">
      <text>
        <r>
          <rPr>
            <b/>
            <sz val="9"/>
            <color indexed="81"/>
            <rFont val="Tahoma"/>
            <family val="2"/>
          </rPr>
          <t>Revisor:</t>
        </r>
        <r>
          <rPr>
            <sz val="9"/>
            <color indexed="81"/>
            <rFont val="Tahoma"/>
            <family val="2"/>
          </rPr>
          <t xml:space="preserve">
valor medido a campo</t>
        </r>
      </text>
    </comment>
  </commentList>
</comments>
</file>

<file path=xl/sharedStrings.xml><?xml version="1.0" encoding="utf-8"?>
<sst xmlns="http://schemas.openxmlformats.org/spreadsheetml/2006/main" count="108" uniqueCount="66">
  <si>
    <t>Season 1 (2015-2016)</t>
  </si>
  <si>
    <t>WI</t>
  </si>
  <si>
    <t>prof</t>
  </si>
  <si>
    <t>mm</t>
  </si>
  <si>
    <t>Lmin</t>
  </si>
  <si>
    <t>uc</t>
  </si>
  <si>
    <t>Lmax</t>
  </si>
  <si>
    <t>AD</t>
  </si>
  <si>
    <t>Estimados diarios</t>
  </si>
  <si>
    <t>Estimados promedios</t>
  </si>
  <si>
    <t>Observados</t>
  </si>
  <si>
    <t>Et diaria</t>
  </si>
  <si>
    <t>FTTAD</t>
  </si>
  <si>
    <t>8 plantas</t>
  </si>
  <si>
    <t>4plantas</t>
  </si>
  <si>
    <t>8 plantas sin Riego</t>
  </si>
  <si>
    <t>4plantas sin Riego</t>
  </si>
  <si>
    <t>8 plantas RIEGO</t>
  </si>
  <si>
    <t>4 plantas RIEGO</t>
  </si>
  <si>
    <t>secano</t>
  </si>
  <si>
    <t>riego</t>
  </si>
  <si>
    <t>%AD</t>
  </si>
  <si>
    <t>DDE</t>
  </si>
  <si>
    <t>ET0</t>
  </si>
  <si>
    <t>pp (mm)</t>
  </si>
  <si>
    <t>riego(mm)</t>
  </si>
  <si>
    <t>Eficiencia Riego</t>
  </si>
  <si>
    <t>PP+riego</t>
  </si>
  <si>
    <t>fecha</t>
  </si>
  <si>
    <t>Ttacum</t>
  </si>
  <si>
    <t>FTTBD</t>
  </si>
  <si>
    <t>kc8</t>
  </si>
  <si>
    <t>ETM</t>
  </si>
  <si>
    <t>ET</t>
  </si>
  <si>
    <t>AD8mm</t>
  </si>
  <si>
    <t>FAD</t>
  </si>
  <si>
    <t>kc4</t>
  </si>
  <si>
    <t>AD4mm</t>
  </si>
  <si>
    <t>Almi</t>
  </si>
  <si>
    <t>AD8R</t>
  </si>
  <si>
    <t>FAD8R</t>
  </si>
  <si>
    <t>exceso</t>
  </si>
  <si>
    <t>AD4R</t>
  </si>
  <si>
    <t>FAD4R</t>
  </si>
  <si>
    <t>4S</t>
  </si>
  <si>
    <t>8S</t>
  </si>
  <si>
    <t>12S</t>
  </si>
  <si>
    <t>4R</t>
  </si>
  <si>
    <t>8R</t>
  </si>
  <si>
    <t>12R</t>
  </si>
  <si>
    <t>IRR4</t>
  </si>
  <si>
    <t>IRR8</t>
  </si>
  <si>
    <t>IRR12</t>
  </si>
  <si>
    <t>R4</t>
  </si>
  <si>
    <t>R8</t>
  </si>
  <si>
    <t>R12</t>
  </si>
  <si>
    <t>Datos en paper</t>
  </si>
  <si>
    <t>relativo al observado paper</t>
  </si>
  <si>
    <t>obs</t>
  </si>
  <si>
    <t>est</t>
  </si>
  <si>
    <t>dif total mm</t>
  </si>
  <si>
    <t>S1</t>
  </si>
  <si>
    <t>4riego</t>
  </si>
  <si>
    <t>8riego</t>
  </si>
  <si>
    <t>4secano</t>
  </si>
  <si>
    <t>8secano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</si>
</sst>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color rgb="FFC00000"/>
      <name val="Arial"/>
      <family val="2"/>
    </font>
    <font>
      <sz val="10"/>
      <color theme="4"/>
      <name val="Arial"/>
      <family val="2"/>
    </font>
    <font>
      <sz val="11"/>
      <name val="Arial"/>
      <family val="2"/>
    </font>
    <font>
      <b/>
      <sz val="11"/>
      <color rgb="FFFF0000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sz val="11"/>
      <color theme="4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11"/>
      <color indexed="8"/>
      <name val="Calibri"/>
      <family val="2"/>
    </font>
    <font>
      <sz val="11"/>
      <color rgb="FFFF0000"/>
      <name val="Arial"/>
      <family val="2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7" xfId="0" applyFill="1" applyBorder="1" applyAlignment="1">
      <alignment horizontal="left"/>
    </xf>
    <xf numFmtId="1" fontId="0" fillId="2" borderId="7" xfId="0" applyNumberFormat="1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2" borderId="5" xfId="0" applyFill="1" applyBorder="1" applyAlignment="1">
      <alignment horizontal="left"/>
    </xf>
    <xf numFmtId="1" fontId="0" fillId="0" borderId="0" xfId="0" applyNumberFormat="1"/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1" fontId="0" fillId="2" borderId="10" xfId="0" applyNumberFormat="1" applyFill="1" applyBorder="1" applyAlignment="1">
      <alignment horizontal="left"/>
    </xf>
    <xf numFmtId="0" fontId="0" fillId="4" borderId="0" xfId="0" applyFill="1" applyAlignment="1">
      <alignment horizontal="left"/>
    </xf>
    <xf numFmtId="0" fontId="1" fillId="4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1" fillId="6" borderId="0" xfId="0" applyFont="1" applyFill="1" applyAlignment="1">
      <alignment horizontal="left"/>
    </xf>
    <xf numFmtId="0" fontId="0" fillId="4" borderId="0" xfId="0" applyFill="1"/>
    <xf numFmtId="0" fontId="1" fillId="4" borderId="0" xfId="0" applyFont="1" applyFill="1"/>
    <xf numFmtId="0" fontId="1" fillId="7" borderId="11" xfId="0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" fillId="7" borderId="3" xfId="0" applyFont="1" applyFill="1" applyBorder="1" applyAlignment="1">
      <alignment horizontal="left"/>
    </xf>
    <xf numFmtId="0" fontId="1" fillId="5" borderId="0" xfId="0" applyFont="1" applyFill="1" applyAlignment="1">
      <alignment horizontal="left"/>
    </xf>
    <xf numFmtId="0" fontId="0" fillId="8" borderId="11" xfId="0" applyFill="1" applyBorder="1" applyAlignment="1">
      <alignment horizontal="left"/>
    </xf>
    <xf numFmtId="0" fontId="0" fillId="9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10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1" fillId="11" borderId="0" xfId="0" applyFont="1" applyFill="1" applyAlignment="1">
      <alignment horizontal="left"/>
    </xf>
    <xf numFmtId="0" fontId="2" fillId="1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1" fillId="7" borderId="6" xfId="0" applyFont="1" applyFill="1" applyBorder="1" applyAlignment="1">
      <alignment horizontal="left"/>
    </xf>
    <xf numFmtId="0" fontId="1" fillId="7" borderId="0" xfId="0" applyFont="1" applyFill="1" applyAlignment="1">
      <alignment horizontal="left"/>
    </xf>
    <xf numFmtId="0" fontId="1" fillId="7" borderId="7" xfId="0" applyFont="1" applyFill="1" applyBorder="1" applyAlignment="1">
      <alignment horizontal="left"/>
    </xf>
    <xf numFmtId="0" fontId="4" fillId="5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" fillId="7" borderId="4" xfId="0" applyFont="1" applyFill="1" applyBorder="1" applyAlignment="1">
      <alignment horizontal="left"/>
    </xf>
    <xf numFmtId="0" fontId="1" fillId="7" borderId="12" xfId="0" applyFont="1" applyFill="1" applyBorder="1" applyAlignment="1">
      <alignment horizontal="left"/>
    </xf>
    <xf numFmtId="0" fontId="1" fillId="7" borderId="5" xfId="0" applyFont="1" applyFill="1" applyBorder="1" applyAlignment="1">
      <alignment horizontal="left"/>
    </xf>
    <xf numFmtId="0" fontId="7" fillId="5" borderId="0" xfId="0" applyFont="1" applyFill="1" applyAlignment="1">
      <alignment horizontal="left"/>
    </xf>
    <xf numFmtId="2" fontId="1" fillId="0" borderId="0" xfId="0" applyNumberFormat="1" applyFont="1" applyAlignment="1">
      <alignment horizontal="left"/>
    </xf>
    <xf numFmtId="2" fontId="8" fillId="0" borderId="0" xfId="0" applyNumberFormat="1" applyFont="1" applyAlignment="1">
      <alignment horizontal="left"/>
    </xf>
    <xf numFmtId="0" fontId="9" fillId="0" borderId="0" xfId="0" applyFont="1"/>
    <xf numFmtId="0" fontId="10" fillId="0" borderId="0" xfId="0" applyFont="1"/>
    <xf numFmtId="0" fontId="0" fillId="13" borderId="0" xfId="0" applyFill="1" applyAlignment="1">
      <alignment horizontal="left"/>
    </xf>
    <xf numFmtId="14" fontId="1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4" fontId="7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1" fontId="0" fillId="2" borderId="0" xfId="0" applyNumberFormat="1" applyFill="1" applyAlignment="1">
      <alignment horizontal="left"/>
    </xf>
    <xf numFmtId="2" fontId="0" fillId="2" borderId="0" xfId="0" applyNumberFormat="1" applyFill="1" applyAlignment="1">
      <alignment horizontal="left"/>
    </xf>
    <xf numFmtId="2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1" fillId="0" borderId="0" xfId="0" applyFont="1" applyAlignment="1">
      <alignment horizontal="left"/>
    </xf>
    <xf numFmtId="164" fontId="0" fillId="13" borderId="0" xfId="0" applyNumberFormat="1" applyFill="1" applyAlignment="1">
      <alignment horizontal="left"/>
    </xf>
    <xf numFmtId="164" fontId="0" fillId="0" borderId="0" xfId="0" applyNumberFormat="1" applyAlignment="1">
      <alignment horizontal="left"/>
    </xf>
    <xf numFmtId="0" fontId="12" fillId="0" borderId="0" xfId="0" applyFont="1"/>
    <xf numFmtId="2" fontId="1" fillId="8" borderId="0" xfId="0" applyNumberFormat="1" applyFont="1" applyFill="1" applyAlignment="1">
      <alignment horizontal="left"/>
    </xf>
    <xf numFmtId="16" fontId="2" fillId="12" borderId="0" xfId="0" applyNumberFormat="1" applyFont="1" applyFill="1" applyAlignment="1">
      <alignment horizontal="left"/>
    </xf>
    <xf numFmtId="1" fontId="3" fillId="0" borderId="0" xfId="0" applyNumberFormat="1" applyFont="1" applyAlignment="1">
      <alignment horizontal="left"/>
    </xf>
    <xf numFmtId="2" fontId="9" fillId="0" borderId="0" xfId="0" applyNumberFormat="1" applyFont="1"/>
    <xf numFmtId="2" fontId="0" fillId="0" borderId="0" xfId="0" applyNumberFormat="1"/>
    <xf numFmtId="2" fontId="10" fillId="0" borderId="0" xfId="0" applyNumberFormat="1" applyFont="1"/>
    <xf numFmtId="0" fontId="13" fillId="0" borderId="0" xfId="0" applyFont="1" applyAlignment="1">
      <alignment horizontal="left"/>
    </xf>
    <xf numFmtId="14" fontId="14" fillId="14" borderId="0" xfId="0" applyNumberFormat="1" applyFont="1" applyFill="1" applyAlignment="1">
      <alignment horizontal="left"/>
    </xf>
    <xf numFmtId="14" fontId="15" fillId="14" borderId="0" xfId="0" applyNumberFormat="1" applyFont="1" applyFill="1" applyAlignment="1">
      <alignment horizontal="left"/>
    </xf>
    <xf numFmtId="164" fontId="0" fillId="15" borderId="0" xfId="0" applyNumberFormat="1" applyFill="1" applyAlignment="1">
      <alignment horizontal="left"/>
    </xf>
    <xf numFmtId="164" fontId="0" fillId="16" borderId="0" xfId="0" applyNumberFormat="1" applyFill="1" applyAlignment="1">
      <alignment horizontal="left"/>
    </xf>
    <xf numFmtId="1" fontId="16" fillId="2" borderId="0" xfId="0" applyNumberFormat="1" applyFont="1" applyFill="1" applyAlignment="1">
      <alignment horizontal="left"/>
    </xf>
    <xf numFmtId="164" fontId="0" fillId="17" borderId="1" xfId="0" applyNumberFormat="1" applyFill="1" applyBorder="1" applyAlignment="1">
      <alignment horizontal="left"/>
    </xf>
    <xf numFmtId="164" fontId="0" fillId="17" borderId="2" xfId="0" applyNumberFormat="1" applyFill="1" applyBorder="1" applyAlignment="1">
      <alignment horizontal="left"/>
    </xf>
    <xf numFmtId="164" fontId="0" fillId="17" borderId="3" xfId="0" applyNumberFormat="1" applyFill="1" applyBorder="1" applyAlignment="1">
      <alignment horizontal="left"/>
    </xf>
    <xf numFmtId="1" fontId="1" fillId="3" borderId="0" xfId="0" applyNumberFormat="1" applyFont="1" applyFill="1" applyAlignment="1">
      <alignment horizontal="left"/>
    </xf>
    <xf numFmtId="1" fontId="1" fillId="3" borderId="11" xfId="0" applyNumberFormat="1" applyFont="1" applyFill="1" applyBorder="1" applyAlignment="1">
      <alignment horizontal="left"/>
    </xf>
    <xf numFmtId="1" fontId="1" fillId="2" borderId="11" xfId="0" applyNumberFormat="1" applyFont="1" applyFill="1" applyBorder="1" applyAlignment="1">
      <alignment horizontal="left"/>
    </xf>
    <xf numFmtId="1" fontId="1" fillId="17" borderId="8" xfId="0" applyNumberFormat="1" applyFont="1" applyFill="1" applyBorder="1" applyAlignment="1">
      <alignment horizontal="left"/>
    </xf>
    <xf numFmtId="1" fontId="1" fillId="17" borderId="9" xfId="0" applyNumberFormat="1" applyFont="1" applyFill="1" applyBorder="1" applyAlignment="1">
      <alignment horizontal="left"/>
    </xf>
    <xf numFmtId="1" fontId="1" fillId="17" borderId="10" xfId="0" applyNumberFormat="1" applyFont="1" applyFill="1" applyBorder="1" applyAlignment="1">
      <alignment horizontal="left"/>
    </xf>
    <xf numFmtId="1" fontId="1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8S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'Balances Season1 dens'!$O$7</c:f>
              <c:strCache>
                <c:ptCount val="1"/>
                <c:pt idx="0">
                  <c:v>AD8mm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'Balances Season1 dens'!$K$8:$K$136</c:f>
              <c:numCache>
                <c:formatCode>0.00</c:formatCode>
                <c:ptCount val="129"/>
                <c:pt idx="1">
                  <c:v>4.3731778425655961E-3</c:v>
                </c:pt>
                <c:pt idx="2">
                  <c:v>7.2278911564625827E-3</c:v>
                </c:pt>
                <c:pt idx="3">
                  <c:v>1.2572886297376091E-2</c:v>
                </c:pt>
                <c:pt idx="4">
                  <c:v>1.7857142857142853E-2</c:v>
                </c:pt>
                <c:pt idx="5">
                  <c:v>2.411321671525753E-2</c:v>
                </c:pt>
                <c:pt idx="6">
                  <c:v>3.1280369290573366E-2</c:v>
                </c:pt>
                <c:pt idx="7">
                  <c:v>3.8265306122448974E-2</c:v>
                </c:pt>
                <c:pt idx="8">
                  <c:v>4.5796890184645278E-2</c:v>
                </c:pt>
                <c:pt idx="9">
                  <c:v>5.2721088435374146E-2</c:v>
                </c:pt>
                <c:pt idx="10">
                  <c:v>5.8612730806608358E-2</c:v>
                </c:pt>
                <c:pt idx="11">
                  <c:v>6.3836248785228381E-2</c:v>
                </c:pt>
                <c:pt idx="12">
                  <c:v>7.2278911564625847E-2</c:v>
                </c:pt>
                <c:pt idx="13">
                  <c:v>8.169339164237123E-2</c:v>
                </c:pt>
                <c:pt idx="14">
                  <c:v>9.0743440233236161E-2</c:v>
                </c:pt>
                <c:pt idx="15">
                  <c:v>9.5602526724975712E-2</c:v>
                </c:pt>
                <c:pt idx="16">
                  <c:v>0.10034013605442178</c:v>
                </c:pt>
                <c:pt idx="17">
                  <c:v>0.10459183673469388</c:v>
                </c:pt>
                <c:pt idx="18">
                  <c:v>0.10768950437317784</c:v>
                </c:pt>
                <c:pt idx="19">
                  <c:v>0.11273080660835764</c:v>
                </c:pt>
                <c:pt idx="20">
                  <c:v>0.11740767735665696</c:v>
                </c:pt>
                <c:pt idx="21">
                  <c:v>0.12287414965986394</c:v>
                </c:pt>
                <c:pt idx="22">
                  <c:v>0.12900874635568513</c:v>
                </c:pt>
                <c:pt idx="23">
                  <c:v>0.13465743440233235</c:v>
                </c:pt>
                <c:pt idx="24">
                  <c:v>0.14212827988338192</c:v>
                </c:pt>
                <c:pt idx="25">
                  <c:v>0.14735179786200195</c:v>
                </c:pt>
                <c:pt idx="26">
                  <c:v>0.1526360544217687</c:v>
                </c:pt>
                <c:pt idx="27">
                  <c:v>0.15761661807580174</c:v>
                </c:pt>
                <c:pt idx="28">
                  <c:v>0.16326530612244899</c:v>
                </c:pt>
                <c:pt idx="29">
                  <c:v>0.17122206025267253</c:v>
                </c:pt>
                <c:pt idx="30">
                  <c:v>0.17674927113702626</c:v>
                </c:pt>
                <c:pt idx="31">
                  <c:v>0.18464528668610306</c:v>
                </c:pt>
                <c:pt idx="32">
                  <c:v>0.19381681243926147</c:v>
                </c:pt>
                <c:pt idx="33">
                  <c:v>0.19812925170068033</c:v>
                </c:pt>
                <c:pt idx="34">
                  <c:v>0.20165208940719151</c:v>
                </c:pt>
                <c:pt idx="35">
                  <c:v>0.20699708454810503</c:v>
                </c:pt>
                <c:pt idx="36">
                  <c:v>0.21416423712342086</c:v>
                </c:pt>
                <c:pt idx="37">
                  <c:v>0.22120991253644323</c:v>
                </c:pt>
                <c:pt idx="38">
                  <c:v>0.22898445092322653</c:v>
                </c:pt>
                <c:pt idx="39">
                  <c:v>0.23773080660835771</c:v>
                </c:pt>
                <c:pt idx="40">
                  <c:v>0.24702380952380962</c:v>
                </c:pt>
                <c:pt idx="41">
                  <c:v>0.25668124392614194</c:v>
                </c:pt>
                <c:pt idx="42">
                  <c:v>0.26330174927113709</c:v>
                </c:pt>
                <c:pt idx="43">
                  <c:v>0.26901117589893103</c:v>
                </c:pt>
                <c:pt idx="44">
                  <c:v>0.27636054421768713</c:v>
                </c:pt>
                <c:pt idx="45">
                  <c:v>0.28607871720116623</c:v>
                </c:pt>
                <c:pt idx="46">
                  <c:v>0.29130223517978626</c:v>
                </c:pt>
                <c:pt idx="47">
                  <c:v>0.29731535471331394</c:v>
                </c:pt>
                <c:pt idx="48">
                  <c:v>0.30430029154518956</c:v>
                </c:pt>
                <c:pt idx="49">
                  <c:v>0.31219630709426638</c:v>
                </c:pt>
                <c:pt idx="50">
                  <c:v>0.32276482021379987</c:v>
                </c:pt>
                <c:pt idx="51">
                  <c:v>0.33157191448007778</c:v>
                </c:pt>
                <c:pt idx="52">
                  <c:v>0.3385568513119534</c:v>
                </c:pt>
                <c:pt idx="53">
                  <c:v>0.34839650145772605</c:v>
                </c:pt>
                <c:pt idx="54">
                  <c:v>0.35914723032069984</c:v>
                </c:pt>
                <c:pt idx="55">
                  <c:v>0.37159863945578242</c:v>
                </c:pt>
                <c:pt idx="56">
                  <c:v>0.3841107871720118</c:v>
                </c:pt>
                <c:pt idx="57">
                  <c:v>0.39801992225461624</c:v>
                </c:pt>
                <c:pt idx="58">
                  <c:v>0.40901360544217696</c:v>
                </c:pt>
                <c:pt idx="59">
                  <c:v>0.41788143828960167</c:v>
                </c:pt>
                <c:pt idx="60">
                  <c:v>0.42705296404276011</c:v>
                </c:pt>
                <c:pt idx="61">
                  <c:v>0.43792517006802734</c:v>
                </c:pt>
                <c:pt idx="62">
                  <c:v>0.44861516034985438</c:v>
                </c:pt>
                <c:pt idx="63">
                  <c:v>0.45942662779397486</c:v>
                </c:pt>
                <c:pt idx="64">
                  <c:v>0.46744412050534512</c:v>
                </c:pt>
                <c:pt idx="65">
                  <c:v>0.47448979591836749</c:v>
                </c:pt>
                <c:pt idx="66">
                  <c:v>0.48129251700680287</c:v>
                </c:pt>
                <c:pt idx="67">
                  <c:v>0.49016034985422757</c:v>
                </c:pt>
                <c:pt idx="68">
                  <c:v>0.49659863945578253</c:v>
                </c:pt>
                <c:pt idx="69">
                  <c:v>0.50406948493683201</c:v>
                </c:pt>
                <c:pt idx="70">
                  <c:v>0.51548833819242001</c:v>
                </c:pt>
                <c:pt idx="71">
                  <c:v>0.52551020408163274</c:v>
                </c:pt>
                <c:pt idx="72">
                  <c:v>0.53285957240038884</c:v>
                </c:pt>
                <c:pt idx="73">
                  <c:v>0.54300291545189516</c:v>
                </c:pt>
                <c:pt idx="74">
                  <c:v>0.55126336248785246</c:v>
                </c:pt>
                <c:pt idx="75">
                  <c:v>0.55849125364431507</c:v>
                </c:pt>
                <c:pt idx="76">
                  <c:v>0.56942419825072899</c:v>
                </c:pt>
                <c:pt idx="77">
                  <c:v>0.57738095238095255</c:v>
                </c:pt>
                <c:pt idx="78">
                  <c:v>0.58618804664723045</c:v>
                </c:pt>
                <c:pt idx="79">
                  <c:v>0.59590621963070955</c:v>
                </c:pt>
                <c:pt idx="80">
                  <c:v>0.60708211856171057</c:v>
                </c:pt>
                <c:pt idx="81">
                  <c:v>0.61758989310009726</c:v>
                </c:pt>
                <c:pt idx="82">
                  <c:v>0.62572886297376107</c:v>
                </c:pt>
                <c:pt idx="83">
                  <c:v>0.635993683187561</c:v>
                </c:pt>
                <c:pt idx="84">
                  <c:v>0.64364674441205072</c:v>
                </c:pt>
                <c:pt idx="85">
                  <c:v>0.65014577259475237</c:v>
                </c:pt>
                <c:pt idx="86">
                  <c:v>0.65597667638483981</c:v>
                </c:pt>
                <c:pt idx="87">
                  <c:v>0.66284013605442194</c:v>
                </c:pt>
                <c:pt idx="88">
                  <c:v>0.67116132167152587</c:v>
                </c:pt>
                <c:pt idx="89">
                  <c:v>0.67996841593780388</c:v>
                </c:pt>
                <c:pt idx="90">
                  <c:v>0.6853741496598641</c:v>
                </c:pt>
                <c:pt idx="91">
                  <c:v>0.69241982507288646</c:v>
                </c:pt>
                <c:pt idx="92">
                  <c:v>0.70068027210884365</c:v>
                </c:pt>
                <c:pt idx="93">
                  <c:v>0.70991253644314878</c:v>
                </c:pt>
                <c:pt idx="94">
                  <c:v>0.72066326530612257</c:v>
                </c:pt>
                <c:pt idx="95">
                  <c:v>0.73098882410106913</c:v>
                </c:pt>
                <c:pt idx="96">
                  <c:v>0.74058551992225474</c:v>
                </c:pt>
                <c:pt idx="97">
                  <c:v>0.74848153547133145</c:v>
                </c:pt>
                <c:pt idx="98">
                  <c:v>0.75783527696793018</c:v>
                </c:pt>
                <c:pt idx="99">
                  <c:v>0.76724975704567555</c:v>
                </c:pt>
                <c:pt idx="100">
                  <c:v>0.77538872691933935</c:v>
                </c:pt>
                <c:pt idx="101">
                  <c:v>0.78449951409135099</c:v>
                </c:pt>
                <c:pt idx="102">
                  <c:v>0.79525024295432478</c:v>
                </c:pt>
                <c:pt idx="103">
                  <c:v>0.8040573372206028</c:v>
                </c:pt>
                <c:pt idx="104">
                  <c:v>0.812074829931973</c:v>
                </c:pt>
                <c:pt idx="105">
                  <c:v>0.82015306122449005</c:v>
                </c:pt>
                <c:pt idx="106">
                  <c:v>0.83078231292517024</c:v>
                </c:pt>
                <c:pt idx="107">
                  <c:v>0.84129008746355705</c:v>
                </c:pt>
                <c:pt idx="108">
                  <c:v>0.85064382896015578</c:v>
                </c:pt>
                <c:pt idx="109">
                  <c:v>0.85811467444120526</c:v>
                </c:pt>
                <c:pt idx="110">
                  <c:v>0.86516034985422752</c:v>
                </c:pt>
                <c:pt idx="111">
                  <c:v>0.87427113702623926</c:v>
                </c:pt>
                <c:pt idx="112">
                  <c:v>0.88562925170068041</c:v>
                </c:pt>
                <c:pt idx="113">
                  <c:v>0.89710884353741516</c:v>
                </c:pt>
                <c:pt idx="114">
                  <c:v>0.906887755102041</c:v>
                </c:pt>
                <c:pt idx="115">
                  <c:v>0.9134475218658894</c:v>
                </c:pt>
                <c:pt idx="116">
                  <c:v>0.92091836734693888</c:v>
                </c:pt>
                <c:pt idx="117">
                  <c:v>0.92620262390670571</c:v>
                </c:pt>
                <c:pt idx="118">
                  <c:v>0.9328838678328476</c:v>
                </c:pt>
                <c:pt idx="119">
                  <c:v>0.93865403304178829</c:v>
                </c:pt>
                <c:pt idx="120">
                  <c:v>0.94375607385811489</c:v>
                </c:pt>
                <c:pt idx="121">
                  <c:v>0.94825072886297401</c:v>
                </c:pt>
                <c:pt idx="122">
                  <c:v>0.95420310981535494</c:v>
                </c:pt>
                <c:pt idx="123">
                  <c:v>0.96130952380952406</c:v>
                </c:pt>
                <c:pt idx="124">
                  <c:v>0.96653304178814403</c:v>
                </c:pt>
                <c:pt idx="125">
                  <c:v>0.97139212827988353</c:v>
                </c:pt>
                <c:pt idx="126">
                  <c:v>0.97691933916423723</c:v>
                </c:pt>
                <c:pt idx="127">
                  <c:v>0.98420796890184659</c:v>
                </c:pt>
                <c:pt idx="128">
                  <c:v>0.98973517978620029</c:v>
                </c:pt>
              </c:numCache>
            </c:numRef>
          </c:xVal>
          <c:yVal>
            <c:numRef>
              <c:f>'Balances Season1 dens'!$P$8:$P$136</c:f>
              <c:numCache>
                <c:formatCode>0.00</c:formatCode>
                <c:ptCount val="129"/>
                <c:pt idx="0">
                  <c:v>0.54807854563378922</c:v>
                </c:pt>
                <c:pt idx="1">
                  <c:v>0.54807854563378922</c:v>
                </c:pt>
                <c:pt idx="2">
                  <c:v>0.54807854563378922</c:v>
                </c:pt>
                <c:pt idx="3">
                  <c:v>0.54807854563378922</c:v>
                </c:pt>
                <c:pt idx="4">
                  <c:v>0.54807854563378922</c:v>
                </c:pt>
                <c:pt idx="5">
                  <c:v>0.54807854563378922</c:v>
                </c:pt>
                <c:pt idx="6">
                  <c:v>0.54807854563378922</c:v>
                </c:pt>
                <c:pt idx="7">
                  <c:v>0.54807854563378922</c:v>
                </c:pt>
                <c:pt idx="8">
                  <c:v>0.54807854563378922</c:v>
                </c:pt>
                <c:pt idx="9">
                  <c:v>0.54807854563378922</c:v>
                </c:pt>
                <c:pt idx="10">
                  <c:v>0.54807854563378922</c:v>
                </c:pt>
                <c:pt idx="11" formatCode="General">
                  <c:v>0.54077101833158714</c:v>
                </c:pt>
                <c:pt idx="12" formatCode="General">
                  <c:v>0.53208744234483973</c:v>
                </c:pt>
                <c:pt idx="13" formatCode="General">
                  <c:v>0.52339269297661173</c:v>
                </c:pt>
                <c:pt idx="14" formatCode="General">
                  <c:v>0.51539944789191039</c:v>
                </c:pt>
                <c:pt idx="15" formatCode="General">
                  <c:v>0.57744036088396111</c:v>
                </c:pt>
                <c:pt idx="16" formatCode="General">
                  <c:v>0.57089172863468785</c:v>
                </c:pt>
                <c:pt idx="17" formatCode="General">
                  <c:v>0.56368136043579586</c:v>
                </c:pt>
                <c:pt idx="18" formatCode="General">
                  <c:v>0.55557219084082066</c:v>
                </c:pt>
                <c:pt idx="19" formatCode="General">
                  <c:v>0.58454986542593657</c:v>
                </c:pt>
                <c:pt idx="20" formatCode="General">
                  <c:v>0.57605876406745848</c:v>
                </c:pt>
                <c:pt idx="21" formatCode="General">
                  <c:v>0.56765917260280985</c:v>
                </c:pt>
                <c:pt idx="22" formatCode="General">
                  <c:v>0.55874837048759851</c:v>
                </c:pt>
                <c:pt idx="23" formatCode="General">
                  <c:v>0.55025726912912043</c:v>
                </c:pt>
                <c:pt idx="24" formatCode="General">
                  <c:v>0.55563291030828132</c:v>
                </c:pt>
                <c:pt idx="25" formatCode="General">
                  <c:v>0.60531329533778255</c:v>
                </c:pt>
                <c:pt idx="26" formatCode="General">
                  <c:v>0.59894977025075691</c:v>
                </c:pt>
                <c:pt idx="27" formatCode="General">
                  <c:v>0.59094284955321019</c:v>
                </c:pt>
                <c:pt idx="28" formatCode="General">
                  <c:v>0.58254325808856167</c:v>
                </c:pt>
                <c:pt idx="29" formatCode="General">
                  <c:v>0.58542958357837871</c:v>
                </c:pt>
                <c:pt idx="30" formatCode="General">
                  <c:v>0.57763558892863109</c:v>
                </c:pt>
                <c:pt idx="31" formatCode="General">
                  <c:v>0.56952641933365589</c:v>
                </c:pt>
                <c:pt idx="32" formatCode="General">
                  <c:v>0.56244195202722747</c:v>
                </c:pt>
                <c:pt idx="33" formatCode="General">
                  <c:v>0.55395085066874938</c:v>
                </c:pt>
                <c:pt idx="34" formatCode="General">
                  <c:v>0.54605103740862082</c:v>
                </c:pt>
                <c:pt idx="35" formatCode="General">
                  <c:v>0.53836741809825761</c:v>
                </c:pt>
                <c:pt idx="36" formatCode="General">
                  <c:v>0.52907179708895991</c:v>
                </c:pt>
                <c:pt idx="37" formatCode="General">
                  <c:v>0.51756076645012938</c:v>
                </c:pt>
                <c:pt idx="38" formatCode="General">
                  <c:v>0.50392779080715755</c:v>
                </c:pt>
                <c:pt idx="39" formatCode="General">
                  <c:v>0.4864824978051509</c:v>
                </c:pt>
                <c:pt idx="40" formatCode="General">
                  <c:v>0.47543986188607507</c:v>
                </c:pt>
                <c:pt idx="41" formatCode="General">
                  <c:v>0.47563934946021652</c:v>
                </c:pt>
                <c:pt idx="42" formatCode="General">
                  <c:v>0.47766628603989963</c:v>
                </c:pt>
                <c:pt idx="43" formatCode="General">
                  <c:v>0.46551104336561716</c:v>
                </c:pt>
                <c:pt idx="44" formatCode="General">
                  <c:v>0.45370869002964498</c:v>
                </c:pt>
                <c:pt idx="45" formatCode="General">
                  <c:v>0.44009336469825394</c:v>
                </c:pt>
                <c:pt idx="46" formatCode="General">
                  <c:v>0.42568431278302804</c:v>
                </c:pt>
                <c:pt idx="47" formatCode="General">
                  <c:v>0.41299695050663798</c:v>
                </c:pt>
                <c:pt idx="48" formatCode="General">
                  <c:v>0.39922933008426648</c:v>
                </c:pt>
                <c:pt idx="49" formatCode="General">
                  <c:v>0.39182204803593507</c:v>
                </c:pt>
                <c:pt idx="50" formatCode="General">
                  <c:v>0.38131953822542314</c:v>
                </c:pt>
                <c:pt idx="51" formatCode="General">
                  <c:v>0.37058049812298377</c:v>
                </c:pt>
                <c:pt idx="52" formatCode="General">
                  <c:v>0.35538645051984158</c:v>
                </c:pt>
                <c:pt idx="53" formatCode="General">
                  <c:v>0.34330826807751363</c:v>
                </c:pt>
                <c:pt idx="54" formatCode="General">
                  <c:v>0.33107841173706298</c:v>
                </c:pt>
                <c:pt idx="55" formatCode="General">
                  <c:v>0.31780859029891945</c:v>
                </c:pt>
                <c:pt idx="56" formatCode="General">
                  <c:v>0.30229727497811248</c:v>
                </c:pt>
                <c:pt idx="57" formatCode="General">
                  <c:v>0.287960833901659</c:v>
                </c:pt>
                <c:pt idx="58" formatCode="General">
                  <c:v>0.27463452224258678</c:v>
                </c:pt>
                <c:pt idx="59" formatCode="General">
                  <c:v>0.26676376546824332</c:v>
                </c:pt>
                <c:pt idx="60" formatCode="General">
                  <c:v>0.27896858042413009</c:v>
                </c:pt>
                <c:pt idx="61" formatCode="General">
                  <c:v>0.26773824088578185</c:v>
                </c:pt>
                <c:pt idx="62" formatCode="General">
                  <c:v>0.25802748344663262</c:v>
                </c:pt>
                <c:pt idx="63" formatCode="General">
                  <c:v>0.25740799355395239</c:v>
                </c:pt>
                <c:pt idx="64" formatCode="General">
                  <c:v>0.24579788698419189</c:v>
                </c:pt>
                <c:pt idx="65" formatCode="General">
                  <c:v>0.23579375745088502</c:v>
                </c:pt>
                <c:pt idx="66" formatCode="General">
                  <c:v>0.22555304993544445</c:v>
                </c:pt>
                <c:pt idx="67" formatCode="General">
                  <c:v>0.21602997407650235</c:v>
                </c:pt>
                <c:pt idx="68" formatCode="General">
                  <c:v>0.20561418008064195</c:v>
                </c:pt>
                <c:pt idx="69" formatCode="General">
                  <c:v>0.19715354825672679</c:v>
                </c:pt>
                <c:pt idx="70" formatCode="General">
                  <c:v>0.18666702653031395</c:v>
                </c:pt>
                <c:pt idx="71" formatCode="General">
                  <c:v>0.17697393113496596</c:v>
                </c:pt>
                <c:pt idx="72" formatCode="General">
                  <c:v>0.16758776328599015</c:v>
                </c:pt>
                <c:pt idx="73" formatCode="General">
                  <c:v>0.1585004066204394</c:v>
                </c:pt>
                <c:pt idx="74" formatCode="General">
                  <c:v>0.15000101821602019</c:v>
                </c:pt>
                <c:pt idx="75" formatCode="General">
                  <c:v>0.1466697893768647</c:v>
                </c:pt>
                <c:pt idx="76" formatCode="General">
                  <c:v>0.13811001934843978</c:v>
                </c:pt>
                <c:pt idx="77" formatCode="General">
                  <c:v>0.13026463892012352</c:v>
                </c:pt>
                <c:pt idx="78" formatCode="General">
                  <c:v>0.12594954438366057</c:v>
                </c:pt>
                <c:pt idx="79" formatCode="General">
                  <c:v>0.12148387214707239</c:v>
                </c:pt>
                <c:pt idx="80" formatCode="General">
                  <c:v>0.17860860199802386</c:v>
                </c:pt>
                <c:pt idx="81" formatCode="General">
                  <c:v>0.21900032418115722</c:v>
                </c:pt>
                <c:pt idx="82" formatCode="General">
                  <c:v>0.2077998789855037</c:v>
                </c:pt>
                <c:pt idx="83" formatCode="General">
                  <c:v>0.32552762110365929</c:v>
                </c:pt>
                <c:pt idx="84" formatCode="General">
                  <c:v>0.30987826603219359</c:v>
                </c:pt>
                <c:pt idx="85" formatCode="General">
                  <c:v>0.29514790460630513</c:v>
                </c:pt>
                <c:pt idx="86" formatCode="General">
                  <c:v>0.28393898977534648</c:v>
                </c:pt>
                <c:pt idx="87" formatCode="General">
                  <c:v>0.27831310781479313</c:v>
                </c:pt>
                <c:pt idx="88" formatCode="General">
                  <c:v>0.27042324544682905</c:v>
                </c:pt>
                <c:pt idx="89" formatCode="General">
                  <c:v>0.26908391520862163</c:v>
                </c:pt>
                <c:pt idx="90" formatCode="General">
                  <c:v>0.25713551063123036</c:v>
                </c:pt>
                <c:pt idx="91" formatCode="General">
                  <c:v>0.24838362970245656</c:v>
                </c:pt>
                <c:pt idx="92" formatCode="General">
                  <c:v>0.23765475300915953</c:v>
                </c:pt>
                <c:pt idx="93" formatCode="General">
                  <c:v>0.22684864171358493</c:v>
                </c:pt>
                <c:pt idx="94" formatCode="General">
                  <c:v>0.21812895721002309</c:v>
                </c:pt>
                <c:pt idx="95" formatCode="General">
                  <c:v>0.25229378677849018</c:v>
                </c:pt>
                <c:pt idx="96" formatCode="General">
                  <c:v>0.42306674325185523</c:v>
                </c:pt>
                <c:pt idx="97" formatCode="General">
                  <c:v>0.44495960540181406</c:v>
                </c:pt>
                <c:pt idx="98" formatCode="General">
                  <c:v>0.43309877250423612</c:v>
                </c:pt>
                <c:pt idx="99" formatCode="General">
                  <c:v>0.4140589875800561</c:v>
                </c:pt>
                <c:pt idx="100" formatCode="General">
                  <c:v>0.39668847796868456</c:v>
                </c:pt>
                <c:pt idx="101" formatCode="General">
                  <c:v>0.4142075905014363</c:v>
                </c:pt>
                <c:pt idx="102" formatCode="General">
                  <c:v>0.53524785603580216</c:v>
                </c:pt>
                <c:pt idx="103" formatCode="General">
                  <c:v>0.51488586690301474</c:v>
                </c:pt>
                <c:pt idx="104" formatCode="General">
                  <c:v>0.4932225567161056</c:v>
                </c:pt>
                <c:pt idx="105" formatCode="General">
                  <c:v>0.47530656085921513</c:v>
                </c:pt>
                <c:pt idx="106" formatCode="General">
                  <c:v>0.49683494002184125</c:v>
                </c:pt>
                <c:pt idx="107" formatCode="General">
                  <c:v>0.47947308842790159</c:v>
                </c:pt>
                <c:pt idx="108" formatCode="General">
                  <c:v>0.46851079990649425</c:v>
                </c:pt>
                <c:pt idx="109" formatCode="General">
                  <c:v>0.45560389703917759</c:v>
                </c:pt>
                <c:pt idx="110" formatCode="General">
                  <c:v>0.44139559945536955</c:v>
                </c:pt>
                <c:pt idx="111" formatCode="General">
                  <c:v>0.42733693042949533</c:v>
                </c:pt>
                <c:pt idx="112" formatCode="General">
                  <c:v>0.41245592147970433</c:v>
                </c:pt>
                <c:pt idx="113" formatCode="General">
                  <c:v>0.40007943934530832</c:v>
                </c:pt>
                <c:pt idx="114" formatCode="General">
                  <c:v>0.42835158342908514</c:v>
                </c:pt>
                <c:pt idx="115" formatCode="General">
                  <c:v>0.41661530292627974</c:v>
                </c:pt>
                <c:pt idx="116" formatCode="General">
                  <c:v>0.40595466639359079</c:v>
                </c:pt>
                <c:pt idx="117" formatCode="General">
                  <c:v>0.39574832967416912</c:v>
                </c:pt>
                <c:pt idx="118" formatCode="General">
                  <c:v>0.38646864124680241</c:v>
                </c:pt>
                <c:pt idx="119" formatCode="General">
                  <c:v>0.3797069611137458</c:v>
                </c:pt>
                <c:pt idx="120" formatCode="General">
                  <c:v>0.37196778682814463</c:v>
                </c:pt>
                <c:pt idx="121" formatCode="General">
                  <c:v>0.36471365890194807</c:v>
                </c:pt>
                <c:pt idx="122" formatCode="General">
                  <c:v>0.35795729149182803</c:v>
                </c:pt>
                <c:pt idx="123" formatCode="General">
                  <c:v>0.39232980811835205</c:v>
                </c:pt>
                <c:pt idx="124" formatCode="General">
                  <c:v>0.38448028832590941</c:v>
                </c:pt>
                <c:pt idx="125" formatCode="General">
                  <c:v>0.37787470046175253</c:v>
                </c:pt>
                <c:pt idx="126" formatCode="General">
                  <c:v>0.37207835328276423</c:v>
                </c:pt>
                <c:pt idx="127" formatCode="General">
                  <c:v>0.36590848562058809</c:v>
                </c:pt>
                <c:pt idx="128" formatCode="General">
                  <c:v>0.36081145268228526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6D-4CE9-8B78-B71F089187B2}"/>
            </c:ext>
          </c:extLst>
        </c:ser>
        <c:ser>
          <c:idx val="1"/>
          <c:order val="1"/>
          <c:tx>
            <c:strRef>
              <c:f>'Balances Season1 dens'!$AZ$7</c:f>
              <c:strCache>
                <c:ptCount val="1"/>
                <c:pt idx="0">
                  <c:v>8S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'Balances Season1 dens'!$K$8:$K$136</c:f>
              <c:numCache>
                <c:formatCode>0.00</c:formatCode>
                <c:ptCount val="129"/>
                <c:pt idx="1">
                  <c:v>4.3731778425655961E-3</c:v>
                </c:pt>
                <c:pt idx="2">
                  <c:v>7.2278911564625827E-3</c:v>
                </c:pt>
                <c:pt idx="3">
                  <c:v>1.2572886297376091E-2</c:v>
                </c:pt>
                <c:pt idx="4">
                  <c:v>1.7857142857142853E-2</c:v>
                </c:pt>
                <c:pt idx="5">
                  <c:v>2.411321671525753E-2</c:v>
                </c:pt>
                <c:pt idx="6">
                  <c:v>3.1280369290573366E-2</c:v>
                </c:pt>
                <c:pt idx="7">
                  <c:v>3.8265306122448974E-2</c:v>
                </c:pt>
                <c:pt idx="8">
                  <c:v>4.5796890184645278E-2</c:v>
                </c:pt>
                <c:pt idx="9">
                  <c:v>5.2721088435374146E-2</c:v>
                </c:pt>
                <c:pt idx="10">
                  <c:v>5.8612730806608358E-2</c:v>
                </c:pt>
                <c:pt idx="11">
                  <c:v>6.3836248785228381E-2</c:v>
                </c:pt>
                <c:pt idx="12">
                  <c:v>7.2278911564625847E-2</c:v>
                </c:pt>
                <c:pt idx="13">
                  <c:v>8.169339164237123E-2</c:v>
                </c:pt>
                <c:pt idx="14">
                  <c:v>9.0743440233236161E-2</c:v>
                </c:pt>
                <c:pt idx="15">
                  <c:v>9.5602526724975712E-2</c:v>
                </c:pt>
                <c:pt idx="16">
                  <c:v>0.10034013605442178</c:v>
                </c:pt>
                <c:pt idx="17">
                  <c:v>0.10459183673469388</c:v>
                </c:pt>
                <c:pt idx="18">
                  <c:v>0.10768950437317784</c:v>
                </c:pt>
                <c:pt idx="19">
                  <c:v>0.11273080660835764</c:v>
                </c:pt>
                <c:pt idx="20">
                  <c:v>0.11740767735665696</c:v>
                </c:pt>
                <c:pt idx="21">
                  <c:v>0.12287414965986394</c:v>
                </c:pt>
                <c:pt idx="22">
                  <c:v>0.12900874635568513</c:v>
                </c:pt>
                <c:pt idx="23">
                  <c:v>0.13465743440233235</c:v>
                </c:pt>
                <c:pt idx="24">
                  <c:v>0.14212827988338192</c:v>
                </c:pt>
                <c:pt idx="25">
                  <c:v>0.14735179786200195</c:v>
                </c:pt>
                <c:pt idx="26">
                  <c:v>0.1526360544217687</c:v>
                </c:pt>
                <c:pt idx="27">
                  <c:v>0.15761661807580174</c:v>
                </c:pt>
                <c:pt idx="28">
                  <c:v>0.16326530612244899</c:v>
                </c:pt>
                <c:pt idx="29">
                  <c:v>0.17122206025267253</c:v>
                </c:pt>
                <c:pt idx="30">
                  <c:v>0.17674927113702626</c:v>
                </c:pt>
                <c:pt idx="31">
                  <c:v>0.18464528668610306</c:v>
                </c:pt>
                <c:pt idx="32">
                  <c:v>0.19381681243926147</c:v>
                </c:pt>
                <c:pt idx="33">
                  <c:v>0.19812925170068033</c:v>
                </c:pt>
                <c:pt idx="34">
                  <c:v>0.20165208940719151</c:v>
                </c:pt>
                <c:pt idx="35">
                  <c:v>0.20699708454810503</c:v>
                </c:pt>
                <c:pt idx="36">
                  <c:v>0.21416423712342086</c:v>
                </c:pt>
                <c:pt idx="37">
                  <c:v>0.22120991253644323</c:v>
                </c:pt>
                <c:pt idx="38">
                  <c:v>0.22898445092322653</c:v>
                </c:pt>
                <c:pt idx="39">
                  <c:v>0.23773080660835771</c:v>
                </c:pt>
                <c:pt idx="40">
                  <c:v>0.24702380952380962</c:v>
                </c:pt>
                <c:pt idx="41">
                  <c:v>0.25668124392614194</c:v>
                </c:pt>
                <c:pt idx="42">
                  <c:v>0.26330174927113709</c:v>
                </c:pt>
                <c:pt idx="43">
                  <c:v>0.26901117589893103</c:v>
                </c:pt>
                <c:pt idx="44">
                  <c:v>0.27636054421768713</c:v>
                </c:pt>
                <c:pt idx="45">
                  <c:v>0.28607871720116623</c:v>
                </c:pt>
                <c:pt idx="46">
                  <c:v>0.29130223517978626</c:v>
                </c:pt>
                <c:pt idx="47">
                  <c:v>0.29731535471331394</c:v>
                </c:pt>
                <c:pt idx="48">
                  <c:v>0.30430029154518956</c:v>
                </c:pt>
                <c:pt idx="49">
                  <c:v>0.31219630709426638</c:v>
                </c:pt>
                <c:pt idx="50">
                  <c:v>0.32276482021379987</c:v>
                </c:pt>
                <c:pt idx="51">
                  <c:v>0.33157191448007778</c:v>
                </c:pt>
                <c:pt idx="52">
                  <c:v>0.3385568513119534</c:v>
                </c:pt>
                <c:pt idx="53">
                  <c:v>0.34839650145772605</c:v>
                </c:pt>
                <c:pt idx="54">
                  <c:v>0.35914723032069984</c:v>
                </c:pt>
                <c:pt idx="55">
                  <c:v>0.37159863945578242</c:v>
                </c:pt>
                <c:pt idx="56">
                  <c:v>0.3841107871720118</c:v>
                </c:pt>
                <c:pt idx="57">
                  <c:v>0.39801992225461624</c:v>
                </c:pt>
                <c:pt idx="58">
                  <c:v>0.40901360544217696</c:v>
                </c:pt>
                <c:pt idx="59">
                  <c:v>0.41788143828960167</c:v>
                </c:pt>
                <c:pt idx="60">
                  <c:v>0.42705296404276011</c:v>
                </c:pt>
                <c:pt idx="61">
                  <c:v>0.43792517006802734</c:v>
                </c:pt>
                <c:pt idx="62">
                  <c:v>0.44861516034985438</c:v>
                </c:pt>
                <c:pt idx="63">
                  <c:v>0.45942662779397486</c:v>
                </c:pt>
                <c:pt idx="64">
                  <c:v>0.46744412050534512</c:v>
                </c:pt>
                <c:pt idx="65">
                  <c:v>0.47448979591836749</c:v>
                </c:pt>
                <c:pt idx="66">
                  <c:v>0.48129251700680287</c:v>
                </c:pt>
                <c:pt idx="67">
                  <c:v>0.49016034985422757</c:v>
                </c:pt>
                <c:pt idx="68">
                  <c:v>0.49659863945578253</c:v>
                </c:pt>
                <c:pt idx="69">
                  <c:v>0.50406948493683201</c:v>
                </c:pt>
                <c:pt idx="70">
                  <c:v>0.51548833819242001</c:v>
                </c:pt>
                <c:pt idx="71">
                  <c:v>0.52551020408163274</c:v>
                </c:pt>
                <c:pt idx="72">
                  <c:v>0.53285957240038884</c:v>
                </c:pt>
                <c:pt idx="73">
                  <c:v>0.54300291545189516</c:v>
                </c:pt>
                <c:pt idx="74">
                  <c:v>0.55126336248785246</c:v>
                </c:pt>
                <c:pt idx="75">
                  <c:v>0.55849125364431507</c:v>
                </c:pt>
                <c:pt idx="76">
                  <c:v>0.56942419825072899</c:v>
                </c:pt>
                <c:pt idx="77">
                  <c:v>0.57738095238095255</c:v>
                </c:pt>
                <c:pt idx="78">
                  <c:v>0.58618804664723045</c:v>
                </c:pt>
                <c:pt idx="79">
                  <c:v>0.59590621963070955</c:v>
                </c:pt>
                <c:pt idx="80">
                  <c:v>0.60708211856171057</c:v>
                </c:pt>
                <c:pt idx="81">
                  <c:v>0.61758989310009726</c:v>
                </c:pt>
                <c:pt idx="82">
                  <c:v>0.62572886297376107</c:v>
                </c:pt>
                <c:pt idx="83">
                  <c:v>0.635993683187561</c:v>
                </c:pt>
                <c:pt idx="84">
                  <c:v>0.64364674441205072</c:v>
                </c:pt>
                <c:pt idx="85">
                  <c:v>0.65014577259475237</c:v>
                </c:pt>
                <c:pt idx="86">
                  <c:v>0.65597667638483981</c:v>
                </c:pt>
                <c:pt idx="87">
                  <c:v>0.66284013605442194</c:v>
                </c:pt>
                <c:pt idx="88">
                  <c:v>0.67116132167152587</c:v>
                </c:pt>
                <c:pt idx="89">
                  <c:v>0.67996841593780388</c:v>
                </c:pt>
                <c:pt idx="90">
                  <c:v>0.6853741496598641</c:v>
                </c:pt>
                <c:pt idx="91">
                  <c:v>0.69241982507288646</c:v>
                </c:pt>
                <c:pt idx="92">
                  <c:v>0.70068027210884365</c:v>
                </c:pt>
                <c:pt idx="93">
                  <c:v>0.70991253644314878</c:v>
                </c:pt>
                <c:pt idx="94">
                  <c:v>0.72066326530612257</c:v>
                </c:pt>
                <c:pt idx="95">
                  <c:v>0.73098882410106913</c:v>
                </c:pt>
                <c:pt idx="96">
                  <c:v>0.74058551992225474</c:v>
                </c:pt>
                <c:pt idx="97">
                  <c:v>0.74848153547133145</c:v>
                </c:pt>
                <c:pt idx="98">
                  <c:v>0.75783527696793018</c:v>
                </c:pt>
                <c:pt idx="99">
                  <c:v>0.76724975704567555</c:v>
                </c:pt>
                <c:pt idx="100">
                  <c:v>0.77538872691933935</c:v>
                </c:pt>
                <c:pt idx="101">
                  <c:v>0.78449951409135099</c:v>
                </c:pt>
                <c:pt idx="102">
                  <c:v>0.79525024295432478</c:v>
                </c:pt>
                <c:pt idx="103">
                  <c:v>0.8040573372206028</c:v>
                </c:pt>
                <c:pt idx="104">
                  <c:v>0.812074829931973</c:v>
                </c:pt>
                <c:pt idx="105">
                  <c:v>0.82015306122449005</c:v>
                </c:pt>
                <c:pt idx="106">
                  <c:v>0.83078231292517024</c:v>
                </c:pt>
                <c:pt idx="107">
                  <c:v>0.84129008746355705</c:v>
                </c:pt>
                <c:pt idx="108">
                  <c:v>0.85064382896015578</c:v>
                </c:pt>
                <c:pt idx="109">
                  <c:v>0.85811467444120526</c:v>
                </c:pt>
                <c:pt idx="110">
                  <c:v>0.86516034985422752</c:v>
                </c:pt>
                <c:pt idx="111">
                  <c:v>0.87427113702623926</c:v>
                </c:pt>
                <c:pt idx="112">
                  <c:v>0.88562925170068041</c:v>
                </c:pt>
                <c:pt idx="113">
                  <c:v>0.89710884353741516</c:v>
                </c:pt>
                <c:pt idx="114">
                  <c:v>0.906887755102041</c:v>
                </c:pt>
                <c:pt idx="115">
                  <c:v>0.9134475218658894</c:v>
                </c:pt>
                <c:pt idx="116">
                  <c:v>0.92091836734693888</c:v>
                </c:pt>
                <c:pt idx="117">
                  <c:v>0.92620262390670571</c:v>
                </c:pt>
                <c:pt idx="118">
                  <c:v>0.9328838678328476</c:v>
                </c:pt>
                <c:pt idx="119">
                  <c:v>0.93865403304178829</c:v>
                </c:pt>
                <c:pt idx="120">
                  <c:v>0.94375607385811489</c:v>
                </c:pt>
                <c:pt idx="121">
                  <c:v>0.94825072886297401</c:v>
                </c:pt>
                <c:pt idx="122">
                  <c:v>0.95420310981535494</c:v>
                </c:pt>
                <c:pt idx="123">
                  <c:v>0.96130952380952406</c:v>
                </c:pt>
                <c:pt idx="124">
                  <c:v>0.96653304178814403</c:v>
                </c:pt>
                <c:pt idx="125">
                  <c:v>0.97139212827988353</c:v>
                </c:pt>
                <c:pt idx="126">
                  <c:v>0.97691933916423723</c:v>
                </c:pt>
                <c:pt idx="127">
                  <c:v>0.98420796890184659</c:v>
                </c:pt>
                <c:pt idx="128">
                  <c:v>0.98973517978620029</c:v>
                </c:pt>
              </c:numCache>
            </c:numRef>
          </c:xVal>
          <c:yVal>
            <c:numRef>
              <c:f>'Balances Season1 dens'!$AZ$8:$AZ$136</c:f>
              <c:numCache>
                <c:formatCode>General</c:formatCode>
                <c:ptCount val="129"/>
                <c:pt idx="10" formatCode="0.00">
                  <c:v>0.54807854563378922</c:v>
                </c:pt>
                <c:pt idx="16" formatCode="0.00">
                  <c:v>0.6599650131656748</c:v>
                </c:pt>
                <c:pt idx="23" formatCode="0.00">
                  <c:v>0.61395269329934166</c:v>
                </c:pt>
                <c:pt idx="29" formatCode="0.00">
                  <c:v>0.59882174222996853</c:v>
                </c:pt>
                <c:pt idx="37" formatCode="0.00">
                  <c:v>0.5362322204922354</c:v>
                </c:pt>
                <c:pt idx="44" formatCode="0.00">
                  <c:v>0.46855633539205893</c:v>
                </c:pt>
                <c:pt idx="50" formatCode="0.00">
                  <c:v>0.40778097871562369</c:v>
                </c:pt>
                <c:pt idx="57" formatCode="0.00">
                  <c:v>0.31272907662526495</c:v>
                </c:pt>
                <c:pt idx="65" formatCode="0.00">
                  <c:v>0.26897368506712832</c:v>
                </c:pt>
                <c:pt idx="72" formatCode="0.00">
                  <c:v>0.20518821692496136</c:v>
                </c:pt>
                <c:pt idx="78" formatCode="0.00">
                  <c:v>0.16586458388151637</c:v>
                </c:pt>
                <c:pt idx="86" formatCode="0.00">
                  <c:v>0.26278188743651559</c:v>
                </c:pt>
                <c:pt idx="93" formatCode="0.00">
                  <c:v>0.20732620170711835</c:v>
                </c:pt>
                <c:pt idx="101" formatCode="0.00">
                  <c:v>0.38031711175385158</c:v>
                </c:pt>
                <c:pt idx="107" formatCode="0.00">
                  <c:v>0.44075736430112605</c:v>
                </c:pt>
                <c:pt idx="113" formatCode="0.00">
                  <c:v>0.3940529242812178</c:v>
                </c:pt>
                <c:pt idx="121" formatCode="0.00">
                  <c:v>0.35720637569085678</c:v>
                </c:pt>
                <c:pt idx="128" formatCode="0.00">
                  <c:v>0.33755715158728322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6D-4CE9-8B78-B71F08918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521808"/>
        <c:axId val="1095526848"/>
      </c:scatterChart>
      <c:valAx>
        <c:axId val="109552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95526848"/>
        <c:crosses val="autoZero"/>
        <c:crossBetween val="midCat"/>
      </c:valAx>
      <c:valAx>
        <c:axId val="10955268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9552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4S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'Balances Season1 dens'!$U$7</c:f>
              <c:strCache>
                <c:ptCount val="1"/>
                <c:pt idx="0">
                  <c:v>FAD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'Balances Season1 dens'!$J$8:$J$136</c:f>
              <c:numCache>
                <c:formatCode>0.00</c:formatCode>
                <c:ptCount val="129"/>
                <c:pt idx="1">
                  <c:v>4.5491880962911452E-3</c:v>
                </c:pt>
                <c:pt idx="2">
                  <c:v>7.5187969924811983E-3</c:v>
                </c:pt>
                <c:pt idx="3">
                  <c:v>1.3078915776837044E-2</c:v>
                </c:pt>
                <c:pt idx="4">
                  <c:v>1.8575851393188843E-2</c:v>
                </c:pt>
                <c:pt idx="5">
                  <c:v>2.5083717697605347E-2</c:v>
                </c:pt>
                <c:pt idx="6">
                  <c:v>3.25393315220825E-2</c:v>
                </c:pt>
                <c:pt idx="7">
                  <c:v>3.9805395842547525E-2</c:v>
                </c:pt>
                <c:pt idx="8">
                  <c:v>4.7640108675048948E-2</c:v>
                </c:pt>
                <c:pt idx="9">
                  <c:v>5.484298982750993E-2</c:v>
                </c:pt>
                <c:pt idx="10">
                  <c:v>6.0971757123902175E-2</c:v>
                </c:pt>
                <c:pt idx="11">
                  <c:v>6.6405509572249943E-2</c:v>
                </c:pt>
                <c:pt idx="12">
                  <c:v>7.5187969924812012E-2</c:v>
                </c:pt>
                <c:pt idx="13">
                  <c:v>8.498136096543879E-2</c:v>
                </c:pt>
                <c:pt idx="14">
                  <c:v>9.4395652998041299E-2</c:v>
                </c:pt>
                <c:pt idx="15">
                  <c:v>9.9450306438364791E-2</c:v>
                </c:pt>
                <c:pt idx="16">
                  <c:v>0.10437859354268021</c:v>
                </c:pt>
                <c:pt idx="17">
                  <c:v>0.10880141530296326</c:v>
                </c:pt>
                <c:pt idx="18">
                  <c:v>0.1120237568711695</c:v>
                </c:pt>
                <c:pt idx="19">
                  <c:v>0.11726795981550513</c:v>
                </c:pt>
                <c:pt idx="20">
                  <c:v>0.12213306375181648</c:v>
                </c:pt>
                <c:pt idx="21">
                  <c:v>0.12781954887218042</c:v>
                </c:pt>
                <c:pt idx="22">
                  <c:v>0.13420104884058884</c:v>
                </c:pt>
                <c:pt idx="23">
                  <c:v>0.14007708346496489</c:v>
                </c:pt>
                <c:pt idx="24">
                  <c:v>0.14784861312946229</c:v>
                </c:pt>
                <c:pt idx="25">
                  <c:v>0.15328236557781003</c:v>
                </c:pt>
                <c:pt idx="26">
                  <c:v>0.15877930119416184</c:v>
                </c:pt>
                <c:pt idx="27">
                  <c:v>0.16396032097049343</c:v>
                </c:pt>
                <c:pt idx="28">
                  <c:v>0.16983635559486948</c:v>
                </c:pt>
                <c:pt idx="29">
                  <c:v>0.17811335060339922</c:v>
                </c:pt>
                <c:pt idx="30">
                  <c:v>0.18386301889176723</c:v>
                </c:pt>
                <c:pt idx="31">
                  <c:v>0.1920768307322929</c:v>
                </c:pt>
                <c:pt idx="32">
                  <c:v>0.20161748910090352</c:v>
                </c:pt>
                <c:pt idx="33">
                  <c:v>0.20610349402919062</c:v>
                </c:pt>
                <c:pt idx="34">
                  <c:v>0.20976811777342516</c:v>
                </c:pt>
                <c:pt idx="35">
                  <c:v>0.21532823655778102</c:v>
                </c:pt>
                <c:pt idx="36">
                  <c:v>0.22278385038225818</c:v>
                </c:pt>
                <c:pt idx="37">
                  <c:v>0.23011309787072726</c:v>
                </c:pt>
                <c:pt idx="38">
                  <c:v>0.23820054337524488</c:v>
                </c:pt>
                <c:pt idx="39">
                  <c:v>0.24729891956782715</c:v>
                </c:pt>
                <c:pt idx="40">
                  <c:v>0.25696594427244585</c:v>
                </c:pt>
                <c:pt idx="41">
                  <c:v>0.26701206798508875</c:v>
                </c:pt>
                <c:pt idx="42">
                  <c:v>0.27389903329752951</c:v>
                </c:pt>
                <c:pt idx="43">
                  <c:v>0.27983825108990962</c:v>
                </c:pt>
                <c:pt idx="44">
                  <c:v>0.28748341441839892</c:v>
                </c:pt>
                <c:pt idx="45">
                  <c:v>0.2975927212990459</c:v>
                </c:pt>
                <c:pt idx="46">
                  <c:v>0.30302647374739367</c:v>
                </c:pt>
                <c:pt idx="47">
                  <c:v>0.30928160737979399</c:v>
                </c:pt>
                <c:pt idx="48">
                  <c:v>0.31654767170025899</c:v>
                </c:pt>
                <c:pt idx="49">
                  <c:v>0.32476148354078471</c:v>
                </c:pt>
                <c:pt idx="50">
                  <c:v>0.33575535477348833</c:v>
                </c:pt>
                <c:pt idx="51">
                  <c:v>0.34491691413407466</c:v>
                </c:pt>
                <c:pt idx="52">
                  <c:v>0.35218297845453966</c:v>
                </c:pt>
                <c:pt idx="53">
                  <c:v>0.3624186516711948</c:v>
                </c:pt>
                <c:pt idx="54">
                  <c:v>0.37360207240791055</c:v>
                </c:pt>
                <c:pt idx="55">
                  <c:v>0.38655462184873951</c:v>
                </c:pt>
                <c:pt idx="56">
                  <c:v>0.3995703544575725</c:v>
                </c:pt>
                <c:pt idx="57">
                  <c:v>0.41403929993049854</c:v>
                </c:pt>
                <c:pt idx="58">
                  <c:v>0.42547545333923042</c:v>
                </c:pt>
                <c:pt idx="59">
                  <c:v>0.43470019586782083</c:v>
                </c:pt>
                <c:pt idx="60">
                  <c:v>0.44424085423643145</c:v>
                </c:pt>
                <c:pt idx="61">
                  <c:v>0.45555064130915524</c:v>
                </c:pt>
                <c:pt idx="62">
                  <c:v>0.46667087887786696</c:v>
                </c:pt>
                <c:pt idx="63">
                  <c:v>0.47791748278258672</c:v>
                </c:pt>
                <c:pt idx="64">
                  <c:v>0.48625766095912049</c:v>
                </c:pt>
                <c:pt idx="65">
                  <c:v>0.49358690844758957</c:v>
                </c:pt>
                <c:pt idx="66">
                  <c:v>0.50066342326404245</c:v>
                </c:pt>
                <c:pt idx="67">
                  <c:v>0.50988816579263285</c:v>
                </c:pt>
                <c:pt idx="68">
                  <c:v>0.51658558160106149</c:v>
                </c:pt>
                <c:pt idx="69">
                  <c:v>0.52435711126555884</c:v>
                </c:pt>
                <c:pt idx="70">
                  <c:v>0.53623554685031904</c:v>
                </c:pt>
                <c:pt idx="71">
                  <c:v>0.5466607695709863</c:v>
                </c:pt>
                <c:pt idx="72">
                  <c:v>0.55430593289947561</c:v>
                </c:pt>
                <c:pt idx="73">
                  <c:v>0.56485752195615091</c:v>
                </c:pt>
                <c:pt idx="74">
                  <c:v>0.57345043280470087</c:v>
                </c:pt>
                <c:pt idx="75">
                  <c:v>0.58096922979718202</c:v>
                </c:pt>
                <c:pt idx="76">
                  <c:v>0.59234220003790994</c:v>
                </c:pt>
                <c:pt idx="77">
                  <c:v>0.60061919504643968</c:v>
                </c:pt>
                <c:pt idx="78">
                  <c:v>0.60978075440702595</c:v>
                </c:pt>
                <c:pt idx="79">
                  <c:v>0.61989006128767299</c:v>
                </c:pt>
                <c:pt idx="80">
                  <c:v>0.631515764200417</c:v>
                </c:pt>
                <c:pt idx="81">
                  <c:v>0.64244645226511654</c:v>
                </c:pt>
                <c:pt idx="82">
                  <c:v>0.65091299677765846</c:v>
                </c:pt>
                <c:pt idx="83">
                  <c:v>0.66159095217034192</c:v>
                </c:pt>
                <c:pt idx="84">
                  <c:v>0.66955203133885133</c:v>
                </c:pt>
                <c:pt idx="85">
                  <c:v>0.67631263031528399</c:v>
                </c:pt>
                <c:pt idx="86">
                  <c:v>0.68237821444367219</c:v>
                </c:pt>
                <c:pt idx="87">
                  <c:v>0.6895179124281291</c:v>
                </c:pt>
                <c:pt idx="88">
                  <c:v>0.69817400644468308</c:v>
                </c:pt>
                <c:pt idx="89">
                  <c:v>0.70733556580526946</c:v>
                </c:pt>
                <c:pt idx="90">
                  <c:v>0.7129588677576294</c:v>
                </c:pt>
                <c:pt idx="91">
                  <c:v>0.72028811524609837</c:v>
                </c:pt>
                <c:pt idx="92">
                  <c:v>0.72888102609464833</c:v>
                </c:pt>
                <c:pt idx="93">
                  <c:v>0.73848486763126298</c:v>
                </c:pt>
                <c:pt idx="94">
                  <c:v>0.74966828836797872</c:v>
                </c:pt>
                <c:pt idx="95">
                  <c:v>0.76040942692866609</c:v>
                </c:pt>
                <c:pt idx="96">
                  <c:v>0.77039236747330497</c:v>
                </c:pt>
                <c:pt idx="97">
                  <c:v>0.77860617931383069</c:v>
                </c:pt>
                <c:pt idx="98">
                  <c:v>0.78833638718645349</c:v>
                </c:pt>
                <c:pt idx="99">
                  <c:v>0.7981297782270802</c:v>
                </c:pt>
                <c:pt idx="100">
                  <c:v>0.80659632273962212</c:v>
                </c:pt>
                <c:pt idx="101">
                  <c:v>0.81607379794022872</c:v>
                </c:pt>
                <c:pt idx="102">
                  <c:v>0.82725721867694446</c:v>
                </c:pt>
                <c:pt idx="103">
                  <c:v>0.83641877803753084</c:v>
                </c:pt>
                <c:pt idx="104">
                  <c:v>0.8447589562140646</c:v>
                </c:pt>
                <c:pt idx="105">
                  <c:v>0.85316231755860239</c:v>
                </c:pt>
                <c:pt idx="106">
                  <c:v>0.86421937195931009</c:v>
                </c:pt>
                <c:pt idx="107">
                  <c:v>0.87515006002400952</c:v>
                </c:pt>
                <c:pt idx="108">
                  <c:v>0.88488026789663232</c:v>
                </c:pt>
                <c:pt idx="109">
                  <c:v>0.89265179756112967</c:v>
                </c:pt>
                <c:pt idx="110">
                  <c:v>0.89998104504959875</c:v>
                </c:pt>
                <c:pt idx="111">
                  <c:v>0.90945852025020524</c:v>
                </c:pt>
                <c:pt idx="112">
                  <c:v>0.92127377266696142</c:v>
                </c:pt>
                <c:pt idx="113">
                  <c:v>0.93321539141972576</c:v>
                </c:pt>
                <c:pt idx="114">
                  <c:v>0.94338788146837671</c:v>
                </c:pt>
                <c:pt idx="115">
                  <c:v>0.95021166361281351</c:v>
                </c:pt>
                <c:pt idx="116">
                  <c:v>0.95798319327731085</c:v>
                </c:pt>
                <c:pt idx="117">
                  <c:v>0.96348012889366264</c:v>
                </c:pt>
                <c:pt idx="118">
                  <c:v>0.97043027737410748</c:v>
                </c:pt>
                <c:pt idx="119">
                  <c:v>0.97643267833449154</c:v>
                </c:pt>
                <c:pt idx="120">
                  <c:v>0.98174006444683126</c:v>
                </c:pt>
                <c:pt idx="121">
                  <c:v>0.98641561887913065</c:v>
                </c:pt>
                <c:pt idx="122">
                  <c:v>0.9926075693435269</c:v>
                </c:pt>
                <c:pt idx="123">
                  <c:v>1</c:v>
                </c:pt>
              </c:numCache>
            </c:numRef>
          </c:xVal>
          <c:yVal>
            <c:numRef>
              <c:f>'Balances Season1 dens'!$U$8:$U$136</c:f>
              <c:numCache>
                <c:formatCode>0.00</c:formatCode>
                <c:ptCount val="129"/>
                <c:pt idx="0">
                  <c:v>0.50139279365585687</c:v>
                </c:pt>
                <c:pt idx="1">
                  <c:v>0.50139279365585687</c:v>
                </c:pt>
                <c:pt idx="2">
                  <c:v>0.50139279365585687</c:v>
                </c:pt>
                <c:pt idx="3">
                  <c:v>0.50139279365585687</c:v>
                </c:pt>
                <c:pt idx="4">
                  <c:v>0.50139279365585687</c:v>
                </c:pt>
                <c:pt idx="5">
                  <c:v>0.50139279365585687</c:v>
                </c:pt>
                <c:pt idx="6">
                  <c:v>0.50139279365585687</c:v>
                </c:pt>
                <c:pt idx="7">
                  <c:v>0.50139279365585687</c:v>
                </c:pt>
                <c:pt idx="8">
                  <c:v>0.50139279365585687</c:v>
                </c:pt>
                <c:pt idx="9">
                  <c:v>0.50139279365585687</c:v>
                </c:pt>
                <c:pt idx="10">
                  <c:v>0.50139279365585687</c:v>
                </c:pt>
                <c:pt idx="11" formatCode="General">
                  <c:v>0.49470772714859085</c:v>
                </c:pt>
                <c:pt idx="12" formatCode="General">
                  <c:v>0.48676382484188141</c:v>
                </c:pt>
                <c:pt idx="13" formatCode="General">
                  <c:v>0.47880970091091807</c:v>
                </c:pt>
                <c:pt idx="14" formatCode="General">
                  <c:v>0.47149732658916854</c:v>
                </c:pt>
                <c:pt idx="15" formatCode="General">
                  <c:v>0.53397556660705281</c:v>
                </c:pt>
                <c:pt idx="16" formatCode="General">
                  <c:v>0.52761773094194941</c:v>
                </c:pt>
                <c:pt idx="17" formatCode="General">
                  <c:v>0.52070078892675775</c:v>
                </c:pt>
                <c:pt idx="18" formatCode="General">
                  <c:v>0.51302360528013147</c:v>
                </c:pt>
                <c:pt idx="19" formatCode="General">
                  <c:v>0.54249428586977899</c:v>
                </c:pt>
                <c:pt idx="20" formatCode="General">
                  <c:v>0.53411906047393276</c:v>
                </c:pt>
                <c:pt idx="21" formatCode="General">
                  <c:v>0.52596200247127278</c:v>
                </c:pt>
                <c:pt idx="22" formatCode="General">
                  <c:v>0.5174406509728332</c:v>
                </c:pt>
                <c:pt idx="23" formatCode="General">
                  <c:v>0.50945221276482</c:v>
                </c:pt>
                <c:pt idx="24" formatCode="General">
                  <c:v>0.51536847729920154</c:v>
                </c:pt>
                <c:pt idx="25" formatCode="General">
                  <c:v>0.56535020983994244</c:v>
                </c:pt>
                <c:pt idx="26" formatCode="General">
                  <c:v>0.5589866847529168</c:v>
                </c:pt>
                <c:pt idx="27" formatCode="General">
                  <c:v>0.55097976405537008</c:v>
                </c:pt>
                <c:pt idx="28" formatCode="General">
                  <c:v>0.54258017259072155</c:v>
                </c:pt>
                <c:pt idx="29" formatCode="General">
                  <c:v>0.54557451620718522</c:v>
                </c:pt>
                <c:pt idx="30" formatCode="General">
                  <c:v>0.53784323464289896</c:v>
                </c:pt>
                <c:pt idx="31" formatCode="General">
                  <c:v>0.52991330372430023</c:v>
                </c:pt>
                <c:pt idx="32" formatCode="General">
                  <c:v>0.52633439278732097</c:v>
                </c:pt>
                <c:pt idx="33" formatCode="General">
                  <c:v>0.52115132152004184</c:v>
                </c:pt>
                <c:pt idx="34" formatCode="General">
                  <c:v>0.51596378319227476</c:v>
                </c:pt>
                <c:pt idx="35" formatCode="General">
                  <c:v>0.51078695473861691</c:v>
                </c:pt>
                <c:pt idx="36" formatCode="General">
                  <c:v>0.50428778595093504</c:v>
                </c:pt>
                <c:pt idx="37" formatCode="General">
                  <c:v>0.49597541380380583</c:v>
                </c:pt>
                <c:pt idx="38" formatCode="General">
                  <c:v>0.48581400954683268</c:v>
                </c:pt>
                <c:pt idx="39" formatCode="General">
                  <c:v>0.47239752720973754</c:v>
                </c:pt>
                <c:pt idx="40" formatCode="General">
                  <c:v>0.46364463665255556</c:v>
                </c:pt>
                <c:pt idx="41" formatCode="General">
                  <c:v>0.46653003551437666</c:v>
                </c:pt>
                <c:pt idx="42" formatCode="General">
                  <c:v>0.47040054240715806</c:v>
                </c:pt>
                <c:pt idx="43" formatCode="General">
                  <c:v>0.46020348036580311</c:v>
                </c:pt>
                <c:pt idx="44" formatCode="General">
                  <c:v>0.45014911852433953</c:v>
                </c:pt>
                <c:pt idx="45" formatCode="General">
                  <c:v>0.43834918551446289</c:v>
                </c:pt>
                <c:pt idx="46" formatCode="General">
                  <c:v>0.42572887065960147</c:v>
                </c:pt>
                <c:pt idx="47" formatCode="General">
                  <c:v>0.41449109322645894</c:v>
                </c:pt>
                <c:pt idx="48" formatCode="General">
                  <c:v>0.40215916219144471</c:v>
                </c:pt>
                <c:pt idx="49" formatCode="General">
                  <c:v>0.39544630311748635</c:v>
                </c:pt>
                <c:pt idx="50" formatCode="General">
                  <c:v>0.38581771379531138</c:v>
                </c:pt>
                <c:pt idx="51" formatCode="General">
                  <c:v>0.37587539421259569</c:v>
                </c:pt>
                <c:pt idx="52" formatCode="General">
                  <c:v>0.36169869162355461</c:v>
                </c:pt>
                <c:pt idx="53" formatCode="General">
                  <c:v>0.35031231450263056</c:v>
                </c:pt>
                <c:pt idx="54" formatCode="General">
                  <c:v>0.3386737595368795</c:v>
                </c:pt>
                <c:pt idx="55" formatCode="General">
                  <c:v>0.32592370507356677</c:v>
                </c:pt>
                <c:pt idx="56" formatCode="General">
                  <c:v>0.31088630960829161</c:v>
                </c:pt>
                <c:pt idx="57" formatCode="General">
                  <c:v>0.29686022007820306</c:v>
                </c:pt>
                <c:pt idx="58" formatCode="General">
                  <c:v>0.28373170138939752</c:v>
                </c:pt>
                <c:pt idx="59" formatCode="General">
                  <c:v>0.27593498368080421</c:v>
                </c:pt>
                <c:pt idx="60" formatCode="General">
                  <c:v>0.28817867193871582</c:v>
                </c:pt>
                <c:pt idx="61" formatCode="General">
                  <c:v>0.27697995089076782</c:v>
                </c:pt>
                <c:pt idx="62" formatCode="General">
                  <c:v>0.26725163583827527</c:v>
                </c:pt>
                <c:pt idx="63" formatCode="General">
                  <c:v>0.26658520392642565</c:v>
                </c:pt>
                <c:pt idx="64" formatCode="General">
                  <c:v>0.25488339202493077</c:v>
                </c:pt>
                <c:pt idx="65" formatCode="General">
                  <c:v>0.24477058212639768</c:v>
                </c:pt>
                <c:pt idx="66" formatCode="General">
                  <c:v>0.23439174312181607</c:v>
                </c:pt>
                <c:pt idx="67" formatCode="General">
                  <c:v>0.22471179908578856</c:v>
                </c:pt>
                <c:pt idx="68" formatCode="General">
                  <c:v>0.21410075701513276</c:v>
                </c:pt>
                <c:pt idx="69" formatCode="General">
                  <c:v>0.20546052360980646</c:v>
                </c:pt>
                <c:pt idx="70" formatCode="General">
                  <c:v>0.1947215326785407</c:v>
                </c:pt>
                <c:pt idx="71" formatCode="General">
                  <c:v>0.18476986972018938</c:v>
                </c:pt>
                <c:pt idx="72" formatCode="General">
                  <c:v>0.17511478279704676</c:v>
                </c:pt>
                <c:pt idx="73" formatCode="General">
                  <c:v>0.16574678331614981</c:v>
                </c:pt>
                <c:pt idx="74" formatCode="General">
                  <c:v>0.15696942714175366</c:v>
                </c:pt>
                <c:pt idx="75" formatCode="General">
                  <c:v>0.15344941594158437</c:v>
                </c:pt>
                <c:pt idx="76" formatCode="General">
                  <c:v>0.1445886209248633</c:v>
                </c:pt>
                <c:pt idx="77" formatCode="General">
                  <c:v>0.13645623754515165</c:v>
                </c:pt>
                <c:pt idx="78" formatCode="General">
                  <c:v>0.13188106762828911</c:v>
                </c:pt>
                <c:pt idx="79" formatCode="General">
                  <c:v>0.12720318591243632</c:v>
                </c:pt>
                <c:pt idx="80" formatCode="General">
                  <c:v>0.1840784177117766</c:v>
                </c:pt>
                <c:pt idx="81" formatCode="General">
                  <c:v>0.22431310822328038</c:v>
                </c:pt>
                <c:pt idx="82" formatCode="General">
                  <c:v>0.21292175728258741</c:v>
                </c:pt>
                <c:pt idx="83" formatCode="General">
                  <c:v>0.33048358322397287</c:v>
                </c:pt>
                <c:pt idx="84" formatCode="General">
                  <c:v>0.3146855437250502</c:v>
                </c:pt>
                <c:pt idx="85" formatCode="General">
                  <c:v>0.29982439873908373</c:v>
                </c:pt>
                <c:pt idx="86" formatCode="General">
                  <c:v>0.28851190830097889</c:v>
                </c:pt>
                <c:pt idx="87" formatCode="General">
                  <c:v>0.28283261851606589</c:v>
                </c:pt>
                <c:pt idx="88" formatCode="General">
                  <c:v>0.27486738700464247</c:v>
                </c:pt>
                <c:pt idx="89" formatCode="General">
                  <c:v>0.2734281631490606</c:v>
                </c:pt>
                <c:pt idx="90" formatCode="General">
                  <c:v>0.26137025442681711</c:v>
                </c:pt>
                <c:pt idx="91" formatCode="General">
                  <c:v>0.25253732529397788</c:v>
                </c:pt>
                <c:pt idx="92" formatCode="General">
                  <c:v>0.24170997527056995</c:v>
                </c:pt>
                <c:pt idx="93" formatCode="General">
                  <c:v>0.23080604586518969</c:v>
                </c:pt>
                <c:pt idx="94" formatCode="General">
                  <c:v>0.22200992202558581</c:v>
                </c:pt>
                <c:pt idx="95" formatCode="General">
                  <c:v>0.25611141121847014</c:v>
                </c:pt>
                <c:pt idx="96" formatCode="General">
                  <c:v>0.42683178963661572</c:v>
                </c:pt>
                <c:pt idx="97" formatCode="General">
                  <c:v>0.44874312449325532</c:v>
                </c:pt>
                <c:pt idx="98" formatCode="General">
                  <c:v>0.43692340276753067</c:v>
                </c:pt>
                <c:pt idx="99" formatCode="General">
                  <c:v>0.41796523953223302</c:v>
                </c:pt>
                <c:pt idx="100" formatCode="General">
                  <c:v>0.40067786402543037</c:v>
                </c:pt>
                <c:pt idx="101" formatCode="General">
                  <c:v>0.41827062227228673</c:v>
                </c:pt>
                <c:pt idx="102" formatCode="General">
                  <c:v>0.53939737624401962</c:v>
                </c:pt>
                <c:pt idx="103" formatCode="General">
                  <c:v>0.51926212547239636</c:v>
                </c:pt>
                <c:pt idx="104" formatCode="General">
                  <c:v>0.49785822955147285</c:v>
                </c:pt>
                <c:pt idx="105" formatCode="General">
                  <c:v>0.48017168338491711</c:v>
                </c:pt>
                <c:pt idx="106" formatCode="General">
                  <c:v>0.50193995888655407</c:v>
                </c:pt>
                <c:pt idx="107" formatCode="General">
                  <c:v>0.48487507231845861</c:v>
                </c:pt>
                <c:pt idx="108" formatCode="General">
                  <c:v>0.47414577066146057</c:v>
                </c:pt>
                <c:pt idx="109" formatCode="General">
                  <c:v>0.46150085106619299</c:v>
                </c:pt>
                <c:pt idx="110" formatCode="General">
                  <c:v>0.44760090322231805</c:v>
                </c:pt>
                <c:pt idx="111" formatCode="General">
                  <c:v>0.43387713458588772</c:v>
                </c:pt>
                <c:pt idx="112" formatCode="General">
                  <c:v>0.41939811656153037</c:v>
                </c:pt>
                <c:pt idx="113" formatCode="General">
                  <c:v>0.40739917107459173</c:v>
                </c:pt>
                <c:pt idx="114" formatCode="General">
                  <c:v>0.43606564178426899</c:v>
                </c:pt>
                <c:pt idx="115" formatCode="General">
                  <c:v>0.42476906146754217</c:v>
                </c:pt>
                <c:pt idx="116" formatCode="General">
                  <c:v>0.41453646462729754</c:v>
                </c:pt>
                <c:pt idx="117" formatCode="General">
                  <c:v>0.40475698455923187</c:v>
                </c:pt>
                <c:pt idx="118" formatCode="General">
                  <c:v>0.39589062801072861</c:v>
                </c:pt>
                <c:pt idx="119" formatCode="General">
                  <c:v>0.38944642018112957</c:v>
                </c:pt>
                <c:pt idx="120" formatCode="General">
                  <c:v>0.38208994843586747</c:v>
                </c:pt>
                <c:pt idx="121" formatCode="General">
                  <c:v>0.37520886340877518</c:v>
                </c:pt>
                <c:pt idx="122" formatCode="General">
                  <c:v>0.36882271242741954</c:v>
                </c:pt>
                <c:pt idx="123" formatCode="General">
                  <c:v>0.40341877817386584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F-48A5-B3CE-042A39A7FAEF}"/>
            </c:ext>
          </c:extLst>
        </c:ser>
        <c:ser>
          <c:idx val="1"/>
          <c:order val="1"/>
          <c:tx>
            <c:strRef>
              <c:f>'Balances Season1 dens'!$AY$7</c:f>
              <c:strCache>
                <c:ptCount val="1"/>
                <c:pt idx="0">
                  <c:v>4S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'Balances Season1 dens'!$J$8:$J$136</c:f>
              <c:numCache>
                <c:formatCode>0.00</c:formatCode>
                <c:ptCount val="129"/>
                <c:pt idx="1">
                  <c:v>4.5491880962911452E-3</c:v>
                </c:pt>
                <c:pt idx="2">
                  <c:v>7.5187969924811983E-3</c:v>
                </c:pt>
                <c:pt idx="3">
                  <c:v>1.3078915776837044E-2</c:v>
                </c:pt>
                <c:pt idx="4">
                  <c:v>1.8575851393188843E-2</c:v>
                </c:pt>
                <c:pt idx="5">
                  <c:v>2.5083717697605347E-2</c:v>
                </c:pt>
                <c:pt idx="6">
                  <c:v>3.25393315220825E-2</c:v>
                </c:pt>
                <c:pt idx="7">
                  <c:v>3.9805395842547525E-2</c:v>
                </c:pt>
                <c:pt idx="8">
                  <c:v>4.7640108675048948E-2</c:v>
                </c:pt>
                <c:pt idx="9">
                  <c:v>5.484298982750993E-2</c:v>
                </c:pt>
                <c:pt idx="10">
                  <c:v>6.0971757123902175E-2</c:v>
                </c:pt>
                <c:pt idx="11">
                  <c:v>6.6405509572249943E-2</c:v>
                </c:pt>
                <c:pt idx="12">
                  <c:v>7.5187969924812012E-2</c:v>
                </c:pt>
                <c:pt idx="13">
                  <c:v>8.498136096543879E-2</c:v>
                </c:pt>
                <c:pt idx="14">
                  <c:v>9.4395652998041299E-2</c:v>
                </c:pt>
                <c:pt idx="15">
                  <c:v>9.9450306438364791E-2</c:v>
                </c:pt>
                <c:pt idx="16">
                  <c:v>0.10437859354268021</c:v>
                </c:pt>
                <c:pt idx="17">
                  <c:v>0.10880141530296326</c:v>
                </c:pt>
                <c:pt idx="18">
                  <c:v>0.1120237568711695</c:v>
                </c:pt>
                <c:pt idx="19">
                  <c:v>0.11726795981550513</c:v>
                </c:pt>
                <c:pt idx="20">
                  <c:v>0.12213306375181648</c:v>
                </c:pt>
                <c:pt idx="21">
                  <c:v>0.12781954887218042</c:v>
                </c:pt>
                <c:pt idx="22">
                  <c:v>0.13420104884058884</c:v>
                </c:pt>
                <c:pt idx="23">
                  <c:v>0.14007708346496489</c:v>
                </c:pt>
                <c:pt idx="24">
                  <c:v>0.14784861312946229</c:v>
                </c:pt>
                <c:pt idx="25">
                  <c:v>0.15328236557781003</c:v>
                </c:pt>
                <c:pt idx="26">
                  <c:v>0.15877930119416184</c:v>
                </c:pt>
                <c:pt idx="27">
                  <c:v>0.16396032097049343</c:v>
                </c:pt>
                <c:pt idx="28">
                  <c:v>0.16983635559486948</c:v>
                </c:pt>
                <c:pt idx="29">
                  <c:v>0.17811335060339922</c:v>
                </c:pt>
                <c:pt idx="30">
                  <c:v>0.18386301889176723</c:v>
                </c:pt>
                <c:pt idx="31">
                  <c:v>0.1920768307322929</c:v>
                </c:pt>
                <c:pt idx="32">
                  <c:v>0.20161748910090352</c:v>
                </c:pt>
                <c:pt idx="33">
                  <c:v>0.20610349402919062</c:v>
                </c:pt>
                <c:pt idx="34">
                  <c:v>0.20976811777342516</c:v>
                </c:pt>
                <c:pt idx="35">
                  <c:v>0.21532823655778102</c:v>
                </c:pt>
                <c:pt idx="36">
                  <c:v>0.22278385038225818</c:v>
                </c:pt>
                <c:pt idx="37">
                  <c:v>0.23011309787072726</c:v>
                </c:pt>
                <c:pt idx="38">
                  <c:v>0.23820054337524488</c:v>
                </c:pt>
                <c:pt idx="39">
                  <c:v>0.24729891956782715</c:v>
                </c:pt>
                <c:pt idx="40">
                  <c:v>0.25696594427244585</c:v>
                </c:pt>
                <c:pt idx="41">
                  <c:v>0.26701206798508875</c:v>
                </c:pt>
                <c:pt idx="42">
                  <c:v>0.27389903329752951</c:v>
                </c:pt>
                <c:pt idx="43">
                  <c:v>0.27983825108990962</c:v>
                </c:pt>
                <c:pt idx="44">
                  <c:v>0.28748341441839892</c:v>
                </c:pt>
                <c:pt idx="45">
                  <c:v>0.2975927212990459</c:v>
                </c:pt>
                <c:pt idx="46">
                  <c:v>0.30302647374739367</c:v>
                </c:pt>
                <c:pt idx="47">
                  <c:v>0.30928160737979399</c:v>
                </c:pt>
                <c:pt idx="48">
                  <c:v>0.31654767170025899</c:v>
                </c:pt>
                <c:pt idx="49">
                  <c:v>0.32476148354078471</c:v>
                </c:pt>
                <c:pt idx="50">
                  <c:v>0.33575535477348833</c:v>
                </c:pt>
                <c:pt idx="51">
                  <c:v>0.34491691413407466</c:v>
                </c:pt>
                <c:pt idx="52">
                  <c:v>0.35218297845453966</c:v>
                </c:pt>
                <c:pt idx="53">
                  <c:v>0.3624186516711948</c:v>
                </c:pt>
                <c:pt idx="54">
                  <c:v>0.37360207240791055</c:v>
                </c:pt>
                <c:pt idx="55">
                  <c:v>0.38655462184873951</c:v>
                </c:pt>
                <c:pt idx="56">
                  <c:v>0.3995703544575725</c:v>
                </c:pt>
                <c:pt idx="57">
                  <c:v>0.41403929993049854</c:v>
                </c:pt>
                <c:pt idx="58">
                  <c:v>0.42547545333923042</c:v>
                </c:pt>
                <c:pt idx="59">
                  <c:v>0.43470019586782083</c:v>
                </c:pt>
                <c:pt idx="60">
                  <c:v>0.44424085423643145</c:v>
                </c:pt>
                <c:pt idx="61">
                  <c:v>0.45555064130915524</c:v>
                </c:pt>
                <c:pt idx="62">
                  <c:v>0.46667087887786696</c:v>
                </c:pt>
                <c:pt idx="63">
                  <c:v>0.47791748278258672</c:v>
                </c:pt>
                <c:pt idx="64">
                  <c:v>0.48625766095912049</c:v>
                </c:pt>
                <c:pt idx="65">
                  <c:v>0.49358690844758957</c:v>
                </c:pt>
                <c:pt idx="66">
                  <c:v>0.50066342326404245</c:v>
                </c:pt>
                <c:pt idx="67">
                  <c:v>0.50988816579263285</c:v>
                </c:pt>
                <c:pt idx="68">
                  <c:v>0.51658558160106149</c:v>
                </c:pt>
                <c:pt idx="69">
                  <c:v>0.52435711126555884</c:v>
                </c:pt>
                <c:pt idx="70">
                  <c:v>0.53623554685031904</c:v>
                </c:pt>
                <c:pt idx="71">
                  <c:v>0.5466607695709863</c:v>
                </c:pt>
                <c:pt idx="72">
                  <c:v>0.55430593289947561</c:v>
                </c:pt>
                <c:pt idx="73">
                  <c:v>0.56485752195615091</c:v>
                </c:pt>
                <c:pt idx="74">
                  <c:v>0.57345043280470087</c:v>
                </c:pt>
                <c:pt idx="75">
                  <c:v>0.58096922979718202</c:v>
                </c:pt>
                <c:pt idx="76">
                  <c:v>0.59234220003790994</c:v>
                </c:pt>
                <c:pt idx="77">
                  <c:v>0.60061919504643968</c:v>
                </c:pt>
                <c:pt idx="78">
                  <c:v>0.60978075440702595</c:v>
                </c:pt>
                <c:pt idx="79">
                  <c:v>0.61989006128767299</c:v>
                </c:pt>
                <c:pt idx="80">
                  <c:v>0.631515764200417</c:v>
                </c:pt>
                <c:pt idx="81">
                  <c:v>0.64244645226511654</c:v>
                </c:pt>
                <c:pt idx="82">
                  <c:v>0.65091299677765846</c:v>
                </c:pt>
                <c:pt idx="83">
                  <c:v>0.66159095217034192</c:v>
                </c:pt>
                <c:pt idx="84">
                  <c:v>0.66955203133885133</c:v>
                </c:pt>
                <c:pt idx="85">
                  <c:v>0.67631263031528399</c:v>
                </c:pt>
                <c:pt idx="86">
                  <c:v>0.68237821444367219</c:v>
                </c:pt>
                <c:pt idx="87">
                  <c:v>0.6895179124281291</c:v>
                </c:pt>
                <c:pt idx="88">
                  <c:v>0.69817400644468308</c:v>
                </c:pt>
                <c:pt idx="89">
                  <c:v>0.70733556580526946</c:v>
                </c:pt>
                <c:pt idx="90">
                  <c:v>0.7129588677576294</c:v>
                </c:pt>
                <c:pt idx="91">
                  <c:v>0.72028811524609837</c:v>
                </c:pt>
                <c:pt idx="92">
                  <c:v>0.72888102609464833</c:v>
                </c:pt>
                <c:pt idx="93">
                  <c:v>0.73848486763126298</c:v>
                </c:pt>
                <c:pt idx="94">
                  <c:v>0.74966828836797872</c:v>
                </c:pt>
                <c:pt idx="95">
                  <c:v>0.76040942692866609</c:v>
                </c:pt>
                <c:pt idx="96">
                  <c:v>0.77039236747330497</c:v>
                </c:pt>
                <c:pt idx="97">
                  <c:v>0.77860617931383069</c:v>
                </c:pt>
                <c:pt idx="98">
                  <c:v>0.78833638718645349</c:v>
                </c:pt>
                <c:pt idx="99">
                  <c:v>0.7981297782270802</c:v>
                </c:pt>
                <c:pt idx="100">
                  <c:v>0.80659632273962212</c:v>
                </c:pt>
                <c:pt idx="101">
                  <c:v>0.81607379794022872</c:v>
                </c:pt>
                <c:pt idx="102">
                  <c:v>0.82725721867694446</c:v>
                </c:pt>
                <c:pt idx="103">
                  <c:v>0.83641877803753084</c:v>
                </c:pt>
                <c:pt idx="104">
                  <c:v>0.8447589562140646</c:v>
                </c:pt>
                <c:pt idx="105">
                  <c:v>0.85316231755860239</c:v>
                </c:pt>
                <c:pt idx="106">
                  <c:v>0.86421937195931009</c:v>
                </c:pt>
                <c:pt idx="107">
                  <c:v>0.87515006002400952</c:v>
                </c:pt>
                <c:pt idx="108">
                  <c:v>0.88488026789663232</c:v>
                </c:pt>
                <c:pt idx="109">
                  <c:v>0.89265179756112967</c:v>
                </c:pt>
                <c:pt idx="110">
                  <c:v>0.89998104504959875</c:v>
                </c:pt>
                <c:pt idx="111">
                  <c:v>0.90945852025020524</c:v>
                </c:pt>
                <c:pt idx="112">
                  <c:v>0.92127377266696142</c:v>
                </c:pt>
                <c:pt idx="113">
                  <c:v>0.93321539141972576</c:v>
                </c:pt>
                <c:pt idx="114">
                  <c:v>0.94338788146837671</c:v>
                </c:pt>
                <c:pt idx="115">
                  <c:v>0.95021166361281351</c:v>
                </c:pt>
                <c:pt idx="116">
                  <c:v>0.95798319327731085</c:v>
                </c:pt>
                <c:pt idx="117">
                  <c:v>0.96348012889366264</c:v>
                </c:pt>
                <c:pt idx="118">
                  <c:v>0.97043027737410748</c:v>
                </c:pt>
                <c:pt idx="119">
                  <c:v>0.97643267833449154</c:v>
                </c:pt>
                <c:pt idx="120">
                  <c:v>0.98174006444683126</c:v>
                </c:pt>
                <c:pt idx="121">
                  <c:v>0.98641561887913065</c:v>
                </c:pt>
                <c:pt idx="122">
                  <c:v>0.9926075693435269</c:v>
                </c:pt>
                <c:pt idx="123">
                  <c:v>1</c:v>
                </c:pt>
              </c:numCache>
            </c:numRef>
          </c:xVal>
          <c:yVal>
            <c:numRef>
              <c:f>'Balances Season1 dens'!$AY$8:$AY$136</c:f>
              <c:numCache>
                <c:formatCode>General</c:formatCode>
                <c:ptCount val="129"/>
                <c:pt idx="10" formatCode="0.00">
                  <c:v>0.50139279365585687</c:v>
                </c:pt>
                <c:pt idx="16" formatCode="0.00">
                  <c:v>0.63284037185671727</c:v>
                </c:pt>
                <c:pt idx="23" formatCode="0.00">
                  <c:v>0.57896913179578757</c:v>
                </c:pt>
                <c:pt idx="29" formatCode="0.00">
                  <c:v>0.58667609147295685</c:v>
                </c:pt>
                <c:pt idx="37" formatCode="0.00">
                  <c:v>0.52899005715707226</c:v>
                </c:pt>
                <c:pt idx="44" formatCode="0.00">
                  <c:v>0.47748877651542471</c:v>
                </c:pt>
                <c:pt idx="50" formatCode="0.00">
                  <c:v>0.41391455366039098</c:v>
                </c:pt>
                <c:pt idx="57" formatCode="0.00">
                  <c:v>0.35173426075463937</c:v>
                </c:pt>
                <c:pt idx="65" formatCode="0.00">
                  <c:v>0.28536353381112312</c:v>
                </c:pt>
                <c:pt idx="72" formatCode="0.00">
                  <c:v>0.21297138561815812</c:v>
                </c:pt>
                <c:pt idx="78" formatCode="0.00">
                  <c:v>0.17887675052018503</c:v>
                </c:pt>
                <c:pt idx="86" formatCode="0.00">
                  <c:v>0.31330111816036105</c:v>
                </c:pt>
                <c:pt idx="93" formatCode="0.00">
                  <c:v>0.2472548445046584</c:v>
                </c:pt>
                <c:pt idx="101" formatCode="0.00">
                  <c:v>0.36995263820892466</c:v>
                </c:pt>
                <c:pt idx="107" formatCode="0.00">
                  <c:v>0.45271052713953919</c:v>
                </c:pt>
                <c:pt idx="113" formatCode="0.00">
                  <c:v>0.3930429807615281</c:v>
                </c:pt>
                <c:pt idx="121" formatCode="0.00">
                  <c:v>0.32422187512785838</c:v>
                </c:pt>
                <c:pt idx="128" formatCode="0.00">
                  <c:v>0.29268950788295689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2F-48A5-B3CE-042A39A7F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521808"/>
        <c:axId val="1095526848"/>
      </c:scatterChart>
      <c:valAx>
        <c:axId val="109552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95526848"/>
        <c:crosses val="autoZero"/>
        <c:crossBetween val="midCat"/>
      </c:valAx>
      <c:valAx>
        <c:axId val="10955268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9552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8R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'Balances Season1 dens'!$AJ$7</c:f>
              <c:strCache>
                <c:ptCount val="1"/>
                <c:pt idx="0">
                  <c:v>FAD8R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'Balances Season1 dens'!$K$8:$K$136</c:f>
              <c:numCache>
                <c:formatCode>0.00</c:formatCode>
                <c:ptCount val="129"/>
                <c:pt idx="1">
                  <c:v>4.3731778425655961E-3</c:v>
                </c:pt>
                <c:pt idx="2">
                  <c:v>7.2278911564625827E-3</c:v>
                </c:pt>
                <c:pt idx="3">
                  <c:v>1.2572886297376091E-2</c:v>
                </c:pt>
                <c:pt idx="4">
                  <c:v>1.7857142857142853E-2</c:v>
                </c:pt>
                <c:pt idx="5">
                  <c:v>2.411321671525753E-2</c:v>
                </c:pt>
                <c:pt idx="6">
                  <c:v>3.1280369290573366E-2</c:v>
                </c:pt>
                <c:pt idx="7">
                  <c:v>3.8265306122448974E-2</c:v>
                </c:pt>
                <c:pt idx="8">
                  <c:v>4.5796890184645278E-2</c:v>
                </c:pt>
                <c:pt idx="9">
                  <c:v>5.2721088435374146E-2</c:v>
                </c:pt>
                <c:pt idx="10">
                  <c:v>5.8612730806608358E-2</c:v>
                </c:pt>
                <c:pt idx="11">
                  <c:v>6.3836248785228381E-2</c:v>
                </c:pt>
                <c:pt idx="12">
                  <c:v>7.2278911564625847E-2</c:v>
                </c:pt>
                <c:pt idx="13">
                  <c:v>8.169339164237123E-2</c:v>
                </c:pt>
                <c:pt idx="14">
                  <c:v>9.0743440233236161E-2</c:v>
                </c:pt>
                <c:pt idx="15">
                  <c:v>9.5602526724975712E-2</c:v>
                </c:pt>
                <c:pt idx="16">
                  <c:v>0.10034013605442178</c:v>
                </c:pt>
                <c:pt idx="17">
                  <c:v>0.10459183673469388</c:v>
                </c:pt>
                <c:pt idx="18">
                  <c:v>0.10768950437317784</c:v>
                </c:pt>
                <c:pt idx="19">
                  <c:v>0.11273080660835764</c:v>
                </c:pt>
                <c:pt idx="20">
                  <c:v>0.11740767735665696</c:v>
                </c:pt>
                <c:pt idx="21">
                  <c:v>0.12287414965986394</c:v>
                </c:pt>
                <c:pt idx="22">
                  <c:v>0.12900874635568513</c:v>
                </c:pt>
                <c:pt idx="23">
                  <c:v>0.13465743440233235</c:v>
                </c:pt>
                <c:pt idx="24">
                  <c:v>0.14212827988338192</c:v>
                </c:pt>
                <c:pt idx="25">
                  <c:v>0.14735179786200195</c:v>
                </c:pt>
                <c:pt idx="26">
                  <c:v>0.1526360544217687</c:v>
                </c:pt>
                <c:pt idx="27">
                  <c:v>0.15761661807580174</c:v>
                </c:pt>
                <c:pt idx="28">
                  <c:v>0.16326530612244899</c:v>
                </c:pt>
                <c:pt idx="29">
                  <c:v>0.17122206025267253</c:v>
                </c:pt>
                <c:pt idx="30">
                  <c:v>0.17674927113702626</c:v>
                </c:pt>
                <c:pt idx="31">
                  <c:v>0.18464528668610306</c:v>
                </c:pt>
                <c:pt idx="32">
                  <c:v>0.19381681243926147</c:v>
                </c:pt>
                <c:pt idx="33">
                  <c:v>0.19812925170068033</c:v>
                </c:pt>
                <c:pt idx="34">
                  <c:v>0.20165208940719151</c:v>
                </c:pt>
                <c:pt idx="35">
                  <c:v>0.20699708454810503</c:v>
                </c:pt>
                <c:pt idx="36">
                  <c:v>0.21416423712342086</c:v>
                </c:pt>
                <c:pt idx="37">
                  <c:v>0.22120991253644323</c:v>
                </c:pt>
                <c:pt idx="38">
                  <c:v>0.22898445092322653</c:v>
                </c:pt>
                <c:pt idx="39">
                  <c:v>0.23773080660835771</c:v>
                </c:pt>
                <c:pt idx="40">
                  <c:v>0.24702380952380962</c:v>
                </c:pt>
                <c:pt idx="41">
                  <c:v>0.25668124392614194</c:v>
                </c:pt>
                <c:pt idx="42">
                  <c:v>0.26330174927113709</c:v>
                </c:pt>
                <c:pt idx="43">
                  <c:v>0.26901117589893103</c:v>
                </c:pt>
                <c:pt idx="44">
                  <c:v>0.27636054421768713</c:v>
                </c:pt>
                <c:pt idx="45">
                  <c:v>0.28607871720116623</c:v>
                </c:pt>
                <c:pt idx="46">
                  <c:v>0.29130223517978626</c:v>
                </c:pt>
                <c:pt idx="47">
                  <c:v>0.29731535471331394</c:v>
                </c:pt>
                <c:pt idx="48">
                  <c:v>0.30430029154518956</c:v>
                </c:pt>
                <c:pt idx="49">
                  <c:v>0.31219630709426638</c:v>
                </c:pt>
                <c:pt idx="50">
                  <c:v>0.32276482021379987</c:v>
                </c:pt>
                <c:pt idx="51">
                  <c:v>0.33157191448007778</c:v>
                </c:pt>
                <c:pt idx="52">
                  <c:v>0.3385568513119534</c:v>
                </c:pt>
                <c:pt idx="53">
                  <c:v>0.34839650145772605</c:v>
                </c:pt>
                <c:pt idx="54">
                  <c:v>0.35914723032069984</c:v>
                </c:pt>
                <c:pt idx="55">
                  <c:v>0.37159863945578242</c:v>
                </c:pt>
                <c:pt idx="56">
                  <c:v>0.3841107871720118</c:v>
                </c:pt>
                <c:pt idx="57">
                  <c:v>0.39801992225461624</c:v>
                </c:pt>
                <c:pt idx="58">
                  <c:v>0.40901360544217696</c:v>
                </c:pt>
                <c:pt idx="59">
                  <c:v>0.41788143828960167</c:v>
                </c:pt>
                <c:pt idx="60">
                  <c:v>0.42705296404276011</c:v>
                </c:pt>
                <c:pt idx="61">
                  <c:v>0.43792517006802734</c:v>
                </c:pt>
                <c:pt idx="62">
                  <c:v>0.44861516034985438</c:v>
                </c:pt>
                <c:pt idx="63">
                  <c:v>0.45942662779397486</c:v>
                </c:pt>
                <c:pt idx="64">
                  <c:v>0.46744412050534512</c:v>
                </c:pt>
                <c:pt idx="65">
                  <c:v>0.47448979591836749</c:v>
                </c:pt>
                <c:pt idx="66">
                  <c:v>0.48129251700680287</c:v>
                </c:pt>
                <c:pt idx="67">
                  <c:v>0.49016034985422757</c:v>
                </c:pt>
                <c:pt idx="68">
                  <c:v>0.49659863945578253</c:v>
                </c:pt>
                <c:pt idx="69">
                  <c:v>0.50406948493683201</c:v>
                </c:pt>
                <c:pt idx="70">
                  <c:v>0.51548833819242001</c:v>
                </c:pt>
                <c:pt idx="71">
                  <c:v>0.52551020408163274</c:v>
                </c:pt>
                <c:pt idx="72">
                  <c:v>0.53285957240038884</c:v>
                </c:pt>
                <c:pt idx="73">
                  <c:v>0.54300291545189516</c:v>
                </c:pt>
                <c:pt idx="74">
                  <c:v>0.55126336248785246</c:v>
                </c:pt>
                <c:pt idx="75">
                  <c:v>0.55849125364431507</c:v>
                </c:pt>
                <c:pt idx="76">
                  <c:v>0.56942419825072899</c:v>
                </c:pt>
                <c:pt idx="77">
                  <c:v>0.57738095238095255</c:v>
                </c:pt>
                <c:pt idx="78">
                  <c:v>0.58618804664723045</c:v>
                </c:pt>
                <c:pt idx="79">
                  <c:v>0.59590621963070955</c:v>
                </c:pt>
                <c:pt idx="80">
                  <c:v>0.60708211856171057</c:v>
                </c:pt>
                <c:pt idx="81">
                  <c:v>0.61758989310009726</c:v>
                </c:pt>
                <c:pt idx="82">
                  <c:v>0.62572886297376107</c:v>
                </c:pt>
                <c:pt idx="83">
                  <c:v>0.635993683187561</c:v>
                </c:pt>
                <c:pt idx="84">
                  <c:v>0.64364674441205072</c:v>
                </c:pt>
                <c:pt idx="85">
                  <c:v>0.65014577259475237</c:v>
                </c:pt>
                <c:pt idx="86">
                  <c:v>0.65597667638483981</c:v>
                </c:pt>
                <c:pt idx="87">
                  <c:v>0.66284013605442194</c:v>
                </c:pt>
                <c:pt idx="88">
                  <c:v>0.67116132167152587</c:v>
                </c:pt>
                <c:pt idx="89">
                  <c:v>0.67996841593780388</c:v>
                </c:pt>
                <c:pt idx="90">
                  <c:v>0.6853741496598641</c:v>
                </c:pt>
                <c:pt idx="91">
                  <c:v>0.69241982507288646</c:v>
                </c:pt>
                <c:pt idx="92">
                  <c:v>0.70068027210884365</c:v>
                </c:pt>
                <c:pt idx="93">
                  <c:v>0.70991253644314878</c:v>
                </c:pt>
                <c:pt idx="94">
                  <c:v>0.72066326530612257</c:v>
                </c:pt>
                <c:pt idx="95">
                  <c:v>0.73098882410106913</c:v>
                </c:pt>
                <c:pt idx="96">
                  <c:v>0.74058551992225474</c:v>
                </c:pt>
                <c:pt idx="97">
                  <c:v>0.74848153547133145</c:v>
                </c:pt>
                <c:pt idx="98">
                  <c:v>0.75783527696793018</c:v>
                </c:pt>
                <c:pt idx="99">
                  <c:v>0.76724975704567555</c:v>
                </c:pt>
                <c:pt idx="100">
                  <c:v>0.77538872691933935</c:v>
                </c:pt>
                <c:pt idx="101">
                  <c:v>0.78449951409135099</c:v>
                </c:pt>
                <c:pt idx="102">
                  <c:v>0.79525024295432478</c:v>
                </c:pt>
                <c:pt idx="103">
                  <c:v>0.8040573372206028</c:v>
                </c:pt>
                <c:pt idx="104">
                  <c:v>0.812074829931973</c:v>
                </c:pt>
                <c:pt idx="105">
                  <c:v>0.82015306122449005</c:v>
                </c:pt>
                <c:pt idx="106">
                  <c:v>0.83078231292517024</c:v>
                </c:pt>
                <c:pt idx="107">
                  <c:v>0.84129008746355705</c:v>
                </c:pt>
                <c:pt idx="108">
                  <c:v>0.85064382896015578</c:v>
                </c:pt>
                <c:pt idx="109">
                  <c:v>0.85811467444120526</c:v>
                </c:pt>
                <c:pt idx="110">
                  <c:v>0.86516034985422752</c:v>
                </c:pt>
                <c:pt idx="111">
                  <c:v>0.87427113702623926</c:v>
                </c:pt>
                <c:pt idx="112">
                  <c:v>0.88562925170068041</c:v>
                </c:pt>
                <c:pt idx="113">
                  <c:v>0.89710884353741516</c:v>
                </c:pt>
                <c:pt idx="114">
                  <c:v>0.906887755102041</c:v>
                </c:pt>
                <c:pt idx="115">
                  <c:v>0.9134475218658894</c:v>
                </c:pt>
                <c:pt idx="116">
                  <c:v>0.92091836734693888</c:v>
                </c:pt>
                <c:pt idx="117">
                  <c:v>0.92620262390670571</c:v>
                </c:pt>
                <c:pt idx="118">
                  <c:v>0.9328838678328476</c:v>
                </c:pt>
                <c:pt idx="119">
                  <c:v>0.93865403304178829</c:v>
                </c:pt>
                <c:pt idx="120">
                  <c:v>0.94375607385811489</c:v>
                </c:pt>
                <c:pt idx="121">
                  <c:v>0.94825072886297401</c:v>
                </c:pt>
                <c:pt idx="122">
                  <c:v>0.95420310981535494</c:v>
                </c:pt>
                <c:pt idx="123">
                  <c:v>0.96130952380952406</c:v>
                </c:pt>
                <c:pt idx="124">
                  <c:v>0.96653304178814403</c:v>
                </c:pt>
                <c:pt idx="125">
                  <c:v>0.97139212827988353</c:v>
                </c:pt>
                <c:pt idx="126">
                  <c:v>0.97691933916423723</c:v>
                </c:pt>
                <c:pt idx="127">
                  <c:v>0.98420796890184659</c:v>
                </c:pt>
                <c:pt idx="128">
                  <c:v>0.98973517978620029</c:v>
                </c:pt>
              </c:numCache>
            </c:numRef>
          </c:xVal>
          <c:yVal>
            <c:numRef>
              <c:f>'Balances Season1 dens'!$AJ$8:$AJ$136</c:f>
              <c:numCache>
                <c:formatCode>0.00</c:formatCode>
                <c:ptCount val="129"/>
                <c:pt idx="0">
                  <c:v>0.59090292803515398</c:v>
                </c:pt>
                <c:pt idx="1">
                  <c:v>0.59090292803515398</c:v>
                </c:pt>
                <c:pt idx="2">
                  <c:v>0.59090292803515398</c:v>
                </c:pt>
                <c:pt idx="3">
                  <c:v>0.59090292803515398</c:v>
                </c:pt>
                <c:pt idx="4">
                  <c:v>0.59090292803515398</c:v>
                </c:pt>
                <c:pt idx="5">
                  <c:v>0.59090292803515398</c:v>
                </c:pt>
                <c:pt idx="6">
                  <c:v>0.59090292803515398</c:v>
                </c:pt>
                <c:pt idx="7">
                  <c:v>0.59090292803515398</c:v>
                </c:pt>
                <c:pt idx="8">
                  <c:v>0.59090292803515398</c:v>
                </c:pt>
                <c:pt idx="9">
                  <c:v>0.59090292803515398</c:v>
                </c:pt>
                <c:pt idx="10">
                  <c:v>0.59090292803515398</c:v>
                </c:pt>
                <c:pt idx="11">
                  <c:v>0.58356978199572385</c:v>
                </c:pt>
                <c:pt idx="12">
                  <c:v>0.57473800915507467</c:v>
                </c:pt>
                <c:pt idx="13">
                  <c:v>0.56575055376343597</c:v>
                </c:pt>
                <c:pt idx="14">
                  <c:v>0.55735096229878744</c:v>
                </c:pt>
                <c:pt idx="15">
                  <c:v>0.61904720500847776</c:v>
                </c:pt>
                <c:pt idx="16">
                  <c:v>0.61249857275920461</c:v>
                </c:pt>
                <c:pt idx="17">
                  <c:v>0.60528820456031263</c:v>
                </c:pt>
                <c:pt idx="18">
                  <c:v>0.59717903496533742</c:v>
                </c:pt>
                <c:pt idx="19">
                  <c:v>0.62615670955045333</c:v>
                </c:pt>
                <c:pt idx="20">
                  <c:v>0.61766560819197525</c:v>
                </c:pt>
                <c:pt idx="21">
                  <c:v>0.60926601672732661</c:v>
                </c:pt>
                <c:pt idx="22">
                  <c:v>0.60035521461211516</c:v>
                </c:pt>
                <c:pt idx="23">
                  <c:v>0.59186411325363719</c:v>
                </c:pt>
                <c:pt idx="24">
                  <c:v>0.59723975443279809</c:v>
                </c:pt>
                <c:pt idx="25">
                  <c:v>0.64692013946229932</c:v>
                </c:pt>
                <c:pt idx="26">
                  <c:v>0.64055661437527367</c:v>
                </c:pt>
                <c:pt idx="27">
                  <c:v>0.63254969367772695</c:v>
                </c:pt>
                <c:pt idx="28">
                  <c:v>0.62415010221307832</c:v>
                </c:pt>
                <c:pt idx="29">
                  <c:v>0.62703642770289547</c:v>
                </c:pt>
                <c:pt idx="30">
                  <c:v>0.61924243305314786</c:v>
                </c:pt>
                <c:pt idx="31">
                  <c:v>0.61113326345817254</c:v>
                </c:pt>
                <c:pt idx="32">
                  <c:v>0.60404879615174423</c:v>
                </c:pt>
                <c:pt idx="33">
                  <c:v>0.59555769479326615</c:v>
                </c:pt>
                <c:pt idx="34">
                  <c:v>0.58765788153313758</c:v>
                </c:pt>
                <c:pt idx="35">
                  <c:v>0.57991869539267182</c:v>
                </c:pt>
                <c:pt idx="36">
                  <c:v>0.57042222256901243</c:v>
                </c:pt>
                <c:pt idx="37">
                  <c:v>0.5584558564043608</c:v>
                </c:pt>
                <c:pt idx="38">
                  <c:v>0.59298801255160727</c:v>
                </c:pt>
                <c:pt idx="39">
                  <c:v>0.60989547490603435</c:v>
                </c:pt>
                <c:pt idx="40">
                  <c:v>0.59741105916056947</c:v>
                </c:pt>
                <c:pt idx="41">
                  <c:v>0.5953640752356627</c:v>
                </c:pt>
                <c:pt idx="42">
                  <c:v>0.59572102937301963</c:v>
                </c:pt>
                <c:pt idx="43">
                  <c:v>0.58172510027724733</c:v>
                </c:pt>
                <c:pt idx="44">
                  <c:v>0.56778065271301115</c:v>
                </c:pt>
                <c:pt idx="45">
                  <c:v>0.5774195162892487</c:v>
                </c:pt>
                <c:pt idx="46">
                  <c:v>0.55941202245028132</c:v>
                </c:pt>
                <c:pt idx="47">
                  <c:v>0.54301947745280743</c:v>
                </c:pt>
                <c:pt idx="48">
                  <c:v>0.52491744052891831</c:v>
                </c:pt>
                <c:pt idx="49">
                  <c:v>0.51517814724286337</c:v>
                </c:pt>
                <c:pt idx="50">
                  <c:v>0.53731687782182846</c:v>
                </c:pt>
                <c:pt idx="51">
                  <c:v>0.59407993486657817</c:v>
                </c:pt>
                <c:pt idx="52">
                  <c:v>0.57152956801226285</c:v>
                </c:pt>
                <c:pt idx="53">
                  <c:v>0.55283723932735274</c:v>
                </c:pt>
                <c:pt idx="54">
                  <c:v>0.60513971633046615</c:v>
                </c:pt>
                <c:pt idx="55">
                  <c:v>0.58309538624960533</c:v>
                </c:pt>
                <c:pt idx="56">
                  <c:v>0.55625148181511641</c:v>
                </c:pt>
                <c:pt idx="57">
                  <c:v>0.57918735273862609</c:v>
                </c:pt>
                <c:pt idx="58">
                  <c:v>0.60275394562420559</c:v>
                </c:pt>
                <c:pt idx="59">
                  <c:v>0.58699148360544617</c:v>
                </c:pt>
                <c:pt idx="60">
                  <c:v>0.59095060888370099</c:v>
                </c:pt>
                <c:pt idx="61">
                  <c:v>0.56880945328581689</c:v>
                </c:pt>
                <c:pt idx="62">
                  <c:v>0.548861176290113</c:v>
                </c:pt>
                <c:pt idx="63">
                  <c:v>0.53935794070867427</c:v>
                </c:pt>
                <c:pt idx="64">
                  <c:v>0.59019418823412306</c:v>
                </c:pt>
                <c:pt idx="65">
                  <c:v>0.56780884021169409</c:v>
                </c:pt>
                <c:pt idx="66">
                  <c:v>0.54392190955507769</c:v>
                </c:pt>
                <c:pt idx="67">
                  <c:v>0.58304848458325975</c:v>
                </c:pt>
                <c:pt idx="68">
                  <c:v>0.55653046678405138</c:v>
                </c:pt>
                <c:pt idx="69">
                  <c:v>0.53389901451102084</c:v>
                </c:pt>
                <c:pt idx="70">
                  <c:v>0.57412858138085299</c:v>
                </c:pt>
                <c:pt idx="71">
                  <c:v>0.54556862322147426</c:v>
                </c:pt>
                <c:pt idx="72">
                  <c:v>0.51663329564045268</c:v>
                </c:pt>
                <c:pt idx="73">
                  <c:v>0.48861913201221718</c:v>
                </c:pt>
                <c:pt idx="74">
                  <c:v>0.53758093366592907</c:v>
                </c:pt>
                <c:pt idx="75">
                  <c:v>0.52001301427309032</c:v>
                </c:pt>
                <c:pt idx="76">
                  <c:v>0.48966462533166716</c:v>
                </c:pt>
                <c:pt idx="77">
                  <c:v>0.46184908170826183</c:v>
                </c:pt>
                <c:pt idx="78">
                  <c:v>0.51197551613936643</c:v>
                </c:pt>
                <c:pt idx="79">
                  <c:v>0.49048419232404383</c:v>
                </c:pt>
                <c:pt idx="80">
                  <c:v>0.60327434869489072</c:v>
                </c:pt>
                <c:pt idx="81">
                  <c:v>0.62950076099344998</c:v>
                </c:pt>
                <c:pt idx="82">
                  <c:v>0.60137183067956745</c:v>
                </c:pt>
                <c:pt idx="83">
                  <c:v>0.70368552319608246</c:v>
                </c:pt>
                <c:pt idx="84">
                  <c:v>0.67599299107543931</c:v>
                </c:pt>
                <c:pt idx="85">
                  <c:v>0.64984821206923116</c:v>
                </c:pt>
                <c:pt idx="86">
                  <c:v>0.62896070766614021</c:v>
                </c:pt>
                <c:pt idx="87">
                  <c:v>0.61806317266838429</c:v>
                </c:pt>
                <c:pt idx="88">
                  <c:v>0.60247129366400787</c:v>
                </c:pt>
                <c:pt idx="89">
                  <c:v>0.59036232362355623</c:v>
                </c:pt>
                <c:pt idx="90">
                  <c:v>0.56594011870480365</c:v>
                </c:pt>
                <c:pt idx="91">
                  <c:v>0.5472202830080185</c:v>
                </c:pt>
                <c:pt idx="92">
                  <c:v>0.52358322227459897</c:v>
                </c:pt>
                <c:pt idx="93">
                  <c:v>0.5716714288639102</c:v>
                </c:pt>
                <c:pt idx="94">
                  <c:v>0.59628197758476853</c:v>
                </c:pt>
                <c:pt idx="95">
                  <c:v>0.61889506818371876</c:v>
                </c:pt>
                <c:pt idx="96">
                  <c:v>0.77694629106169266</c:v>
                </c:pt>
                <c:pt idx="97">
                  <c:v>0.79614747196881686</c:v>
                </c:pt>
                <c:pt idx="98">
                  <c:v>0.78148668475471239</c:v>
                </c:pt>
                <c:pt idx="99">
                  <c:v>0.75730771595332524</c:v>
                </c:pt>
                <c:pt idx="100">
                  <c:v>0.73423423953371925</c:v>
                </c:pt>
                <c:pt idx="101">
                  <c:v>0.74659576517820403</c:v>
                </c:pt>
                <c:pt idx="102">
                  <c:v>0.86386780147624664</c:v>
                </c:pt>
                <c:pt idx="103">
                  <c:v>0.84294460879692101</c:v>
                </c:pt>
                <c:pt idx="104">
                  <c:v>0.81980390642249679</c:v>
                </c:pt>
                <c:pt idx="105">
                  <c:v>0.79982550602877456</c:v>
                </c:pt>
                <c:pt idx="106">
                  <c:v>0.81874554670566502</c:v>
                </c:pt>
                <c:pt idx="107">
                  <c:v>0.79952584694733675</c:v>
                </c:pt>
                <c:pt idx="108">
                  <c:v>0.7867374456039149</c:v>
                </c:pt>
                <c:pt idx="109">
                  <c:v>0.77158561435810169</c:v>
                </c:pt>
                <c:pt idx="110">
                  <c:v>0.75443351420733751</c:v>
                </c:pt>
                <c:pt idx="111">
                  <c:v>0.73691574109457536</c:v>
                </c:pt>
                <c:pt idx="112">
                  <c:v>0.71776327768786918</c:v>
                </c:pt>
                <c:pt idx="113">
                  <c:v>0.70125953796824736</c:v>
                </c:pt>
                <c:pt idx="114">
                  <c:v>0.72515870863613663</c:v>
                </c:pt>
                <c:pt idx="115">
                  <c:v>0.71008941853367202</c:v>
                </c:pt>
                <c:pt idx="116">
                  <c:v>0.74503525123750181</c:v>
                </c:pt>
                <c:pt idx="117">
                  <c:v>0.73120738901448346</c:v>
                </c:pt>
                <c:pt idx="118">
                  <c:v>0.7183107366413608</c:v>
                </c:pt>
                <c:pt idx="119">
                  <c:v>0.70868790136762849</c:v>
                </c:pt>
                <c:pt idx="120">
                  <c:v>0.6974778201918832</c:v>
                </c:pt>
                <c:pt idx="121">
                  <c:v>0.68675170223035276</c:v>
                </c:pt>
                <c:pt idx="122">
                  <c:v>0.6765628815353617</c:v>
                </c:pt>
                <c:pt idx="123">
                  <c:v>0.70892147475853062</c:v>
                </c:pt>
                <c:pt idx="124">
                  <c:v>0.69791737617486882</c:v>
                </c:pt>
                <c:pt idx="125">
                  <c:v>0.68846806645575342</c:v>
                </c:pt>
                <c:pt idx="126">
                  <c:v>0.68003143138982314</c:v>
                </c:pt>
                <c:pt idx="127">
                  <c:v>0.67091123618293336</c:v>
                </c:pt>
                <c:pt idx="128">
                  <c:v>0.66324984480713078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BD-4676-83DA-1984AD10DBC8}"/>
            </c:ext>
          </c:extLst>
        </c:ser>
        <c:ser>
          <c:idx val="1"/>
          <c:order val="1"/>
          <c:tx>
            <c:strRef>
              <c:f>'Balances Season1 dens'!$BC$7</c:f>
              <c:strCache>
                <c:ptCount val="1"/>
                <c:pt idx="0">
                  <c:v>8R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2">
                  <a:lumMod val="25000"/>
                  <a:lumOff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'Balances Season1 dens'!$K$8:$K$136</c:f>
              <c:numCache>
                <c:formatCode>0.00</c:formatCode>
                <c:ptCount val="129"/>
                <c:pt idx="1">
                  <c:v>4.3731778425655961E-3</c:v>
                </c:pt>
                <c:pt idx="2">
                  <c:v>7.2278911564625827E-3</c:v>
                </c:pt>
                <c:pt idx="3">
                  <c:v>1.2572886297376091E-2</c:v>
                </c:pt>
                <c:pt idx="4">
                  <c:v>1.7857142857142853E-2</c:v>
                </c:pt>
                <c:pt idx="5">
                  <c:v>2.411321671525753E-2</c:v>
                </c:pt>
                <c:pt idx="6">
                  <c:v>3.1280369290573366E-2</c:v>
                </c:pt>
                <c:pt idx="7">
                  <c:v>3.8265306122448974E-2</c:v>
                </c:pt>
                <c:pt idx="8">
                  <c:v>4.5796890184645278E-2</c:v>
                </c:pt>
                <c:pt idx="9">
                  <c:v>5.2721088435374146E-2</c:v>
                </c:pt>
                <c:pt idx="10">
                  <c:v>5.8612730806608358E-2</c:v>
                </c:pt>
                <c:pt idx="11">
                  <c:v>6.3836248785228381E-2</c:v>
                </c:pt>
                <c:pt idx="12">
                  <c:v>7.2278911564625847E-2</c:v>
                </c:pt>
                <c:pt idx="13">
                  <c:v>8.169339164237123E-2</c:v>
                </c:pt>
                <c:pt idx="14">
                  <c:v>9.0743440233236161E-2</c:v>
                </c:pt>
                <c:pt idx="15">
                  <c:v>9.5602526724975712E-2</c:v>
                </c:pt>
                <c:pt idx="16">
                  <c:v>0.10034013605442178</c:v>
                </c:pt>
                <c:pt idx="17">
                  <c:v>0.10459183673469388</c:v>
                </c:pt>
                <c:pt idx="18">
                  <c:v>0.10768950437317784</c:v>
                </c:pt>
                <c:pt idx="19">
                  <c:v>0.11273080660835764</c:v>
                </c:pt>
                <c:pt idx="20">
                  <c:v>0.11740767735665696</c:v>
                </c:pt>
                <c:pt idx="21">
                  <c:v>0.12287414965986394</c:v>
                </c:pt>
                <c:pt idx="22">
                  <c:v>0.12900874635568513</c:v>
                </c:pt>
                <c:pt idx="23">
                  <c:v>0.13465743440233235</c:v>
                </c:pt>
                <c:pt idx="24">
                  <c:v>0.14212827988338192</c:v>
                </c:pt>
                <c:pt idx="25">
                  <c:v>0.14735179786200195</c:v>
                </c:pt>
                <c:pt idx="26">
                  <c:v>0.1526360544217687</c:v>
                </c:pt>
                <c:pt idx="27">
                  <c:v>0.15761661807580174</c:v>
                </c:pt>
                <c:pt idx="28">
                  <c:v>0.16326530612244899</c:v>
                </c:pt>
                <c:pt idx="29">
                  <c:v>0.17122206025267253</c:v>
                </c:pt>
                <c:pt idx="30">
                  <c:v>0.17674927113702626</c:v>
                </c:pt>
                <c:pt idx="31">
                  <c:v>0.18464528668610306</c:v>
                </c:pt>
                <c:pt idx="32">
                  <c:v>0.19381681243926147</c:v>
                </c:pt>
                <c:pt idx="33">
                  <c:v>0.19812925170068033</c:v>
                </c:pt>
                <c:pt idx="34">
                  <c:v>0.20165208940719151</c:v>
                </c:pt>
                <c:pt idx="35">
                  <c:v>0.20699708454810503</c:v>
                </c:pt>
                <c:pt idx="36">
                  <c:v>0.21416423712342086</c:v>
                </c:pt>
                <c:pt idx="37">
                  <c:v>0.22120991253644323</c:v>
                </c:pt>
                <c:pt idx="38">
                  <c:v>0.22898445092322653</c:v>
                </c:pt>
                <c:pt idx="39">
                  <c:v>0.23773080660835771</c:v>
                </c:pt>
                <c:pt idx="40">
                  <c:v>0.24702380952380962</c:v>
                </c:pt>
                <c:pt idx="41">
                  <c:v>0.25668124392614194</c:v>
                </c:pt>
                <c:pt idx="42">
                  <c:v>0.26330174927113709</c:v>
                </c:pt>
                <c:pt idx="43">
                  <c:v>0.26901117589893103</c:v>
                </c:pt>
                <c:pt idx="44">
                  <c:v>0.27636054421768713</c:v>
                </c:pt>
                <c:pt idx="45">
                  <c:v>0.28607871720116623</c:v>
                </c:pt>
                <c:pt idx="46">
                  <c:v>0.29130223517978626</c:v>
                </c:pt>
                <c:pt idx="47">
                  <c:v>0.29731535471331394</c:v>
                </c:pt>
                <c:pt idx="48">
                  <c:v>0.30430029154518956</c:v>
                </c:pt>
                <c:pt idx="49">
                  <c:v>0.31219630709426638</c:v>
                </c:pt>
                <c:pt idx="50">
                  <c:v>0.32276482021379987</c:v>
                </c:pt>
                <c:pt idx="51">
                  <c:v>0.33157191448007778</c:v>
                </c:pt>
                <c:pt idx="52">
                  <c:v>0.3385568513119534</c:v>
                </c:pt>
                <c:pt idx="53">
                  <c:v>0.34839650145772605</c:v>
                </c:pt>
                <c:pt idx="54">
                  <c:v>0.35914723032069984</c:v>
                </c:pt>
                <c:pt idx="55">
                  <c:v>0.37159863945578242</c:v>
                </c:pt>
                <c:pt idx="56">
                  <c:v>0.3841107871720118</c:v>
                </c:pt>
                <c:pt idx="57">
                  <c:v>0.39801992225461624</c:v>
                </c:pt>
                <c:pt idx="58">
                  <c:v>0.40901360544217696</c:v>
                </c:pt>
                <c:pt idx="59">
                  <c:v>0.41788143828960167</c:v>
                </c:pt>
                <c:pt idx="60">
                  <c:v>0.42705296404276011</c:v>
                </c:pt>
                <c:pt idx="61">
                  <c:v>0.43792517006802734</c:v>
                </c:pt>
                <c:pt idx="62">
                  <c:v>0.44861516034985438</c:v>
                </c:pt>
                <c:pt idx="63">
                  <c:v>0.45942662779397486</c:v>
                </c:pt>
                <c:pt idx="64">
                  <c:v>0.46744412050534512</c:v>
                </c:pt>
                <c:pt idx="65">
                  <c:v>0.47448979591836749</c:v>
                </c:pt>
                <c:pt idx="66">
                  <c:v>0.48129251700680287</c:v>
                </c:pt>
                <c:pt idx="67">
                  <c:v>0.49016034985422757</c:v>
                </c:pt>
                <c:pt idx="68">
                  <c:v>0.49659863945578253</c:v>
                </c:pt>
                <c:pt idx="69">
                  <c:v>0.50406948493683201</c:v>
                </c:pt>
                <c:pt idx="70">
                  <c:v>0.51548833819242001</c:v>
                </c:pt>
                <c:pt idx="71">
                  <c:v>0.52551020408163274</c:v>
                </c:pt>
                <c:pt idx="72">
                  <c:v>0.53285957240038884</c:v>
                </c:pt>
                <c:pt idx="73">
                  <c:v>0.54300291545189516</c:v>
                </c:pt>
                <c:pt idx="74">
                  <c:v>0.55126336248785246</c:v>
                </c:pt>
                <c:pt idx="75">
                  <c:v>0.55849125364431507</c:v>
                </c:pt>
                <c:pt idx="76">
                  <c:v>0.56942419825072899</c:v>
                </c:pt>
                <c:pt idx="77">
                  <c:v>0.57738095238095255</c:v>
                </c:pt>
                <c:pt idx="78">
                  <c:v>0.58618804664723045</c:v>
                </c:pt>
                <c:pt idx="79">
                  <c:v>0.59590621963070955</c:v>
                </c:pt>
                <c:pt idx="80">
                  <c:v>0.60708211856171057</c:v>
                </c:pt>
                <c:pt idx="81">
                  <c:v>0.61758989310009726</c:v>
                </c:pt>
                <c:pt idx="82">
                  <c:v>0.62572886297376107</c:v>
                </c:pt>
                <c:pt idx="83">
                  <c:v>0.635993683187561</c:v>
                </c:pt>
                <c:pt idx="84">
                  <c:v>0.64364674441205072</c:v>
                </c:pt>
                <c:pt idx="85">
                  <c:v>0.65014577259475237</c:v>
                </c:pt>
                <c:pt idx="86">
                  <c:v>0.65597667638483981</c:v>
                </c:pt>
                <c:pt idx="87">
                  <c:v>0.66284013605442194</c:v>
                </c:pt>
                <c:pt idx="88">
                  <c:v>0.67116132167152587</c:v>
                </c:pt>
                <c:pt idx="89">
                  <c:v>0.67996841593780388</c:v>
                </c:pt>
                <c:pt idx="90">
                  <c:v>0.6853741496598641</c:v>
                </c:pt>
                <c:pt idx="91">
                  <c:v>0.69241982507288646</c:v>
                </c:pt>
                <c:pt idx="92">
                  <c:v>0.70068027210884365</c:v>
                </c:pt>
                <c:pt idx="93">
                  <c:v>0.70991253644314878</c:v>
                </c:pt>
                <c:pt idx="94">
                  <c:v>0.72066326530612257</c:v>
                </c:pt>
                <c:pt idx="95">
                  <c:v>0.73098882410106913</c:v>
                </c:pt>
                <c:pt idx="96">
                  <c:v>0.74058551992225474</c:v>
                </c:pt>
                <c:pt idx="97">
                  <c:v>0.74848153547133145</c:v>
                </c:pt>
                <c:pt idx="98">
                  <c:v>0.75783527696793018</c:v>
                </c:pt>
                <c:pt idx="99">
                  <c:v>0.76724975704567555</c:v>
                </c:pt>
                <c:pt idx="100">
                  <c:v>0.77538872691933935</c:v>
                </c:pt>
                <c:pt idx="101">
                  <c:v>0.78449951409135099</c:v>
                </c:pt>
                <c:pt idx="102">
                  <c:v>0.79525024295432478</c:v>
                </c:pt>
                <c:pt idx="103">
                  <c:v>0.8040573372206028</c:v>
                </c:pt>
                <c:pt idx="104">
                  <c:v>0.812074829931973</c:v>
                </c:pt>
                <c:pt idx="105">
                  <c:v>0.82015306122449005</c:v>
                </c:pt>
                <c:pt idx="106">
                  <c:v>0.83078231292517024</c:v>
                </c:pt>
                <c:pt idx="107">
                  <c:v>0.84129008746355705</c:v>
                </c:pt>
                <c:pt idx="108">
                  <c:v>0.85064382896015578</c:v>
                </c:pt>
                <c:pt idx="109">
                  <c:v>0.85811467444120526</c:v>
                </c:pt>
                <c:pt idx="110">
                  <c:v>0.86516034985422752</c:v>
                </c:pt>
                <c:pt idx="111">
                  <c:v>0.87427113702623926</c:v>
                </c:pt>
                <c:pt idx="112">
                  <c:v>0.88562925170068041</c:v>
                </c:pt>
                <c:pt idx="113">
                  <c:v>0.89710884353741516</c:v>
                </c:pt>
                <c:pt idx="114">
                  <c:v>0.906887755102041</c:v>
                </c:pt>
                <c:pt idx="115">
                  <c:v>0.9134475218658894</c:v>
                </c:pt>
                <c:pt idx="116">
                  <c:v>0.92091836734693888</c:v>
                </c:pt>
                <c:pt idx="117">
                  <c:v>0.92620262390670571</c:v>
                </c:pt>
                <c:pt idx="118">
                  <c:v>0.9328838678328476</c:v>
                </c:pt>
                <c:pt idx="119">
                  <c:v>0.93865403304178829</c:v>
                </c:pt>
                <c:pt idx="120">
                  <c:v>0.94375607385811489</c:v>
                </c:pt>
                <c:pt idx="121">
                  <c:v>0.94825072886297401</c:v>
                </c:pt>
                <c:pt idx="122">
                  <c:v>0.95420310981535494</c:v>
                </c:pt>
                <c:pt idx="123">
                  <c:v>0.96130952380952406</c:v>
                </c:pt>
                <c:pt idx="124">
                  <c:v>0.96653304178814403</c:v>
                </c:pt>
                <c:pt idx="125">
                  <c:v>0.97139212827988353</c:v>
                </c:pt>
                <c:pt idx="126">
                  <c:v>0.97691933916423723</c:v>
                </c:pt>
                <c:pt idx="127">
                  <c:v>0.98420796890184659</c:v>
                </c:pt>
                <c:pt idx="128">
                  <c:v>0.98973517978620029</c:v>
                </c:pt>
              </c:numCache>
            </c:numRef>
          </c:xVal>
          <c:yVal>
            <c:numRef>
              <c:f>'Balances Season1 dens'!$BC$8:$BC$136</c:f>
              <c:numCache>
                <c:formatCode>General</c:formatCode>
                <c:ptCount val="129"/>
                <c:pt idx="10" formatCode="0.00">
                  <c:v>0.59090292803515398</c:v>
                </c:pt>
                <c:pt idx="16" formatCode="0.00">
                  <c:v>0.70408624854625235</c:v>
                </c:pt>
                <c:pt idx="23" formatCode="0.00">
                  <c:v>0.66034514833755475</c:v>
                </c:pt>
                <c:pt idx="29" formatCode="0.00">
                  <c:v>0.65776582455787902</c:v>
                </c:pt>
                <c:pt idx="37" formatCode="0.00">
                  <c:v>0.57362523371029883</c:v>
                </c:pt>
                <c:pt idx="44" formatCode="0.00">
                  <c:v>0.5730287219687864</c:v>
                </c:pt>
                <c:pt idx="50" formatCode="0.00">
                  <c:v>0.4905109989895976</c:v>
                </c:pt>
                <c:pt idx="57" formatCode="0.00">
                  <c:v>0.46859195564233885</c:v>
                </c:pt>
                <c:pt idx="65" formatCode="0.00">
                  <c:v>0.55698544383631798</c:v>
                </c:pt>
                <c:pt idx="72" formatCode="0.00">
                  <c:v>0.53492943146649241</c:v>
                </c:pt>
                <c:pt idx="78" formatCode="0.00">
                  <c:v>0.46255458401410821</c:v>
                </c:pt>
                <c:pt idx="86" formatCode="0.00">
                  <c:v>0.59802589387454308</c:v>
                </c:pt>
                <c:pt idx="93" formatCode="0.00">
                  <c:v>0.5153238203579813</c:v>
                </c:pt>
                <c:pt idx="101" formatCode="0.00">
                  <c:v>0.76138922139245446</c:v>
                </c:pt>
                <c:pt idx="107" formatCode="0.00">
                  <c:v>0.80520586307322872</c:v>
                </c:pt>
                <c:pt idx="113" formatCode="0.00">
                  <c:v>0.68928736531929879</c:v>
                </c:pt>
                <c:pt idx="121" formatCode="0.00">
                  <c:v>0.62284714847445488</c:v>
                </c:pt>
                <c:pt idx="128" formatCode="0.00">
                  <c:v>0.56948410011730899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BD-4676-83DA-1984AD10D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521808"/>
        <c:axId val="1095526848"/>
      </c:scatterChart>
      <c:valAx>
        <c:axId val="109552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95526848"/>
        <c:crosses val="autoZero"/>
        <c:crossBetween val="midCat"/>
      </c:valAx>
      <c:valAx>
        <c:axId val="10955268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9552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4R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'Balances Season1 dens'!$AP$7</c:f>
              <c:strCache>
                <c:ptCount val="1"/>
                <c:pt idx="0">
                  <c:v>FAD4R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'Balances Season1 dens'!$J$8:$J$136</c:f>
              <c:numCache>
                <c:formatCode>0.00</c:formatCode>
                <c:ptCount val="129"/>
                <c:pt idx="1">
                  <c:v>4.5491880962911452E-3</c:v>
                </c:pt>
                <c:pt idx="2">
                  <c:v>7.5187969924811983E-3</c:v>
                </c:pt>
                <c:pt idx="3">
                  <c:v>1.3078915776837044E-2</c:v>
                </c:pt>
                <c:pt idx="4">
                  <c:v>1.8575851393188843E-2</c:v>
                </c:pt>
                <c:pt idx="5">
                  <c:v>2.5083717697605347E-2</c:v>
                </c:pt>
                <c:pt idx="6">
                  <c:v>3.25393315220825E-2</c:v>
                </c:pt>
                <c:pt idx="7">
                  <c:v>3.9805395842547525E-2</c:v>
                </c:pt>
                <c:pt idx="8">
                  <c:v>4.7640108675048948E-2</c:v>
                </c:pt>
                <c:pt idx="9">
                  <c:v>5.484298982750993E-2</c:v>
                </c:pt>
                <c:pt idx="10">
                  <c:v>6.0971757123902175E-2</c:v>
                </c:pt>
                <c:pt idx="11">
                  <c:v>6.6405509572249943E-2</c:v>
                </c:pt>
                <c:pt idx="12">
                  <c:v>7.5187969924812012E-2</c:v>
                </c:pt>
                <c:pt idx="13">
                  <c:v>8.498136096543879E-2</c:v>
                </c:pt>
                <c:pt idx="14">
                  <c:v>9.4395652998041299E-2</c:v>
                </c:pt>
                <c:pt idx="15">
                  <c:v>9.9450306438364791E-2</c:v>
                </c:pt>
                <c:pt idx="16">
                  <c:v>0.10437859354268021</c:v>
                </c:pt>
                <c:pt idx="17">
                  <c:v>0.10880141530296326</c:v>
                </c:pt>
                <c:pt idx="18">
                  <c:v>0.1120237568711695</c:v>
                </c:pt>
                <c:pt idx="19">
                  <c:v>0.11726795981550513</c:v>
                </c:pt>
                <c:pt idx="20">
                  <c:v>0.12213306375181648</c:v>
                </c:pt>
                <c:pt idx="21">
                  <c:v>0.12781954887218042</c:v>
                </c:pt>
                <c:pt idx="22">
                  <c:v>0.13420104884058884</c:v>
                </c:pt>
                <c:pt idx="23">
                  <c:v>0.14007708346496489</c:v>
                </c:pt>
                <c:pt idx="24">
                  <c:v>0.14784861312946229</c:v>
                </c:pt>
                <c:pt idx="25">
                  <c:v>0.15328236557781003</c:v>
                </c:pt>
                <c:pt idx="26">
                  <c:v>0.15877930119416184</c:v>
                </c:pt>
                <c:pt idx="27">
                  <c:v>0.16396032097049343</c:v>
                </c:pt>
                <c:pt idx="28">
                  <c:v>0.16983635559486948</c:v>
                </c:pt>
                <c:pt idx="29">
                  <c:v>0.17811335060339922</c:v>
                </c:pt>
                <c:pt idx="30">
                  <c:v>0.18386301889176723</c:v>
                </c:pt>
                <c:pt idx="31">
                  <c:v>0.1920768307322929</c:v>
                </c:pt>
                <c:pt idx="32">
                  <c:v>0.20161748910090352</c:v>
                </c:pt>
                <c:pt idx="33">
                  <c:v>0.20610349402919062</c:v>
                </c:pt>
                <c:pt idx="34">
                  <c:v>0.20976811777342516</c:v>
                </c:pt>
                <c:pt idx="35">
                  <c:v>0.21532823655778102</c:v>
                </c:pt>
                <c:pt idx="36">
                  <c:v>0.22278385038225818</c:v>
                </c:pt>
                <c:pt idx="37">
                  <c:v>0.23011309787072726</c:v>
                </c:pt>
                <c:pt idx="38">
                  <c:v>0.23820054337524488</c:v>
                </c:pt>
                <c:pt idx="39">
                  <c:v>0.24729891956782715</c:v>
                </c:pt>
                <c:pt idx="40">
                  <c:v>0.25696594427244585</c:v>
                </c:pt>
                <c:pt idx="41">
                  <c:v>0.26701206798508875</c:v>
                </c:pt>
                <c:pt idx="42">
                  <c:v>0.27389903329752951</c:v>
                </c:pt>
                <c:pt idx="43">
                  <c:v>0.27983825108990962</c:v>
                </c:pt>
                <c:pt idx="44">
                  <c:v>0.28748341441839892</c:v>
                </c:pt>
                <c:pt idx="45">
                  <c:v>0.2975927212990459</c:v>
                </c:pt>
                <c:pt idx="46">
                  <c:v>0.30302647374739367</c:v>
                </c:pt>
                <c:pt idx="47">
                  <c:v>0.30928160737979399</c:v>
                </c:pt>
                <c:pt idx="48">
                  <c:v>0.31654767170025899</c:v>
                </c:pt>
                <c:pt idx="49">
                  <c:v>0.32476148354078471</c:v>
                </c:pt>
                <c:pt idx="50">
                  <c:v>0.33575535477348833</c:v>
                </c:pt>
                <c:pt idx="51">
                  <c:v>0.34491691413407466</c:v>
                </c:pt>
                <c:pt idx="52">
                  <c:v>0.35218297845453966</c:v>
                </c:pt>
                <c:pt idx="53">
                  <c:v>0.3624186516711948</c:v>
                </c:pt>
                <c:pt idx="54">
                  <c:v>0.37360207240791055</c:v>
                </c:pt>
                <c:pt idx="55">
                  <c:v>0.38655462184873951</c:v>
                </c:pt>
                <c:pt idx="56">
                  <c:v>0.3995703544575725</c:v>
                </c:pt>
                <c:pt idx="57">
                  <c:v>0.41403929993049854</c:v>
                </c:pt>
                <c:pt idx="58">
                  <c:v>0.42547545333923042</c:v>
                </c:pt>
                <c:pt idx="59">
                  <c:v>0.43470019586782083</c:v>
                </c:pt>
                <c:pt idx="60">
                  <c:v>0.44424085423643145</c:v>
                </c:pt>
                <c:pt idx="61">
                  <c:v>0.45555064130915524</c:v>
                </c:pt>
                <c:pt idx="62">
                  <c:v>0.46667087887786696</c:v>
                </c:pt>
                <c:pt idx="63">
                  <c:v>0.47791748278258672</c:v>
                </c:pt>
                <c:pt idx="64">
                  <c:v>0.48625766095912049</c:v>
                </c:pt>
                <c:pt idx="65">
                  <c:v>0.49358690844758957</c:v>
                </c:pt>
                <c:pt idx="66">
                  <c:v>0.50066342326404245</c:v>
                </c:pt>
                <c:pt idx="67">
                  <c:v>0.50988816579263285</c:v>
                </c:pt>
                <c:pt idx="68">
                  <c:v>0.51658558160106149</c:v>
                </c:pt>
                <c:pt idx="69">
                  <c:v>0.52435711126555884</c:v>
                </c:pt>
                <c:pt idx="70">
                  <c:v>0.53623554685031904</c:v>
                </c:pt>
                <c:pt idx="71">
                  <c:v>0.5466607695709863</c:v>
                </c:pt>
                <c:pt idx="72">
                  <c:v>0.55430593289947561</c:v>
                </c:pt>
                <c:pt idx="73">
                  <c:v>0.56485752195615091</c:v>
                </c:pt>
                <c:pt idx="74">
                  <c:v>0.57345043280470087</c:v>
                </c:pt>
                <c:pt idx="75">
                  <c:v>0.58096922979718202</c:v>
                </c:pt>
                <c:pt idx="76">
                  <c:v>0.59234220003790994</c:v>
                </c:pt>
                <c:pt idx="77">
                  <c:v>0.60061919504643968</c:v>
                </c:pt>
                <c:pt idx="78">
                  <c:v>0.60978075440702595</c:v>
                </c:pt>
                <c:pt idx="79">
                  <c:v>0.61989006128767299</c:v>
                </c:pt>
                <c:pt idx="80">
                  <c:v>0.631515764200417</c:v>
                </c:pt>
                <c:pt idx="81">
                  <c:v>0.64244645226511654</c:v>
                </c:pt>
                <c:pt idx="82">
                  <c:v>0.65091299677765846</c:v>
                </c:pt>
                <c:pt idx="83">
                  <c:v>0.66159095217034192</c:v>
                </c:pt>
                <c:pt idx="84">
                  <c:v>0.66955203133885133</c:v>
                </c:pt>
                <c:pt idx="85">
                  <c:v>0.67631263031528399</c:v>
                </c:pt>
                <c:pt idx="86">
                  <c:v>0.68237821444367219</c:v>
                </c:pt>
                <c:pt idx="87">
                  <c:v>0.6895179124281291</c:v>
                </c:pt>
                <c:pt idx="88">
                  <c:v>0.69817400644468308</c:v>
                </c:pt>
                <c:pt idx="89">
                  <c:v>0.70733556580526946</c:v>
                </c:pt>
                <c:pt idx="90">
                  <c:v>0.7129588677576294</c:v>
                </c:pt>
                <c:pt idx="91">
                  <c:v>0.72028811524609837</c:v>
                </c:pt>
                <c:pt idx="92">
                  <c:v>0.72888102609464833</c:v>
                </c:pt>
                <c:pt idx="93">
                  <c:v>0.73848486763126298</c:v>
                </c:pt>
                <c:pt idx="94">
                  <c:v>0.74966828836797872</c:v>
                </c:pt>
                <c:pt idx="95">
                  <c:v>0.76040942692866609</c:v>
                </c:pt>
                <c:pt idx="96">
                  <c:v>0.77039236747330497</c:v>
                </c:pt>
                <c:pt idx="97">
                  <c:v>0.77860617931383069</c:v>
                </c:pt>
                <c:pt idx="98">
                  <c:v>0.78833638718645349</c:v>
                </c:pt>
                <c:pt idx="99">
                  <c:v>0.7981297782270802</c:v>
                </c:pt>
                <c:pt idx="100">
                  <c:v>0.80659632273962212</c:v>
                </c:pt>
                <c:pt idx="101">
                  <c:v>0.81607379794022872</c:v>
                </c:pt>
                <c:pt idx="102">
                  <c:v>0.82725721867694446</c:v>
                </c:pt>
                <c:pt idx="103">
                  <c:v>0.83641877803753084</c:v>
                </c:pt>
                <c:pt idx="104">
                  <c:v>0.8447589562140646</c:v>
                </c:pt>
                <c:pt idx="105">
                  <c:v>0.85316231755860239</c:v>
                </c:pt>
                <c:pt idx="106">
                  <c:v>0.86421937195931009</c:v>
                </c:pt>
                <c:pt idx="107">
                  <c:v>0.87515006002400952</c:v>
                </c:pt>
                <c:pt idx="108">
                  <c:v>0.88488026789663232</c:v>
                </c:pt>
                <c:pt idx="109">
                  <c:v>0.89265179756112967</c:v>
                </c:pt>
                <c:pt idx="110">
                  <c:v>0.89998104504959875</c:v>
                </c:pt>
                <c:pt idx="111">
                  <c:v>0.90945852025020524</c:v>
                </c:pt>
                <c:pt idx="112">
                  <c:v>0.92127377266696142</c:v>
                </c:pt>
                <c:pt idx="113">
                  <c:v>0.93321539141972576</c:v>
                </c:pt>
                <c:pt idx="114">
                  <c:v>0.94338788146837671</c:v>
                </c:pt>
                <c:pt idx="115">
                  <c:v>0.95021166361281351</c:v>
                </c:pt>
                <c:pt idx="116">
                  <c:v>0.95798319327731085</c:v>
                </c:pt>
                <c:pt idx="117">
                  <c:v>0.96348012889366264</c:v>
                </c:pt>
                <c:pt idx="118">
                  <c:v>0.97043027737410748</c:v>
                </c:pt>
                <c:pt idx="119">
                  <c:v>0.97643267833449154</c:v>
                </c:pt>
                <c:pt idx="120">
                  <c:v>0.98174006444683126</c:v>
                </c:pt>
                <c:pt idx="121">
                  <c:v>0.98641561887913065</c:v>
                </c:pt>
                <c:pt idx="122">
                  <c:v>0.9926075693435269</c:v>
                </c:pt>
                <c:pt idx="123">
                  <c:v>1</c:v>
                </c:pt>
              </c:numCache>
            </c:numRef>
          </c:xVal>
          <c:yVal>
            <c:numRef>
              <c:f>'Balances Season1 dens'!$AP$8:$AP$136</c:f>
              <c:numCache>
                <c:formatCode>0.00</c:formatCode>
                <c:ptCount val="129"/>
                <c:pt idx="0">
                  <c:v>0.56290558362512866</c:v>
                </c:pt>
                <c:pt idx="1">
                  <c:v>0.56290558362512866</c:v>
                </c:pt>
                <c:pt idx="2">
                  <c:v>0.56290558362512866</c:v>
                </c:pt>
                <c:pt idx="3">
                  <c:v>0.56290558362512866</c:v>
                </c:pt>
                <c:pt idx="4">
                  <c:v>0.56290558362512866</c:v>
                </c:pt>
                <c:pt idx="5">
                  <c:v>0.56290558362512866</c:v>
                </c:pt>
                <c:pt idx="6">
                  <c:v>0.56290558362512866</c:v>
                </c:pt>
                <c:pt idx="7">
                  <c:v>0.56290558362512866</c:v>
                </c:pt>
                <c:pt idx="8">
                  <c:v>0.56290558362512866</c:v>
                </c:pt>
                <c:pt idx="9">
                  <c:v>0.56290558362512866</c:v>
                </c:pt>
                <c:pt idx="10">
                  <c:v>0.56290558362512866</c:v>
                </c:pt>
                <c:pt idx="11">
                  <c:v>0.55557243758569841</c:v>
                </c:pt>
                <c:pt idx="12">
                  <c:v>0.54674066474504923</c:v>
                </c:pt>
                <c:pt idx="13">
                  <c:v>0.53780646959015654</c:v>
                </c:pt>
                <c:pt idx="14">
                  <c:v>0.5295930975326979</c:v>
                </c:pt>
                <c:pt idx="15">
                  <c:v>0.59149262176268114</c:v>
                </c:pt>
                <c:pt idx="16">
                  <c:v>0.58494398951340787</c:v>
                </c:pt>
                <c:pt idx="17">
                  <c:v>0.577733621314516</c:v>
                </c:pt>
                <c:pt idx="18">
                  <c:v>0.56962445171954068</c:v>
                </c:pt>
                <c:pt idx="19">
                  <c:v>0.59860212630465659</c:v>
                </c:pt>
                <c:pt idx="20">
                  <c:v>0.59011102494617851</c:v>
                </c:pt>
                <c:pt idx="21">
                  <c:v>0.58171143348152998</c:v>
                </c:pt>
                <c:pt idx="22">
                  <c:v>0.57280063136631854</c:v>
                </c:pt>
                <c:pt idx="23">
                  <c:v>0.56430953000784045</c:v>
                </c:pt>
                <c:pt idx="24">
                  <c:v>0.56968517118700135</c:v>
                </c:pt>
                <c:pt idx="25">
                  <c:v>0.61936555621650269</c:v>
                </c:pt>
                <c:pt idx="26">
                  <c:v>0.61300203112947693</c:v>
                </c:pt>
                <c:pt idx="27">
                  <c:v>0.60499511043193022</c:v>
                </c:pt>
                <c:pt idx="28">
                  <c:v>0.59659551896728169</c:v>
                </c:pt>
                <c:pt idx="29">
                  <c:v>0.59948184445709884</c:v>
                </c:pt>
                <c:pt idx="30">
                  <c:v>0.59168784980735112</c:v>
                </c:pt>
                <c:pt idx="31">
                  <c:v>0.58357868021237591</c:v>
                </c:pt>
                <c:pt idx="32">
                  <c:v>0.57986410841071623</c:v>
                </c:pt>
                <c:pt idx="33">
                  <c:v>0.57444799037612027</c:v>
                </c:pt>
                <c:pt idx="34">
                  <c:v>0.5689732924094143</c:v>
                </c:pt>
                <c:pt idx="35">
                  <c:v>0.56345496778613191</c:v>
                </c:pt>
                <c:pt idx="36">
                  <c:v>0.55645685869179495</c:v>
                </c:pt>
                <c:pt idx="37">
                  <c:v>0.54739099430188121</c:v>
                </c:pt>
                <c:pt idx="38">
                  <c:v>0.58519580999016341</c:v>
                </c:pt>
                <c:pt idx="39">
                  <c:v>0.60595444770004736</c:v>
                </c:pt>
                <c:pt idx="40">
                  <c:v>0.59576368773801924</c:v>
                </c:pt>
                <c:pt idx="41">
                  <c:v>0.59648129709723274</c:v>
                </c:pt>
                <c:pt idx="42">
                  <c:v>0.59877048898615615</c:v>
                </c:pt>
                <c:pt idx="43">
                  <c:v>0.5868479174388409</c:v>
                </c:pt>
                <c:pt idx="44">
                  <c:v>0.57483171319716631</c:v>
                </c:pt>
                <c:pt idx="45">
                  <c:v>0.58655814124780237</c:v>
                </c:pt>
                <c:pt idx="46">
                  <c:v>0.57072333785464147</c:v>
                </c:pt>
                <c:pt idx="47">
                  <c:v>0.55620523017110035</c:v>
                </c:pt>
                <c:pt idx="48">
                  <c:v>0.53984164074759455</c:v>
                </c:pt>
                <c:pt idx="49">
                  <c:v>0.53083057946318712</c:v>
                </c:pt>
                <c:pt idx="50">
                  <c:v>0.55385327624975822</c:v>
                </c:pt>
                <c:pt idx="51">
                  <c:v>0.61157549033172143</c:v>
                </c:pt>
                <c:pt idx="52">
                  <c:v>0.59083141784379878</c:v>
                </c:pt>
                <c:pt idx="53">
                  <c:v>0.57351726227304523</c:v>
                </c:pt>
                <c:pt idx="54">
                  <c:v>0.62713983466867129</c:v>
                </c:pt>
                <c:pt idx="55">
                  <c:v>0.60643397908537688</c:v>
                </c:pt>
                <c:pt idx="56">
                  <c:v>0.58105820132771258</c:v>
                </c:pt>
                <c:pt idx="57">
                  <c:v>0.60526375656342379</c:v>
                </c:pt>
                <c:pt idx="58">
                  <c:v>0.6299598451524796</c:v>
                </c:pt>
                <c:pt idx="59">
                  <c:v>0.61484628992150747</c:v>
                </c:pt>
                <c:pt idx="60">
                  <c:v>0.61941508152295022</c:v>
                </c:pt>
                <c:pt idx="61">
                  <c:v>0.59804189476025582</c:v>
                </c:pt>
                <c:pt idx="62">
                  <c:v>0.57872434754550806</c:v>
                </c:pt>
                <c:pt idx="63">
                  <c:v>0.56966957573646404</c:v>
                </c:pt>
                <c:pt idx="64">
                  <c:v>0.62069061224626887</c:v>
                </c:pt>
                <c:pt idx="65">
                  <c:v>0.59886869046468338</c:v>
                </c:pt>
                <c:pt idx="66">
                  <c:v>0.57554741793703901</c:v>
                </c:pt>
                <c:pt idx="67">
                  <c:v>0.61492494182627588</c:v>
                </c:pt>
                <c:pt idx="68">
                  <c:v>0.5889535724428967</c:v>
                </c:pt>
                <c:pt idx="69">
                  <c:v>0.56675781545828419</c:v>
                </c:pt>
                <c:pt idx="70">
                  <c:v>0.60663791921876375</c:v>
                </c:pt>
                <c:pt idx="71">
                  <c:v>0.578528985646794</c:v>
                </c:pt>
                <c:pt idx="72">
                  <c:v>0.54978892204351171</c:v>
                </c:pt>
                <c:pt idx="73">
                  <c:v>0.52037722844437284</c:v>
                </c:pt>
                <c:pt idx="74">
                  <c:v>0.56798331237235222</c:v>
                </c:pt>
                <c:pt idx="75">
                  <c:v>0.55019461320463081</c:v>
                </c:pt>
                <c:pt idx="76">
                  <c:v>0.51843537039948517</c:v>
                </c:pt>
                <c:pt idx="77">
                  <c:v>0.48927598591457222</c:v>
                </c:pt>
                <c:pt idx="78">
                  <c:v>0.53819479165399997</c:v>
                </c:pt>
                <c:pt idx="79">
                  <c:v>0.51574866522211071</c:v>
                </c:pt>
                <c:pt idx="80">
                  <c:v>0.62741756293161766</c:v>
                </c:pt>
                <c:pt idx="81">
                  <c:v>0.65379812955881156</c:v>
                </c:pt>
                <c:pt idx="82">
                  <c:v>0.62586733644999004</c:v>
                </c:pt>
                <c:pt idx="83">
                  <c:v>0.72834839765821591</c:v>
                </c:pt>
                <c:pt idx="84">
                  <c:v>0.70085092653592518</c:v>
                </c:pt>
                <c:pt idx="85">
                  <c:v>0.6748769664819384</c:v>
                </c:pt>
                <c:pt idx="86">
                  <c:v>0.65412525392244081</c:v>
                </c:pt>
                <c:pt idx="87">
                  <c:v>0.64329863189461256</c:v>
                </c:pt>
                <c:pt idx="88">
                  <c:v>0.62780933877747502</c:v>
                </c:pt>
                <c:pt idx="89">
                  <c:v>0.61584303787862105</c:v>
                </c:pt>
                <c:pt idx="90">
                  <c:v>0.59158858756576671</c:v>
                </c:pt>
                <c:pt idx="91">
                  <c:v>0.57300150299596597</c:v>
                </c:pt>
                <c:pt idx="92">
                  <c:v>0.5494206620017007</c:v>
                </c:pt>
                <c:pt idx="93">
                  <c:v>0.59653082878009533</c:v>
                </c:pt>
                <c:pt idx="94">
                  <c:v>0.62132171152826321</c:v>
                </c:pt>
                <c:pt idx="95">
                  <c:v>0.64411254803127949</c:v>
                </c:pt>
                <c:pt idx="96">
                  <c:v>0.80240119586182501</c:v>
                </c:pt>
                <c:pt idx="97">
                  <c:v>0.821729058493605</c:v>
                </c:pt>
                <c:pt idx="98">
                  <c:v>0.80724226951719513</c:v>
                </c:pt>
                <c:pt idx="99">
                  <c:v>0.78337769803082535</c:v>
                </c:pt>
                <c:pt idx="100">
                  <c:v>0.76062925957364058</c:v>
                </c:pt>
                <c:pt idx="101">
                  <c:v>0.77327610031600735</c:v>
                </c:pt>
                <c:pt idx="102">
                  <c:v>0.89081012129683712</c:v>
                </c:pt>
                <c:pt idx="103">
                  <c:v>0.87027908349033734</c:v>
                </c:pt>
                <c:pt idx="104">
                  <c:v>0.84760817764331775</c:v>
                </c:pt>
                <c:pt idx="105">
                  <c:v>0.82806928119810008</c:v>
                </c:pt>
                <c:pt idx="106">
                  <c:v>0.8474587041794559</c:v>
                </c:pt>
                <c:pt idx="107">
                  <c:v>0.82875987885924707</c:v>
                </c:pt>
                <c:pt idx="108">
                  <c:v>0.81639441435852655</c:v>
                </c:pt>
                <c:pt idx="109">
                  <c:v>0.80172655015361127</c:v>
                </c:pt>
                <c:pt idx="110">
                  <c:v>0.78516109573143789</c:v>
                </c:pt>
                <c:pt idx="111">
                  <c:v>0.76829769644940471</c:v>
                </c:pt>
                <c:pt idx="112">
                  <c:v>0.74994351440430274</c:v>
                </c:pt>
                <c:pt idx="113">
                  <c:v>0.73420805981542148</c:v>
                </c:pt>
                <c:pt idx="114">
                  <c:v>0.75892782159533523</c:v>
                </c:pt>
                <c:pt idx="115">
                  <c:v>0.74467969338056172</c:v>
                </c:pt>
                <c:pt idx="116">
                  <c:v>0.78044991756404514</c:v>
                </c:pt>
                <c:pt idx="117">
                  <c:v>0.76747466810734888</c:v>
                </c:pt>
                <c:pt idx="118">
                  <c:v>0.75542670775655418</c:v>
                </c:pt>
                <c:pt idx="119">
                  <c:v>0.74647394642424147</c:v>
                </c:pt>
                <c:pt idx="120">
                  <c:v>0.73608468810723771</c:v>
                </c:pt>
                <c:pt idx="121">
                  <c:v>0.72617969903229995</c:v>
                </c:pt>
                <c:pt idx="122">
                  <c:v>0.71681855812577766</c:v>
                </c:pt>
                <c:pt idx="123">
                  <c:v>0.74968043176412191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02-4BBD-9E5D-D554D9FBEE80}"/>
            </c:ext>
          </c:extLst>
        </c:ser>
        <c:ser>
          <c:idx val="1"/>
          <c:order val="1"/>
          <c:tx>
            <c:strRef>
              <c:f>'Balances Season1 dens'!$BB$7</c:f>
              <c:strCache>
                <c:ptCount val="1"/>
                <c:pt idx="0">
                  <c:v>4R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'Balances Season1 dens'!$J$8:$J$136</c:f>
              <c:numCache>
                <c:formatCode>0.00</c:formatCode>
                <c:ptCount val="129"/>
                <c:pt idx="1">
                  <c:v>4.5491880962911452E-3</c:v>
                </c:pt>
                <c:pt idx="2">
                  <c:v>7.5187969924811983E-3</c:v>
                </c:pt>
                <c:pt idx="3">
                  <c:v>1.3078915776837044E-2</c:v>
                </c:pt>
                <c:pt idx="4">
                  <c:v>1.8575851393188843E-2</c:v>
                </c:pt>
                <c:pt idx="5">
                  <c:v>2.5083717697605347E-2</c:v>
                </c:pt>
                <c:pt idx="6">
                  <c:v>3.25393315220825E-2</c:v>
                </c:pt>
                <c:pt idx="7">
                  <c:v>3.9805395842547525E-2</c:v>
                </c:pt>
                <c:pt idx="8">
                  <c:v>4.7640108675048948E-2</c:v>
                </c:pt>
                <c:pt idx="9">
                  <c:v>5.484298982750993E-2</c:v>
                </c:pt>
                <c:pt idx="10">
                  <c:v>6.0971757123902175E-2</c:v>
                </c:pt>
                <c:pt idx="11">
                  <c:v>6.6405509572249943E-2</c:v>
                </c:pt>
                <c:pt idx="12">
                  <c:v>7.5187969924812012E-2</c:v>
                </c:pt>
                <c:pt idx="13">
                  <c:v>8.498136096543879E-2</c:v>
                </c:pt>
                <c:pt idx="14">
                  <c:v>9.4395652998041299E-2</c:v>
                </c:pt>
                <c:pt idx="15">
                  <c:v>9.9450306438364791E-2</c:v>
                </c:pt>
                <c:pt idx="16">
                  <c:v>0.10437859354268021</c:v>
                </c:pt>
                <c:pt idx="17">
                  <c:v>0.10880141530296326</c:v>
                </c:pt>
                <c:pt idx="18">
                  <c:v>0.1120237568711695</c:v>
                </c:pt>
                <c:pt idx="19">
                  <c:v>0.11726795981550513</c:v>
                </c:pt>
                <c:pt idx="20">
                  <c:v>0.12213306375181648</c:v>
                </c:pt>
                <c:pt idx="21">
                  <c:v>0.12781954887218042</c:v>
                </c:pt>
                <c:pt idx="22">
                  <c:v>0.13420104884058884</c:v>
                </c:pt>
                <c:pt idx="23">
                  <c:v>0.14007708346496489</c:v>
                </c:pt>
                <c:pt idx="24">
                  <c:v>0.14784861312946229</c:v>
                </c:pt>
                <c:pt idx="25">
                  <c:v>0.15328236557781003</c:v>
                </c:pt>
                <c:pt idx="26">
                  <c:v>0.15877930119416184</c:v>
                </c:pt>
                <c:pt idx="27">
                  <c:v>0.16396032097049343</c:v>
                </c:pt>
                <c:pt idx="28">
                  <c:v>0.16983635559486948</c:v>
                </c:pt>
                <c:pt idx="29">
                  <c:v>0.17811335060339922</c:v>
                </c:pt>
                <c:pt idx="30">
                  <c:v>0.18386301889176723</c:v>
                </c:pt>
                <c:pt idx="31">
                  <c:v>0.1920768307322929</c:v>
                </c:pt>
                <c:pt idx="32">
                  <c:v>0.20161748910090352</c:v>
                </c:pt>
                <c:pt idx="33">
                  <c:v>0.20610349402919062</c:v>
                </c:pt>
                <c:pt idx="34">
                  <c:v>0.20976811777342516</c:v>
                </c:pt>
                <c:pt idx="35">
                  <c:v>0.21532823655778102</c:v>
                </c:pt>
                <c:pt idx="36">
                  <c:v>0.22278385038225818</c:v>
                </c:pt>
                <c:pt idx="37">
                  <c:v>0.23011309787072726</c:v>
                </c:pt>
                <c:pt idx="38">
                  <c:v>0.23820054337524488</c:v>
                </c:pt>
                <c:pt idx="39">
                  <c:v>0.24729891956782715</c:v>
                </c:pt>
                <c:pt idx="40">
                  <c:v>0.25696594427244585</c:v>
                </c:pt>
                <c:pt idx="41">
                  <c:v>0.26701206798508875</c:v>
                </c:pt>
                <c:pt idx="42">
                  <c:v>0.27389903329752951</c:v>
                </c:pt>
                <c:pt idx="43">
                  <c:v>0.27983825108990962</c:v>
                </c:pt>
                <c:pt idx="44">
                  <c:v>0.28748341441839892</c:v>
                </c:pt>
                <c:pt idx="45">
                  <c:v>0.2975927212990459</c:v>
                </c:pt>
                <c:pt idx="46">
                  <c:v>0.30302647374739367</c:v>
                </c:pt>
                <c:pt idx="47">
                  <c:v>0.30928160737979399</c:v>
                </c:pt>
                <c:pt idx="48">
                  <c:v>0.31654767170025899</c:v>
                </c:pt>
                <c:pt idx="49">
                  <c:v>0.32476148354078471</c:v>
                </c:pt>
                <c:pt idx="50">
                  <c:v>0.33575535477348833</c:v>
                </c:pt>
                <c:pt idx="51">
                  <c:v>0.34491691413407466</c:v>
                </c:pt>
                <c:pt idx="52">
                  <c:v>0.35218297845453966</c:v>
                </c:pt>
                <c:pt idx="53">
                  <c:v>0.3624186516711948</c:v>
                </c:pt>
                <c:pt idx="54">
                  <c:v>0.37360207240791055</c:v>
                </c:pt>
                <c:pt idx="55">
                  <c:v>0.38655462184873951</c:v>
                </c:pt>
                <c:pt idx="56">
                  <c:v>0.3995703544575725</c:v>
                </c:pt>
                <c:pt idx="57">
                  <c:v>0.41403929993049854</c:v>
                </c:pt>
                <c:pt idx="58">
                  <c:v>0.42547545333923042</c:v>
                </c:pt>
                <c:pt idx="59">
                  <c:v>0.43470019586782083</c:v>
                </c:pt>
                <c:pt idx="60">
                  <c:v>0.44424085423643145</c:v>
                </c:pt>
                <c:pt idx="61">
                  <c:v>0.45555064130915524</c:v>
                </c:pt>
                <c:pt idx="62">
                  <c:v>0.46667087887786696</c:v>
                </c:pt>
                <c:pt idx="63">
                  <c:v>0.47791748278258672</c:v>
                </c:pt>
                <c:pt idx="64">
                  <c:v>0.48625766095912049</c:v>
                </c:pt>
                <c:pt idx="65">
                  <c:v>0.49358690844758957</c:v>
                </c:pt>
                <c:pt idx="66">
                  <c:v>0.50066342326404245</c:v>
                </c:pt>
                <c:pt idx="67">
                  <c:v>0.50988816579263285</c:v>
                </c:pt>
                <c:pt idx="68">
                  <c:v>0.51658558160106149</c:v>
                </c:pt>
                <c:pt idx="69">
                  <c:v>0.52435711126555884</c:v>
                </c:pt>
                <c:pt idx="70">
                  <c:v>0.53623554685031904</c:v>
                </c:pt>
                <c:pt idx="71">
                  <c:v>0.5466607695709863</c:v>
                </c:pt>
                <c:pt idx="72">
                  <c:v>0.55430593289947561</c:v>
                </c:pt>
                <c:pt idx="73">
                  <c:v>0.56485752195615091</c:v>
                </c:pt>
                <c:pt idx="74">
                  <c:v>0.57345043280470087</c:v>
                </c:pt>
                <c:pt idx="75">
                  <c:v>0.58096922979718202</c:v>
                </c:pt>
                <c:pt idx="76">
                  <c:v>0.59234220003790994</c:v>
                </c:pt>
                <c:pt idx="77">
                  <c:v>0.60061919504643968</c:v>
                </c:pt>
                <c:pt idx="78">
                  <c:v>0.60978075440702595</c:v>
                </c:pt>
                <c:pt idx="79">
                  <c:v>0.61989006128767299</c:v>
                </c:pt>
                <c:pt idx="80">
                  <c:v>0.631515764200417</c:v>
                </c:pt>
                <c:pt idx="81">
                  <c:v>0.64244645226511654</c:v>
                </c:pt>
                <c:pt idx="82">
                  <c:v>0.65091299677765846</c:v>
                </c:pt>
                <c:pt idx="83">
                  <c:v>0.66159095217034192</c:v>
                </c:pt>
                <c:pt idx="84">
                  <c:v>0.66955203133885133</c:v>
                </c:pt>
                <c:pt idx="85">
                  <c:v>0.67631263031528399</c:v>
                </c:pt>
                <c:pt idx="86">
                  <c:v>0.68237821444367219</c:v>
                </c:pt>
                <c:pt idx="87">
                  <c:v>0.6895179124281291</c:v>
                </c:pt>
                <c:pt idx="88">
                  <c:v>0.69817400644468308</c:v>
                </c:pt>
                <c:pt idx="89">
                  <c:v>0.70733556580526946</c:v>
                </c:pt>
                <c:pt idx="90">
                  <c:v>0.7129588677576294</c:v>
                </c:pt>
                <c:pt idx="91">
                  <c:v>0.72028811524609837</c:v>
                </c:pt>
                <c:pt idx="92">
                  <c:v>0.72888102609464833</c:v>
                </c:pt>
                <c:pt idx="93">
                  <c:v>0.73848486763126298</c:v>
                </c:pt>
                <c:pt idx="94">
                  <c:v>0.74966828836797872</c:v>
                </c:pt>
                <c:pt idx="95">
                  <c:v>0.76040942692866609</c:v>
                </c:pt>
                <c:pt idx="96">
                  <c:v>0.77039236747330497</c:v>
                </c:pt>
                <c:pt idx="97">
                  <c:v>0.77860617931383069</c:v>
                </c:pt>
                <c:pt idx="98">
                  <c:v>0.78833638718645349</c:v>
                </c:pt>
                <c:pt idx="99">
                  <c:v>0.7981297782270802</c:v>
                </c:pt>
                <c:pt idx="100">
                  <c:v>0.80659632273962212</c:v>
                </c:pt>
                <c:pt idx="101">
                  <c:v>0.81607379794022872</c:v>
                </c:pt>
                <c:pt idx="102">
                  <c:v>0.82725721867694446</c:v>
                </c:pt>
                <c:pt idx="103">
                  <c:v>0.83641877803753084</c:v>
                </c:pt>
                <c:pt idx="104">
                  <c:v>0.8447589562140646</c:v>
                </c:pt>
                <c:pt idx="105">
                  <c:v>0.85316231755860239</c:v>
                </c:pt>
                <c:pt idx="106">
                  <c:v>0.86421937195931009</c:v>
                </c:pt>
                <c:pt idx="107">
                  <c:v>0.87515006002400952</c:v>
                </c:pt>
                <c:pt idx="108">
                  <c:v>0.88488026789663232</c:v>
                </c:pt>
                <c:pt idx="109">
                  <c:v>0.89265179756112967</c:v>
                </c:pt>
                <c:pt idx="110">
                  <c:v>0.89998104504959875</c:v>
                </c:pt>
                <c:pt idx="111">
                  <c:v>0.90945852025020524</c:v>
                </c:pt>
                <c:pt idx="112">
                  <c:v>0.92127377266696142</c:v>
                </c:pt>
                <c:pt idx="113">
                  <c:v>0.93321539141972576</c:v>
                </c:pt>
                <c:pt idx="114">
                  <c:v>0.94338788146837671</c:v>
                </c:pt>
                <c:pt idx="115">
                  <c:v>0.95021166361281351</c:v>
                </c:pt>
                <c:pt idx="116">
                  <c:v>0.95798319327731085</c:v>
                </c:pt>
                <c:pt idx="117">
                  <c:v>0.96348012889366264</c:v>
                </c:pt>
                <c:pt idx="118">
                  <c:v>0.97043027737410748</c:v>
                </c:pt>
                <c:pt idx="119">
                  <c:v>0.97643267833449154</c:v>
                </c:pt>
                <c:pt idx="120">
                  <c:v>0.98174006444683126</c:v>
                </c:pt>
                <c:pt idx="121">
                  <c:v>0.98641561887913065</c:v>
                </c:pt>
                <c:pt idx="122">
                  <c:v>0.9926075693435269</c:v>
                </c:pt>
                <c:pt idx="123">
                  <c:v>1</c:v>
                </c:pt>
              </c:numCache>
            </c:numRef>
          </c:xVal>
          <c:yVal>
            <c:numRef>
              <c:f>'Balances Season1 dens'!$BB$8:$BB$136</c:f>
              <c:numCache>
                <c:formatCode>General</c:formatCode>
                <c:ptCount val="129"/>
                <c:pt idx="10" formatCode="0.00">
                  <c:v>0.56290558362512866</c:v>
                </c:pt>
                <c:pt idx="16" formatCode="0.00">
                  <c:v>0.68453797321622567</c:v>
                </c:pt>
                <c:pt idx="23" formatCode="0.00">
                  <c:v>0.6362499957339095</c:v>
                </c:pt>
                <c:pt idx="29" formatCode="0.00">
                  <c:v>0.64467789517573171</c:v>
                </c:pt>
                <c:pt idx="37" formatCode="0.00">
                  <c:v>0.59908879300776863</c:v>
                </c:pt>
                <c:pt idx="44" formatCode="0.00">
                  <c:v>0.58043323212130049</c:v>
                </c:pt>
                <c:pt idx="50" formatCode="0.00">
                  <c:v>0.53595849396261064</c:v>
                </c:pt>
                <c:pt idx="57" formatCode="0.00">
                  <c:v>0.49684340577971914</c:v>
                </c:pt>
                <c:pt idx="65" formatCode="0.00">
                  <c:v>0.59701734971736853</c:v>
                </c:pt>
                <c:pt idx="72" formatCode="0.00">
                  <c:v>0.59571563440400377</c:v>
                </c:pt>
                <c:pt idx="78" formatCode="0.00">
                  <c:v>0.5347607908347155</c:v>
                </c:pt>
                <c:pt idx="86" formatCode="0.00">
                  <c:v>0.68975527359649358</c:v>
                </c:pt>
                <c:pt idx="93" formatCode="0.00">
                  <c:v>0.59301266733369185</c:v>
                </c:pt>
                <c:pt idx="101" formatCode="0.00">
                  <c:v>0.7917709225919064</c:v>
                </c:pt>
                <c:pt idx="107" formatCode="0.00">
                  <c:v>0.83989009188212782</c:v>
                </c:pt>
                <c:pt idx="113" formatCode="0.00">
                  <c:v>0.74912264088705938</c:v>
                </c:pt>
                <c:pt idx="121" formatCode="0.00">
                  <c:v>0.65671311559821577</c:v>
                </c:pt>
                <c:pt idx="128" formatCode="0.00">
                  <c:v>0.61088886810851428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02-4BBD-9E5D-D554D9FBE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521808"/>
        <c:axId val="1095526848"/>
      </c:scatterChart>
      <c:valAx>
        <c:axId val="109552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95526848"/>
        <c:crosses val="autoZero"/>
        <c:crossBetween val="midCat"/>
      </c:valAx>
      <c:valAx>
        <c:axId val="10955268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9552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'Balances Season1 dens'!$AY$7</c:f>
              <c:strCache>
                <c:ptCount val="1"/>
                <c:pt idx="0">
                  <c:v>4S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'Balances Season1 dens'!$AY$8:$AY$136</c:f>
              <c:numCache>
                <c:formatCode>General</c:formatCode>
                <c:ptCount val="129"/>
                <c:pt idx="10" formatCode="0.00">
                  <c:v>0.50139279365585687</c:v>
                </c:pt>
                <c:pt idx="16" formatCode="0.00">
                  <c:v>0.63284037185671727</c:v>
                </c:pt>
                <c:pt idx="23" formatCode="0.00">
                  <c:v>0.57896913179578757</c:v>
                </c:pt>
                <c:pt idx="29" formatCode="0.00">
                  <c:v>0.58667609147295685</c:v>
                </c:pt>
                <c:pt idx="37" formatCode="0.00">
                  <c:v>0.52899005715707226</c:v>
                </c:pt>
                <c:pt idx="44" formatCode="0.00">
                  <c:v>0.47748877651542471</c:v>
                </c:pt>
                <c:pt idx="50" formatCode="0.00">
                  <c:v>0.41391455366039098</c:v>
                </c:pt>
                <c:pt idx="57" formatCode="0.00">
                  <c:v>0.35173426075463937</c:v>
                </c:pt>
                <c:pt idx="65" formatCode="0.00">
                  <c:v>0.28536353381112312</c:v>
                </c:pt>
                <c:pt idx="72" formatCode="0.00">
                  <c:v>0.21297138561815812</c:v>
                </c:pt>
                <c:pt idx="78" formatCode="0.00">
                  <c:v>0.17887675052018503</c:v>
                </c:pt>
                <c:pt idx="86" formatCode="0.00">
                  <c:v>0.31330111816036105</c:v>
                </c:pt>
                <c:pt idx="93" formatCode="0.00">
                  <c:v>0.2472548445046584</c:v>
                </c:pt>
                <c:pt idx="101" formatCode="0.00">
                  <c:v>0.36995263820892466</c:v>
                </c:pt>
                <c:pt idx="107" formatCode="0.00">
                  <c:v>0.45271052713953919</c:v>
                </c:pt>
                <c:pt idx="113" formatCode="0.00">
                  <c:v>0.3930429807615281</c:v>
                </c:pt>
                <c:pt idx="121" formatCode="0.00">
                  <c:v>0.32422187512785838</c:v>
                </c:pt>
                <c:pt idx="128" formatCode="0.00">
                  <c:v>0.29268950788295689</c:v>
                </c:pt>
              </c:numCache>
            </c:numRef>
          </c:xVal>
          <c:yVal>
            <c:numRef>
              <c:f>'Balances Season1 dens'!$U$8:$U$136</c:f>
              <c:numCache>
                <c:formatCode>0.00</c:formatCode>
                <c:ptCount val="129"/>
                <c:pt idx="0">
                  <c:v>0.50139279365585687</c:v>
                </c:pt>
                <c:pt idx="1">
                  <c:v>0.50139279365585687</c:v>
                </c:pt>
                <c:pt idx="2">
                  <c:v>0.50139279365585687</c:v>
                </c:pt>
                <c:pt idx="3">
                  <c:v>0.50139279365585687</c:v>
                </c:pt>
                <c:pt idx="4">
                  <c:v>0.50139279365585687</c:v>
                </c:pt>
                <c:pt idx="5">
                  <c:v>0.50139279365585687</c:v>
                </c:pt>
                <c:pt idx="6">
                  <c:v>0.50139279365585687</c:v>
                </c:pt>
                <c:pt idx="7">
                  <c:v>0.50139279365585687</c:v>
                </c:pt>
                <c:pt idx="8">
                  <c:v>0.50139279365585687</c:v>
                </c:pt>
                <c:pt idx="9">
                  <c:v>0.50139279365585687</c:v>
                </c:pt>
                <c:pt idx="10">
                  <c:v>0.50139279365585687</c:v>
                </c:pt>
                <c:pt idx="11" formatCode="General">
                  <c:v>0.49470772714859085</c:v>
                </c:pt>
                <c:pt idx="12" formatCode="General">
                  <c:v>0.48676382484188141</c:v>
                </c:pt>
                <c:pt idx="13" formatCode="General">
                  <c:v>0.47880970091091807</c:v>
                </c:pt>
                <c:pt idx="14" formatCode="General">
                  <c:v>0.47149732658916854</c:v>
                </c:pt>
                <c:pt idx="15" formatCode="General">
                  <c:v>0.53397556660705281</c:v>
                </c:pt>
                <c:pt idx="16" formatCode="General">
                  <c:v>0.52761773094194941</c:v>
                </c:pt>
                <c:pt idx="17" formatCode="General">
                  <c:v>0.52070078892675775</c:v>
                </c:pt>
                <c:pt idx="18" formatCode="General">
                  <c:v>0.51302360528013147</c:v>
                </c:pt>
                <c:pt idx="19" formatCode="General">
                  <c:v>0.54249428586977899</c:v>
                </c:pt>
                <c:pt idx="20" formatCode="General">
                  <c:v>0.53411906047393276</c:v>
                </c:pt>
                <c:pt idx="21" formatCode="General">
                  <c:v>0.52596200247127278</c:v>
                </c:pt>
                <c:pt idx="22" formatCode="General">
                  <c:v>0.5174406509728332</c:v>
                </c:pt>
                <c:pt idx="23" formatCode="General">
                  <c:v>0.50945221276482</c:v>
                </c:pt>
                <c:pt idx="24" formatCode="General">
                  <c:v>0.51536847729920154</c:v>
                </c:pt>
                <c:pt idx="25" formatCode="General">
                  <c:v>0.56535020983994244</c:v>
                </c:pt>
                <c:pt idx="26" formatCode="General">
                  <c:v>0.5589866847529168</c:v>
                </c:pt>
                <c:pt idx="27" formatCode="General">
                  <c:v>0.55097976405537008</c:v>
                </c:pt>
                <c:pt idx="28" formatCode="General">
                  <c:v>0.54258017259072155</c:v>
                </c:pt>
                <c:pt idx="29" formatCode="General">
                  <c:v>0.54557451620718522</c:v>
                </c:pt>
                <c:pt idx="30" formatCode="General">
                  <c:v>0.53784323464289896</c:v>
                </c:pt>
                <c:pt idx="31" formatCode="General">
                  <c:v>0.52991330372430023</c:v>
                </c:pt>
                <c:pt idx="32" formatCode="General">
                  <c:v>0.52633439278732097</c:v>
                </c:pt>
                <c:pt idx="33" formatCode="General">
                  <c:v>0.52115132152004184</c:v>
                </c:pt>
                <c:pt idx="34" formatCode="General">
                  <c:v>0.51596378319227476</c:v>
                </c:pt>
                <c:pt idx="35" formatCode="General">
                  <c:v>0.51078695473861691</c:v>
                </c:pt>
                <c:pt idx="36" formatCode="General">
                  <c:v>0.50428778595093504</c:v>
                </c:pt>
                <c:pt idx="37" formatCode="General">
                  <c:v>0.49597541380380583</c:v>
                </c:pt>
                <c:pt idx="38" formatCode="General">
                  <c:v>0.48581400954683268</c:v>
                </c:pt>
                <c:pt idx="39" formatCode="General">
                  <c:v>0.47239752720973754</c:v>
                </c:pt>
                <c:pt idx="40" formatCode="General">
                  <c:v>0.46364463665255556</c:v>
                </c:pt>
                <c:pt idx="41" formatCode="General">
                  <c:v>0.46653003551437666</c:v>
                </c:pt>
                <c:pt idx="42" formatCode="General">
                  <c:v>0.47040054240715806</c:v>
                </c:pt>
                <c:pt idx="43" formatCode="General">
                  <c:v>0.46020348036580311</c:v>
                </c:pt>
                <c:pt idx="44" formatCode="General">
                  <c:v>0.45014911852433953</c:v>
                </c:pt>
                <c:pt idx="45" formatCode="General">
                  <c:v>0.43834918551446289</c:v>
                </c:pt>
                <c:pt idx="46" formatCode="General">
                  <c:v>0.42572887065960147</c:v>
                </c:pt>
                <c:pt idx="47" formatCode="General">
                  <c:v>0.41449109322645894</c:v>
                </c:pt>
                <c:pt idx="48" formatCode="General">
                  <c:v>0.40215916219144471</c:v>
                </c:pt>
                <c:pt idx="49" formatCode="General">
                  <c:v>0.39544630311748635</c:v>
                </c:pt>
                <c:pt idx="50" formatCode="General">
                  <c:v>0.38581771379531138</c:v>
                </c:pt>
                <c:pt idx="51" formatCode="General">
                  <c:v>0.37587539421259569</c:v>
                </c:pt>
                <c:pt idx="52" formatCode="General">
                  <c:v>0.36169869162355461</c:v>
                </c:pt>
                <c:pt idx="53" formatCode="General">
                  <c:v>0.35031231450263056</c:v>
                </c:pt>
                <c:pt idx="54" formatCode="General">
                  <c:v>0.3386737595368795</c:v>
                </c:pt>
                <c:pt idx="55" formatCode="General">
                  <c:v>0.32592370507356677</c:v>
                </c:pt>
                <c:pt idx="56" formatCode="General">
                  <c:v>0.31088630960829161</c:v>
                </c:pt>
                <c:pt idx="57" formatCode="General">
                  <c:v>0.29686022007820306</c:v>
                </c:pt>
                <c:pt idx="58" formatCode="General">
                  <c:v>0.28373170138939752</c:v>
                </c:pt>
                <c:pt idx="59" formatCode="General">
                  <c:v>0.27593498368080421</c:v>
                </c:pt>
                <c:pt idx="60" formatCode="General">
                  <c:v>0.28817867193871582</c:v>
                </c:pt>
                <c:pt idx="61" formatCode="General">
                  <c:v>0.27697995089076782</c:v>
                </c:pt>
                <c:pt idx="62" formatCode="General">
                  <c:v>0.26725163583827527</c:v>
                </c:pt>
                <c:pt idx="63" formatCode="General">
                  <c:v>0.26658520392642565</c:v>
                </c:pt>
                <c:pt idx="64" formatCode="General">
                  <c:v>0.25488339202493077</c:v>
                </c:pt>
                <c:pt idx="65" formatCode="General">
                  <c:v>0.24477058212639768</c:v>
                </c:pt>
                <c:pt idx="66" formatCode="General">
                  <c:v>0.23439174312181607</c:v>
                </c:pt>
                <c:pt idx="67" formatCode="General">
                  <c:v>0.22471179908578856</c:v>
                </c:pt>
                <c:pt idx="68" formatCode="General">
                  <c:v>0.21410075701513276</c:v>
                </c:pt>
                <c:pt idx="69" formatCode="General">
                  <c:v>0.20546052360980646</c:v>
                </c:pt>
                <c:pt idx="70" formatCode="General">
                  <c:v>0.1947215326785407</c:v>
                </c:pt>
                <c:pt idx="71" formatCode="General">
                  <c:v>0.18476986972018938</c:v>
                </c:pt>
                <c:pt idx="72" formatCode="General">
                  <c:v>0.17511478279704676</c:v>
                </c:pt>
                <c:pt idx="73" formatCode="General">
                  <c:v>0.16574678331614981</c:v>
                </c:pt>
                <c:pt idx="74" formatCode="General">
                  <c:v>0.15696942714175366</c:v>
                </c:pt>
                <c:pt idx="75" formatCode="General">
                  <c:v>0.15344941594158437</c:v>
                </c:pt>
                <c:pt idx="76" formatCode="General">
                  <c:v>0.1445886209248633</c:v>
                </c:pt>
                <c:pt idx="77" formatCode="General">
                  <c:v>0.13645623754515165</c:v>
                </c:pt>
                <c:pt idx="78" formatCode="General">
                  <c:v>0.13188106762828911</c:v>
                </c:pt>
                <c:pt idx="79" formatCode="General">
                  <c:v>0.12720318591243632</c:v>
                </c:pt>
                <c:pt idx="80" formatCode="General">
                  <c:v>0.1840784177117766</c:v>
                </c:pt>
                <c:pt idx="81" formatCode="General">
                  <c:v>0.22431310822328038</c:v>
                </c:pt>
                <c:pt idx="82" formatCode="General">
                  <c:v>0.21292175728258741</c:v>
                </c:pt>
                <c:pt idx="83" formatCode="General">
                  <c:v>0.33048358322397287</c:v>
                </c:pt>
                <c:pt idx="84" formatCode="General">
                  <c:v>0.3146855437250502</c:v>
                </c:pt>
                <c:pt idx="85" formatCode="General">
                  <c:v>0.29982439873908373</c:v>
                </c:pt>
                <c:pt idx="86" formatCode="General">
                  <c:v>0.28851190830097889</c:v>
                </c:pt>
                <c:pt idx="87" formatCode="General">
                  <c:v>0.28283261851606589</c:v>
                </c:pt>
                <c:pt idx="88" formatCode="General">
                  <c:v>0.27486738700464247</c:v>
                </c:pt>
                <c:pt idx="89" formatCode="General">
                  <c:v>0.2734281631490606</c:v>
                </c:pt>
                <c:pt idx="90" formatCode="General">
                  <c:v>0.26137025442681711</c:v>
                </c:pt>
                <c:pt idx="91" formatCode="General">
                  <c:v>0.25253732529397788</c:v>
                </c:pt>
                <c:pt idx="92" formatCode="General">
                  <c:v>0.24170997527056995</c:v>
                </c:pt>
                <c:pt idx="93" formatCode="General">
                  <c:v>0.23080604586518969</c:v>
                </c:pt>
                <c:pt idx="94" formatCode="General">
                  <c:v>0.22200992202558581</c:v>
                </c:pt>
                <c:pt idx="95" formatCode="General">
                  <c:v>0.25611141121847014</c:v>
                </c:pt>
                <c:pt idx="96" formatCode="General">
                  <c:v>0.42683178963661572</c:v>
                </c:pt>
                <c:pt idx="97" formatCode="General">
                  <c:v>0.44874312449325532</c:v>
                </c:pt>
                <c:pt idx="98" formatCode="General">
                  <c:v>0.43692340276753067</c:v>
                </c:pt>
                <c:pt idx="99" formatCode="General">
                  <c:v>0.41796523953223302</c:v>
                </c:pt>
                <c:pt idx="100" formatCode="General">
                  <c:v>0.40067786402543037</c:v>
                </c:pt>
                <c:pt idx="101" formatCode="General">
                  <c:v>0.41827062227228673</c:v>
                </c:pt>
                <c:pt idx="102" formatCode="General">
                  <c:v>0.53939737624401962</c:v>
                </c:pt>
                <c:pt idx="103" formatCode="General">
                  <c:v>0.51926212547239636</c:v>
                </c:pt>
                <c:pt idx="104" formatCode="General">
                  <c:v>0.49785822955147285</c:v>
                </c:pt>
                <c:pt idx="105" formatCode="General">
                  <c:v>0.48017168338491711</c:v>
                </c:pt>
                <c:pt idx="106" formatCode="General">
                  <c:v>0.50193995888655407</c:v>
                </c:pt>
                <c:pt idx="107" formatCode="General">
                  <c:v>0.48487507231845861</c:v>
                </c:pt>
                <c:pt idx="108" formatCode="General">
                  <c:v>0.47414577066146057</c:v>
                </c:pt>
                <c:pt idx="109" formatCode="General">
                  <c:v>0.46150085106619299</c:v>
                </c:pt>
                <c:pt idx="110" formatCode="General">
                  <c:v>0.44760090322231805</c:v>
                </c:pt>
                <c:pt idx="111" formatCode="General">
                  <c:v>0.43387713458588772</c:v>
                </c:pt>
                <c:pt idx="112" formatCode="General">
                  <c:v>0.41939811656153037</c:v>
                </c:pt>
                <c:pt idx="113" formatCode="General">
                  <c:v>0.40739917107459173</c:v>
                </c:pt>
                <c:pt idx="114" formatCode="General">
                  <c:v>0.43606564178426899</c:v>
                </c:pt>
                <c:pt idx="115" formatCode="General">
                  <c:v>0.42476906146754217</c:v>
                </c:pt>
                <c:pt idx="116" formatCode="General">
                  <c:v>0.41453646462729754</c:v>
                </c:pt>
                <c:pt idx="117" formatCode="General">
                  <c:v>0.40475698455923187</c:v>
                </c:pt>
                <c:pt idx="118" formatCode="General">
                  <c:v>0.39589062801072861</c:v>
                </c:pt>
                <c:pt idx="119" formatCode="General">
                  <c:v>0.38944642018112957</c:v>
                </c:pt>
                <c:pt idx="120" formatCode="General">
                  <c:v>0.38208994843586747</c:v>
                </c:pt>
                <c:pt idx="121" formatCode="General">
                  <c:v>0.37520886340877518</c:v>
                </c:pt>
                <c:pt idx="122" formatCode="General">
                  <c:v>0.36882271242741954</c:v>
                </c:pt>
                <c:pt idx="123" formatCode="General">
                  <c:v>0.40341877817386584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71-4C30-ADC9-809504241333}"/>
            </c:ext>
          </c:extLst>
        </c:ser>
        <c:ser>
          <c:idx val="1"/>
          <c:order val="1"/>
          <c:tx>
            <c:strRef>
              <c:f>'Balances Season1 dens'!$AZ$7</c:f>
              <c:strCache>
                <c:ptCount val="1"/>
                <c:pt idx="0">
                  <c:v>8S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'Balances Season1 dens'!$AZ$8:$AZ$136</c:f>
              <c:numCache>
                <c:formatCode>General</c:formatCode>
                <c:ptCount val="129"/>
                <c:pt idx="10" formatCode="0.00">
                  <c:v>0.54807854563378922</c:v>
                </c:pt>
                <c:pt idx="16" formatCode="0.00">
                  <c:v>0.6599650131656748</c:v>
                </c:pt>
                <c:pt idx="23" formatCode="0.00">
                  <c:v>0.61395269329934166</c:v>
                </c:pt>
                <c:pt idx="29" formatCode="0.00">
                  <c:v>0.59882174222996853</c:v>
                </c:pt>
                <c:pt idx="37" formatCode="0.00">
                  <c:v>0.5362322204922354</c:v>
                </c:pt>
                <c:pt idx="44" formatCode="0.00">
                  <c:v>0.46855633539205893</c:v>
                </c:pt>
                <c:pt idx="50" formatCode="0.00">
                  <c:v>0.40778097871562369</c:v>
                </c:pt>
                <c:pt idx="57" formatCode="0.00">
                  <c:v>0.31272907662526495</c:v>
                </c:pt>
                <c:pt idx="65" formatCode="0.00">
                  <c:v>0.26897368506712832</c:v>
                </c:pt>
                <c:pt idx="72" formatCode="0.00">
                  <c:v>0.20518821692496136</c:v>
                </c:pt>
                <c:pt idx="78" formatCode="0.00">
                  <c:v>0.16586458388151637</c:v>
                </c:pt>
                <c:pt idx="86" formatCode="0.00">
                  <c:v>0.26278188743651559</c:v>
                </c:pt>
                <c:pt idx="93" formatCode="0.00">
                  <c:v>0.20732620170711835</c:v>
                </c:pt>
                <c:pt idx="101" formatCode="0.00">
                  <c:v>0.38031711175385158</c:v>
                </c:pt>
                <c:pt idx="107" formatCode="0.00">
                  <c:v>0.44075736430112605</c:v>
                </c:pt>
                <c:pt idx="113" formatCode="0.00">
                  <c:v>0.3940529242812178</c:v>
                </c:pt>
                <c:pt idx="121" formatCode="0.00">
                  <c:v>0.35720637569085678</c:v>
                </c:pt>
                <c:pt idx="128" formatCode="0.00">
                  <c:v>0.33755715158728322</c:v>
                </c:pt>
              </c:numCache>
            </c:numRef>
          </c:xVal>
          <c:yVal>
            <c:numRef>
              <c:f>'Balances Season1 dens'!$P$8:$P$136</c:f>
              <c:numCache>
                <c:formatCode>0.00</c:formatCode>
                <c:ptCount val="129"/>
                <c:pt idx="0">
                  <c:v>0.54807854563378922</c:v>
                </c:pt>
                <c:pt idx="1">
                  <c:v>0.54807854563378922</c:v>
                </c:pt>
                <c:pt idx="2">
                  <c:v>0.54807854563378922</c:v>
                </c:pt>
                <c:pt idx="3">
                  <c:v>0.54807854563378922</c:v>
                </c:pt>
                <c:pt idx="4">
                  <c:v>0.54807854563378922</c:v>
                </c:pt>
                <c:pt idx="5">
                  <c:v>0.54807854563378922</c:v>
                </c:pt>
                <c:pt idx="6">
                  <c:v>0.54807854563378922</c:v>
                </c:pt>
                <c:pt idx="7">
                  <c:v>0.54807854563378922</c:v>
                </c:pt>
                <c:pt idx="8">
                  <c:v>0.54807854563378922</c:v>
                </c:pt>
                <c:pt idx="9">
                  <c:v>0.54807854563378922</c:v>
                </c:pt>
                <c:pt idx="10">
                  <c:v>0.54807854563378922</c:v>
                </c:pt>
                <c:pt idx="11" formatCode="General">
                  <c:v>0.54077101833158714</c:v>
                </c:pt>
                <c:pt idx="12" formatCode="General">
                  <c:v>0.53208744234483973</c:v>
                </c:pt>
                <c:pt idx="13" formatCode="General">
                  <c:v>0.52339269297661173</c:v>
                </c:pt>
                <c:pt idx="14" formatCode="General">
                  <c:v>0.51539944789191039</c:v>
                </c:pt>
                <c:pt idx="15" formatCode="General">
                  <c:v>0.57744036088396111</c:v>
                </c:pt>
                <c:pt idx="16" formatCode="General">
                  <c:v>0.57089172863468785</c:v>
                </c:pt>
                <c:pt idx="17" formatCode="General">
                  <c:v>0.56368136043579586</c:v>
                </c:pt>
                <c:pt idx="18" formatCode="General">
                  <c:v>0.55557219084082066</c:v>
                </c:pt>
                <c:pt idx="19" formatCode="General">
                  <c:v>0.58454986542593657</c:v>
                </c:pt>
                <c:pt idx="20" formatCode="General">
                  <c:v>0.57605876406745848</c:v>
                </c:pt>
                <c:pt idx="21" formatCode="General">
                  <c:v>0.56765917260280985</c:v>
                </c:pt>
                <c:pt idx="22" formatCode="General">
                  <c:v>0.55874837048759851</c:v>
                </c:pt>
                <c:pt idx="23" formatCode="General">
                  <c:v>0.55025726912912043</c:v>
                </c:pt>
                <c:pt idx="24" formatCode="General">
                  <c:v>0.55563291030828132</c:v>
                </c:pt>
                <c:pt idx="25" formatCode="General">
                  <c:v>0.60531329533778255</c:v>
                </c:pt>
                <c:pt idx="26" formatCode="General">
                  <c:v>0.59894977025075691</c:v>
                </c:pt>
                <c:pt idx="27" formatCode="General">
                  <c:v>0.59094284955321019</c:v>
                </c:pt>
                <c:pt idx="28" formatCode="General">
                  <c:v>0.58254325808856167</c:v>
                </c:pt>
                <c:pt idx="29" formatCode="General">
                  <c:v>0.58542958357837871</c:v>
                </c:pt>
                <c:pt idx="30" formatCode="General">
                  <c:v>0.57763558892863109</c:v>
                </c:pt>
                <c:pt idx="31" formatCode="General">
                  <c:v>0.56952641933365589</c:v>
                </c:pt>
                <c:pt idx="32" formatCode="General">
                  <c:v>0.56244195202722747</c:v>
                </c:pt>
                <c:pt idx="33" formatCode="General">
                  <c:v>0.55395085066874938</c:v>
                </c:pt>
                <c:pt idx="34" formatCode="General">
                  <c:v>0.54605103740862082</c:v>
                </c:pt>
                <c:pt idx="35" formatCode="General">
                  <c:v>0.53836741809825761</c:v>
                </c:pt>
                <c:pt idx="36" formatCode="General">
                  <c:v>0.52907179708895991</c:v>
                </c:pt>
                <c:pt idx="37" formatCode="General">
                  <c:v>0.51756076645012938</c:v>
                </c:pt>
                <c:pt idx="38" formatCode="General">
                  <c:v>0.50392779080715755</c:v>
                </c:pt>
                <c:pt idx="39" formatCode="General">
                  <c:v>0.4864824978051509</c:v>
                </c:pt>
                <c:pt idx="40" formatCode="General">
                  <c:v>0.47543986188607507</c:v>
                </c:pt>
                <c:pt idx="41" formatCode="General">
                  <c:v>0.47563934946021652</c:v>
                </c:pt>
                <c:pt idx="42" formatCode="General">
                  <c:v>0.47766628603989963</c:v>
                </c:pt>
                <c:pt idx="43" formatCode="General">
                  <c:v>0.46551104336561716</c:v>
                </c:pt>
                <c:pt idx="44" formatCode="General">
                  <c:v>0.45370869002964498</c:v>
                </c:pt>
                <c:pt idx="45" formatCode="General">
                  <c:v>0.44009336469825394</c:v>
                </c:pt>
                <c:pt idx="46" formatCode="General">
                  <c:v>0.42568431278302804</c:v>
                </c:pt>
                <c:pt idx="47" formatCode="General">
                  <c:v>0.41299695050663798</c:v>
                </c:pt>
                <c:pt idx="48" formatCode="General">
                  <c:v>0.39922933008426648</c:v>
                </c:pt>
                <c:pt idx="49" formatCode="General">
                  <c:v>0.39182204803593507</c:v>
                </c:pt>
                <c:pt idx="50" formatCode="General">
                  <c:v>0.38131953822542314</c:v>
                </c:pt>
                <c:pt idx="51" formatCode="General">
                  <c:v>0.37058049812298377</c:v>
                </c:pt>
                <c:pt idx="52" formatCode="General">
                  <c:v>0.35538645051984158</c:v>
                </c:pt>
                <c:pt idx="53" formatCode="General">
                  <c:v>0.34330826807751363</c:v>
                </c:pt>
                <c:pt idx="54" formatCode="General">
                  <c:v>0.33107841173706298</c:v>
                </c:pt>
                <c:pt idx="55" formatCode="General">
                  <c:v>0.31780859029891945</c:v>
                </c:pt>
                <c:pt idx="56" formatCode="General">
                  <c:v>0.30229727497811248</c:v>
                </c:pt>
                <c:pt idx="57" formatCode="General">
                  <c:v>0.287960833901659</c:v>
                </c:pt>
                <c:pt idx="58" formatCode="General">
                  <c:v>0.27463452224258678</c:v>
                </c:pt>
                <c:pt idx="59" formatCode="General">
                  <c:v>0.26676376546824332</c:v>
                </c:pt>
                <c:pt idx="60" formatCode="General">
                  <c:v>0.27896858042413009</c:v>
                </c:pt>
                <c:pt idx="61" formatCode="General">
                  <c:v>0.26773824088578185</c:v>
                </c:pt>
                <c:pt idx="62" formatCode="General">
                  <c:v>0.25802748344663262</c:v>
                </c:pt>
                <c:pt idx="63" formatCode="General">
                  <c:v>0.25740799355395239</c:v>
                </c:pt>
                <c:pt idx="64" formatCode="General">
                  <c:v>0.24579788698419189</c:v>
                </c:pt>
                <c:pt idx="65" formatCode="General">
                  <c:v>0.23579375745088502</c:v>
                </c:pt>
                <c:pt idx="66" formatCode="General">
                  <c:v>0.22555304993544445</c:v>
                </c:pt>
                <c:pt idx="67" formatCode="General">
                  <c:v>0.21602997407650235</c:v>
                </c:pt>
                <c:pt idx="68" formatCode="General">
                  <c:v>0.20561418008064195</c:v>
                </c:pt>
                <c:pt idx="69" formatCode="General">
                  <c:v>0.19715354825672679</c:v>
                </c:pt>
                <c:pt idx="70" formatCode="General">
                  <c:v>0.18666702653031395</c:v>
                </c:pt>
                <c:pt idx="71" formatCode="General">
                  <c:v>0.17697393113496596</c:v>
                </c:pt>
                <c:pt idx="72" formatCode="General">
                  <c:v>0.16758776328599015</c:v>
                </c:pt>
                <c:pt idx="73" formatCode="General">
                  <c:v>0.1585004066204394</c:v>
                </c:pt>
                <c:pt idx="74" formatCode="General">
                  <c:v>0.15000101821602019</c:v>
                </c:pt>
                <c:pt idx="75" formatCode="General">
                  <c:v>0.1466697893768647</c:v>
                </c:pt>
                <c:pt idx="76" formatCode="General">
                  <c:v>0.13811001934843978</c:v>
                </c:pt>
                <c:pt idx="77" formatCode="General">
                  <c:v>0.13026463892012352</c:v>
                </c:pt>
                <c:pt idx="78" formatCode="General">
                  <c:v>0.12594954438366057</c:v>
                </c:pt>
                <c:pt idx="79" formatCode="General">
                  <c:v>0.12148387214707239</c:v>
                </c:pt>
                <c:pt idx="80" formatCode="General">
                  <c:v>0.17860860199802386</c:v>
                </c:pt>
                <c:pt idx="81" formatCode="General">
                  <c:v>0.21900032418115722</c:v>
                </c:pt>
                <c:pt idx="82" formatCode="General">
                  <c:v>0.2077998789855037</c:v>
                </c:pt>
                <c:pt idx="83" formatCode="General">
                  <c:v>0.32552762110365929</c:v>
                </c:pt>
                <c:pt idx="84" formatCode="General">
                  <c:v>0.30987826603219359</c:v>
                </c:pt>
                <c:pt idx="85" formatCode="General">
                  <c:v>0.29514790460630513</c:v>
                </c:pt>
                <c:pt idx="86" formatCode="General">
                  <c:v>0.28393898977534648</c:v>
                </c:pt>
                <c:pt idx="87" formatCode="General">
                  <c:v>0.27831310781479313</c:v>
                </c:pt>
                <c:pt idx="88" formatCode="General">
                  <c:v>0.27042324544682905</c:v>
                </c:pt>
                <c:pt idx="89" formatCode="General">
                  <c:v>0.26908391520862163</c:v>
                </c:pt>
                <c:pt idx="90" formatCode="General">
                  <c:v>0.25713551063123036</c:v>
                </c:pt>
                <c:pt idx="91" formatCode="General">
                  <c:v>0.24838362970245656</c:v>
                </c:pt>
                <c:pt idx="92" formatCode="General">
                  <c:v>0.23765475300915953</c:v>
                </c:pt>
                <c:pt idx="93" formatCode="General">
                  <c:v>0.22684864171358493</c:v>
                </c:pt>
                <c:pt idx="94" formatCode="General">
                  <c:v>0.21812895721002309</c:v>
                </c:pt>
                <c:pt idx="95" formatCode="General">
                  <c:v>0.25229378677849018</c:v>
                </c:pt>
                <c:pt idx="96" formatCode="General">
                  <c:v>0.42306674325185523</c:v>
                </c:pt>
                <c:pt idx="97" formatCode="General">
                  <c:v>0.44495960540181406</c:v>
                </c:pt>
                <c:pt idx="98" formatCode="General">
                  <c:v>0.43309877250423612</c:v>
                </c:pt>
                <c:pt idx="99" formatCode="General">
                  <c:v>0.4140589875800561</c:v>
                </c:pt>
                <c:pt idx="100" formatCode="General">
                  <c:v>0.39668847796868456</c:v>
                </c:pt>
                <c:pt idx="101" formatCode="General">
                  <c:v>0.4142075905014363</c:v>
                </c:pt>
                <c:pt idx="102" formatCode="General">
                  <c:v>0.53524785603580216</c:v>
                </c:pt>
                <c:pt idx="103" formatCode="General">
                  <c:v>0.51488586690301474</c:v>
                </c:pt>
                <c:pt idx="104" formatCode="General">
                  <c:v>0.4932225567161056</c:v>
                </c:pt>
                <c:pt idx="105" formatCode="General">
                  <c:v>0.47530656085921513</c:v>
                </c:pt>
                <c:pt idx="106" formatCode="General">
                  <c:v>0.49683494002184125</c:v>
                </c:pt>
                <c:pt idx="107" formatCode="General">
                  <c:v>0.47947308842790159</c:v>
                </c:pt>
                <c:pt idx="108" formatCode="General">
                  <c:v>0.46851079990649425</c:v>
                </c:pt>
                <c:pt idx="109" formatCode="General">
                  <c:v>0.45560389703917759</c:v>
                </c:pt>
                <c:pt idx="110" formatCode="General">
                  <c:v>0.44139559945536955</c:v>
                </c:pt>
                <c:pt idx="111" formatCode="General">
                  <c:v>0.42733693042949533</c:v>
                </c:pt>
                <c:pt idx="112" formatCode="General">
                  <c:v>0.41245592147970433</c:v>
                </c:pt>
                <c:pt idx="113" formatCode="General">
                  <c:v>0.40007943934530832</c:v>
                </c:pt>
                <c:pt idx="114" formatCode="General">
                  <c:v>0.42835158342908514</c:v>
                </c:pt>
                <c:pt idx="115" formatCode="General">
                  <c:v>0.41661530292627974</c:v>
                </c:pt>
                <c:pt idx="116" formatCode="General">
                  <c:v>0.40595466639359079</c:v>
                </c:pt>
                <c:pt idx="117" formatCode="General">
                  <c:v>0.39574832967416912</c:v>
                </c:pt>
                <c:pt idx="118" formatCode="General">
                  <c:v>0.38646864124680241</c:v>
                </c:pt>
                <c:pt idx="119" formatCode="General">
                  <c:v>0.3797069611137458</c:v>
                </c:pt>
                <c:pt idx="120" formatCode="General">
                  <c:v>0.37196778682814463</c:v>
                </c:pt>
                <c:pt idx="121" formatCode="General">
                  <c:v>0.36471365890194807</c:v>
                </c:pt>
                <c:pt idx="122" formatCode="General">
                  <c:v>0.35795729149182803</c:v>
                </c:pt>
                <c:pt idx="123" formatCode="General">
                  <c:v>0.39232980811835205</c:v>
                </c:pt>
                <c:pt idx="124" formatCode="General">
                  <c:v>0.38448028832590941</c:v>
                </c:pt>
                <c:pt idx="125" formatCode="General">
                  <c:v>0.37787470046175253</c:v>
                </c:pt>
                <c:pt idx="126" formatCode="General">
                  <c:v>0.37207835328276423</c:v>
                </c:pt>
                <c:pt idx="127" formatCode="General">
                  <c:v>0.36590848562058809</c:v>
                </c:pt>
                <c:pt idx="128" formatCode="General">
                  <c:v>0.36081145268228526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71-4C30-ADC9-809504241333}"/>
            </c:ext>
          </c:extLst>
        </c:ser>
        <c:ser>
          <c:idx val="2"/>
          <c:order val="2"/>
          <c:tx>
            <c:strRef>
              <c:f>'Balances Season1 dens'!$BC$7</c:f>
              <c:strCache>
                <c:ptCount val="1"/>
                <c:pt idx="0">
                  <c:v>8R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'Balances Season1 dens'!$BC$8:$BC$136</c:f>
              <c:numCache>
                <c:formatCode>General</c:formatCode>
                <c:ptCount val="129"/>
                <c:pt idx="10" formatCode="0.00">
                  <c:v>0.59090292803515398</c:v>
                </c:pt>
                <c:pt idx="16" formatCode="0.00">
                  <c:v>0.70408624854625235</c:v>
                </c:pt>
                <c:pt idx="23" formatCode="0.00">
                  <c:v>0.66034514833755475</c:v>
                </c:pt>
                <c:pt idx="29" formatCode="0.00">
                  <c:v>0.65776582455787902</c:v>
                </c:pt>
                <c:pt idx="37" formatCode="0.00">
                  <c:v>0.57362523371029883</c:v>
                </c:pt>
                <c:pt idx="44" formatCode="0.00">
                  <c:v>0.5730287219687864</c:v>
                </c:pt>
                <c:pt idx="50" formatCode="0.00">
                  <c:v>0.4905109989895976</c:v>
                </c:pt>
                <c:pt idx="57" formatCode="0.00">
                  <c:v>0.46859195564233885</c:v>
                </c:pt>
                <c:pt idx="65" formatCode="0.00">
                  <c:v>0.55698544383631798</c:v>
                </c:pt>
                <c:pt idx="72" formatCode="0.00">
                  <c:v>0.53492943146649241</c:v>
                </c:pt>
                <c:pt idx="78" formatCode="0.00">
                  <c:v>0.46255458401410821</c:v>
                </c:pt>
                <c:pt idx="86" formatCode="0.00">
                  <c:v>0.59802589387454308</c:v>
                </c:pt>
                <c:pt idx="93" formatCode="0.00">
                  <c:v>0.5153238203579813</c:v>
                </c:pt>
                <c:pt idx="101" formatCode="0.00">
                  <c:v>0.76138922139245446</c:v>
                </c:pt>
                <c:pt idx="107" formatCode="0.00">
                  <c:v>0.80520586307322872</c:v>
                </c:pt>
                <c:pt idx="113" formatCode="0.00">
                  <c:v>0.68928736531929879</c:v>
                </c:pt>
                <c:pt idx="121" formatCode="0.00">
                  <c:v>0.62284714847445488</c:v>
                </c:pt>
                <c:pt idx="128" formatCode="0.00">
                  <c:v>0.56948410011730899</c:v>
                </c:pt>
              </c:numCache>
            </c:numRef>
          </c:xVal>
          <c:yVal>
            <c:numRef>
              <c:f>'Balances Season1 dens'!$AJ$8:$AJ$136</c:f>
              <c:numCache>
                <c:formatCode>0.00</c:formatCode>
                <c:ptCount val="129"/>
                <c:pt idx="0">
                  <c:v>0.59090292803515398</c:v>
                </c:pt>
                <c:pt idx="1">
                  <c:v>0.59090292803515398</c:v>
                </c:pt>
                <c:pt idx="2">
                  <c:v>0.59090292803515398</c:v>
                </c:pt>
                <c:pt idx="3">
                  <c:v>0.59090292803515398</c:v>
                </c:pt>
                <c:pt idx="4">
                  <c:v>0.59090292803515398</c:v>
                </c:pt>
                <c:pt idx="5">
                  <c:v>0.59090292803515398</c:v>
                </c:pt>
                <c:pt idx="6">
                  <c:v>0.59090292803515398</c:v>
                </c:pt>
                <c:pt idx="7">
                  <c:v>0.59090292803515398</c:v>
                </c:pt>
                <c:pt idx="8">
                  <c:v>0.59090292803515398</c:v>
                </c:pt>
                <c:pt idx="9">
                  <c:v>0.59090292803515398</c:v>
                </c:pt>
                <c:pt idx="10">
                  <c:v>0.59090292803515398</c:v>
                </c:pt>
                <c:pt idx="11">
                  <c:v>0.58356978199572385</c:v>
                </c:pt>
                <c:pt idx="12">
                  <c:v>0.57473800915507467</c:v>
                </c:pt>
                <c:pt idx="13">
                  <c:v>0.56575055376343597</c:v>
                </c:pt>
                <c:pt idx="14">
                  <c:v>0.55735096229878744</c:v>
                </c:pt>
                <c:pt idx="15">
                  <c:v>0.61904720500847776</c:v>
                </c:pt>
                <c:pt idx="16">
                  <c:v>0.61249857275920461</c:v>
                </c:pt>
                <c:pt idx="17">
                  <c:v>0.60528820456031263</c:v>
                </c:pt>
                <c:pt idx="18">
                  <c:v>0.59717903496533742</c:v>
                </c:pt>
                <c:pt idx="19">
                  <c:v>0.62615670955045333</c:v>
                </c:pt>
                <c:pt idx="20">
                  <c:v>0.61766560819197525</c:v>
                </c:pt>
                <c:pt idx="21">
                  <c:v>0.60926601672732661</c:v>
                </c:pt>
                <c:pt idx="22">
                  <c:v>0.60035521461211516</c:v>
                </c:pt>
                <c:pt idx="23">
                  <c:v>0.59186411325363719</c:v>
                </c:pt>
                <c:pt idx="24">
                  <c:v>0.59723975443279809</c:v>
                </c:pt>
                <c:pt idx="25">
                  <c:v>0.64692013946229932</c:v>
                </c:pt>
                <c:pt idx="26">
                  <c:v>0.64055661437527367</c:v>
                </c:pt>
                <c:pt idx="27">
                  <c:v>0.63254969367772695</c:v>
                </c:pt>
                <c:pt idx="28">
                  <c:v>0.62415010221307832</c:v>
                </c:pt>
                <c:pt idx="29">
                  <c:v>0.62703642770289547</c:v>
                </c:pt>
                <c:pt idx="30">
                  <c:v>0.61924243305314786</c:v>
                </c:pt>
                <c:pt idx="31">
                  <c:v>0.61113326345817254</c:v>
                </c:pt>
                <c:pt idx="32">
                  <c:v>0.60404879615174423</c:v>
                </c:pt>
                <c:pt idx="33">
                  <c:v>0.59555769479326615</c:v>
                </c:pt>
                <c:pt idx="34">
                  <c:v>0.58765788153313758</c:v>
                </c:pt>
                <c:pt idx="35">
                  <c:v>0.57991869539267182</c:v>
                </c:pt>
                <c:pt idx="36">
                  <c:v>0.57042222256901243</c:v>
                </c:pt>
                <c:pt idx="37">
                  <c:v>0.5584558564043608</c:v>
                </c:pt>
                <c:pt idx="38">
                  <c:v>0.59298801255160727</c:v>
                </c:pt>
                <c:pt idx="39">
                  <c:v>0.60989547490603435</c:v>
                </c:pt>
                <c:pt idx="40">
                  <c:v>0.59741105916056947</c:v>
                </c:pt>
                <c:pt idx="41">
                  <c:v>0.5953640752356627</c:v>
                </c:pt>
                <c:pt idx="42">
                  <c:v>0.59572102937301963</c:v>
                </c:pt>
                <c:pt idx="43">
                  <c:v>0.58172510027724733</c:v>
                </c:pt>
                <c:pt idx="44">
                  <c:v>0.56778065271301115</c:v>
                </c:pt>
                <c:pt idx="45">
                  <c:v>0.5774195162892487</c:v>
                </c:pt>
                <c:pt idx="46">
                  <c:v>0.55941202245028132</c:v>
                </c:pt>
                <c:pt idx="47">
                  <c:v>0.54301947745280743</c:v>
                </c:pt>
                <c:pt idx="48">
                  <c:v>0.52491744052891831</c:v>
                </c:pt>
                <c:pt idx="49">
                  <c:v>0.51517814724286337</c:v>
                </c:pt>
                <c:pt idx="50">
                  <c:v>0.53731687782182846</c:v>
                </c:pt>
                <c:pt idx="51">
                  <c:v>0.59407993486657817</c:v>
                </c:pt>
                <c:pt idx="52">
                  <c:v>0.57152956801226285</c:v>
                </c:pt>
                <c:pt idx="53">
                  <c:v>0.55283723932735274</c:v>
                </c:pt>
                <c:pt idx="54">
                  <c:v>0.60513971633046615</c:v>
                </c:pt>
                <c:pt idx="55">
                  <c:v>0.58309538624960533</c:v>
                </c:pt>
                <c:pt idx="56">
                  <c:v>0.55625148181511641</c:v>
                </c:pt>
                <c:pt idx="57">
                  <c:v>0.57918735273862609</c:v>
                </c:pt>
                <c:pt idx="58">
                  <c:v>0.60275394562420559</c:v>
                </c:pt>
                <c:pt idx="59">
                  <c:v>0.58699148360544617</c:v>
                </c:pt>
                <c:pt idx="60">
                  <c:v>0.59095060888370099</c:v>
                </c:pt>
                <c:pt idx="61">
                  <c:v>0.56880945328581689</c:v>
                </c:pt>
                <c:pt idx="62">
                  <c:v>0.548861176290113</c:v>
                </c:pt>
                <c:pt idx="63">
                  <c:v>0.53935794070867427</c:v>
                </c:pt>
                <c:pt idx="64">
                  <c:v>0.59019418823412306</c:v>
                </c:pt>
                <c:pt idx="65">
                  <c:v>0.56780884021169409</c:v>
                </c:pt>
                <c:pt idx="66">
                  <c:v>0.54392190955507769</c:v>
                </c:pt>
                <c:pt idx="67">
                  <c:v>0.58304848458325975</c:v>
                </c:pt>
                <c:pt idx="68">
                  <c:v>0.55653046678405138</c:v>
                </c:pt>
                <c:pt idx="69">
                  <c:v>0.53389901451102084</c:v>
                </c:pt>
                <c:pt idx="70">
                  <c:v>0.57412858138085299</c:v>
                </c:pt>
                <c:pt idx="71">
                  <c:v>0.54556862322147426</c:v>
                </c:pt>
                <c:pt idx="72">
                  <c:v>0.51663329564045268</c:v>
                </c:pt>
                <c:pt idx="73">
                  <c:v>0.48861913201221718</c:v>
                </c:pt>
                <c:pt idx="74">
                  <c:v>0.53758093366592907</c:v>
                </c:pt>
                <c:pt idx="75">
                  <c:v>0.52001301427309032</c:v>
                </c:pt>
                <c:pt idx="76">
                  <c:v>0.48966462533166716</c:v>
                </c:pt>
                <c:pt idx="77">
                  <c:v>0.46184908170826183</c:v>
                </c:pt>
                <c:pt idx="78">
                  <c:v>0.51197551613936643</c:v>
                </c:pt>
                <c:pt idx="79">
                  <c:v>0.49048419232404383</c:v>
                </c:pt>
                <c:pt idx="80">
                  <c:v>0.60327434869489072</c:v>
                </c:pt>
                <c:pt idx="81">
                  <c:v>0.62950076099344998</c:v>
                </c:pt>
                <c:pt idx="82">
                  <c:v>0.60137183067956745</c:v>
                </c:pt>
                <c:pt idx="83">
                  <c:v>0.70368552319608246</c:v>
                </c:pt>
                <c:pt idx="84">
                  <c:v>0.67599299107543931</c:v>
                </c:pt>
                <c:pt idx="85">
                  <c:v>0.64984821206923116</c:v>
                </c:pt>
                <c:pt idx="86">
                  <c:v>0.62896070766614021</c:v>
                </c:pt>
                <c:pt idx="87">
                  <c:v>0.61806317266838429</c:v>
                </c:pt>
                <c:pt idx="88">
                  <c:v>0.60247129366400787</c:v>
                </c:pt>
                <c:pt idx="89">
                  <c:v>0.59036232362355623</c:v>
                </c:pt>
                <c:pt idx="90">
                  <c:v>0.56594011870480365</c:v>
                </c:pt>
                <c:pt idx="91">
                  <c:v>0.5472202830080185</c:v>
                </c:pt>
                <c:pt idx="92">
                  <c:v>0.52358322227459897</c:v>
                </c:pt>
                <c:pt idx="93">
                  <c:v>0.5716714288639102</c:v>
                </c:pt>
                <c:pt idx="94">
                  <c:v>0.59628197758476853</c:v>
                </c:pt>
                <c:pt idx="95">
                  <c:v>0.61889506818371876</c:v>
                </c:pt>
                <c:pt idx="96">
                  <c:v>0.77694629106169266</c:v>
                </c:pt>
                <c:pt idx="97">
                  <c:v>0.79614747196881686</c:v>
                </c:pt>
                <c:pt idx="98">
                  <c:v>0.78148668475471239</c:v>
                </c:pt>
                <c:pt idx="99">
                  <c:v>0.75730771595332524</c:v>
                </c:pt>
                <c:pt idx="100">
                  <c:v>0.73423423953371925</c:v>
                </c:pt>
                <c:pt idx="101">
                  <c:v>0.74659576517820403</c:v>
                </c:pt>
                <c:pt idx="102">
                  <c:v>0.86386780147624664</c:v>
                </c:pt>
                <c:pt idx="103">
                  <c:v>0.84294460879692101</c:v>
                </c:pt>
                <c:pt idx="104">
                  <c:v>0.81980390642249679</c:v>
                </c:pt>
                <c:pt idx="105">
                  <c:v>0.79982550602877456</c:v>
                </c:pt>
                <c:pt idx="106">
                  <c:v>0.81874554670566502</c:v>
                </c:pt>
                <c:pt idx="107">
                  <c:v>0.79952584694733675</c:v>
                </c:pt>
                <c:pt idx="108">
                  <c:v>0.7867374456039149</c:v>
                </c:pt>
                <c:pt idx="109">
                  <c:v>0.77158561435810169</c:v>
                </c:pt>
                <c:pt idx="110">
                  <c:v>0.75443351420733751</c:v>
                </c:pt>
                <c:pt idx="111">
                  <c:v>0.73691574109457536</c:v>
                </c:pt>
                <c:pt idx="112">
                  <c:v>0.71776327768786918</c:v>
                </c:pt>
                <c:pt idx="113">
                  <c:v>0.70125953796824736</c:v>
                </c:pt>
                <c:pt idx="114">
                  <c:v>0.72515870863613663</c:v>
                </c:pt>
                <c:pt idx="115">
                  <c:v>0.71008941853367202</c:v>
                </c:pt>
                <c:pt idx="116">
                  <c:v>0.74503525123750181</c:v>
                </c:pt>
                <c:pt idx="117">
                  <c:v>0.73120738901448346</c:v>
                </c:pt>
                <c:pt idx="118">
                  <c:v>0.7183107366413608</c:v>
                </c:pt>
                <c:pt idx="119">
                  <c:v>0.70868790136762849</c:v>
                </c:pt>
                <c:pt idx="120">
                  <c:v>0.6974778201918832</c:v>
                </c:pt>
                <c:pt idx="121">
                  <c:v>0.68675170223035276</c:v>
                </c:pt>
                <c:pt idx="122">
                  <c:v>0.6765628815353617</c:v>
                </c:pt>
                <c:pt idx="123">
                  <c:v>0.70892147475853062</c:v>
                </c:pt>
                <c:pt idx="124">
                  <c:v>0.69791737617486882</c:v>
                </c:pt>
                <c:pt idx="125">
                  <c:v>0.68846806645575342</c:v>
                </c:pt>
                <c:pt idx="126">
                  <c:v>0.68003143138982314</c:v>
                </c:pt>
                <c:pt idx="127">
                  <c:v>0.67091123618293336</c:v>
                </c:pt>
                <c:pt idx="128">
                  <c:v>0.66324984480713078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71-4C30-ADC9-809504241333}"/>
            </c:ext>
          </c:extLst>
        </c:ser>
        <c:ser>
          <c:idx val="3"/>
          <c:order val="3"/>
          <c:tx>
            <c:strRef>
              <c:f>'Balances Season1 dens'!$BB$7</c:f>
              <c:strCache>
                <c:ptCount val="1"/>
                <c:pt idx="0">
                  <c:v>4R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'Balances Season1 dens'!$BB$8:$BB$136</c:f>
              <c:numCache>
                <c:formatCode>General</c:formatCode>
                <c:ptCount val="129"/>
                <c:pt idx="10" formatCode="0.00">
                  <c:v>0.56290558362512866</c:v>
                </c:pt>
                <c:pt idx="16" formatCode="0.00">
                  <c:v>0.68453797321622567</c:v>
                </c:pt>
                <c:pt idx="23" formatCode="0.00">
                  <c:v>0.6362499957339095</c:v>
                </c:pt>
                <c:pt idx="29" formatCode="0.00">
                  <c:v>0.64467789517573171</c:v>
                </c:pt>
                <c:pt idx="37" formatCode="0.00">
                  <c:v>0.59908879300776863</c:v>
                </c:pt>
                <c:pt idx="44" formatCode="0.00">
                  <c:v>0.58043323212130049</c:v>
                </c:pt>
                <c:pt idx="50" formatCode="0.00">
                  <c:v>0.53595849396261064</c:v>
                </c:pt>
                <c:pt idx="57" formatCode="0.00">
                  <c:v>0.49684340577971914</c:v>
                </c:pt>
                <c:pt idx="65" formatCode="0.00">
                  <c:v>0.59701734971736853</c:v>
                </c:pt>
                <c:pt idx="72" formatCode="0.00">
                  <c:v>0.59571563440400377</c:v>
                </c:pt>
                <c:pt idx="78" formatCode="0.00">
                  <c:v>0.5347607908347155</c:v>
                </c:pt>
                <c:pt idx="86" formatCode="0.00">
                  <c:v>0.68975527359649358</c:v>
                </c:pt>
                <c:pt idx="93" formatCode="0.00">
                  <c:v>0.59301266733369185</c:v>
                </c:pt>
                <c:pt idx="101" formatCode="0.00">
                  <c:v>0.7917709225919064</c:v>
                </c:pt>
                <c:pt idx="107" formatCode="0.00">
                  <c:v>0.83989009188212782</c:v>
                </c:pt>
                <c:pt idx="113" formatCode="0.00">
                  <c:v>0.74912264088705938</c:v>
                </c:pt>
                <c:pt idx="121" formatCode="0.00">
                  <c:v>0.65671311559821577</c:v>
                </c:pt>
                <c:pt idx="128" formatCode="0.00">
                  <c:v>0.61088886810851428</c:v>
                </c:pt>
              </c:numCache>
            </c:numRef>
          </c:xVal>
          <c:yVal>
            <c:numRef>
              <c:f>'Balances Season1 dens'!$AP$8:$AP$136</c:f>
              <c:numCache>
                <c:formatCode>0.00</c:formatCode>
                <c:ptCount val="129"/>
                <c:pt idx="0">
                  <c:v>0.56290558362512866</c:v>
                </c:pt>
                <c:pt idx="1">
                  <c:v>0.56290558362512866</c:v>
                </c:pt>
                <c:pt idx="2">
                  <c:v>0.56290558362512866</c:v>
                </c:pt>
                <c:pt idx="3">
                  <c:v>0.56290558362512866</c:v>
                </c:pt>
                <c:pt idx="4">
                  <c:v>0.56290558362512866</c:v>
                </c:pt>
                <c:pt idx="5">
                  <c:v>0.56290558362512866</c:v>
                </c:pt>
                <c:pt idx="6">
                  <c:v>0.56290558362512866</c:v>
                </c:pt>
                <c:pt idx="7">
                  <c:v>0.56290558362512866</c:v>
                </c:pt>
                <c:pt idx="8">
                  <c:v>0.56290558362512866</c:v>
                </c:pt>
                <c:pt idx="9">
                  <c:v>0.56290558362512866</c:v>
                </c:pt>
                <c:pt idx="10">
                  <c:v>0.56290558362512866</c:v>
                </c:pt>
                <c:pt idx="11">
                  <c:v>0.55557243758569841</c:v>
                </c:pt>
                <c:pt idx="12">
                  <c:v>0.54674066474504923</c:v>
                </c:pt>
                <c:pt idx="13">
                  <c:v>0.53780646959015654</c:v>
                </c:pt>
                <c:pt idx="14">
                  <c:v>0.5295930975326979</c:v>
                </c:pt>
                <c:pt idx="15">
                  <c:v>0.59149262176268114</c:v>
                </c:pt>
                <c:pt idx="16">
                  <c:v>0.58494398951340787</c:v>
                </c:pt>
                <c:pt idx="17">
                  <c:v>0.577733621314516</c:v>
                </c:pt>
                <c:pt idx="18">
                  <c:v>0.56962445171954068</c:v>
                </c:pt>
                <c:pt idx="19">
                  <c:v>0.59860212630465659</c:v>
                </c:pt>
                <c:pt idx="20">
                  <c:v>0.59011102494617851</c:v>
                </c:pt>
                <c:pt idx="21">
                  <c:v>0.58171143348152998</c:v>
                </c:pt>
                <c:pt idx="22">
                  <c:v>0.57280063136631854</c:v>
                </c:pt>
                <c:pt idx="23">
                  <c:v>0.56430953000784045</c:v>
                </c:pt>
                <c:pt idx="24">
                  <c:v>0.56968517118700135</c:v>
                </c:pt>
                <c:pt idx="25">
                  <c:v>0.61936555621650269</c:v>
                </c:pt>
                <c:pt idx="26">
                  <c:v>0.61300203112947693</c:v>
                </c:pt>
                <c:pt idx="27">
                  <c:v>0.60499511043193022</c:v>
                </c:pt>
                <c:pt idx="28">
                  <c:v>0.59659551896728169</c:v>
                </c:pt>
                <c:pt idx="29">
                  <c:v>0.59948184445709884</c:v>
                </c:pt>
                <c:pt idx="30">
                  <c:v>0.59168784980735112</c:v>
                </c:pt>
                <c:pt idx="31">
                  <c:v>0.58357868021237591</c:v>
                </c:pt>
                <c:pt idx="32">
                  <c:v>0.57986410841071623</c:v>
                </c:pt>
                <c:pt idx="33">
                  <c:v>0.57444799037612027</c:v>
                </c:pt>
                <c:pt idx="34">
                  <c:v>0.5689732924094143</c:v>
                </c:pt>
                <c:pt idx="35">
                  <c:v>0.56345496778613191</c:v>
                </c:pt>
                <c:pt idx="36">
                  <c:v>0.55645685869179495</c:v>
                </c:pt>
                <c:pt idx="37">
                  <c:v>0.54739099430188121</c:v>
                </c:pt>
                <c:pt idx="38">
                  <c:v>0.58519580999016341</c:v>
                </c:pt>
                <c:pt idx="39">
                  <c:v>0.60595444770004736</c:v>
                </c:pt>
                <c:pt idx="40">
                  <c:v>0.59576368773801924</c:v>
                </c:pt>
                <c:pt idx="41">
                  <c:v>0.59648129709723274</c:v>
                </c:pt>
                <c:pt idx="42">
                  <c:v>0.59877048898615615</c:v>
                </c:pt>
                <c:pt idx="43">
                  <c:v>0.5868479174388409</c:v>
                </c:pt>
                <c:pt idx="44">
                  <c:v>0.57483171319716631</c:v>
                </c:pt>
                <c:pt idx="45">
                  <c:v>0.58655814124780237</c:v>
                </c:pt>
                <c:pt idx="46">
                  <c:v>0.57072333785464147</c:v>
                </c:pt>
                <c:pt idx="47">
                  <c:v>0.55620523017110035</c:v>
                </c:pt>
                <c:pt idx="48">
                  <c:v>0.53984164074759455</c:v>
                </c:pt>
                <c:pt idx="49">
                  <c:v>0.53083057946318712</c:v>
                </c:pt>
                <c:pt idx="50">
                  <c:v>0.55385327624975822</c:v>
                </c:pt>
                <c:pt idx="51">
                  <c:v>0.61157549033172143</c:v>
                </c:pt>
                <c:pt idx="52">
                  <c:v>0.59083141784379878</c:v>
                </c:pt>
                <c:pt idx="53">
                  <c:v>0.57351726227304523</c:v>
                </c:pt>
                <c:pt idx="54">
                  <c:v>0.62713983466867129</c:v>
                </c:pt>
                <c:pt idx="55">
                  <c:v>0.60643397908537688</c:v>
                </c:pt>
                <c:pt idx="56">
                  <c:v>0.58105820132771258</c:v>
                </c:pt>
                <c:pt idx="57">
                  <c:v>0.60526375656342379</c:v>
                </c:pt>
                <c:pt idx="58">
                  <c:v>0.6299598451524796</c:v>
                </c:pt>
                <c:pt idx="59">
                  <c:v>0.61484628992150747</c:v>
                </c:pt>
                <c:pt idx="60">
                  <c:v>0.61941508152295022</c:v>
                </c:pt>
                <c:pt idx="61">
                  <c:v>0.59804189476025582</c:v>
                </c:pt>
                <c:pt idx="62">
                  <c:v>0.57872434754550806</c:v>
                </c:pt>
                <c:pt idx="63">
                  <c:v>0.56966957573646404</c:v>
                </c:pt>
                <c:pt idx="64">
                  <c:v>0.62069061224626887</c:v>
                </c:pt>
                <c:pt idx="65">
                  <c:v>0.59886869046468338</c:v>
                </c:pt>
                <c:pt idx="66">
                  <c:v>0.57554741793703901</c:v>
                </c:pt>
                <c:pt idx="67">
                  <c:v>0.61492494182627588</c:v>
                </c:pt>
                <c:pt idx="68">
                  <c:v>0.5889535724428967</c:v>
                </c:pt>
                <c:pt idx="69">
                  <c:v>0.56675781545828419</c:v>
                </c:pt>
                <c:pt idx="70">
                  <c:v>0.60663791921876375</c:v>
                </c:pt>
                <c:pt idx="71">
                  <c:v>0.578528985646794</c:v>
                </c:pt>
                <c:pt idx="72">
                  <c:v>0.54978892204351171</c:v>
                </c:pt>
                <c:pt idx="73">
                  <c:v>0.52037722844437284</c:v>
                </c:pt>
                <c:pt idx="74">
                  <c:v>0.56798331237235222</c:v>
                </c:pt>
                <c:pt idx="75">
                  <c:v>0.55019461320463081</c:v>
                </c:pt>
                <c:pt idx="76">
                  <c:v>0.51843537039948517</c:v>
                </c:pt>
                <c:pt idx="77">
                  <c:v>0.48927598591457222</c:v>
                </c:pt>
                <c:pt idx="78">
                  <c:v>0.53819479165399997</c:v>
                </c:pt>
                <c:pt idx="79">
                  <c:v>0.51574866522211071</c:v>
                </c:pt>
                <c:pt idx="80">
                  <c:v>0.62741756293161766</c:v>
                </c:pt>
                <c:pt idx="81">
                  <c:v>0.65379812955881156</c:v>
                </c:pt>
                <c:pt idx="82">
                  <c:v>0.62586733644999004</c:v>
                </c:pt>
                <c:pt idx="83">
                  <c:v>0.72834839765821591</c:v>
                </c:pt>
                <c:pt idx="84">
                  <c:v>0.70085092653592518</c:v>
                </c:pt>
                <c:pt idx="85">
                  <c:v>0.6748769664819384</c:v>
                </c:pt>
                <c:pt idx="86">
                  <c:v>0.65412525392244081</c:v>
                </c:pt>
                <c:pt idx="87">
                  <c:v>0.64329863189461256</c:v>
                </c:pt>
                <c:pt idx="88">
                  <c:v>0.62780933877747502</c:v>
                </c:pt>
                <c:pt idx="89">
                  <c:v>0.61584303787862105</c:v>
                </c:pt>
                <c:pt idx="90">
                  <c:v>0.59158858756576671</c:v>
                </c:pt>
                <c:pt idx="91">
                  <c:v>0.57300150299596597</c:v>
                </c:pt>
                <c:pt idx="92">
                  <c:v>0.5494206620017007</c:v>
                </c:pt>
                <c:pt idx="93">
                  <c:v>0.59653082878009533</c:v>
                </c:pt>
                <c:pt idx="94">
                  <c:v>0.62132171152826321</c:v>
                </c:pt>
                <c:pt idx="95">
                  <c:v>0.64411254803127949</c:v>
                </c:pt>
                <c:pt idx="96">
                  <c:v>0.80240119586182501</c:v>
                </c:pt>
                <c:pt idx="97">
                  <c:v>0.821729058493605</c:v>
                </c:pt>
                <c:pt idx="98">
                  <c:v>0.80724226951719513</c:v>
                </c:pt>
                <c:pt idx="99">
                  <c:v>0.78337769803082535</c:v>
                </c:pt>
                <c:pt idx="100">
                  <c:v>0.76062925957364058</c:v>
                </c:pt>
                <c:pt idx="101">
                  <c:v>0.77327610031600735</c:v>
                </c:pt>
                <c:pt idx="102">
                  <c:v>0.89081012129683712</c:v>
                </c:pt>
                <c:pt idx="103">
                  <c:v>0.87027908349033734</c:v>
                </c:pt>
                <c:pt idx="104">
                  <c:v>0.84760817764331775</c:v>
                </c:pt>
                <c:pt idx="105">
                  <c:v>0.82806928119810008</c:v>
                </c:pt>
                <c:pt idx="106">
                  <c:v>0.8474587041794559</c:v>
                </c:pt>
                <c:pt idx="107">
                  <c:v>0.82875987885924707</c:v>
                </c:pt>
                <c:pt idx="108">
                  <c:v>0.81639441435852655</c:v>
                </c:pt>
                <c:pt idx="109">
                  <c:v>0.80172655015361127</c:v>
                </c:pt>
                <c:pt idx="110">
                  <c:v>0.78516109573143789</c:v>
                </c:pt>
                <c:pt idx="111">
                  <c:v>0.76829769644940471</c:v>
                </c:pt>
                <c:pt idx="112">
                  <c:v>0.74994351440430274</c:v>
                </c:pt>
                <c:pt idx="113">
                  <c:v>0.73420805981542148</c:v>
                </c:pt>
                <c:pt idx="114">
                  <c:v>0.75892782159533523</c:v>
                </c:pt>
                <c:pt idx="115">
                  <c:v>0.74467969338056172</c:v>
                </c:pt>
                <c:pt idx="116">
                  <c:v>0.78044991756404514</c:v>
                </c:pt>
                <c:pt idx="117">
                  <c:v>0.76747466810734888</c:v>
                </c:pt>
                <c:pt idx="118">
                  <c:v>0.75542670775655418</c:v>
                </c:pt>
                <c:pt idx="119">
                  <c:v>0.74647394642424147</c:v>
                </c:pt>
                <c:pt idx="120">
                  <c:v>0.73608468810723771</c:v>
                </c:pt>
                <c:pt idx="121">
                  <c:v>0.72617969903229995</c:v>
                </c:pt>
                <c:pt idx="122">
                  <c:v>0.71681855812577766</c:v>
                </c:pt>
                <c:pt idx="123">
                  <c:v>0.74968043176412191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71-4C30-ADC9-809504241333}"/>
            </c:ext>
          </c:extLst>
        </c:ser>
        <c:ser>
          <c:idx val="4"/>
          <c:order val="4"/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'Balances Season1 dens'!$O$1:$O$2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'Balances Season1 dens'!$P$1:$P$2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71-4C30-ADC9-809504241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689680"/>
        <c:axId val="1100698320"/>
      </c:scatterChart>
      <c:valAx>
        <c:axId val="11006896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00698320"/>
        <c:crosses val="autoZero"/>
        <c:crossBetween val="midCat"/>
      </c:valAx>
      <c:valAx>
        <c:axId val="1100698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0068968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142875</xdr:colOff>
      <xdr:row>0</xdr:row>
      <xdr:rowOff>114300</xdr:rowOff>
    </xdr:from>
    <xdr:to>
      <xdr:col>72</xdr:col>
      <xdr:colOff>180975</xdr:colOff>
      <xdr:row>13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17BDFC-D0A1-4408-BB83-857788288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68</xdr:col>
      <xdr:colOff>104776</xdr:colOff>
      <xdr:row>13</xdr:row>
      <xdr:rowOff>123825</xdr:rowOff>
    </xdr:from>
    <xdr:to>
      <xdr:col>72</xdr:col>
      <xdr:colOff>161926</xdr:colOff>
      <xdr:row>26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ADBC5DB-BDAC-4436-86C5-BC1BCE3F0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200024</xdr:colOff>
      <xdr:row>0</xdr:row>
      <xdr:rowOff>0</xdr:rowOff>
    </xdr:from>
    <xdr:to>
      <xdr:col>76</xdr:col>
      <xdr:colOff>152399</xdr:colOff>
      <xdr:row>12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A796F13-B63E-43FB-B92B-EEF9E735E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72</xdr:col>
      <xdr:colOff>190499</xdr:colOff>
      <xdr:row>13</xdr:row>
      <xdr:rowOff>161925</xdr:rowOff>
    </xdr:from>
    <xdr:to>
      <xdr:col>76</xdr:col>
      <xdr:colOff>161924</xdr:colOff>
      <xdr:row>26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DBCF75B-EFBE-49B0-9098-8316F85FC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76</xdr:col>
      <xdr:colOff>438151</xdr:colOff>
      <xdr:row>0</xdr:row>
      <xdr:rowOff>76206</xdr:rowOff>
    </xdr:from>
    <xdr:to>
      <xdr:col>81</xdr:col>
      <xdr:colOff>247651</xdr:colOff>
      <xdr:row>16</xdr:row>
      <xdr:rowOff>104775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85E18AD-9258-4B88-979C-AF36CDCC1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650A6-121B-43A9-BFE4-72F6FE7C2962}">
  <dimension ref="A1:BP149"/>
  <sheetViews>
    <sheetView tabSelected="1" workbookViewId="0">
      <pane ySplit="6705" topLeftCell="A134"/>
      <selection activeCell="M12" sqref="M12:N12"/>
      <selection pane="bottomLeft" activeCell="AJ128" sqref="AJ128"/>
    </sheetView>
  </sheetViews>
  <sheetFormatPr baseColWidth="10" defaultRowHeight="15" x14ac:dyDescent="0.25"/>
  <cols>
    <col min="1" max="1" width="13.7109375" style="7" customWidth="1"/>
    <col min="2" max="2" width="4.7109375" style="7" customWidth="1"/>
    <col min="3" max="3" width="7.7109375" style="4" customWidth="1"/>
    <col min="4" max="6" width="4.7109375" style="4" customWidth="1"/>
    <col min="7" max="7" width="6.28515625" style="4" customWidth="1"/>
    <col min="8" max="8" width="11.5703125" style="4" customWidth="1"/>
    <col min="9" max="15" width="6.28515625" style="4" customWidth="1"/>
    <col min="16" max="16" width="6.28515625" style="7" customWidth="1"/>
    <col min="17" max="21" width="6.28515625" style="4" customWidth="1"/>
    <col min="22" max="31" width="6.28515625" style="4" hidden="1" customWidth="1"/>
    <col min="32" max="43" width="6.28515625" style="4" customWidth="1"/>
    <col min="44" max="44" width="7.28515625" customWidth="1"/>
    <col min="45" max="50" width="4.140625" customWidth="1"/>
    <col min="51" max="51" width="4.42578125" customWidth="1"/>
    <col min="52" max="52" width="4.42578125" style="8" customWidth="1"/>
    <col min="53" max="56" width="4.42578125" customWidth="1"/>
    <col min="57" max="68" width="6.28515625" style="4" customWidth="1"/>
  </cols>
  <sheetData>
    <row r="1" spans="1:68" ht="15.75" thickBot="1" x14ac:dyDescent="0.3">
      <c r="A1" s="1" t="s">
        <v>0</v>
      </c>
      <c r="B1" s="2"/>
      <c r="C1" s="3"/>
      <c r="L1" s="5" t="s">
        <v>1</v>
      </c>
      <c r="M1" s="6">
        <v>7</v>
      </c>
      <c r="O1" s="4">
        <v>0</v>
      </c>
      <c r="P1" s="7">
        <v>0</v>
      </c>
      <c r="R1" s="4">
        <v>0</v>
      </c>
      <c r="S1" s="4">
        <v>0</v>
      </c>
    </row>
    <row r="2" spans="1:68" ht="15.75" thickBot="1" x14ac:dyDescent="0.3">
      <c r="A2" s="9" t="s">
        <v>2</v>
      </c>
      <c r="B2" s="10">
        <v>170</v>
      </c>
      <c r="C2" s="11" t="s">
        <v>3</v>
      </c>
      <c r="O2" s="4">
        <v>1</v>
      </c>
      <c r="P2" s="7">
        <v>1</v>
      </c>
      <c r="R2" s="4">
        <v>6</v>
      </c>
      <c r="S2" s="4">
        <v>6</v>
      </c>
    </row>
    <row r="3" spans="1:68" ht="15.75" thickBot="1" x14ac:dyDescent="0.3">
      <c r="A3" s="9" t="s">
        <v>4</v>
      </c>
      <c r="B3" s="10">
        <f>+B4*0.55</f>
        <v>1.9800000000000002</v>
      </c>
      <c r="C3" s="12">
        <f>+B3*B2</f>
        <v>336.6</v>
      </c>
      <c r="D3"/>
      <c r="E3"/>
      <c r="F3"/>
      <c r="G3"/>
      <c r="L3" s="13" t="s">
        <v>5</v>
      </c>
      <c r="M3" s="14">
        <v>0.55000000000000004</v>
      </c>
    </row>
    <row r="4" spans="1:68" ht="15.75" thickBot="1" x14ac:dyDescent="0.3">
      <c r="A4" s="9" t="s">
        <v>6</v>
      </c>
      <c r="B4" s="10">
        <v>3.6</v>
      </c>
      <c r="C4" s="12">
        <f>+B4*B2</f>
        <v>612</v>
      </c>
      <c r="D4" s="15"/>
      <c r="E4"/>
      <c r="F4"/>
      <c r="G4"/>
    </row>
    <row r="5" spans="1:68" ht="15.75" thickBot="1" x14ac:dyDescent="0.3">
      <c r="A5" s="16" t="s">
        <v>7</v>
      </c>
      <c r="B5" s="17"/>
      <c r="C5" s="18">
        <f>+C4-C3</f>
        <v>275.39999999999998</v>
      </c>
      <c r="D5"/>
      <c r="E5"/>
      <c r="F5"/>
      <c r="G5"/>
      <c r="L5" s="4" t="s">
        <v>8</v>
      </c>
      <c r="M5" s="19"/>
      <c r="N5" s="19"/>
      <c r="O5" s="19"/>
      <c r="P5" s="20"/>
      <c r="Q5" s="19"/>
      <c r="R5" s="19"/>
      <c r="S5" s="19"/>
      <c r="T5" s="19"/>
      <c r="U5" s="19"/>
      <c r="V5" s="21" t="s">
        <v>9</v>
      </c>
      <c r="W5" s="21"/>
      <c r="X5" s="21"/>
      <c r="Y5" s="21"/>
      <c r="Z5" s="21"/>
      <c r="AA5" s="21"/>
      <c r="AB5" s="21"/>
      <c r="AC5" s="21"/>
      <c r="AD5" s="21"/>
      <c r="AE5" s="21"/>
      <c r="AF5" s="22" t="s">
        <v>8</v>
      </c>
      <c r="AG5" s="22"/>
      <c r="AH5" s="22"/>
      <c r="AI5" s="22"/>
      <c r="AJ5" s="23"/>
      <c r="AK5" s="23"/>
      <c r="AL5" s="22" t="s">
        <v>8</v>
      </c>
      <c r="AM5" s="22"/>
      <c r="AN5" s="22"/>
      <c r="AO5" s="22"/>
      <c r="AP5" s="23"/>
      <c r="AQ5" s="23"/>
      <c r="AR5" s="24"/>
      <c r="AS5" s="24" t="s">
        <v>10</v>
      </c>
      <c r="AT5" s="24"/>
      <c r="AU5" s="24"/>
      <c r="AV5" s="24"/>
      <c r="AW5" s="24"/>
      <c r="AX5" s="24"/>
      <c r="AY5" s="24"/>
      <c r="AZ5" s="25"/>
      <c r="BA5" s="24"/>
      <c r="BB5" s="24"/>
      <c r="BC5" s="24"/>
      <c r="BD5" s="24"/>
      <c r="BE5" s="26" t="s">
        <v>11</v>
      </c>
      <c r="BF5" s="27"/>
      <c r="BG5" s="27"/>
      <c r="BH5" s="27"/>
      <c r="BI5" s="27"/>
      <c r="BJ5" s="28"/>
      <c r="BK5" s="26" t="s">
        <v>11</v>
      </c>
      <c r="BL5" s="27"/>
      <c r="BM5" s="27"/>
      <c r="BN5" s="27"/>
      <c r="BO5" s="27"/>
      <c r="BP5" s="28"/>
    </row>
    <row r="6" spans="1:68" ht="15.75" thickBot="1" x14ac:dyDescent="0.3">
      <c r="A6" s="29"/>
      <c r="B6" s="29"/>
      <c r="C6" s="21"/>
      <c r="D6" s="21"/>
      <c r="E6" s="21"/>
      <c r="F6" s="30">
        <v>0.9</v>
      </c>
      <c r="G6" s="21"/>
      <c r="H6" s="21"/>
      <c r="I6" s="31"/>
      <c r="J6" s="31">
        <v>4</v>
      </c>
      <c r="K6" s="31" t="s">
        <v>12</v>
      </c>
      <c r="L6" s="32" t="s">
        <v>13</v>
      </c>
      <c r="M6" s="32"/>
      <c r="N6" s="32"/>
      <c r="O6" s="32"/>
      <c r="P6" s="33"/>
      <c r="Q6" s="34" t="s">
        <v>14</v>
      </c>
      <c r="R6" s="34"/>
      <c r="S6" s="34"/>
      <c r="T6" s="34"/>
      <c r="U6" s="34"/>
      <c r="V6" s="32" t="s">
        <v>15</v>
      </c>
      <c r="W6" s="32"/>
      <c r="X6" s="32"/>
      <c r="Y6" s="32"/>
      <c r="Z6" s="32"/>
      <c r="AA6" s="34" t="s">
        <v>16</v>
      </c>
      <c r="AB6" s="34"/>
      <c r="AC6" s="34"/>
      <c r="AD6" s="34"/>
      <c r="AE6" s="34"/>
      <c r="AF6" s="35" t="s">
        <v>17</v>
      </c>
      <c r="AG6" s="35"/>
      <c r="AH6" s="35"/>
      <c r="AI6" s="35"/>
      <c r="AJ6" s="36"/>
      <c r="AK6" s="36"/>
      <c r="AL6" s="22" t="s">
        <v>18</v>
      </c>
      <c r="AM6" s="22"/>
      <c r="AN6" s="22"/>
      <c r="AO6" s="22"/>
      <c r="AP6" s="23"/>
      <c r="AQ6" s="23"/>
      <c r="AR6" s="37"/>
      <c r="AS6" s="38" t="s">
        <v>19</v>
      </c>
      <c r="AT6" s="38" t="s">
        <v>19</v>
      </c>
      <c r="AU6" s="38" t="s">
        <v>19</v>
      </c>
      <c r="AV6" s="38" t="s">
        <v>20</v>
      </c>
      <c r="AW6" s="38" t="s">
        <v>20</v>
      </c>
      <c r="AX6" s="38" t="s">
        <v>20</v>
      </c>
      <c r="AY6" s="38" t="s">
        <v>21</v>
      </c>
      <c r="BE6" s="39"/>
      <c r="BF6" s="40"/>
      <c r="BG6" s="40"/>
      <c r="BH6" s="40"/>
      <c r="BI6" s="40"/>
      <c r="BJ6" s="41"/>
      <c r="BK6" s="39"/>
      <c r="BL6" s="40"/>
      <c r="BM6" s="40"/>
      <c r="BN6" s="40"/>
      <c r="BO6" s="40"/>
      <c r="BP6" s="41"/>
    </row>
    <row r="7" spans="1:68" ht="15.75" thickBot="1" x14ac:dyDescent="0.3">
      <c r="A7" s="29"/>
      <c r="B7" s="42" t="s">
        <v>22</v>
      </c>
      <c r="C7" s="42" t="s">
        <v>23</v>
      </c>
      <c r="D7" s="42" t="s">
        <v>24</v>
      </c>
      <c r="E7" s="42" t="s">
        <v>25</v>
      </c>
      <c r="F7" s="42" t="s">
        <v>26</v>
      </c>
      <c r="G7" s="21" t="s">
        <v>27</v>
      </c>
      <c r="H7" s="21" t="s">
        <v>28</v>
      </c>
      <c r="I7" s="31" t="s">
        <v>29</v>
      </c>
      <c r="J7" s="31" t="s">
        <v>30</v>
      </c>
      <c r="K7" s="31">
        <v>8</v>
      </c>
      <c r="L7" s="32" t="s">
        <v>31</v>
      </c>
      <c r="M7" s="32" t="s">
        <v>32</v>
      </c>
      <c r="N7" s="32" t="s">
        <v>33</v>
      </c>
      <c r="O7" s="32" t="s">
        <v>34</v>
      </c>
      <c r="P7" s="33" t="s">
        <v>35</v>
      </c>
      <c r="Q7" s="34" t="s">
        <v>36</v>
      </c>
      <c r="R7" s="34" t="s">
        <v>32</v>
      </c>
      <c r="S7" s="34" t="s">
        <v>33</v>
      </c>
      <c r="T7" s="34" t="s">
        <v>37</v>
      </c>
      <c r="U7" s="34" t="s">
        <v>35</v>
      </c>
      <c r="V7" s="32" t="s">
        <v>31</v>
      </c>
      <c r="W7" s="32" t="s">
        <v>32</v>
      </c>
      <c r="X7" s="32" t="s">
        <v>33</v>
      </c>
      <c r="Y7" s="32" t="s">
        <v>38</v>
      </c>
      <c r="Z7" s="32" t="s">
        <v>35</v>
      </c>
      <c r="AA7" s="34" t="s">
        <v>36</v>
      </c>
      <c r="AB7" s="34" t="s">
        <v>32</v>
      </c>
      <c r="AC7" s="34" t="s">
        <v>33</v>
      </c>
      <c r="AD7" s="34" t="s">
        <v>38</v>
      </c>
      <c r="AE7" s="34" t="s">
        <v>35</v>
      </c>
      <c r="AF7" s="35" t="s">
        <v>31</v>
      </c>
      <c r="AG7" s="35" t="s">
        <v>32</v>
      </c>
      <c r="AH7" s="35" t="s">
        <v>33</v>
      </c>
      <c r="AI7" s="35" t="s">
        <v>39</v>
      </c>
      <c r="AJ7" s="36" t="s">
        <v>40</v>
      </c>
      <c r="AK7" s="36" t="s">
        <v>41</v>
      </c>
      <c r="AL7" s="22" t="s">
        <v>36</v>
      </c>
      <c r="AM7" s="22" t="s">
        <v>32</v>
      </c>
      <c r="AN7" s="22" t="s">
        <v>33</v>
      </c>
      <c r="AO7" s="22" t="s">
        <v>42</v>
      </c>
      <c r="AP7" s="23" t="s">
        <v>43</v>
      </c>
      <c r="AQ7" s="23" t="s">
        <v>41</v>
      </c>
      <c r="AR7" s="37"/>
      <c r="AS7" s="38" t="s">
        <v>44</v>
      </c>
      <c r="AT7" s="38" t="s">
        <v>45</v>
      </c>
      <c r="AU7" s="38" t="s">
        <v>46</v>
      </c>
      <c r="AV7" s="38" t="s">
        <v>47</v>
      </c>
      <c r="AW7" s="38" t="s">
        <v>48</v>
      </c>
      <c r="AX7" s="38" t="s">
        <v>49</v>
      </c>
      <c r="AY7" s="43" t="s">
        <v>44</v>
      </c>
      <c r="AZ7" s="43" t="s">
        <v>45</v>
      </c>
      <c r="BA7" s="38" t="s">
        <v>46</v>
      </c>
      <c r="BB7" s="44" t="s">
        <v>47</v>
      </c>
      <c r="BC7" s="44" t="s">
        <v>48</v>
      </c>
      <c r="BD7" s="38" t="s">
        <v>49</v>
      </c>
      <c r="BE7" s="45" t="s">
        <v>50</v>
      </c>
      <c r="BF7" s="46" t="s">
        <v>51</v>
      </c>
      <c r="BG7" s="46" t="s">
        <v>52</v>
      </c>
      <c r="BH7" s="46" t="s">
        <v>53</v>
      </c>
      <c r="BI7" s="46" t="s">
        <v>54</v>
      </c>
      <c r="BJ7" s="47" t="s">
        <v>55</v>
      </c>
      <c r="BK7" s="45" t="s">
        <v>50</v>
      </c>
      <c r="BL7" s="46" t="s">
        <v>51</v>
      </c>
      <c r="BM7" s="46" t="s">
        <v>52</v>
      </c>
      <c r="BN7" s="46" t="s">
        <v>53</v>
      </c>
      <c r="BO7" s="46" t="s">
        <v>54</v>
      </c>
      <c r="BP7" s="47" t="s">
        <v>55</v>
      </c>
    </row>
    <row r="8" spans="1:68" x14ac:dyDescent="0.25">
      <c r="A8" s="29" t="s">
        <v>28</v>
      </c>
      <c r="B8" s="42"/>
      <c r="C8" s="48"/>
      <c r="D8" s="48"/>
      <c r="E8" s="48"/>
      <c r="F8" s="48"/>
      <c r="G8" s="21"/>
      <c r="H8" s="21"/>
      <c r="I8" s="31"/>
      <c r="J8" s="31"/>
      <c r="K8" s="31"/>
      <c r="P8" s="49">
        <f>+$AZ$18</f>
        <v>0.54807854563378922</v>
      </c>
      <c r="U8" s="49">
        <f>+$AY$18</f>
        <v>0.50139279365585687</v>
      </c>
      <c r="AJ8" s="49">
        <f t="shared" ref="AJ8:AJ16" si="0">+$AJ$18</f>
        <v>0.59090292803515398</v>
      </c>
      <c r="AK8" s="50"/>
      <c r="AP8" s="49">
        <f t="shared" ref="AP8:AP16" si="1">+$AP$18</f>
        <v>0.56290558362512866</v>
      </c>
      <c r="AQ8" s="50"/>
      <c r="AY8" s="51"/>
      <c r="AZ8" s="51"/>
      <c r="BB8" s="52"/>
      <c r="BC8" s="52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</row>
    <row r="9" spans="1:68" x14ac:dyDescent="0.25">
      <c r="A9" s="54">
        <v>42311</v>
      </c>
      <c r="B9" s="55">
        <v>0</v>
      </c>
      <c r="C9" s="56">
        <v>4.2</v>
      </c>
      <c r="D9" s="56"/>
      <c r="E9" s="56"/>
      <c r="F9" s="57">
        <f>+E9*$F$6</f>
        <v>0</v>
      </c>
      <c r="G9" s="4">
        <v>0</v>
      </c>
      <c r="H9" s="58">
        <v>42311</v>
      </c>
      <c r="I9" s="59">
        <v>7.1999999999999993</v>
      </c>
      <c r="J9" s="60">
        <f>+I9/$I$131</f>
        <v>4.5491880962911452E-3</v>
      </c>
      <c r="K9" s="60">
        <f>+I9/$I$138</f>
        <v>4.3731778425655961E-3</v>
      </c>
      <c r="L9" s="61">
        <f>+IF(K9&lt;0.2,((2/($M$1^0.49))*EXP((-0.02-0.04*LN($M$1))*$C9)),(-4.8222*K9^2+5.9944*K9-0.5498))</f>
        <v>0.5110633634620273</v>
      </c>
      <c r="M9" s="4">
        <f>+L9*C9</f>
        <v>2.1464661265405147</v>
      </c>
      <c r="N9" s="62">
        <f t="shared" ref="N9:N18" si="2">+IF(P8&lt;$M$3,P8*1/$M$3*M9,M9)</f>
        <v>2.138967332520942</v>
      </c>
      <c r="P9" s="49">
        <f t="shared" ref="P9:P18" si="3">+$AZ$18</f>
        <v>0.54807854563378922</v>
      </c>
      <c r="Q9" s="61">
        <f t="shared" ref="Q9:Q72" si="4">+IF(J9&lt;0.2,((2/($M$1^0.49))*EXP((-0.02-0.04*LN($M$1))*$C9)),(-5.0431*J9^2+6.5687*J9-0.8352))</f>
        <v>0.5110633634620273</v>
      </c>
      <c r="R9" s="4">
        <f>+Q9*C9</f>
        <v>2.1464661265405147</v>
      </c>
      <c r="S9" s="63">
        <f t="shared" ref="S9:S17" si="5">+R9</f>
        <v>2.1464661265405147</v>
      </c>
      <c r="U9" s="49">
        <f t="shared" ref="U9:U18" si="6">+$AY$18</f>
        <v>0.50139279365585687</v>
      </c>
      <c r="AF9" s="61">
        <f>+IF($K9&lt;0.2,((2/($M$1^0.49))*EXP((-0.02-0.04*LN($M$1))*$C9)),(-4.8222*$K9^2+5.9944*$K9-0.5498))</f>
        <v>0.5110633634620273</v>
      </c>
      <c r="AG9" s="61">
        <f>+($AF9*$C9)</f>
        <v>2.1464661265405147</v>
      </c>
      <c r="AH9" s="61">
        <f t="shared" ref="AH9:AH72" si="7">+IF(AJ8&lt;$M$3,AJ8*1/$M$3*AG9,AG9)</f>
        <v>2.1464661265405147</v>
      </c>
      <c r="AJ9" s="49">
        <f t="shared" si="0"/>
        <v>0.59090292803515398</v>
      </c>
      <c r="AK9" s="50"/>
      <c r="AL9" s="61">
        <f>+IF($J9&lt;0.2,((2/($M$1^0.49))*EXP((-0.02-0.04*LN($M$1))*$C9)),(-5.0431*$J9^2+6.5687*$J9-0.8352))</f>
        <v>0.5110633634620273</v>
      </c>
      <c r="AM9" s="61">
        <f>+($AL9*$C9)</f>
        <v>2.1464661265405147</v>
      </c>
      <c r="AN9" s="61">
        <f>+IF(AP8&lt;$M$3,AP8*1/$M$3*AM9,AM9)</f>
        <v>2.1464661265405147</v>
      </c>
      <c r="AP9" s="49">
        <f t="shared" si="1"/>
        <v>0.56290558362512866</v>
      </c>
      <c r="AQ9" s="50"/>
      <c r="AY9" s="51"/>
      <c r="AZ9" s="51"/>
      <c r="BB9" s="52"/>
      <c r="BC9" s="52"/>
      <c r="BE9" s="64">
        <v>1.9359999999999999</v>
      </c>
      <c r="BF9" s="64">
        <v>1.9359999999999999</v>
      </c>
      <c r="BG9" s="64">
        <v>1.9359999999999999</v>
      </c>
      <c r="BH9" s="64">
        <v>1.9359999999999999</v>
      </c>
      <c r="BI9" s="64">
        <v>1.9359999999999999</v>
      </c>
      <c r="BJ9" s="64">
        <v>1.9359999999999999</v>
      </c>
      <c r="BK9" s="65">
        <v>1.9359999999999999</v>
      </c>
      <c r="BL9" s="65">
        <v>1.9359999999999999</v>
      </c>
      <c r="BM9" s="65">
        <v>1.9359999999999999</v>
      </c>
      <c r="BN9" s="65">
        <v>1.9359999999999999</v>
      </c>
      <c r="BO9" s="65">
        <v>1.9359999999999999</v>
      </c>
      <c r="BP9" s="65">
        <v>1.9359999999999999</v>
      </c>
    </row>
    <row r="10" spans="1:68" x14ac:dyDescent="0.25">
      <c r="A10" s="54">
        <v>42312</v>
      </c>
      <c r="B10" s="55">
        <v>1</v>
      </c>
      <c r="C10" s="56">
        <v>4.7</v>
      </c>
      <c r="D10" s="56"/>
      <c r="E10" s="56"/>
      <c r="F10" s="57">
        <f t="shared" ref="F10:F73" si="8">+E10*$F$6</f>
        <v>0</v>
      </c>
      <c r="G10" s="4">
        <v>0</v>
      </c>
      <c r="H10" s="58">
        <v>42312</v>
      </c>
      <c r="I10" s="59">
        <v>11.899999999999999</v>
      </c>
      <c r="J10" s="60">
        <f t="shared" ref="J10:J73" si="9">+I10/$I$131</f>
        <v>7.5187969924811983E-3</v>
      </c>
      <c r="K10" s="60">
        <f t="shared" ref="K10:K73" si="10">+I10/$I$138</f>
        <v>7.2278911564625827E-3</v>
      </c>
      <c r="L10" s="61">
        <f>+IF(K10&lt;0.2,((2/($M$1^0.49))*EXP((-0.02-0.04*LN($M$1))*$C10)),(-4.8222*K10^2+5.9944*K10-0.5498))</f>
        <v>0.48666469686216285</v>
      </c>
      <c r="M10" s="4">
        <f t="shared" ref="M10:M73" si="11">+L10*C10</f>
        <v>2.2873240752521653</v>
      </c>
      <c r="N10" s="62">
        <f>+IF(P9&lt;$M$3,P9*1/$M$3*M10,M10)</f>
        <v>2.2793331864679245</v>
      </c>
      <c r="P10" s="49">
        <f t="shared" si="3"/>
        <v>0.54807854563378922</v>
      </c>
      <c r="Q10" s="61">
        <f t="shared" si="4"/>
        <v>0.48666469686216285</v>
      </c>
      <c r="R10" s="4">
        <f t="shared" ref="R10:R73" si="12">+Q10*C10</f>
        <v>2.2873240752521653</v>
      </c>
      <c r="S10" s="63">
        <f t="shared" si="5"/>
        <v>2.2873240752521653</v>
      </c>
      <c r="U10" s="49">
        <f t="shared" si="6"/>
        <v>0.50139279365585687</v>
      </c>
      <c r="AF10" s="61">
        <f t="shared" ref="AF10:AF73" si="13">+IF($K10&lt;0.2,((2/($M$1^0.49))*EXP((-0.02-0.04*LN($M$1))*$C10)),(-4.8222*$K10^2+5.9944*$K10-0.5498))</f>
        <v>0.48666469686216285</v>
      </c>
      <c r="AG10" s="61">
        <f t="shared" ref="AG10:AG73" si="14">+($AF10*$C10)</f>
        <v>2.2873240752521653</v>
      </c>
      <c r="AH10" s="61">
        <f t="shared" si="7"/>
        <v>2.2873240752521653</v>
      </c>
      <c r="AJ10" s="49">
        <f t="shared" si="0"/>
        <v>0.59090292803515398</v>
      </c>
      <c r="AK10" s="50"/>
      <c r="AL10" s="61">
        <f t="shared" ref="AL10:AL73" si="15">+IF($J10&lt;0.2,((2/($M$1^0.49))*EXP((-0.02-0.04*LN($M$1))*$C10)),(-5.0431*$J10^2+6.5687*$J10-0.8352))</f>
        <v>0.48666469686216285</v>
      </c>
      <c r="AM10" s="61">
        <f t="shared" ref="AM10:AM73" si="16">+($AL10*$C10)</f>
        <v>2.2873240752521653</v>
      </c>
      <c r="AN10" s="61">
        <f t="shared" ref="AN10:AN73" si="17">+IF(AP9&lt;$M$3,AP9*1/$M$3*AM10,AM10)</f>
        <v>2.2873240752521653</v>
      </c>
      <c r="AP10" s="49">
        <f t="shared" si="1"/>
        <v>0.56290558362512866</v>
      </c>
      <c r="AQ10" s="50"/>
      <c r="AY10" s="51"/>
      <c r="AZ10" s="51"/>
      <c r="BB10" s="52"/>
      <c r="BC10" s="52"/>
      <c r="BE10" s="64">
        <v>1.9359999999999999</v>
      </c>
      <c r="BF10" s="64">
        <v>1.9359999999999999</v>
      </c>
      <c r="BG10" s="64">
        <v>1.9359999999999999</v>
      </c>
      <c r="BH10" s="64">
        <v>1.9359999999999999</v>
      </c>
      <c r="BI10" s="64">
        <v>1.9359999999999999</v>
      </c>
      <c r="BJ10" s="64">
        <v>1.9359999999999999</v>
      </c>
      <c r="BK10" s="65"/>
      <c r="BL10" s="65"/>
      <c r="BM10" s="65"/>
      <c r="BN10" s="65"/>
      <c r="BO10" s="65"/>
      <c r="BP10" s="65"/>
    </row>
    <row r="11" spans="1:68" x14ac:dyDescent="0.25">
      <c r="A11" s="54">
        <v>42313</v>
      </c>
      <c r="B11" s="55">
        <v>2</v>
      </c>
      <c r="C11" s="56">
        <v>4.5</v>
      </c>
      <c r="D11" s="56"/>
      <c r="E11" s="56"/>
      <c r="F11" s="57">
        <f t="shared" si="8"/>
        <v>0</v>
      </c>
      <c r="G11" s="4">
        <v>0</v>
      </c>
      <c r="H11" s="58">
        <v>42313</v>
      </c>
      <c r="I11" s="59">
        <v>20.7</v>
      </c>
      <c r="J11" s="60">
        <f t="shared" si="9"/>
        <v>1.3078915776837044E-2</v>
      </c>
      <c r="K11" s="60">
        <f t="shared" si="10"/>
        <v>1.2572886297376091E-2</v>
      </c>
      <c r="L11" s="61">
        <f t="shared" ref="L11:L23" si="18">+IF(K11&lt;0.2,((2/($M$1^0.49))*EXP((-0.02-0.04*LN($M$1))*$C11)),(-4.8222*K11^2+5.9944*K11-0.5498))</f>
        <v>0.49628117921248349</v>
      </c>
      <c r="M11" s="4">
        <f t="shared" si="11"/>
        <v>2.2332653064561758</v>
      </c>
      <c r="N11" s="62">
        <f t="shared" si="2"/>
        <v>2.2254632748670895</v>
      </c>
      <c r="P11" s="49">
        <f t="shared" si="3"/>
        <v>0.54807854563378922</v>
      </c>
      <c r="Q11" s="61">
        <f t="shared" si="4"/>
        <v>0.49628117921248349</v>
      </c>
      <c r="R11" s="4">
        <f t="shared" si="12"/>
        <v>2.2332653064561758</v>
      </c>
      <c r="S11" s="63">
        <f t="shared" si="5"/>
        <v>2.2332653064561758</v>
      </c>
      <c r="U11" s="49">
        <f t="shared" si="6"/>
        <v>0.50139279365585687</v>
      </c>
      <c r="AF11" s="61">
        <f t="shared" si="13"/>
        <v>0.49628117921248349</v>
      </c>
      <c r="AG11" s="61">
        <f t="shared" si="14"/>
        <v>2.2332653064561758</v>
      </c>
      <c r="AH11" s="61">
        <f t="shared" si="7"/>
        <v>2.2332653064561758</v>
      </c>
      <c r="AJ11" s="49">
        <f t="shared" si="0"/>
        <v>0.59090292803515398</v>
      </c>
      <c r="AK11" s="50"/>
      <c r="AL11" s="61">
        <f t="shared" si="15"/>
        <v>0.49628117921248349</v>
      </c>
      <c r="AM11" s="61">
        <f t="shared" si="16"/>
        <v>2.2332653064561758</v>
      </c>
      <c r="AN11" s="61">
        <f t="shared" si="17"/>
        <v>2.2332653064561758</v>
      </c>
      <c r="AP11" s="49">
        <f t="shared" si="1"/>
        <v>0.56290558362512866</v>
      </c>
      <c r="AQ11" s="50"/>
      <c r="AR11" s="37"/>
      <c r="AS11" s="66"/>
      <c r="AT11" s="66"/>
      <c r="AU11" s="66"/>
      <c r="AV11" s="66"/>
      <c r="AW11" s="66"/>
      <c r="AX11" s="66"/>
      <c r="AY11" s="51"/>
      <c r="AZ11" s="51"/>
      <c r="BB11" s="52"/>
      <c r="BC11" s="52"/>
      <c r="BE11" s="64">
        <v>1.9359999999999999</v>
      </c>
      <c r="BF11" s="64">
        <v>1.9359999999999999</v>
      </c>
      <c r="BG11" s="64">
        <v>1.9359999999999999</v>
      </c>
      <c r="BH11" s="64">
        <v>1.9359999999999999</v>
      </c>
      <c r="BI11" s="64">
        <v>1.9359999999999999</v>
      </c>
      <c r="BJ11" s="64">
        <v>1.9359999999999999</v>
      </c>
      <c r="BK11" s="65"/>
      <c r="BL11" s="65"/>
      <c r="BM11" s="65"/>
      <c r="BN11" s="65"/>
      <c r="BO11" s="65"/>
      <c r="BP11" s="65"/>
    </row>
    <row r="12" spans="1:68" x14ac:dyDescent="0.25">
      <c r="A12" s="54">
        <v>42314</v>
      </c>
      <c r="B12" s="55">
        <v>3</v>
      </c>
      <c r="C12" s="56">
        <v>4.5999999999999996</v>
      </c>
      <c r="D12" s="56"/>
      <c r="E12" s="56"/>
      <c r="F12" s="57">
        <f t="shared" si="8"/>
        <v>0</v>
      </c>
      <c r="G12" s="4">
        <v>0</v>
      </c>
      <c r="H12" s="58">
        <v>42314</v>
      </c>
      <c r="I12" s="59">
        <v>29.4</v>
      </c>
      <c r="J12" s="60">
        <f t="shared" si="9"/>
        <v>1.8575851393188843E-2</v>
      </c>
      <c r="K12" s="60">
        <f t="shared" si="10"/>
        <v>1.7857142857142853E-2</v>
      </c>
      <c r="L12" s="61">
        <f t="shared" si="18"/>
        <v>0.49144941717316143</v>
      </c>
      <c r="M12" s="4">
        <f t="shared" si="11"/>
        <v>2.2606673189965423</v>
      </c>
      <c r="N12" s="62">
        <f t="shared" si="2"/>
        <v>2.2527695570135675</v>
      </c>
      <c r="P12" s="49">
        <f t="shared" si="3"/>
        <v>0.54807854563378922</v>
      </c>
      <c r="Q12" s="61">
        <f t="shared" si="4"/>
        <v>0.49144941717316143</v>
      </c>
      <c r="R12" s="4">
        <f t="shared" si="12"/>
        <v>2.2606673189965423</v>
      </c>
      <c r="S12" s="63">
        <f t="shared" si="5"/>
        <v>2.2606673189965423</v>
      </c>
      <c r="U12" s="49">
        <f t="shared" si="6"/>
        <v>0.50139279365585687</v>
      </c>
      <c r="AF12" s="61">
        <f t="shared" si="13"/>
        <v>0.49144941717316143</v>
      </c>
      <c r="AG12" s="61">
        <f t="shared" si="14"/>
        <v>2.2606673189965423</v>
      </c>
      <c r="AH12" s="61">
        <f t="shared" si="7"/>
        <v>2.2606673189965423</v>
      </c>
      <c r="AJ12" s="49">
        <f t="shared" si="0"/>
        <v>0.59090292803515398</v>
      </c>
      <c r="AK12" s="50"/>
      <c r="AL12" s="61">
        <f t="shared" si="15"/>
        <v>0.49144941717316143</v>
      </c>
      <c r="AM12" s="61">
        <f t="shared" si="16"/>
        <v>2.2606673189965423</v>
      </c>
      <c r="AN12" s="61">
        <f t="shared" si="17"/>
        <v>2.2606673189965423</v>
      </c>
      <c r="AP12" s="49">
        <f t="shared" si="1"/>
        <v>0.56290558362512866</v>
      </c>
      <c r="AQ12" s="50"/>
      <c r="AY12" s="51"/>
      <c r="AZ12" s="51"/>
      <c r="BB12" s="52"/>
      <c r="BC12" s="52"/>
      <c r="BE12" s="64">
        <v>1.9359999999999999</v>
      </c>
      <c r="BF12" s="64">
        <v>1.9359999999999999</v>
      </c>
      <c r="BG12" s="64">
        <v>1.9359999999999999</v>
      </c>
      <c r="BH12" s="64">
        <v>1.9359999999999999</v>
      </c>
      <c r="BI12" s="64">
        <v>1.9359999999999999</v>
      </c>
      <c r="BJ12" s="64">
        <v>1.9359999999999999</v>
      </c>
      <c r="BK12" s="65"/>
      <c r="BL12" s="65"/>
      <c r="BM12" s="65"/>
      <c r="BN12" s="65"/>
      <c r="BO12" s="65"/>
      <c r="BP12" s="65"/>
    </row>
    <row r="13" spans="1:68" x14ac:dyDescent="0.25">
      <c r="A13" s="54">
        <v>42315</v>
      </c>
      <c r="B13" s="55">
        <v>4</v>
      </c>
      <c r="C13" s="56">
        <v>4.7</v>
      </c>
      <c r="D13" s="56"/>
      <c r="E13" s="56"/>
      <c r="F13" s="57">
        <f t="shared" si="8"/>
        <v>0</v>
      </c>
      <c r="G13" s="4">
        <v>0</v>
      </c>
      <c r="H13" s="58">
        <v>42315</v>
      </c>
      <c r="I13" s="59">
        <v>39.700000000000003</v>
      </c>
      <c r="J13" s="60">
        <f t="shared" si="9"/>
        <v>2.5083717697605347E-2</v>
      </c>
      <c r="K13" s="60">
        <f t="shared" si="10"/>
        <v>2.411321671525753E-2</v>
      </c>
      <c r="L13" s="61">
        <f t="shared" si="18"/>
        <v>0.48666469686216285</v>
      </c>
      <c r="M13" s="4">
        <f t="shared" si="11"/>
        <v>2.2873240752521653</v>
      </c>
      <c r="N13" s="62">
        <f t="shared" si="2"/>
        <v>2.2793331864679245</v>
      </c>
      <c r="P13" s="49">
        <f t="shared" si="3"/>
        <v>0.54807854563378922</v>
      </c>
      <c r="Q13" s="61">
        <f t="shared" si="4"/>
        <v>0.48666469686216285</v>
      </c>
      <c r="R13" s="4">
        <f t="shared" si="12"/>
        <v>2.2873240752521653</v>
      </c>
      <c r="S13" s="63">
        <f t="shared" si="5"/>
        <v>2.2873240752521653</v>
      </c>
      <c r="U13" s="49">
        <f t="shared" si="6"/>
        <v>0.50139279365585687</v>
      </c>
      <c r="AF13" s="61">
        <f t="shared" si="13"/>
        <v>0.48666469686216285</v>
      </c>
      <c r="AG13" s="61">
        <f t="shared" si="14"/>
        <v>2.2873240752521653</v>
      </c>
      <c r="AH13" s="61">
        <f t="shared" si="7"/>
        <v>2.2873240752521653</v>
      </c>
      <c r="AJ13" s="49">
        <f t="shared" si="0"/>
        <v>0.59090292803515398</v>
      </c>
      <c r="AK13" s="50"/>
      <c r="AL13" s="61">
        <f t="shared" si="15"/>
        <v>0.48666469686216285</v>
      </c>
      <c r="AM13" s="61">
        <f t="shared" si="16"/>
        <v>2.2873240752521653</v>
      </c>
      <c r="AN13" s="61">
        <f t="shared" si="17"/>
        <v>2.2873240752521653</v>
      </c>
      <c r="AP13" s="49">
        <f t="shared" si="1"/>
        <v>0.56290558362512866</v>
      </c>
      <c r="AQ13" s="50"/>
      <c r="AY13" s="51"/>
      <c r="AZ13" s="51"/>
      <c r="BB13" s="52"/>
      <c r="BC13" s="52"/>
      <c r="BE13" s="64">
        <v>1.9359999999999999</v>
      </c>
      <c r="BF13" s="64">
        <v>1.9359999999999999</v>
      </c>
      <c r="BG13" s="64">
        <v>1.9359999999999999</v>
      </c>
      <c r="BH13" s="64">
        <v>1.9359999999999999</v>
      </c>
      <c r="BI13" s="64">
        <v>1.9359999999999999</v>
      </c>
      <c r="BJ13" s="64">
        <v>1.9359999999999999</v>
      </c>
      <c r="BK13" s="65"/>
      <c r="BL13" s="65"/>
      <c r="BM13" s="65"/>
      <c r="BN13" s="65"/>
      <c r="BO13" s="65"/>
      <c r="BP13" s="65"/>
    </row>
    <row r="14" spans="1:68" x14ac:dyDescent="0.25">
      <c r="A14" s="54">
        <v>42316</v>
      </c>
      <c r="B14" s="55">
        <v>5</v>
      </c>
      <c r="C14" s="56">
        <v>4.9000000000000004</v>
      </c>
      <c r="D14" s="56"/>
      <c r="E14" s="56"/>
      <c r="F14" s="57">
        <f t="shared" si="8"/>
        <v>0</v>
      </c>
      <c r="G14" s="4">
        <v>0</v>
      </c>
      <c r="H14" s="58">
        <v>42316</v>
      </c>
      <c r="I14" s="59">
        <v>51.5</v>
      </c>
      <c r="J14" s="60">
        <f t="shared" si="9"/>
        <v>3.25393315220825E-2</v>
      </c>
      <c r="K14" s="60">
        <f t="shared" si="10"/>
        <v>3.1280369290573366E-2</v>
      </c>
      <c r="L14" s="61">
        <f t="shared" si="18"/>
        <v>0.4772345539030331</v>
      </c>
      <c r="M14" s="4">
        <f t="shared" si="11"/>
        <v>2.3384493141248623</v>
      </c>
      <c r="N14" s="62">
        <f t="shared" si="2"/>
        <v>2.3302798165888841</v>
      </c>
      <c r="P14" s="49">
        <f t="shared" si="3"/>
        <v>0.54807854563378922</v>
      </c>
      <c r="Q14" s="61">
        <f t="shared" si="4"/>
        <v>0.4772345539030331</v>
      </c>
      <c r="R14" s="4">
        <f t="shared" si="12"/>
        <v>2.3384493141248623</v>
      </c>
      <c r="S14" s="63">
        <f t="shared" si="5"/>
        <v>2.3384493141248623</v>
      </c>
      <c r="U14" s="49">
        <f t="shared" si="6"/>
        <v>0.50139279365585687</v>
      </c>
      <c r="AF14" s="61">
        <f t="shared" si="13"/>
        <v>0.4772345539030331</v>
      </c>
      <c r="AG14" s="61">
        <f t="shared" si="14"/>
        <v>2.3384493141248623</v>
      </c>
      <c r="AH14" s="61">
        <f t="shared" si="7"/>
        <v>2.3384493141248623</v>
      </c>
      <c r="AJ14" s="49">
        <f t="shared" si="0"/>
        <v>0.59090292803515398</v>
      </c>
      <c r="AK14" s="50"/>
      <c r="AL14" s="61">
        <f t="shared" si="15"/>
        <v>0.4772345539030331</v>
      </c>
      <c r="AM14" s="61">
        <f t="shared" si="16"/>
        <v>2.3384493141248623</v>
      </c>
      <c r="AN14" s="61">
        <f t="shared" si="17"/>
        <v>2.3384493141248623</v>
      </c>
      <c r="AP14" s="49">
        <f t="shared" si="1"/>
        <v>0.56290558362512866</v>
      </c>
      <c r="AQ14" s="50"/>
      <c r="AY14" s="51"/>
      <c r="AZ14" s="51"/>
      <c r="BB14" s="52"/>
      <c r="BC14" s="52"/>
      <c r="BE14" s="64">
        <v>1.9359999999999999</v>
      </c>
      <c r="BF14" s="64">
        <v>1.9359999999999999</v>
      </c>
      <c r="BG14" s="64">
        <v>1.9359999999999999</v>
      </c>
      <c r="BH14" s="64">
        <v>1.9359999999999999</v>
      </c>
      <c r="BI14" s="64">
        <v>1.9359999999999999</v>
      </c>
      <c r="BJ14" s="64">
        <v>1.9359999999999999</v>
      </c>
      <c r="BK14" s="65"/>
      <c r="BL14" s="65"/>
      <c r="BM14" s="65"/>
      <c r="BN14" s="65"/>
      <c r="BO14" s="65"/>
      <c r="BP14" s="65"/>
    </row>
    <row r="15" spans="1:68" x14ac:dyDescent="0.25">
      <c r="A15" s="54">
        <v>42317</v>
      </c>
      <c r="B15" s="55">
        <v>6</v>
      </c>
      <c r="C15" s="56">
        <v>5.0999999999999996</v>
      </c>
      <c r="D15" s="56"/>
      <c r="E15" s="56"/>
      <c r="F15" s="57">
        <f t="shared" si="8"/>
        <v>0</v>
      </c>
      <c r="G15" s="4">
        <v>0</v>
      </c>
      <c r="H15" s="58">
        <v>42317</v>
      </c>
      <c r="I15" s="59">
        <v>63</v>
      </c>
      <c r="J15" s="60">
        <f t="shared" si="9"/>
        <v>3.9805395842547525E-2</v>
      </c>
      <c r="K15" s="60">
        <f t="shared" si="10"/>
        <v>3.8265306122448974E-2</v>
      </c>
      <c r="L15" s="61">
        <f>+IF(K15&lt;0.2,((2/($M$1^0.49))*EXP((-0.02-0.04*LN($M$1))*$C15)),(-4.8222*K15^2+5.9944*K15-0.5498))</f>
        <v>0.46798713962096383</v>
      </c>
      <c r="M15" s="4">
        <f t="shared" si="11"/>
        <v>2.3867344120669154</v>
      </c>
      <c r="N15" s="62">
        <f t="shared" si="2"/>
        <v>2.3783962279631852</v>
      </c>
      <c r="P15" s="49">
        <f t="shared" si="3"/>
        <v>0.54807854563378922</v>
      </c>
      <c r="Q15" s="61">
        <f t="shared" si="4"/>
        <v>0.46798713962096383</v>
      </c>
      <c r="R15" s="4">
        <f t="shared" si="12"/>
        <v>2.3867344120669154</v>
      </c>
      <c r="S15" s="63">
        <f t="shared" si="5"/>
        <v>2.3867344120669154</v>
      </c>
      <c r="U15" s="49">
        <f t="shared" si="6"/>
        <v>0.50139279365585687</v>
      </c>
      <c r="AF15" s="61">
        <f t="shared" si="13"/>
        <v>0.46798713962096383</v>
      </c>
      <c r="AG15" s="61">
        <f t="shared" si="14"/>
        <v>2.3867344120669154</v>
      </c>
      <c r="AH15" s="61">
        <f t="shared" si="7"/>
        <v>2.3867344120669154</v>
      </c>
      <c r="AI15" s="65"/>
      <c r="AJ15" s="49">
        <f t="shared" si="0"/>
        <v>0.59090292803515398</v>
      </c>
      <c r="AK15" s="50"/>
      <c r="AL15" s="61">
        <f t="shared" si="15"/>
        <v>0.46798713962096383</v>
      </c>
      <c r="AM15" s="61">
        <f t="shared" si="16"/>
        <v>2.3867344120669154</v>
      </c>
      <c r="AN15" s="61">
        <f t="shared" si="17"/>
        <v>2.3867344120669154</v>
      </c>
      <c r="AO15" s="65"/>
      <c r="AP15" s="49">
        <f t="shared" si="1"/>
        <v>0.56290558362512866</v>
      </c>
      <c r="AQ15" s="50"/>
      <c r="AY15" s="51"/>
      <c r="AZ15" s="51"/>
      <c r="BB15" s="52"/>
      <c r="BC15" s="52"/>
      <c r="BE15" s="64">
        <v>1.9359999999999999</v>
      </c>
      <c r="BF15" s="64">
        <v>1.9359999999999999</v>
      </c>
      <c r="BG15" s="64">
        <v>1.9359999999999999</v>
      </c>
      <c r="BH15" s="64">
        <v>1.9359999999999999</v>
      </c>
      <c r="BI15" s="64">
        <v>1.9359999999999999</v>
      </c>
      <c r="BJ15" s="64">
        <v>1.9359999999999999</v>
      </c>
      <c r="BK15" s="65"/>
      <c r="BL15" s="65"/>
      <c r="BM15" s="65"/>
      <c r="BN15" s="65"/>
      <c r="BO15" s="65"/>
      <c r="BP15" s="65"/>
    </row>
    <row r="16" spans="1:68" x14ac:dyDescent="0.25">
      <c r="A16" s="54">
        <v>42318</v>
      </c>
      <c r="B16" s="55">
        <v>7</v>
      </c>
      <c r="C16" s="56">
        <v>5.2</v>
      </c>
      <c r="D16" s="56"/>
      <c r="E16" s="56"/>
      <c r="F16" s="57">
        <f t="shared" si="8"/>
        <v>0</v>
      </c>
      <c r="G16" s="4">
        <v>0</v>
      </c>
      <c r="H16" s="58">
        <v>42318</v>
      </c>
      <c r="I16" s="59">
        <v>75.400000000000006</v>
      </c>
      <c r="J16" s="60">
        <f t="shared" si="9"/>
        <v>4.7640108675048948E-2</v>
      </c>
      <c r="K16" s="60">
        <f t="shared" si="10"/>
        <v>4.5796890184645278E-2</v>
      </c>
      <c r="L16" s="61">
        <f t="shared" si="18"/>
        <v>0.46343084655399785</v>
      </c>
      <c r="M16" s="4">
        <f t="shared" si="11"/>
        <v>2.4098404020807891</v>
      </c>
      <c r="N16" s="62">
        <f t="shared" si="2"/>
        <v>2.4014214959672446</v>
      </c>
      <c r="P16" s="49">
        <f t="shared" si="3"/>
        <v>0.54807854563378922</v>
      </c>
      <c r="Q16" s="61">
        <f t="shared" si="4"/>
        <v>0.46343084655399785</v>
      </c>
      <c r="R16" s="4">
        <f t="shared" si="12"/>
        <v>2.4098404020807891</v>
      </c>
      <c r="S16" s="63">
        <f t="shared" si="5"/>
        <v>2.4098404020807891</v>
      </c>
      <c r="U16" s="49">
        <f t="shared" si="6"/>
        <v>0.50139279365585687</v>
      </c>
      <c r="AF16" s="61">
        <f t="shared" si="13"/>
        <v>0.46343084655399785</v>
      </c>
      <c r="AG16" s="61">
        <f t="shared" si="14"/>
        <v>2.4098404020807891</v>
      </c>
      <c r="AH16" s="61">
        <f t="shared" si="7"/>
        <v>2.4098404020807891</v>
      </c>
      <c r="AI16" s="65"/>
      <c r="AJ16" s="49">
        <f t="shared" si="0"/>
        <v>0.59090292803515398</v>
      </c>
      <c r="AK16" s="49" t="str">
        <f>IF((AI15-AH16+$D16+$E16)&gt;$C$5,(AI15-AH16+$D16+$E16)-$C$5," ")</f>
        <v xml:space="preserve"> </v>
      </c>
      <c r="AL16" s="61">
        <f t="shared" si="15"/>
        <v>0.46343084655399785</v>
      </c>
      <c r="AM16" s="61">
        <f t="shared" si="16"/>
        <v>2.4098404020807891</v>
      </c>
      <c r="AN16" s="61">
        <f t="shared" si="17"/>
        <v>2.4098404020807891</v>
      </c>
      <c r="AO16" s="65"/>
      <c r="AP16" s="49">
        <f t="shared" si="1"/>
        <v>0.56290558362512866</v>
      </c>
      <c r="AQ16" s="49" t="str">
        <f>IF((AO15-AN16+$D16+$E16)&gt;$C$5,(AO15-AN16+$D16+$E16)-$C$5," ")</f>
        <v xml:space="preserve"> </v>
      </c>
      <c r="AY16" s="51"/>
      <c r="AZ16" s="51"/>
      <c r="BB16" s="52"/>
      <c r="BC16" s="52"/>
      <c r="BE16" s="64">
        <v>1.9359999999999999</v>
      </c>
      <c r="BF16" s="64">
        <v>1.9359999999999999</v>
      </c>
      <c r="BG16" s="64">
        <v>1.9359999999999999</v>
      </c>
      <c r="BH16" s="64">
        <v>1.9359999999999999</v>
      </c>
      <c r="BI16" s="64">
        <v>1.9359999999999999</v>
      </c>
      <c r="BJ16" s="64">
        <v>1.9359999999999999</v>
      </c>
      <c r="BK16" s="65"/>
      <c r="BL16" s="65"/>
      <c r="BM16" s="65"/>
      <c r="BN16" s="65"/>
      <c r="BO16" s="65"/>
      <c r="BP16" s="65"/>
    </row>
    <row r="17" spans="1:68" x14ac:dyDescent="0.25">
      <c r="A17" s="54">
        <v>42319</v>
      </c>
      <c r="B17" s="55">
        <v>8</v>
      </c>
      <c r="C17" s="56">
        <v>5.7</v>
      </c>
      <c r="D17" s="56"/>
      <c r="E17" s="56"/>
      <c r="F17" s="57">
        <f t="shared" si="8"/>
        <v>0</v>
      </c>
      <c r="G17" s="4">
        <v>0</v>
      </c>
      <c r="H17" s="58">
        <v>42319</v>
      </c>
      <c r="I17" s="59">
        <v>86.800000000000011</v>
      </c>
      <c r="J17" s="60">
        <f t="shared" si="9"/>
        <v>5.484298982750993E-2</v>
      </c>
      <c r="K17" s="60">
        <f t="shared" si="10"/>
        <v>5.2721088435374146E-2</v>
      </c>
      <c r="L17" s="61">
        <f t="shared" si="18"/>
        <v>0.44130620306445517</v>
      </c>
      <c r="M17" s="4">
        <f t="shared" si="11"/>
        <v>2.5154453574673945</v>
      </c>
      <c r="N17" s="62">
        <f t="shared" si="2"/>
        <v>2.5066575148036301</v>
      </c>
      <c r="P17" s="49">
        <f t="shared" si="3"/>
        <v>0.54807854563378922</v>
      </c>
      <c r="Q17" s="61">
        <f t="shared" si="4"/>
        <v>0.44130620306445517</v>
      </c>
      <c r="R17" s="4">
        <f t="shared" si="12"/>
        <v>2.5154453574673945</v>
      </c>
      <c r="S17" s="63">
        <f t="shared" si="5"/>
        <v>2.5154453574673945</v>
      </c>
      <c r="U17" s="49">
        <f t="shared" si="6"/>
        <v>0.50139279365585687</v>
      </c>
      <c r="AF17" s="61">
        <f t="shared" si="13"/>
        <v>0.44130620306445517</v>
      </c>
      <c r="AG17" s="61">
        <f t="shared" si="14"/>
        <v>2.5154453574673945</v>
      </c>
      <c r="AH17" s="61">
        <f t="shared" si="7"/>
        <v>2.5154453574673945</v>
      </c>
      <c r="AI17" s="65"/>
      <c r="AJ17" s="49">
        <f>+$AJ$18</f>
        <v>0.59090292803515398</v>
      </c>
      <c r="AK17" s="49" t="str">
        <f t="shared" ref="AK17:AK80" si="19">IF((AI16-AH17+$D17+$E17)&gt;$C$5,(AI16-AH17+$D17+$E17)-$C$5," ")</f>
        <v xml:space="preserve"> </v>
      </c>
      <c r="AL17" s="61">
        <f t="shared" si="15"/>
        <v>0.44130620306445517</v>
      </c>
      <c r="AM17" s="61">
        <f t="shared" si="16"/>
        <v>2.5154453574673945</v>
      </c>
      <c r="AN17" s="61">
        <f t="shared" si="17"/>
        <v>2.5154453574673945</v>
      </c>
      <c r="AO17" s="65"/>
      <c r="AP17" s="49">
        <f>+$AP$18</f>
        <v>0.56290558362512866</v>
      </c>
      <c r="AQ17" s="49" t="str">
        <f t="shared" ref="AQ17:AQ80" si="20">IF((AO16-AN17+$D17+$E17)&gt;$C$5,(AO16-AN17+$D17+$E17)-$C$5," ")</f>
        <v xml:space="preserve"> </v>
      </c>
      <c r="AY17" s="51"/>
      <c r="AZ17" s="51"/>
      <c r="BB17" s="52"/>
      <c r="BC17" s="52"/>
      <c r="BE17" s="64">
        <v>1.9359999999999999</v>
      </c>
      <c r="BF17" s="64">
        <v>1.9359999999999999</v>
      </c>
      <c r="BG17" s="64">
        <v>1.9359999999999999</v>
      </c>
      <c r="BH17" s="64">
        <v>1.9359999999999999</v>
      </c>
      <c r="BI17" s="64">
        <v>1.9359999999999999</v>
      </c>
      <c r="BJ17" s="64">
        <v>1.9359999999999999</v>
      </c>
      <c r="BK17" s="65"/>
      <c r="BL17" s="65"/>
      <c r="BM17" s="65"/>
      <c r="BN17" s="65"/>
      <c r="BO17" s="65"/>
      <c r="BP17" s="65"/>
    </row>
    <row r="18" spans="1:68" x14ac:dyDescent="0.25">
      <c r="A18" s="54">
        <v>42320</v>
      </c>
      <c r="B18" s="55">
        <v>9</v>
      </c>
      <c r="C18" s="56">
        <v>4.5</v>
      </c>
      <c r="D18" s="56">
        <v>34</v>
      </c>
      <c r="E18" s="56"/>
      <c r="F18" s="57">
        <f t="shared" si="8"/>
        <v>0</v>
      </c>
      <c r="G18" s="4">
        <v>34</v>
      </c>
      <c r="H18" s="58">
        <v>42320</v>
      </c>
      <c r="I18" s="59">
        <v>96.500000000000014</v>
      </c>
      <c r="J18" s="60">
        <f t="shared" si="9"/>
        <v>6.0971757123902175E-2</v>
      </c>
      <c r="K18" s="60">
        <f t="shared" si="10"/>
        <v>5.8612730806608358E-2</v>
      </c>
      <c r="L18" s="61">
        <f t="shared" si="18"/>
        <v>0.49628117921248349</v>
      </c>
      <c r="M18" s="4">
        <f t="shared" si="11"/>
        <v>2.2332653064561758</v>
      </c>
      <c r="N18" s="62">
        <f t="shared" si="2"/>
        <v>2.2254632748670895</v>
      </c>
      <c r="O18" s="4">
        <f>+P18*$C$5</f>
        <v>150.94083146754554</v>
      </c>
      <c r="P18" s="49">
        <f t="shared" si="3"/>
        <v>0.54807854563378922</v>
      </c>
      <c r="Q18" s="61">
        <f t="shared" si="4"/>
        <v>0.49628117921248349</v>
      </c>
      <c r="R18" s="4">
        <f t="shared" si="12"/>
        <v>2.2332653064561758</v>
      </c>
      <c r="S18" s="63">
        <f>+R18</f>
        <v>2.2332653064561758</v>
      </c>
      <c r="T18" s="4">
        <f>+U18*$C$5</f>
        <v>138.08357537282296</v>
      </c>
      <c r="U18" s="49">
        <f t="shared" si="6"/>
        <v>0.50139279365585687</v>
      </c>
      <c r="V18" s="4">
        <f>+AVERAGE(L9:L17)</f>
        <v>0.48023134407938312</v>
      </c>
      <c r="W18" s="4">
        <f t="shared" ref="W18:AE18" si="21">+AVERAGE(M9:M17)</f>
        <v>2.3183907098041696</v>
      </c>
      <c r="Z18" s="4">
        <f t="shared" si="21"/>
        <v>0.54807854563378922</v>
      </c>
      <c r="AA18" s="4">
        <f t="shared" si="21"/>
        <v>0.48023134407938312</v>
      </c>
      <c r="AB18" s="4">
        <f t="shared" si="21"/>
        <v>2.3183907098041696</v>
      </c>
      <c r="AE18" s="4">
        <f t="shared" si="21"/>
        <v>0.50139279365585676</v>
      </c>
      <c r="AF18" s="61">
        <f t="shared" si="13"/>
        <v>0.49628117921248349</v>
      </c>
      <c r="AG18" s="61">
        <f t="shared" si="14"/>
        <v>2.2332653064561758</v>
      </c>
      <c r="AH18" s="61">
        <f t="shared" si="7"/>
        <v>2.2332653064561758</v>
      </c>
      <c r="AI18" s="65">
        <f>+AJ18*$C$5</f>
        <v>162.73466638088141</v>
      </c>
      <c r="AJ18" s="67">
        <f>+BC18</f>
        <v>0.59090292803515398</v>
      </c>
      <c r="AK18" s="49" t="str">
        <f t="shared" si="19"/>
        <v xml:space="preserve"> </v>
      </c>
      <c r="AL18" s="61">
        <f t="shared" si="15"/>
        <v>0.49628117921248349</v>
      </c>
      <c r="AM18" s="61">
        <f t="shared" si="16"/>
        <v>2.2332653064561758</v>
      </c>
      <c r="AN18" s="61">
        <f t="shared" si="17"/>
        <v>2.2332653064561758</v>
      </c>
      <c r="AO18" s="65">
        <f>+AP18*$C$5</f>
        <v>155.02419773036041</v>
      </c>
      <c r="AP18" s="67">
        <f>+BB18</f>
        <v>0.56290558362512866</v>
      </c>
      <c r="AQ18" s="49" t="str">
        <f t="shared" si="20"/>
        <v xml:space="preserve"> </v>
      </c>
      <c r="AR18" s="68">
        <v>42320</v>
      </c>
      <c r="AS18" s="69">
        <v>474.68357537282299</v>
      </c>
      <c r="AT18" s="69">
        <v>487.54083146754556</v>
      </c>
      <c r="AU18" s="69">
        <v>486.48303830239502</v>
      </c>
      <c r="AV18" s="69">
        <v>491.62419773036044</v>
      </c>
      <c r="AW18" s="69">
        <v>499.3346663808814</v>
      </c>
      <c r="AX18" s="69">
        <v>500.00460531114533</v>
      </c>
      <c r="AY18" s="70">
        <f>+(AS18-$C$3)/($C$4-$C$3)</f>
        <v>0.50139279365585687</v>
      </c>
      <c r="AZ18" s="70">
        <f t="shared" ref="AZ18:BD18" si="22">+(AT18-$C$3)/($C$4-$C$3)</f>
        <v>0.54807854563378922</v>
      </c>
      <c r="BA18" s="71">
        <f t="shared" si="22"/>
        <v>0.54423761184602404</v>
      </c>
      <c r="BB18" s="72">
        <f t="shared" si="22"/>
        <v>0.56290558362512866</v>
      </c>
      <c r="BC18" s="72">
        <f t="shared" si="22"/>
        <v>0.59090292803515398</v>
      </c>
      <c r="BD18" s="71">
        <f t="shared" si="22"/>
        <v>0.59333553126777527</v>
      </c>
      <c r="BE18" s="64">
        <v>3.1670733177686485</v>
      </c>
      <c r="BF18" s="64">
        <v>3.554885588540587</v>
      </c>
      <c r="BG18" s="64">
        <v>3.4303992209627836</v>
      </c>
      <c r="BH18" s="64">
        <v>2.7165561605805486</v>
      </c>
      <c r="BI18" s="64">
        <v>3.6144111402864305</v>
      </c>
      <c r="BJ18" s="64">
        <v>3.6959277056243169</v>
      </c>
      <c r="BK18" s="65">
        <v>3.1670733177686485</v>
      </c>
      <c r="BL18" s="65">
        <v>3.554885588540587</v>
      </c>
      <c r="BM18" s="65">
        <v>3.4303992209627836</v>
      </c>
      <c r="BN18" s="65">
        <v>2.7165561605805486</v>
      </c>
      <c r="BO18" s="65">
        <v>3.6144111402864305</v>
      </c>
      <c r="BP18" s="65">
        <v>3.6959277056243169</v>
      </c>
    </row>
    <row r="19" spans="1:68" x14ac:dyDescent="0.25">
      <c r="A19" s="54">
        <v>42321</v>
      </c>
      <c r="B19" s="55">
        <v>10</v>
      </c>
      <c r="C19" s="56">
        <v>3.8</v>
      </c>
      <c r="D19" s="56"/>
      <c r="E19" s="56"/>
      <c r="F19" s="57">
        <f t="shared" si="8"/>
        <v>0</v>
      </c>
      <c r="G19" s="4">
        <v>0</v>
      </c>
      <c r="H19" s="58">
        <v>42321</v>
      </c>
      <c r="I19" s="59">
        <v>105.10000000000002</v>
      </c>
      <c r="J19" s="60">
        <f t="shared" si="9"/>
        <v>6.6405509572249943E-2</v>
      </c>
      <c r="K19" s="60">
        <f t="shared" si="10"/>
        <v>6.3836248785228381E-2</v>
      </c>
      <c r="L19" s="61">
        <f t="shared" si="18"/>
        <v>0.53146011033133822</v>
      </c>
      <c r="M19" s="4">
        <f t="shared" si="11"/>
        <v>2.0195484192590851</v>
      </c>
      <c r="N19" s="62">
        <f>+IF(P18&lt;$M$3,P18*1/$M$3*M19,M19)</f>
        <v>2.0124930190264312</v>
      </c>
      <c r="O19" s="61">
        <f>+O18-N19+D19</f>
        <v>148.9283384485191</v>
      </c>
      <c r="P19" s="7">
        <f>+O19/$C$5</f>
        <v>0.54077101833158714</v>
      </c>
      <c r="Q19" s="61">
        <f t="shared" si="4"/>
        <v>0.53146011033133822</v>
      </c>
      <c r="R19" s="4">
        <f t="shared" si="12"/>
        <v>2.0195484192590851</v>
      </c>
      <c r="S19" s="62">
        <f t="shared" ref="S19:S82" si="23">+IF(U18&lt;$M$3,U18*1/$M$3*R19,R19)</f>
        <v>1.8410673161010587</v>
      </c>
      <c r="T19" s="61">
        <f>+T18-S19+D19</f>
        <v>136.2425080567219</v>
      </c>
      <c r="U19" s="4">
        <f t="shared" ref="U19:U82" si="24">+T19/$C$5</f>
        <v>0.49470772714859085</v>
      </c>
      <c r="AF19" s="61">
        <f t="shared" si="13"/>
        <v>0.53146011033133822</v>
      </c>
      <c r="AG19" s="61">
        <f t="shared" si="14"/>
        <v>2.0195484192590851</v>
      </c>
      <c r="AH19" s="61">
        <f t="shared" si="7"/>
        <v>2.0195484192590851</v>
      </c>
      <c r="AI19" s="65">
        <f>+IF(AI18-AH19+$D19+$F19&gt;$C$5,$C$5,AI18-AH19+$D19+$F19)</f>
        <v>160.71511796162233</v>
      </c>
      <c r="AJ19" s="49">
        <f t="shared" ref="AJ19:AJ82" si="25">+AI19/$C$5</f>
        <v>0.58356978199572385</v>
      </c>
      <c r="AK19" s="49" t="str">
        <f>IF((AI18-AH19+$D19+$E19)&gt;$C$5,(AI18-AH19+$D19+$E19)-$C$5," ")</f>
        <v xml:space="preserve"> </v>
      </c>
      <c r="AL19" s="61">
        <f t="shared" si="15"/>
        <v>0.53146011033133822</v>
      </c>
      <c r="AM19" s="61">
        <f t="shared" si="16"/>
        <v>2.0195484192590851</v>
      </c>
      <c r="AN19" s="61">
        <f t="shared" si="17"/>
        <v>2.0195484192590851</v>
      </c>
      <c r="AO19" s="65">
        <f>+IF(AO18-AN19+$D19+$F19&gt;$C$5,$C$5,AO18-AN19+$D19+$F19)</f>
        <v>153.00464931110133</v>
      </c>
      <c r="AP19" s="49">
        <f>+AO19/$C$5</f>
        <v>0.55557243758569841</v>
      </c>
      <c r="AQ19" s="49" t="str">
        <f t="shared" si="20"/>
        <v xml:space="preserve"> </v>
      </c>
      <c r="AY19" s="51"/>
      <c r="AZ19" s="51"/>
      <c r="BB19" s="52"/>
      <c r="BC19" s="52"/>
      <c r="BE19" s="64">
        <v>3.1670733177686485</v>
      </c>
      <c r="BF19" s="64">
        <v>3.554885588540587</v>
      </c>
      <c r="BG19" s="64">
        <v>3.4303992209627836</v>
      </c>
      <c r="BH19" s="64">
        <v>2.7165561605805486</v>
      </c>
      <c r="BI19" s="64">
        <v>3.6144111402864305</v>
      </c>
      <c r="BJ19" s="64">
        <v>3.6959277056243169</v>
      </c>
      <c r="BK19" s="65"/>
      <c r="BL19" s="65"/>
      <c r="BM19" s="65"/>
      <c r="BN19" s="65"/>
      <c r="BO19" s="65"/>
      <c r="BP19" s="65"/>
    </row>
    <row r="20" spans="1:68" x14ac:dyDescent="0.25">
      <c r="A20" s="54">
        <v>42322</v>
      </c>
      <c r="B20" s="55">
        <v>11</v>
      </c>
      <c r="C20" s="56">
        <v>5.3</v>
      </c>
      <c r="D20" s="56"/>
      <c r="E20" s="56"/>
      <c r="F20" s="57">
        <f t="shared" si="8"/>
        <v>0</v>
      </c>
      <c r="G20" s="4">
        <v>0</v>
      </c>
      <c r="H20" s="58">
        <v>42322</v>
      </c>
      <c r="I20" s="59">
        <v>119.00000000000003</v>
      </c>
      <c r="J20" s="60">
        <f t="shared" si="9"/>
        <v>7.5187969924812012E-2</v>
      </c>
      <c r="K20" s="60">
        <f t="shared" si="10"/>
        <v>7.2278911564625847E-2</v>
      </c>
      <c r="L20" s="61">
        <f t="shared" si="18"/>
        <v>0.45891891326693718</v>
      </c>
      <c r="M20" s="4">
        <f t="shared" si="11"/>
        <v>2.4322702403147671</v>
      </c>
      <c r="N20" s="62">
        <f t="shared" ref="N20:N83" si="26">+IF(P19&lt;$M$3,P19*1/$M$3*M20,M20)</f>
        <v>2.3914568267502379</v>
      </c>
      <c r="O20" s="61">
        <f t="shared" ref="O20:O83" si="27">+O19-N20+D20</f>
        <v>146.53688162176886</v>
      </c>
      <c r="P20" s="7">
        <f t="shared" ref="P20:P83" si="28">+O20/$C$5</f>
        <v>0.53208744234483973</v>
      </c>
      <c r="Q20" s="61">
        <f t="shared" si="4"/>
        <v>0.45891891326693718</v>
      </c>
      <c r="R20" s="4">
        <f t="shared" si="12"/>
        <v>2.4322702403147671</v>
      </c>
      <c r="S20" s="62">
        <f t="shared" si="23"/>
        <v>2.187750695267773</v>
      </c>
      <c r="T20" s="61">
        <f t="shared" ref="T20:T83" si="29">+T19-S20+D20</f>
        <v>134.05475736145414</v>
      </c>
      <c r="U20" s="4">
        <f t="shared" si="24"/>
        <v>0.48676382484188141</v>
      </c>
      <c r="AF20" s="61">
        <f t="shared" si="13"/>
        <v>0.45891891326693718</v>
      </c>
      <c r="AG20" s="61">
        <f t="shared" si="14"/>
        <v>2.4322702403147671</v>
      </c>
      <c r="AH20" s="61">
        <f t="shared" si="7"/>
        <v>2.4322702403147671</v>
      </c>
      <c r="AI20" s="65">
        <f t="shared" ref="AI20:AI83" si="30">+IF(AI19-AH20+$D20+$F20&gt;$C$5,$C$5,AI19-AH20+$D20+$F20)</f>
        <v>158.28284772130755</v>
      </c>
      <c r="AJ20" s="49">
        <f t="shared" si="25"/>
        <v>0.57473800915507467</v>
      </c>
      <c r="AK20" s="49" t="str">
        <f t="shared" si="19"/>
        <v xml:space="preserve"> </v>
      </c>
      <c r="AL20" s="61">
        <f t="shared" si="15"/>
        <v>0.45891891326693718</v>
      </c>
      <c r="AM20" s="61">
        <f t="shared" si="16"/>
        <v>2.4322702403147671</v>
      </c>
      <c r="AN20" s="61">
        <f t="shared" si="17"/>
        <v>2.4322702403147671</v>
      </c>
      <c r="AO20" s="65">
        <f t="shared" ref="AO20:AO83" si="31">+IF(AO19-AN20+$D20+$F20&gt;$C$5,$C$5,AO19-AN20+$D20+$F20)</f>
        <v>150.57237907078655</v>
      </c>
      <c r="AP20" s="49">
        <f t="shared" ref="AP20:AP83" si="32">+AO20/$C$5</f>
        <v>0.54674066474504923</v>
      </c>
      <c r="AQ20" s="49" t="str">
        <f t="shared" si="20"/>
        <v xml:space="preserve"> </v>
      </c>
      <c r="AY20" s="51"/>
      <c r="AZ20" s="51"/>
      <c r="BB20" s="52"/>
      <c r="BC20" s="52"/>
      <c r="BE20" s="64">
        <v>3.1670733177686485</v>
      </c>
      <c r="BF20" s="64">
        <v>3.554885588540587</v>
      </c>
      <c r="BG20" s="64">
        <v>3.4303992209627836</v>
      </c>
      <c r="BH20" s="64">
        <v>2.7165561605805486</v>
      </c>
      <c r="BI20" s="64">
        <v>3.6144111402864305</v>
      </c>
      <c r="BJ20" s="64">
        <v>3.6959277056243169</v>
      </c>
      <c r="BK20" s="65"/>
      <c r="BL20" s="65"/>
      <c r="BM20" s="65"/>
      <c r="BN20" s="65"/>
      <c r="BO20" s="65"/>
      <c r="BP20" s="65"/>
    </row>
    <row r="21" spans="1:68" x14ac:dyDescent="0.25">
      <c r="A21" s="54">
        <v>42323</v>
      </c>
      <c r="B21" s="55">
        <v>12</v>
      </c>
      <c r="C21" s="56">
        <v>5.5</v>
      </c>
      <c r="D21" s="56"/>
      <c r="E21" s="56"/>
      <c r="F21" s="57">
        <f t="shared" si="8"/>
        <v>0</v>
      </c>
      <c r="G21" s="4">
        <v>0</v>
      </c>
      <c r="H21" s="58">
        <v>42323</v>
      </c>
      <c r="I21" s="59">
        <v>134.50000000000003</v>
      </c>
      <c r="J21" s="60">
        <f t="shared" si="9"/>
        <v>8.498136096543879E-2</v>
      </c>
      <c r="K21" s="60">
        <f t="shared" si="10"/>
        <v>8.169339164237123E-2</v>
      </c>
      <c r="L21" s="61">
        <f t="shared" si="18"/>
        <v>0.45002640270132821</v>
      </c>
      <c r="M21" s="4">
        <f t="shared" si="11"/>
        <v>2.4751452148573052</v>
      </c>
      <c r="N21" s="62">
        <f t="shared" si="26"/>
        <v>2.3945339760099857</v>
      </c>
      <c r="O21" s="61">
        <f t="shared" si="27"/>
        <v>144.14234764575886</v>
      </c>
      <c r="P21" s="7">
        <f t="shared" si="28"/>
        <v>0.52339269297661173</v>
      </c>
      <c r="Q21" s="61">
        <f t="shared" si="4"/>
        <v>0.45002640270132821</v>
      </c>
      <c r="R21" s="4">
        <f t="shared" si="12"/>
        <v>2.4751452148573052</v>
      </c>
      <c r="S21" s="62">
        <f t="shared" si="23"/>
        <v>2.1905657305873132</v>
      </c>
      <c r="T21" s="61">
        <f t="shared" si="29"/>
        <v>131.86419163086683</v>
      </c>
      <c r="U21" s="4">
        <f t="shared" si="24"/>
        <v>0.47880970091091807</v>
      </c>
      <c r="AF21" s="61">
        <f t="shared" si="13"/>
        <v>0.45002640270132821</v>
      </c>
      <c r="AG21" s="61">
        <f t="shared" si="14"/>
        <v>2.4751452148573052</v>
      </c>
      <c r="AH21" s="61">
        <f t="shared" si="7"/>
        <v>2.4751452148573052</v>
      </c>
      <c r="AI21" s="65">
        <f t="shared" si="30"/>
        <v>155.80770250645025</v>
      </c>
      <c r="AJ21" s="49">
        <f t="shared" si="25"/>
        <v>0.56575055376343597</v>
      </c>
      <c r="AK21" s="49" t="str">
        <f t="shared" si="19"/>
        <v xml:space="preserve"> </v>
      </c>
      <c r="AL21" s="61">
        <f t="shared" si="15"/>
        <v>0.45002640270132821</v>
      </c>
      <c r="AM21" s="61">
        <f t="shared" si="16"/>
        <v>2.4751452148573052</v>
      </c>
      <c r="AN21" s="61">
        <f t="shared" si="17"/>
        <v>2.4604773456574738</v>
      </c>
      <c r="AO21" s="65">
        <f t="shared" si="31"/>
        <v>148.11190172512909</v>
      </c>
      <c r="AP21" s="49">
        <f t="shared" si="32"/>
        <v>0.53780646959015654</v>
      </c>
      <c r="AQ21" s="49" t="str">
        <f t="shared" si="20"/>
        <v xml:space="preserve"> </v>
      </c>
      <c r="AY21" s="51"/>
      <c r="AZ21" s="51"/>
      <c r="BB21" s="52"/>
      <c r="BC21" s="52"/>
      <c r="BE21" s="64">
        <v>3.1670733177686485</v>
      </c>
      <c r="BF21" s="64">
        <v>3.554885588540587</v>
      </c>
      <c r="BG21" s="64">
        <v>3.4303992209627836</v>
      </c>
      <c r="BH21" s="64">
        <v>2.7165561605805486</v>
      </c>
      <c r="BI21" s="64">
        <v>3.6144111402864305</v>
      </c>
      <c r="BJ21" s="64">
        <v>3.6959277056243169</v>
      </c>
      <c r="BK21" s="65"/>
      <c r="BL21" s="65"/>
      <c r="BM21" s="65"/>
      <c r="BN21" s="65"/>
      <c r="BO21" s="65"/>
      <c r="BP21" s="65"/>
    </row>
    <row r="22" spans="1:68" x14ac:dyDescent="0.25">
      <c r="A22" s="54">
        <v>42324</v>
      </c>
      <c r="B22" s="55">
        <v>13</v>
      </c>
      <c r="C22" s="56">
        <v>4.8</v>
      </c>
      <c r="D22" s="56"/>
      <c r="E22" s="56"/>
      <c r="F22" s="57">
        <f t="shared" si="8"/>
        <v>0</v>
      </c>
      <c r="G22" s="4">
        <v>0</v>
      </c>
      <c r="H22" s="58">
        <v>42324</v>
      </c>
      <c r="I22" s="59">
        <v>149.40000000000003</v>
      </c>
      <c r="J22" s="60">
        <f t="shared" si="9"/>
        <v>9.4395652998041299E-2</v>
      </c>
      <c r="K22" s="60">
        <f t="shared" si="10"/>
        <v>9.0743440233236161E-2</v>
      </c>
      <c r="L22" s="61">
        <f t="shared" si="18"/>
        <v>0.48192656028420877</v>
      </c>
      <c r="M22" s="4">
        <f t="shared" si="11"/>
        <v>2.3132474893642021</v>
      </c>
      <c r="N22" s="62">
        <f t="shared" si="26"/>
        <v>2.2013396963267557</v>
      </c>
      <c r="O22" s="61">
        <f t="shared" si="27"/>
        <v>141.94100794943211</v>
      </c>
      <c r="P22" s="7">
        <f t="shared" si="28"/>
        <v>0.51539944789191039</v>
      </c>
      <c r="Q22" s="61">
        <f t="shared" si="4"/>
        <v>0.48192656028420877</v>
      </c>
      <c r="R22" s="4">
        <f t="shared" si="12"/>
        <v>2.3132474893642021</v>
      </c>
      <c r="S22" s="62">
        <f t="shared" si="23"/>
        <v>2.0138278882098284</v>
      </c>
      <c r="T22" s="61">
        <f t="shared" si="29"/>
        <v>129.85036374265701</v>
      </c>
      <c r="U22" s="4">
        <f t="shared" si="24"/>
        <v>0.47149732658916854</v>
      </c>
      <c r="AF22" s="61">
        <f t="shared" si="13"/>
        <v>0.48192656028420877</v>
      </c>
      <c r="AG22" s="61">
        <f t="shared" si="14"/>
        <v>2.3132474893642021</v>
      </c>
      <c r="AH22" s="61">
        <f t="shared" si="7"/>
        <v>2.3132474893642021</v>
      </c>
      <c r="AI22" s="65">
        <f t="shared" si="30"/>
        <v>153.49445501708604</v>
      </c>
      <c r="AJ22" s="49">
        <f t="shared" si="25"/>
        <v>0.55735096229878744</v>
      </c>
      <c r="AK22" s="49" t="str">
        <f t="shared" si="19"/>
        <v xml:space="preserve"> </v>
      </c>
      <c r="AL22" s="61">
        <f t="shared" si="15"/>
        <v>0.48192656028420877</v>
      </c>
      <c r="AM22" s="61">
        <f t="shared" si="16"/>
        <v>2.3132474893642021</v>
      </c>
      <c r="AN22" s="61">
        <f t="shared" si="17"/>
        <v>2.2619626646240993</v>
      </c>
      <c r="AO22" s="65">
        <f t="shared" si="31"/>
        <v>145.84993906050499</v>
      </c>
      <c r="AP22" s="49">
        <f t="shared" si="32"/>
        <v>0.5295930975326979</v>
      </c>
      <c r="AQ22" s="49" t="str">
        <f t="shared" si="20"/>
        <v xml:space="preserve"> </v>
      </c>
      <c r="AY22" s="51"/>
      <c r="AZ22" s="51"/>
      <c r="BB22" s="52"/>
      <c r="BC22" s="52"/>
      <c r="BE22" s="64">
        <v>3.1670733177686485</v>
      </c>
      <c r="BF22" s="64">
        <v>3.554885588540587</v>
      </c>
      <c r="BG22" s="64">
        <v>3.4303992209627836</v>
      </c>
      <c r="BH22" s="64">
        <v>2.7165561605805486</v>
      </c>
      <c r="BI22" s="64">
        <v>3.6144111402864305</v>
      </c>
      <c r="BJ22" s="64">
        <v>3.6959277056243169</v>
      </c>
      <c r="BK22" s="65"/>
      <c r="BL22" s="65"/>
      <c r="BM22" s="65"/>
      <c r="BN22" s="65"/>
      <c r="BO22" s="65"/>
      <c r="BP22" s="65"/>
    </row>
    <row r="23" spans="1:68" x14ac:dyDescent="0.25">
      <c r="A23" s="54">
        <v>42325</v>
      </c>
      <c r="B23" s="55">
        <v>14</v>
      </c>
      <c r="C23" s="73">
        <v>2.5</v>
      </c>
      <c r="D23" s="56">
        <v>18.5</v>
      </c>
      <c r="E23" s="56"/>
      <c r="F23" s="57">
        <f t="shared" si="8"/>
        <v>0</v>
      </c>
      <c r="G23" s="4">
        <v>18.5</v>
      </c>
      <c r="H23" s="58">
        <v>42325</v>
      </c>
      <c r="I23" s="59">
        <v>157.40000000000003</v>
      </c>
      <c r="J23" s="60">
        <f t="shared" si="9"/>
        <v>9.9450306438364791E-2</v>
      </c>
      <c r="K23" s="60">
        <f t="shared" si="10"/>
        <v>9.5602526724975712E-2</v>
      </c>
      <c r="L23" s="61">
        <f t="shared" si="18"/>
        <v>0.60354190310050493</v>
      </c>
      <c r="M23" s="4">
        <f t="shared" si="11"/>
        <v>1.5088547577512623</v>
      </c>
      <c r="N23" s="62">
        <f t="shared" si="26"/>
        <v>1.4139325619892413</v>
      </c>
      <c r="O23" s="61">
        <f t="shared" si="27"/>
        <v>159.02707538744286</v>
      </c>
      <c r="P23" s="7">
        <f t="shared" si="28"/>
        <v>0.57744036088396111</v>
      </c>
      <c r="Q23" s="61">
        <f t="shared" si="4"/>
        <v>0.60354190310050493</v>
      </c>
      <c r="R23" s="4">
        <f t="shared" si="12"/>
        <v>1.5088547577512623</v>
      </c>
      <c r="S23" s="62">
        <f t="shared" si="23"/>
        <v>1.2934926990746685</v>
      </c>
      <c r="T23" s="61">
        <f t="shared" si="29"/>
        <v>147.05687104358233</v>
      </c>
      <c r="U23" s="4">
        <f t="shared" si="24"/>
        <v>0.53397556660705281</v>
      </c>
      <c r="AF23" s="61">
        <f t="shared" si="13"/>
        <v>0.60354190310050493</v>
      </c>
      <c r="AG23" s="61">
        <f t="shared" si="14"/>
        <v>1.5088547577512623</v>
      </c>
      <c r="AH23" s="61">
        <f t="shared" si="7"/>
        <v>1.5088547577512623</v>
      </c>
      <c r="AI23" s="65">
        <f t="shared" si="30"/>
        <v>170.48560025933477</v>
      </c>
      <c r="AJ23" s="49">
        <f t="shared" si="25"/>
        <v>0.61904720500847776</v>
      </c>
      <c r="AK23" s="49" t="str">
        <f t="shared" si="19"/>
        <v xml:space="preserve"> </v>
      </c>
      <c r="AL23" s="61">
        <f t="shared" si="15"/>
        <v>0.60354190310050493</v>
      </c>
      <c r="AM23" s="61">
        <f t="shared" si="16"/>
        <v>1.5088547577512623</v>
      </c>
      <c r="AN23" s="61">
        <f t="shared" si="17"/>
        <v>1.4528710270626173</v>
      </c>
      <c r="AO23" s="65">
        <f t="shared" si="31"/>
        <v>162.89706803344237</v>
      </c>
      <c r="AP23" s="49">
        <f t="shared" si="32"/>
        <v>0.59149262176268114</v>
      </c>
      <c r="AQ23" s="49" t="str">
        <f t="shared" si="20"/>
        <v xml:space="preserve"> </v>
      </c>
      <c r="AY23" s="51"/>
      <c r="AZ23" s="51"/>
      <c r="BB23" s="52"/>
      <c r="BC23" s="52"/>
      <c r="BE23" s="64">
        <v>3.1670733177686485</v>
      </c>
      <c r="BF23" s="64">
        <v>3.554885588540587</v>
      </c>
      <c r="BG23" s="64">
        <v>3.4303992209627836</v>
      </c>
      <c r="BH23" s="64">
        <v>2.7165561605805486</v>
      </c>
      <c r="BI23" s="64">
        <v>3.6144111402864305</v>
      </c>
      <c r="BJ23" s="64">
        <v>3.6959277056243169</v>
      </c>
      <c r="BK23" s="65"/>
      <c r="BL23" s="65"/>
      <c r="BM23" s="65"/>
      <c r="BN23" s="65"/>
      <c r="BO23" s="65"/>
      <c r="BP23" s="65"/>
    </row>
    <row r="24" spans="1:68" x14ac:dyDescent="0.25">
      <c r="A24" s="54">
        <v>42326</v>
      </c>
      <c r="B24" s="55">
        <v>15</v>
      </c>
      <c r="C24" s="56">
        <v>3.2</v>
      </c>
      <c r="D24" s="56"/>
      <c r="E24" s="56"/>
      <c r="F24" s="57">
        <f t="shared" si="8"/>
        <v>0</v>
      </c>
      <c r="G24" s="4">
        <v>0</v>
      </c>
      <c r="H24" s="58">
        <v>42326</v>
      </c>
      <c r="I24" s="59">
        <v>165.20000000000005</v>
      </c>
      <c r="J24" s="60">
        <f t="shared" si="9"/>
        <v>0.10437859354268021</v>
      </c>
      <c r="K24" s="60">
        <f t="shared" si="10"/>
        <v>0.10034013605442178</v>
      </c>
      <c r="L24" s="61">
        <f>+IF(K24&lt;0.2,((2/($M$1^0.49))*EXP((-0.02-0.04*LN($M$1))*$C24)),(-4.8222*K24^2+5.9944*K24-0.5498))</f>
        <v>0.56359166295307761</v>
      </c>
      <c r="M24" s="4">
        <f t="shared" si="11"/>
        <v>1.8034933214498485</v>
      </c>
      <c r="N24" s="62">
        <f t="shared" si="26"/>
        <v>1.8034933214498485</v>
      </c>
      <c r="O24" s="61">
        <f t="shared" si="27"/>
        <v>157.22358206599301</v>
      </c>
      <c r="P24" s="7">
        <f t="shared" si="28"/>
        <v>0.57089172863468785</v>
      </c>
      <c r="Q24" s="61">
        <f t="shared" si="4"/>
        <v>0.56359166295307761</v>
      </c>
      <c r="R24" s="4">
        <f t="shared" si="12"/>
        <v>1.8034933214498485</v>
      </c>
      <c r="S24" s="62">
        <f t="shared" si="23"/>
        <v>1.750947942169488</v>
      </c>
      <c r="T24" s="61">
        <f t="shared" si="29"/>
        <v>145.30592310141284</v>
      </c>
      <c r="U24" s="4">
        <f t="shared" si="24"/>
        <v>0.52761773094194941</v>
      </c>
      <c r="V24" s="4">
        <f>+AVERAGE(L18:L23)</f>
        <v>0.50369251148280014</v>
      </c>
      <c r="W24" s="4">
        <f>+AVERAGE(M18:M23)</f>
        <v>2.163721904667133</v>
      </c>
      <c r="X24" s="4">
        <f t="shared" ref="X24:AE24" si="33">+AVERAGE(N18:N23)</f>
        <v>2.1065365591616234</v>
      </c>
      <c r="Y24" s="4">
        <f t="shared" si="33"/>
        <v>148.58608042007788</v>
      </c>
      <c r="Z24" s="4">
        <f t="shared" si="33"/>
        <v>0.53952825134378324</v>
      </c>
      <c r="AA24" s="4">
        <f t="shared" si="33"/>
        <v>0.50369251148280014</v>
      </c>
      <c r="AB24" s="4">
        <f t="shared" si="33"/>
        <v>2.163721904667133</v>
      </c>
      <c r="AC24" s="4">
        <f t="shared" si="33"/>
        <v>1.9599949392828029</v>
      </c>
      <c r="AD24" s="4">
        <f t="shared" si="33"/>
        <v>136.19204453468419</v>
      </c>
      <c r="AE24" s="4">
        <f t="shared" si="33"/>
        <v>0.49452448995891141</v>
      </c>
      <c r="AF24" s="61">
        <f t="shared" si="13"/>
        <v>0.56359166295307761</v>
      </c>
      <c r="AG24" s="61">
        <f t="shared" si="14"/>
        <v>1.8034933214498485</v>
      </c>
      <c r="AH24" s="61">
        <f t="shared" si="7"/>
        <v>1.8034933214498485</v>
      </c>
      <c r="AI24" s="65">
        <f t="shared" si="30"/>
        <v>168.68210693788492</v>
      </c>
      <c r="AJ24" s="49">
        <f t="shared" si="25"/>
        <v>0.61249857275920461</v>
      </c>
      <c r="AK24" s="49" t="str">
        <f t="shared" si="19"/>
        <v xml:space="preserve"> </v>
      </c>
      <c r="AL24" s="61">
        <f t="shared" si="15"/>
        <v>0.56359166295307761</v>
      </c>
      <c r="AM24" s="61">
        <f t="shared" si="16"/>
        <v>1.8034933214498485</v>
      </c>
      <c r="AN24" s="61">
        <f t="shared" si="17"/>
        <v>1.8034933214498485</v>
      </c>
      <c r="AO24" s="65">
        <f t="shared" si="31"/>
        <v>161.09357471199252</v>
      </c>
      <c r="AP24" s="49">
        <f t="shared" si="32"/>
        <v>0.58494398951340787</v>
      </c>
      <c r="AQ24" s="49" t="str">
        <f t="shared" si="20"/>
        <v xml:space="preserve"> </v>
      </c>
      <c r="AR24" s="68">
        <v>42326</v>
      </c>
      <c r="AS24" s="69">
        <v>510.88423840933996</v>
      </c>
      <c r="AT24" s="69">
        <v>518.35436462582686</v>
      </c>
      <c r="AU24" s="69">
        <v>516.80747206864908</v>
      </c>
      <c r="AV24" s="69">
        <v>525.12175782374857</v>
      </c>
      <c r="AW24" s="69">
        <v>530.50535284963792</v>
      </c>
      <c r="AX24" s="69">
        <v>531.92220998536857</v>
      </c>
      <c r="AY24" s="70">
        <f t="shared" ref="AY24:BD24" si="34">+(AS24-$C$3)/($C$4-$C$3)</f>
        <v>0.63284037185671727</v>
      </c>
      <c r="AZ24" s="70">
        <f t="shared" si="34"/>
        <v>0.6599650131656748</v>
      </c>
      <c r="BA24" s="71">
        <f t="shared" si="34"/>
        <v>0.65434811934876203</v>
      </c>
      <c r="BB24" s="72">
        <f t="shared" si="34"/>
        <v>0.68453797321622567</v>
      </c>
      <c r="BC24" s="72">
        <f t="shared" si="34"/>
        <v>0.70408624854625235</v>
      </c>
      <c r="BD24" s="71">
        <f t="shared" si="34"/>
        <v>0.70923097307686478</v>
      </c>
      <c r="BE24" s="64">
        <v>3.328358428375696</v>
      </c>
      <c r="BF24" s="64">
        <v>3.1494712853536022</v>
      </c>
      <c r="BG24" s="64">
        <v>3.3224321247038824</v>
      </c>
      <c r="BH24" s="64">
        <v>3.548019930397142</v>
      </c>
      <c r="BI24" s="64">
        <v>3.2388275558840345</v>
      </c>
      <c r="BJ24" s="64">
        <v>2.9232370638596552</v>
      </c>
      <c r="BK24" s="65">
        <v>3.328358428375696</v>
      </c>
      <c r="BL24" s="65">
        <v>3.1494712853536022</v>
      </c>
      <c r="BM24" s="65">
        <v>3.3224321247038824</v>
      </c>
      <c r="BN24" s="65">
        <v>3.548019930397142</v>
      </c>
      <c r="BO24" s="65">
        <v>3.2388275558840345</v>
      </c>
      <c r="BP24" s="65">
        <v>2.9232370638596552</v>
      </c>
    </row>
    <row r="25" spans="1:68" x14ac:dyDescent="0.25">
      <c r="A25" s="54">
        <v>42327</v>
      </c>
      <c r="B25" s="55">
        <v>16</v>
      </c>
      <c r="C25" s="56">
        <v>3.7</v>
      </c>
      <c r="D25" s="56"/>
      <c r="E25" s="56"/>
      <c r="F25" s="57">
        <f t="shared" si="8"/>
        <v>0</v>
      </c>
      <c r="G25" s="4">
        <v>0</v>
      </c>
      <c r="H25" s="58">
        <v>42327</v>
      </c>
      <c r="I25" s="59">
        <v>172.20000000000005</v>
      </c>
      <c r="J25" s="60">
        <f t="shared" si="9"/>
        <v>0.10880141530296326</v>
      </c>
      <c r="K25" s="60">
        <f t="shared" si="10"/>
        <v>0.10459183673469388</v>
      </c>
      <c r="L25" s="61">
        <f t="shared" ref="L25:L87" si="35">+IF(K25&lt;0.2,((2/($M$1^0.49))*EXP((-0.02-0.04*LN($M$1))*$C25)),(-4.8222*K25^2+5.9944*K25-0.5498))</f>
        <v>0.53668524377698057</v>
      </c>
      <c r="M25" s="4">
        <f t="shared" si="11"/>
        <v>1.9857354019748281</v>
      </c>
      <c r="N25" s="62">
        <f t="shared" si="26"/>
        <v>1.9857354019748281</v>
      </c>
      <c r="O25" s="61">
        <f t="shared" si="27"/>
        <v>155.23784666401818</v>
      </c>
      <c r="P25" s="7">
        <f t="shared" si="28"/>
        <v>0.56368136043579586</v>
      </c>
      <c r="Q25" s="61">
        <f t="shared" si="4"/>
        <v>0.53668524377698057</v>
      </c>
      <c r="R25" s="4">
        <f t="shared" si="12"/>
        <v>1.9857354019748281</v>
      </c>
      <c r="S25" s="62">
        <f t="shared" si="23"/>
        <v>1.9049258309837429</v>
      </c>
      <c r="T25" s="61">
        <f t="shared" si="29"/>
        <v>143.40099727042909</v>
      </c>
      <c r="U25" s="4">
        <f t="shared" si="24"/>
        <v>0.52070078892675775</v>
      </c>
      <c r="AF25" s="61">
        <f t="shared" si="13"/>
        <v>0.53668524377698057</v>
      </c>
      <c r="AG25" s="61">
        <f t="shared" si="14"/>
        <v>1.9857354019748281</v>
      </c>
      <c r="AH25" s="61">
        <f t="shared" si="7"/>
        <v>1.9857354019748281</v>
      </c>
      <c r="AI25" s="65">
        <f t="shared" si="30"/>
        <v>166.69637153591009</v>
      </c>
      <c r="AJ25" s="49">
        <f t="shared" si="25"/>
        <v>0.60528820456031263</v>
      </c>
      <c r="AK25" s="49" t="str">
        <f t="shared" si="19"/>
        <v xml:space="preserve"> </v>
      </c>
      <c r="AL25" s="61">
        <f t="shared" si="15"/>
        <v>0.53668524377698057</v>
      </c>
      <c r="AM25" s="61">
        <f t="shared" si="16"/>
        <v>1.9857354019748281</v>
      </c>
      <c r="AN25" s="61">
        <f t="shared" si="17"/>
        <v>1.9857354019748281</v>
      </c>
      <c r="AO25" s="65">
        <f t="shared" si="31"/>
        <v>159.10783931001768</v>
      </c>
      <c r="AP25" s="49">
        <f t="shared" si="32"/>
        <v>0.577733621314516</v>
      </c>
      <c r="AQ25" s="49" t="str">
        <f t="shared" si="20"/>
        <v xml:space="preserve"> </v>
      </c>
      <c r="AY25" s="51"/>
      <c r="AZ25" s="51"/>
      <c r="BB25" s="52"/>
      <c r="BC25" s="52"/>
      <c r="BE25" s="64">
        <v>3.328358428375696</v>
      </c>
      <c r="BF25" s="64">
        <v>3.1494712853536022</v>
      </c>
      <c r="BG25" s="64">
        <v>3.3224321247038824</v>
      </c>
      <c r="BH25" s="64">
        <v>3.548019930397142</v>
      </c>
      <c r="BI25" s="64">
        <v>3.2388275558840345</v>
      </c>
      <c r="BJ25" s="64">
        <v>2.9232370638596552</v>
      </c>
      <c r="BK25" s="65"/>
      <c r="BL25" s="65"/>
      <c r="BM25" s="65"/>
      <c r="BN25" s="65"/>
      <c r="BO25" s="65"/>
      <c r="BP25" s="65"/>
    </row>
    <row r="26" spans="1:68" x14ac:dyDescent="0.25">
      <c r="A26" s="54">
        <v>42328</v>
      </c>
      <c r="B26" s="55">
        <v>17</v>
      </c>
      <c r="C26" s="56">
        <v>4.5</v>
      </c>
      <c r="D26" s="56"/>
      <c r="E26" s="56"/>
      <c r="F26" s="57">
        <f t="shared" si="8"/>
        <v>0</v>
      </c>
      <c r="G26" s="4">
        <v>0</v>
      </c>
      <c r="H26" s="58">
        <v>42328</v>
      </c>
      <c r="I26" s="59">
        <v>177.30000000000004</v>
      </c>
      <c r="J26" s="60">
        <f t="shared" si="9"/>
        <v>0.1120237568711695</v>
      </c>
      <c r="K26" s="60">
        <f t="shared" si="10"/>
        <v>0.10768950437317784</v>
      </c>
      <c r="L26" s="61">
        <f t="shared" si="35"/>
        <v>0.49628117921248349</v>
      </c>
      <c r="M26" s="4">
        <f t="shared" si="11"/>
        <v>2.2332653064561758</v>
      </c>
      <c r="N26" s="62">
        <f t="shared" si="26"/>
        <v>2.2332653064561758</v>
      </c>
      <c r="O26" s="61">
        <f t="shared" si="27"/>
        <v>153.00458135756199</v>
      </c>
      <c r="P26" s="7">
        <f t="shared" si="28"/>
        <v>0.55557219084082066</v>
      </c>
      <c r="Q26" s="61">
        <f t="shared" si="4"/>
        <v>0.49628117921248349</v>
      </c>
      <c r="R26" s="4">
        <f t="shared" si="12"/>
        <v>2.2332653064561758</v>
      </c>
      <c r="S26" s="62">
        <f t="shared" si="23"/>
        <v>2.1142963762808873</v>
      </c>
      <c r="T26" s="61">
        <f t="shared" si="29"/>
        <v>141.2867008941482</v>
      </c>
      <c r="U26" s="4">
        <f t="shared" si="24"/>
        <v>0.51302360528013147</v>
      </c>
      <c r="AF26" s="61">
        <f t="shared" si="13"/>
        <v>0.49628117921248349</v>
      </c>
      <c r="AG26" s="61">
        <f t="shared" si="14"/>
        <v>2.2332653064561758</v>
      </c>
      <c r="AH26" s="61">
        <f t="shared" si="7"/>
        <v>2.2332653064561758</v>
      </c>
      <c r="AI26" s="65">
        <f t="shared" si="30"/>
        <v>164.4631062294539</v>
      </c>
      <c r="AJ26" s="49">
        <f t="shared" si="25"/>
        <v>0.59717903496533742</v>
      </c>
      <c r="AK26" s="49" t="str">
        <f t="shared" si="19"/>
        <v xml:space="preserve"> </v>
      </c>
      <c r="AL26" s="61">
        <f t="shared" si="15"/>
        <v>0.49628117921248349</v>
      </c>
      <c r="AM26" s="61">
        <f t="shared" si="16"/>
        <v>2.2332653064561758</v>
      </c>
      <c r="AN26" s="61">
        <f t="shared" si="17"/>
        <v>2.2332653064561758</v>
      </c>
      <c r="AO26" s="65">
        <f t="shared" si="31"/>
        <v>156.87457400356149</v>
      </c>
      <c r="AP26" s="49">
        <f t="shared" si="32"/>
        <v>0.56962445171954068</v>
      </c>
      <c r="AQ26" s="49" t="str">
        <f t="shared" si="20"/>
        <v xml:space="preserve"> </v>
      </c>
      <c r="AY26" s="51"/>
      <c r="AZ26" s="51"/>
      <c r="BB26" s="52"/>
      <c r="BC26" s="52"/>
      <c r="BE26" s="64">
        <v>3.328358428375696</v>
      </c>
      <c r="BF26" s="64">
        <v>3.1494712853536022</v>
      </c>
      <c r="BG26" s="64">
        <v>3.3224321247038824</v>
      </c>
      <c r="BH26" s="64">
        <v>3.548019930397142</v>
      </c>
      <c r="BI26" s="64">
        <v>3.2388275558840345</v>
      </c>
      <c r="BJ26" s="64">
        <v>2.9232370638596552</v>
      </c>
      <c r="BK26" s="65"/>
      <c r="BL26" s="65"/>
      <c r="BM26" s="65"/>
      <c r="BN26" s="65"/>
      <c r="BO26" s="65"/>
      <c r="BP26" s="65"/>
    </row>
    <row r="27" spans="1:68" x14ac:dyDescent="0.25">
      <c r="A27" s="54">
        <v>42329</v>
      </c>
      <c r="B27" s="55">
        <v>18</v>
      </c>
      <c r="C27" s="56">
        <v>3.8</v>
      </c>
      <c r="D27" s="56">
        <v>10</v>
      </c>
      <c r="E27" s="56"/>
      <c r="F27" s="57">
        <f t="shared" si="8"/>
        <v>0</v>
      </c>
      <c r="G27" s="4">
        <v>10</v>
      </c>
      <c r="H27" s="58">
        <v>42329</v>
      </c>
      <c r="I27" s="59">
        <v>185.60000000000005</v>
      </c>
      <c r="J27" s="60">
        <f t="shared" si="9"/>
        <v>0.11726795981550513</v>
      </c>
      <c r="K27" s="60">
        <f t="shared" si="10"/>
        <v>0.11273080660835764</v>
      </c>
      <c r="L27" s="61">
        <f t="shared" si="35"/>
        <v>0.53146011033133822</v>
      </c>
      <c r="M27" s="4">
        <f t="shared" si="11"/>
        <v>2.0195484192590851</v>
      </c>
      <c r="N27" s="62">
        <f t="shared" si="26"/>
        <v>2.0195484192590851</v>
      </c>
      <c r="O27" s="61">
        <f t="shared" si="27"/>
        <v>160.98503293830291</v>
      </c>
      <c r="P27" s="7">
        <f t="shared" si="28"/>
        <v>0.58454986542593657</v>
      </c>
      <c r="Q27" s="61">
        <f t="shared" si="4"/>
        <v>0.53146011033133822</v>
      </c>
      <c r="R27" s="4">
        <f t="shared" si="12"/>
        <v>2.0195484192590851</v>
      </c>
      <c r="S27" s="62">
        <f t="shared" si="23"/>
        <v>1.8837745656110658</v>
      </c>
      <c r="T27" s="61">
        <f t="shared" si="29"/>
        <v>149.40292632853712</v>
      </c>
      <c r="U27" s="4">
        <f t="shared" si="24"/>
        <v>0.54249428586977899</v>
      </c>
      <c r="AF27" s="61">
        <f t="shared" si="13"/>
        <v>0.53146011033133822</v>
      </c>
      <c r="AG27" s="61">
        <f t="shared" si="14"/>
        <v>2.0195484192590851</v>
      </c>
      <c r="AH27" s="61">
        <f t="shared" si="7"/>
        <v>2.0195484192590851</v>
      </c>
      <c r="AI27" s="65">
        <f t="shared" si="30"/>
        <v>172.44355781019482</v>
      </c>
      <c r="AJ27" s="49">
        <f t="shared" si="25"/>
        <v>0.62615670955045333</v>
      </c>
      <c r="AK27" s="49" t="str">
        <f t="shared" si="19"/>
        <v xml:space="preserve"> </v>
      </c>
      <c r="AL27" s="61">
        <f t="shared" si="15"/>
        <v>0.53146011033133822</v>
      </c>
      <c r="AM27" s="61">
        <f t="shared" si="16"/>
        <v>2.0195484192590851</v>
      </c>
      <c r="AN27" s="61">
        <f t="shared" si="17"/>
        <v>2.0195484192590851</v>
      </c>
      <c r="AO27" s="65">
        <f t="shared" si="31"/>
        <v>164.85502558430241</v>
      </c>
      <c r="AP27" s="49">
        <f t="shared" si="32"/>
        <v>0.59860212630465659</v>
      </c>
      <c r="AQ27" s="49" t="str">
        <f t="shared" si="20"/>
        <v xml:space="preserve"> </v>
      </c>
      <c r="AY27" s="51"/>
      <c r="AZ27" s="51"/>
      <c r="BB27" s="52"/>
      <c r="BC27" s="52"/>
      <c r="BE27" s="64">
        <v>3.328358428375696</v>
      </c>
      <c r="BF27" s="64">
        <v>3.1494712853536022</v>
      </c>
      <c r="BG27" s="64">
        <v>3.3224321247038824</v>
      </c>
      <c r="BH27" s="64">
        <v>3.548019930397142</v>
      </c>
      <c r="BI27" s="64">
        <v>3.2388275558840345</v>
      </c>
      <c r="BJ27" s="64">
        <v>2.9232370638596552</v>
      </c>
      <c r="BK27" s="65"/>
      <c r="BL27" s="65"/>
      <c r="BM27" s="65"/>
      <c r="BN27" s="65"/>
      <c r="BO27" s="65"/>
      <c r="BP27" s="65"/>
    </row>
    <row r="28" spans="1:68" x14ac:dyDescent="0.25">
      <c r="A28" s="54">
        <v>42330</v>
      </c>
      <c r="B28" s="55">
        <v>19</v>
      </c>
      <c r="C28" s="56">
        <v>4.9000000000000004</v>
      </c>
      <c r="D28" s="56"/>
      <c r="E28" s="56"/>
      <c r="F28" s="57">
        <f t="shared" si="8"/>
        <v>0</v>
      </c>
      <c r="G28" s="4">
        <v>0</v>
      </c>
      <c r="H28" s="58">
        <v>42330</v>
      </c>
      <c r="I28" s="59">
        <v>193.30000000000004</v>
      </c>
      <c r="J28" s="60">
        <f t="shared" si="9"/>
        <v>0.12213306375181648</v>
      </c>
      <c r="K28" s="60">
        <f t="shared" si="10"/>
        <v>0.11740767735665696</v>
      </c>
      <c r="L28" s="61">
        <f t="shared" si="35"/>
        <v>0.4772345539030331</v>
      </c>
      <c r="M28" s="4">
        <f t="shared" si="11"/>
        <v>2.3384493141248623</v>
      </c>
      <c r="N28" s="62">
        <f t="shared" si="26"/>
        <v>2.3384493141248623</v>
      </c>
      <c r="O28" s="61">
        <f t="shared" si="27"/>
        <v>158.64658362417805</v>
      </c>
      <c r="P28" s="7">
        <f t="shared" si="28"/>
        <v>0.57605876406745848</v>
      </c>
      <c r="Q28" s="61">
        <f t="shared" si="4"/>
        <v>0.4772345539030331</v>
      </c>
      <c r="R28" s="4">
        <f t="shared" si="12"/>
        <v>2.3384493141248623</v>
      </c>
      <c r="S28" s="62">
        <f t="shared" si="23"/>
        <v>2.3065370740160756</v>
      </c>
      <c r="T28" s="61">
        <f t="shared" si="29"/>
        <v>147.09638925452106</v>
      </c>
      <c r="U28" s="4">
        <f t="shared" si="24"/>
        <v>0.53411906047393276</v>
      </c>
      <c r="AF28" s="61">
        <f t="shared" si="13"/>
        <v>0.4772345539030331</v>
      </c>
      <c r="AG28" s="61">
        <f t="shared" si="14"/>
        <v>2.3384493141248623</v>
      </c>
      <c r="AH28" s="61">
        <f t="shared" si="7"/>
        <v>2.3384493141248623</v>
      </c>
      <c r="AI28" s="65">
        <f t="shared" si="30"/>
        <v>170.10510849606996</v>
      </c>
      <c r="AJ28" s="49">
        <f t="shared" si="25"/>
        <v>0.61766560819197525</v>
      </c>
      <c r="AK28" s="49" t="str">
        <f t="shared" si="19"/>
        <v xml:space="preserve"> </v>
      </c>
      <c r="AL28" s="61">
        <f t="shared" si="15"/>
        <v>0.4772345539030331</v>
      </c>
      <c r="AM28" s="61">
        <f t="shared" si="16"/>
        <v>2.3384493141248623</v>
      </c>
      <c r="AN28" s="61">
        <f t="shared" si="17"/>
        <v>2.3384493141248623</v>
      </c>
      <c r="AO28" s="65">
        <f t="shared" si="31"/>
        <v>162.51657627017755</v>
      </c>
      <c r="AP28" s="49">
        <f t="shared" si="32"/>
        <v>0.59011102494617851</v>
      </c>
      <c r="AQ28" s="49" t="str">
        <f t="shared" si="20"/>
        <v xml:space="preserve"> </v>
      </c>
      <c r="AY28" s="51"/>
      <c r="AZ28" s="51"/>
      <c r="BB28" s="52"/>
      <c r="BC28" s="52"/>
      <c r="BE28" s="64">
        <v>3.328358428375696</v>
      </c>
      <c r="BF28" s="64">
        <v>3.1494712853536022</v>
      </c>
      <c r="BG28" s="64">
        <v>3.3224321247038824</v>
      </c>
      <c r="BH28" s="64">
        <v>3.548019930397142</v>
      </c>
      <c r="BI28" s="64">
        <v>3.2388275558840345</v>
      </c>
      <c r="BJ28" s="64">
        <v>2.9232370638596552</v>
      </c>
      <c r="BK28" s="65"/>
      <c r="BL28" s="65"/>
      <c r="BM28" s="65"/>
      <c r="BN28" s="65"/>
      <c r="BO28" s="65"/>
      <c r="BP28" s="65"/>
    </row>
    <row r="29" spans="1:68" x14ac:dyDescent="0.25">
      <c r="A29" s="54">
        <v>42331</v>
      </c>
      <c r="B29" s="55">
        <v>20</v>
      </c>
      <c r="C29" s="56">
        <v>4.8</v>
      </c>
      <c r="D29" s="56"/>
      <c r="E29" s="56"/>
      <c r="F29" s="57">
        <f t="shared" si="8"/>
        <v>0</v>
      </c>
      <c r="G29" s="4">
        <v>0</v>
      </c>
      <c r="H29" s="58">
        <v>42331</v>
      </c>
      <c r="I29" s="59">
        <v>202.30000000000004</v>
      </c>
      <c r="J29" s="60">
        <f t="shared" si="9"/>
        <v>0.12781954887218042</v>
      </c>
      <c r="K29" s="60">
        <f t="shared" si="10"/>
        <v>0.12287414965986394</v>
      </c>
      <c r="L29" s="61">
        <f t="shared" si="35"/>
        <v>0.48192656028420877</v>
      </c>
      <c r="M29" s="4">
        <f t="shared" si="11"/>
        <v>2.3132474893642021</v>
      </c>
      <c r="N29" s="62">
        <f t="shared" si="26"/>
        <v>2.3132474893642021</v>
      </c>
      <c r="O29" s="61">
        <f t="shared" si="27"/>
        <v>156.33333613481383</v>
      </c>
      <c r="P29" s="7">
        <f t="shared" si="28"/>
        <v>0.56765917260280985</v>
      </c>
      <c r="Q29" s="61">
        <f t="shared" si="4"/>
        <v>0.48192656028420877</v>
      </c>
      <c r="R29" s="4">
        <f t="shared" si="12"/>
        <v>2.3132474893642021</v>
      </c>
      <c r="S29" s="62">
        <f t="shared" si="23"/>
        <v>2.2464537739325299</v>
      </c>
      <c r="T29" s="61">
        <f t="shared" si="29"/>
        <v>144.84993548058853</v>
      </c>
      <c r="U29" s="4">
        <f t="shared" si="24"/>
        <v>0.52596200247127278</v>
      </c>
      <c r="AF29" s="61">
        <f t="shared" si="13"/>
        <v>0.48192656028420877</v>
      </c>
      <c r="AG29" s="61">
        <f t="shared" si="14"/>
        <v>2.3132474893642021</v>
      </c>
      <c r="AH29" s="61">
        <f t="shared" si="7"/>
        <v>2.3132474893642021</v>
      </c>
      <c r="AI29" s="65">
        <f t="shared" si="30"/>
        <v>167.79186100670574</v>
      </c>
      <c r="AJ29" s="49">
        <f t="shared" si="25"/>
        <v>0.60926601672732661</v>
      </c>
      <c r="AK29" s="49" t="str">
        <f t="shared" si="19"/>
        <v xml:space="preserve"> </v>
      </c>
      <c r="AL29" s="61">
        <f t="shared" si="15"/>
        <v>0.48192656028420877</v>
      </c>
      <c r="AM29" s="61">
        <f t="shared" si="16"/>
        <v>2.3132474893642021</v>
      </c>
      <c r="AN29" s="61">
        <f t="shared" si="17"/>
        <v>2.3132474893642021</v>
      </c>
      <c r="AO29" s="65">
        <f t="shared" si="31"/>
        <v>160.20332878081334</v>
      </c>
      <c r="AP29" s="49">
        <f t="shared" si="32"/>
        <v>0.58171143348152998</v>
      </c>
      <c r="AQ29" s="49" t="str">
        <f t="shared" si="20"/>
        <v xml:space="preserve"> </v>
      </c>
      <c r="AY29" s="51"/>
      <c r="AZ29" s="51"/>
      <c r="BB29" s="52"/>
      <c r="BC29" s="52"/>
      <c r="BE29" s="64">
        <v>3.328358428375696</v>
      </c>
      <c r="BF29" s="64">
        <v>3.1494712853536022</v>
      </c>
      <c r="BG29" s="64">
        <v>3.3224321247038824</v>
      </c>
      <c r="BH29" s="64">
        <v>3.548019930397142</v>
      </c>
      <c r="BI29" s="64">
        <v>3.2388275558840345</v>
      </c>
      <c r="BJ29" s="64">
        <v>2.9232370638596552</v>
      </c>
      <c r="BK29" s="65"/>
      <c r="BL29" s="65"/>
      <c r="BM29" s="65"/>
      <c r="BN29" s="65"/>
      <c r="BO29" s="65"/>
      <c r="BP29" s="65"/>
    </row>
    <row r="30" spans="1:68" x14ac:dyDescent="0.25">
      <c r="A30" s="54">
        <v>42332</v>
      </c>
      <c r="B30" s="55">
        <v>21</v>
      </c>
      <c r="C30" s="56">
        <v>5.4</v>
      </c>
      <c r="D30" s="56"/>
      <c r="E30" s="56"/>
      <c r="F30" s="57">
        <f t="shared" si="8"/>
        <v>0</v>
      </c>
      <c r="G30" s="4">
        <v>0</v>
      </c>
      <c r="H30" s="58">
        <v>42332</v>
      </c>
      <c r="I30" s="59">
        <v>212.40000000000003</v>
      </c>
      <c r="J30" s="60">
        <f t="shared" si="9"/>
        <v>0.13420104884058884</v>
      </c>
      <c r="K30" s="60">
        <f t="shared" si="10"/>
        <v>0.12900874635568513</v>
      </c>
      <c r="L30" s="61">
        <f t="shared" si="35"/>
        <v>0.45445090787578207</v>
      </c>
      <c r="M30" s="4">
        <f t="shared" si="11"/>
        <v>2.4540349025292234</v>
      </c>
      <c r="N30" s="62">
        <f t="shared" si="26"/>
        <v>2.4540349025292234</v>
      </c>
      <c r="O30" s="61">
        <f t="shared" si="27"/>
        <v>153.8793012322846</v>
      </c>
      <c r="P30" s="7">
        <f t="shared" si="28"/>
        <v>0.55874837048759851</v>
      </c>
      <c r="Q30" s="61">
        <f t="shared" si="4"/>
        <v>0.45445090787578207</v>
      </c>
      <c r="R30" s="4">
        <f t="shared" si="12"/>
        <v>2.4540349025292234</v>
      </c>
      <c r="S30" s="62">
        <f t="shared" si="23"/>
        <v>2.3467802026703</v>
      </c>
      <c r="T30" s="61">
        <f t="shared" si="29"/>
        <v>142.50315527791824</v>
      </c>
      <c r="U30" s="4">
        <f t="shared" si="24"/>
        <v>0.5174406509728332</v>
      </c>
      <c r="AF30" s="61">
        <f t="shared" si="13"/>
        <v>0.45445090787578207</v>
      </c>
      <c r="AG30" s="61">
        <f t="shared" si="14"/>
        <v>2.4540349025292234</v>
      </c>
      <c r="AH30" s="61">
        <f t="shared" si="7"/>
        <v>2.4540349025292234</v>
      </c>
      <c r="AI30" s="65">
        <f t="shared" si="30"/>
        <v>165.33782610417651</v>
      </c>
      <c r="AJ30" s="49">
        <f t="shared" si="25"/>
        <v>0.60035521461211516</v>
      </c>
      <c r="AK30" s="49" t="str">
        <f t="shared" si="19"/>
        <v xml:space="preserve"> </v>
      </c>
      <c r="AL30" s="61">
        <f t="shared" si="15"/>
        <v>0.45445090787578207</v>
      </c>
      <c r="AM30" s="61">
        <f t="shared" si="16"/>
        <v>2.4540349025292234</v>
      </c>
      <c r="AN30" s="61">
        <f t="shared" si="17"/>
        <v>2.4540349025292234</v>
      </c>
      <c r="AO30" s="65">
        <f t="shared" si="31"/>
        <v>157.74929387828411</v>
      </c>
      <c r="AP30" s="49">
        <f t="shared" si="32"/>
        <v>0.57280063136631854</v>
      </c>
      <c r="AQ30" s="49" t="str">
        <f t="shared" si="20"/>
        <v xml:space="preserve"> </v>
      </c>
      <c r="AY30" s="51"/>
      <c r="AZ30" s="51"/>
      <c r="BB30" s="52"/>
      <c r="BC30" s="52"/>
      <c r="BE30" s="64">
        <v>3.328358428375696</v>
      </c>
      <c r="BF30" s="64">
        <v>3.1494712853536022</v>
      </c>
      <c r="BG30" s="64">
        <v>3.3224321247038824</v>
      </c>
      <c r="BH30" s="64">
        <v>3.548019930397142</v>
      </c>
      <c r="BI30" s="64">
        <v>3.2388275558840345</v>
      </c>
      <c r="BJ30" s="64">
        <v>2.9232370638596552</v>
      </c>
      <c r="BK30" s="65"/>
      <c r="BL30" s="65"/>
      <c r="BM30" s="65"/>
      <c r="BN30" s="65"/>
      <c r="BO30" s="65"/>
      <c r="BP30" s="65"/>
    </row>
    <row r="31" spans="1:68" x14ac:dyDescent="0.25">
      <c r="A31" s="54">
        <v>42333</v>
      </c>
      <c r="B31" s="55">
        <v>22</v>
      </c>
      <c r="C31" s="56">
        <v>4.9000000000000004</v>
      </c>
      <c r="D31" s="56"/>
      <c r="E31" s="56"/>
      <c r="F31" s="57">
        <f t="shared" si="8"/>
        <v>0</v>
      </c>
      <c r="G31" s="4">
        <v>0</v>
      </c>
      <c r="H31" s="58">
        <v>42333</v>
      </c>
      <c r="I31" s="59">
        <v>221.70000000000005</v>
      </c>
      <c r="J31" s="60">
        <f t="shared" si="9"/>
        <v>0.14007708346496489</v>
      </c>
      <c r="K31" s="60">
        <f t="shared" si="10"/>
        <v>0.13465743440233235</v>
      </c>
      <c r="L31" s="61">
        <f t="shared" si="35"/>
        <v>0.4772345539030331</v>
      </c>
      <c r="M31" s="4">
        <f t="shared" si="11"/>
        <v>2.3384493141248623</v>
      </c>
      <c r="N31" s="62">
        <f t="shared" si="26"/>
        <v>2.3384493141248623</v>
      </c>
      <c r="O31" s="61">
        <f t="shared" si="27"/>
        <v>151.54085191815975</v>
      </c>
      <c r="P31" s="7">
        <f t="shared" si="28"/>
        <v>0.55025726912912043</v>
      </c>
      <c r="Q31" s="61">
        <f t="shared" si="4"/>
        <v>0.4772345539030331</v>
      </c>
      <c r="R31" s="4">
        <f t="shared" si="12"/>
        <v>2.3384493141248623</v>
      </c>
      <c r="S31" s="62">
        <f t="shared" si="23"/>
        <v>2.2000158824868072</v>
      </c>
      <c r="T31" s="61">
        <f t="shared" si="29"/>
        <v>140.30313939543143</v>
      </c>
      <c r="U31" s="4">
        <f t="shared" si="24"/>
        <v>0.50945221276482</v>
      </c>
      <c r="V31" s="61">
        <f>+AVERAGE(L24:L30)</f>
        <v>0.50594717404812906</v>
      </c>
      <c r="W31" s="61">
        <f t="shared" ref="W31:AE31" si="36">+AVERAGE(M24:M30)</f>
        <v>2.1639677364511747</v>
      </c>
      <c r="X31" s="61">
        <f t="shared" si="36"/>
        <v>2.1639677364511747</v>
      </c>
      <c r="Y31" s="61">
        <f t="shared" si="36"/>
        <v>156.47289485959323</v>
      </c>
      <c r="Z31" s="61">
        <f t="shared" si="36"/>
        <v>0.56816592178501535</v>
      </c>
      <c r="AA31" s="61">
        <f t="shared" si="36"/>
        <v>0.50594717404812906</v>
      </c>
      <c r="AB31" s="61">
        <f t="shared" si="36"/>
        <v>2.1639677364511747</v>
      </c>
      <c r="AC31" s="61">
        <f t="shared" si="36"/>
        <v>2.0791022522377274</v>
      </c>
      <c r="AD31" s="61">
        <f t="shared" si="36"/>
        <v>144.83514680107928</v>
      </c>
      <c r="AE31" s="61">
        <f t="shared" si="36"/>
        <v>0.5259083035623795</v>
      </c>
      <c r="AF31" s="61">
        <f t="shared" si="13"/>
        <v>0.4772345539030331</v>
      </c>
      <c r="AG31" s="61">
        <f t="shared" si="14"/>
        <v>2.3384493141248623</v>
      </c>
      <c r="AH31" s="61">
        <f t="shared" si="7"/>
        <v>2.3384493141248623</v>
      </c>
      <c r="AI31" s="65">
        <f t="shared" si="30"/>
        <v>162.99937679005166</v>
      </c>
      <c r="AJ31" s="49">
        <f t="shared" si="25"/>
        <v>0.59186411325363719</v>
      </c>
      <c r="AK31" s="49" t="str">
        <f t="shared" si="19"/>
        <v xml:space="preserve"> </v>
      </c>
      <c r="AL31" s="61">
        <f t="shared" si="15"/>
        <v>0.4772345539030331</v>
      </c>
      <c r="AM31" s="61">
        <f t="shared" si="16"/>
        <v>2.3384493141248623</v>
      </c>
      <c r="AN31" s="61">
        <f t="shared" si="17"/>
        <v>2.3384493141248623</v>
      </c>
      <c r="AO31" s="65">
        <f t="shared" si="31"/>
        <v>155.41084456415925</v>
      </c>
      <c r="AP31" s="49">
        <f t="shared" si="32"/>
        <v>0.56430953000784045</v>
      </c>
      <c r="AQ31" s="49" t="str">
        <f t="shared" si="20"/>
        <v xml:space="preserve"> </v>
      </c>
      <c r="AR31" s="68">
        <v>42333</v>
      </c>
      <c r="AS31" s="69">
        <v>496.04809889655991</v>
      </c>
      <c r="AT31" s="69">
        <v>505.68257173463871</v>
      </c>
      <c r="AU31" s="69">
        <v>506.34481262163155</v>
      </c>
      <c r="AV31" s="69">
        <v>511.8232488251187</v>
      </c>
      <c r="AW31" s="69">
        <v>518.45905385216258</v>
      </c>
      <c r="AX31" s="69">
        <v>518.66518511244146</v>
      </c>
      <c r="AY31" s="70">
        <f t="shared" ref="AY31:BD31" si="37">+(AS31-$C$3)/($C$4-$C$3)</f>
        <v>0.57896913179578757</v>
      </c>
      <c r="AZ31" s="70">
        <f t="shared" si="37"/>
        <v>0.61395269329934166</v>
      </c>
      <c r="BA31" s="71">
        <f t="shared" si="37"/>
        <v>0.61635734430512545</v>
      </c>
      <c r="BB31" s="72">
        <f t="shared" si="37"/>
        <v>0.6362499957339095</v>
      </c>
      <c r="BC31" s="72">
        <f t="shared" si="37"/>
        <v>0.66034514833755475</v>
      </c>
      <c r="BD31" s="71">
        <f t="shared" si="37"/>
        <v>0.66109362785926451</v>
      </c>
      <c r="BE31" s="64">
        <v>2.7464927489536906</v>
      </c>
      <c r="BF31" s="64">
        <v>3.2517242948204608</v>
      </c>
      <c r="BG31" s="64">
        <v>2.5151571735903162</v>
      </c>
      <c r="BH31" s="64">
        <v>2.7795838841512723</v>
      </c>
      <c r="BI31" s="64">
        <v>3.8278439874175643</v>
      </c>
      <c r="BJ31" s="64">
        <v>3.8352400193687033</v>
      </c>
      <c r="BK31" s="65">
        <v>2.7464927489536906</v>
      </c>
      <c r="BL31" s="65">
        <v>3.2517242948204608</v>
      </c>
      <c r="BM31" s="65">
        <v>2.5151571735903162</v>
      </c>
      <c r="BN31" s="65">
        <v>2.7795838841512723</v>
      </c>
      <c r="BO31" s="65">
        <v>3.8278439874175643</v>
      </c>
      <c r="BP31" s="65">
        <v>3.8352400193687033</v>
      </c>
    </row>
    <row r="32" spans="1:68" x14ac:dyDescent="0.25">
      <c r="A32" s="54">
        <v>42334</v>
      </c>
      <c r="B32" s="55">
        <v>23</v>
      </c>
      <c r="C32" s="56">
        <v>3.8</v>
      </c>
      <c r="D32" s="56">
        <v>3.5</v>
      </c>
      <c r="E32" s="56"/>
      <c r="F32" s="57">
        <f t="shared" si="8"/>
        <v>0</v>
      </c>
      <c r="G32" s="4">
        <v>3.5</v>
      </c>
      <c r="H32" s="58">
        <v>42334</v>
      </c>
      <c r="I32" s="59">
        <v>234.00000000000006</v>
      </c>
      <c r="J32" s="60">
        <f t="shared" si="9"/>
        <v>0.14784861312946229</v>
      </c>
      <c r="K32" s="60">
        <f t="shared" si="10"/>
        <v>0.14212827988338192</v>
      </c>
      <c r="L32" s="61">
        <f t="shared" si="35"/>
        <v>0.53146011033133822</v>
      </c>
      <c r="M32" s="4">
        <f t="shared" si="11"/>
        <v>2.0195484192590851</v>
      </c>
      <c r="N32" s="62">
        <f t="shared" si="26"/>
        <v>2.0195484192590851</v>
      </c>
      <c r="O32" s="61">
        <f t="shared" si="27"/>
        <v>153.02130349890066</v>
      </c>
      <c r="P32" s="7">
        <f t="shared" si="28"/>
        <v>0.55563291030828132</v>
      </c>
      <c r="Q32" s="61">
        <f t="shared" si="4"/>
        <v>0.53146011033133822</v>
      </c>
      <c r="R32" s="4">
        <f t="shared" si="12"/>
        <v>2.0195484192590851</v>
      </c>
      <c r="S32" s="62">
        <f t="shared" si="23"/>
        <v>1.8706607472313368</v>
      </c>
      <c r="T32" s="61">
        <f t="shared" si="29"/>
        <v>141.93247864820009</v>
      </c>
      <c r="U32" s="4">
        <f t="shared" si="24"/>
        <v>0.51536847729920154</v>
      </c>
      <c r="AF32" s="61">
        <f t="shared" si="13"/>
        <v>0.53146011033133822</v>
      </c>
      <c r="AG32" s="61">
        <f t="shared" si="14"/>
        <v>2.0195484192590851</v>
      </c>
      <c r="AH32" s="61">
        <f t="shared" si="7"/>
        <v>2.0195484192590851</v>
      </c>
      <c r="AI32" s="65">
        <f t="shared" si="30"/>
        <v>164.47982837079257</v>
      </c>
      <c r="AJ32" s="49">
        <f t="shared" si="25"/>
        <v>0.59723975443279809</v>
      </c>
      <c r="AK32" s="49" t="str">
        <f t="shared" si="19"/>
        <v xml:space="preserve"> </v>
      </c>
      <c r="AL32" s="61">
        <f t="shared" si="15"/>
        <v>0.53146011033133822</v>
      </c>
      <c r="AM32" s="61">
        <f t="shared" si="16"/>
        <v>2.0195484192590851</v>
      </c>
      <c r="AN32" s="61">
        <f t="shared" si="17"/>
        <v>2.0195484192590851</v>
      </c>
      <c r="AO32" s="65">
        <f t="shared" si="31"/>
        <v>156.89129614490017</v>
      </c>
      <c r="AP32" s="49">
        <f t="shared" si="32"/>
        <v>0.56968517118700135</v>
      </c>
      <c r="AQ32" s="49" t="str">
        <f t="shared" si="20"/>
        <v xml:space="preserve"> </v>
      </c>
      <c r="AY32" s="51"/>
      <c r="AZ32" s="51"/>
      <c r="BB32" s="52"/>
      <c r="BC32" s="52"/>
      <c r="BE32" s="64">
        <v>2.7464927489536906</v>
      </c>
      <c r="BF32" s="64">
        <v>3.2517242948204608</v>
      </c>
      <c r="BG32" s="64">
        <v>2.5151571735903162</v>
      </c>
      <c r="BH32" s="64">
        <v>2.7795838841512723</v>
      </c>
      <c r="BI32" s="64">
        <v>3.8278439874175643</v>
      </c>
      <c r="BJ32" s="64">
        <v>3.8352400193687033</v>
      </c>
      <c r="BK32" s="65"/>
      <c r="BL32" s="65"/>
      <c r="BM32" s="65"/>
      <c r="BN32" s="65"/>
      <c r="BO32" s="65"/>
      <c r="BP32" s="65"/>
    </row>
    <row r="33" spans="1:68" x14ac:dyDescent="0.25">
      <c r="A33" s="54">
        <v>42335</v>
      </c>
      <c r="B33" s="55">
        <v>24</v>
      </c>
      <c r="C33" s="56">
        <v>2.1</v>
      </c>
      <c r="D33" s="56">
        <v>15</v>
      </c>
      <c r="E33" s="56"/>
      <c r="F33" s="57">
        <f t="shared" si="8"/>
        <v>0</v>
      </c>
      <c r="G33" s="4">
        <v>15</v>
      </c>
      <c r="H33" s="58">
        <v>42335</v>
      </c>
      <c r="I33" s="59">
        <v>242.60000000000005</v>
      </c>
      <c r="J33" s="60">
        <f t="shared" si="9"/>
        <v>0.15328236557781003</v>
      </c>
      <c r="K33" s="60">
        <f t="shared" si="10"/>
        <v>0.14735179786200195</v>
      </c>
      <c r="L33" s="61">
        <f t="shared" si="35"/>
        <v>0.6276295061311179</v>
      </c>
      <c r="M33" s="4">
        <f t="shared" si="11"/>
        <v>1.3180219628753476</v>
      </c>
      <c r="N33" s="62">
        <f t="shared" si="26"/>
        <v>1.3180219628753476</v>
      </c>
      <c r="O33" s="61">
        <f t="shared" si="27"/>
        <v>166.70328153602532</v>
      </c>
      <c r="P33" s="7">
        <f t="shared" si="28"/>
        <v>0.60531329533778255</v>
      </c>
      <c r="Q33" s="61">
        <f t="shared" si="4"/>
        <v>0.6276295061311179</v>
      </c>
      <c r="R33" s="4">
        <f t="shared" si="12"/>
        <v>1.3180219628753476</v>
      </c>
      <c r="S33" s="62">
        <f t="shared" si="23"/>
        <v>1.2350308582799501</v>
      </c>
      <c r="T33" s="61">
        <f t="shared" si="29"/>
        <v>155.69744778992015</v>
      </c>
      <c r="U33" s="4">
        <f t="shared" si="24"/>
        <v>0.56535020983994244</v>
      </c>
      <c r="AF33" s="61">
        <f t="shared" si="13"/>
        <v>0.6276295061311179</v>
      </c>
      <c r="AG33" s="61">
        <f t="shared" si="14"/>
        <v>1.3180219628753476</v>
      </c>
      <c r="AH33" s="61">
        <f t="shared" si="7"/>
        <v>1.3180219628753476</v>
      </c>
      <c r="AI33" s="65">
        <f t="shared" si="30"/>
        <v>178.16180640791723</v>
      </c>
      <c r="AJ33" s="49">
        <f t="shared" si="25"/>
        <v>0.64692013946229932</v>
      </c>
      <c r="AK33" s="49" t="str">
        <f t="shared" si="19"/>
        <v xml:space="preserve"> </v>
      </c>
      <c r="AL33" s="61">
        <f t="shared" si="15"/>
        <v>0.6276295061311179</v>
      </c>
      <c r="AM33" s="61">
        <f t="shared" si="16"/>
        <v>1.3180219628753476</v>
      </c>
      <c r="AN33" s="61">
        <f t="shared" si="17"/>
        <v>1.3180219628753476</v>
      </c>
      <c r="AO33" s="65">
        <f t="shared" si="31"/>
        <v>170.57327418202482</v>
      </c>
      <c r="AP33" s="49">
        <f t="shared" si="32"/>
        <v>0.61936555621650269</v>
      </c>
      <c r="AQ33" s="49" t="str">
        <f t="shared" si="20"/>
        <v xml:space="preserve"> </v>
      </c>
      <c r="AY33" s="51"/>
      <c r="AZ33" s="51"/>
      <c r="BB33" s="52"/>
      <c r="BC33" s="52"/>
      <c r="BE33" s="64">
        <v>2.7464927489536906</v>
      </c>
      <c r="BF33" s="64">
        <v>3.2517242948204608</v>
      </c>
      <c r="BG33" s="64">
        <v>2.5151571735903162</v>
      </c>
      <c r="BH33" s="64">
        <v>2.7795838841512723</v>
      </c>
      <c r="BI33" s="64">
        <v>3.8278439874175643</v>
      </c>
      <c r="BJ33" s="64">
        <v>3.8352400193687033</v>
      </c>
      <c r="BK33" s="65"/>
      <c r="BL33" s="65"/>
      <c r="BM33" s="65"/>
      <c r="BN33" s="65"/>
      <c r="BO33" s="65"/>
      <c r="BP33" s="65"/>
    </row>
    <row r="34" spans="1:68" x14ac:dyDescent="0.25">
      <c r="A34" s="54">
        <v>42336</v>
      </c>
      <c r="B34" s="55">
        <v>25</v>
      </c>
      <c r="C34" s="56">
        <v>3.9</v>
      </c>
      <c r="D34" s="56">
        <v>0.3</v>
      </c>
      <c r="E34" s="56"/>
      <c r="F34" s="57">
        <f t="shared" si="8"/>
        <v>0</v>
      </c>
      <c r="G34" s="4">
        <v>0.3</v>
      </c>
      <c r="H34" s="58">
        <v>42336</v>
      </c>
      <c r="I34" s="59">
        <v>251.30000000000004</v>
      </c>
      <c r="J34" s="60">
        <f t="shared" si="9"/>
        <v>0.15877930119416184</v>
      </c>
      <c r="K34" s="60">
        <f t="shared" si="10"/>
        <v>0.1526360544217687</v>
      </c>
      <c r="L34" s="61">
        <f t="shared" si="35"/>
        <v>0.52628584845304627</v>
      </c>
      <c r="M34" s="4">
        <f t="shared" si="11"/>
        <v>2.0525148089668805</v>
      </c>
      <c r="N34" s="62">
        <f t="shared" si="26"/>
        <v>2.0525148089668805</v>
      </c>
      <c r="O34" s="61">
        <f t="shared" si="27"/>
        <v>164.95076672705844</v>
      </c>
      <c r="P34" s="7">
        <f t="shared" si="28"/>
        <v>0.59894977025075691</v>
      </c>
      <c r="Q34" s="61">
        <f t="shared" si="4"/>
        <v>0.52628584845304627</v>
      </c>
      <c r="R34" s="4">
        <f t="shared" si="12"/>
        <v>2.0525148089668805</v>
      </c>
      <c r="S34" s="62">
        <f t="shared" si="23"/>
        <v>2.0525148089668805</v>
      </c>
      <c r="T34" s="61">
        <f t="shared" si="29"/>
        <v>153.94493298095327</v>
      </c>
      <c r="U34" s="4">
        <f t="shared" si="24"/>
        <v>0.5589866847529168</v>
      </c>
      <c r="AF34" s="61">
        <f t="shared" si="13"/>
        <v>0.52628584845304627</v>
      </c>
      <c r="AG34" s="61">
        <f t="shared" si="14"/>
        <v>2.0525148089668805</v>
      </c>
      <c r="AH34" s="61">
        <f t="shared" si="7"/>
        <v>2.0525148089668805</v>
      </c>
      <c r="AI34" s="65">
        <f t="shared" si="30"/>
        <v>176.40929159895035</v>
      </c>
      <c r="AJ34" s="49">
        <f t="shared" si="25"/>
        <v>0.64055661437527367</v>
      </c>
      <c r="AK34" s="49" t="str">
        <f t="shared" si="19"/>
        <v xml:space="preserve"> </v>
      </c>
      <c r="AL34" s="61">
        <f t="shared" si="15"/>
        <v>0.52628584845304627</v>
      </c>
      <c r="AM34" s="61">
        <f t="shared" si="16"/>
        <v>2.0525148089668805</v>
      </c>
      <c r="AN34" s="61">
        <f t="shared" si="17"/>
        <v>2.0525148089668805</v>
      </c>
      <c r="AO34" s="65">
        <f t="shared" si="31"/>
        <v>168.82075937305794</v>
      </c>
      <c r="AP34" s="49">
        <f t="shared" si="32"/>
        <v>0.61300203112947693</v>
      </c>
      <c r="AQ34" s="49" t="str">
        <f t="shared" si="20"/>
        <v xml:space="preserve"> </v>
      </c>
      <c r="AY34" s="51"/>
      <c r="AZ34" s="51"/>
      <c r="BB34" s="52"/>
      <c r="BC34" s="52"/>
      <c r="BE34" s="64">
        <v>2.7464927489536906</v>
      </c>
      <c r="BF34" s="64">
        <v>3.2517242948204608</v>
      </c>
      <c r="BG34" s="64">
        <v>2.5151571735903162</v>
      </c>
      <c r="BH34" s="64">
        <v>2.7795838841512723</v>
      </c>
      <c r="BI34" s="64">
        <v>3.8278439874175643</v>
      </c>
      <c r="BJ34" s="64">
        <v>3.8352400193687033</v>
      </c>
      <c r="BK34" s="65"/>
      <c r="BL34" s="65"/>
      <c r="BM34" s="65"/>
      <c r="BN34" s="65"/>
      <c r="BO34" s="65"/>
      <c r="BP34" s="65"/>
    </row>
    <row r="35" spans="1:68" x14ac:dyDescent="0.25">
      <c r="A35" s="54">
        <v>42337</v>
      </c>
      <c r="B35" s="55">
        <v>26</v>
      </c>
      <c r="C35" s="56">
        <v>4.4000000000000004</v>
      </c>
      <c r="D35" s="56"/>
      <c r="E35" s="56"/>
      <c r="F35" s="57">
        <f t="shared" si="8"/>
        <v>0</v>
      </c>
      <c r="G35" s="4">
        <v>0</v>
      </c>
      <c r="H35" s="58">
        <v>42337</v>
      </c>
      <c r="I35" s="59">
        <v>259.50000000000006</v>
      </c>
      <c r="J35" s="60">
        <f t="shared" si="9"/>
        <v>0.16396032097049343</v>
      </c>
      <c r="K35" s="60">
        <f t="shared" si="10"/>
        <v>0.15761661807580174</v>
      </c>
      <c r="L35" s="61">
        <f t="shared" si="35"/>
        <v>0.50116044547826089</v>
      </c>
      <c r="M35" s="4">
        <f t="shared" si="11"/>
        <v>2.2051059601043481</v>
      </c>
      <c r="N35" s="62">
        <f t="shared" si="26"/>
        <v>2.2051059601043481</v>
      </c>
      <c r="O35" s="61">
        <f t="shared" si="27"/>
        <v>162.74566076695407</v>
      </c>
      <c r="P35" s="7">
        <f t="shared" si="28"/>
        <v>0.59094284955321019</v>
      </c>
      <c r="Q35" s="61">
        <f t="shared" si="4"/>
        <v>0.50116044547826089</v>
      </c>
      <c r="R35" s="4">
        <f t="shared" si="12"/>
        <v>2.2051059601043481</v>
      </c>
      <c r="S35" s="62">
        <f t="shared" si="23"/>
        <v>2.2051059601043481</v>
      </c>
      <c r="T35" s="61">
        <f t="shared" si="29"/>
        <v>151.73982702084891</v>
      </c>
      <c r="U35" s="4">
        <f t="shared" si="24"/>
        <v>0.55097976405537008</v>
      </c>
      <c r="AF35" s="61">
        <f t="shared" si="13"/>
        <v>0.50116044547826089</v>
      </c>
      <c r="AG35" s="61">
        <f t="shared" si="14"/>
        <v>2.2051059601043481</v>
      </c>
      <c r="AH35" s="61">
        <f t="shared" si="7"/>
        <v>2.2051059601043481</v>
      </c>
      <c r="AI35" s="65">
        <f t="shared" si="30"/>
        <v>174.20418563884598</v>
      </c>
      <c r="AJ35" s="49">
        <f t="shared" si="25"/>
        <v>0.63254969367772695</v>
      </c>
      <c r="AK35" s="49" t="str">
        <f t="shared" si="19"/>
        <v xml:space="preserve"> </v>
      </c>
      <c r="AL35" s="61">
        <f t="shared" si="15"/>
        <v>0.50116044547826089</v>
      </c>
      <c r="AM35" s="61">
        <f t="shared" si="16"/>
        <v>2.2051059601043481</v>
      </c>
      <c r="AN35" s="61">
        <f t="shared" si="17"/>
        <v>2.2051059601043481</v>
      </c>
      <c r="AO35" s="65">
        <f t="shared" si="31"/>
        <v>166.61565341295358</v>
      </c>
      <c r="AP35" s="49">
        <f t="shared" si="32"/>
        <v>0.60499511043193022</v>
      </c>
      <c r="AQ35" s="49" t="str">
        <f t="shared" si="20"/>
        <v xml:space="preserve"> </v>
      </c>
      <c r="AY35" s="51"/>
      <c r="AZ35" s="51"/>
      <c r="BB35" s="52"/>
      <c r="BC35" s="52"/>
      <c r="BE35" s="64">
        <v>2.7464927489536906</v>
      </c>
      <c r="BF35" s="64">
        <v>3.2517242948204608</v>
      </c>
      <c r="BG35" s="64">
        <v>2.5151571735903162</v>
      </c>
      <c r="BH35" s="64">
        <v>2.7795838841512723</v>
      </c>
      <c r="BI35" s="64">
        <v>3.8278439874175643</v>
      </c>
      <c r="BJ35" s="64">
        <v>3.8352400193687033</v>
      </c>
      <c r="BK35" s="65"/>
      <c r="BL35" s="65"/>
      <c r="BM35" s="65"/>
      <c r="BN35" s="65"/>
      <c r="BO35" s="65"/>
      <c r="BP35" s="65"/>
    </row>
    <row r="36" spans="1:68" x14ac:dyDescent="0.25">
      <c r="A36" s="54">
        <v>42338</v>
      </c>
      <c r="B36" s="55">
        <v>27</v>
      </c>
      <c r="C36" s="56">
        <v>4.8</v>
      </c>
      <c r="D36" s="56"/>
      <c r="E36" s="56"/>
      <c r="F36" s="57">
        <f t="shared" si="8"/>
        <v>0</v>
      </c>
      <c r="G36" s="4">
        <v>0</v>
      </c>
      <c r="H36" s="58">
        <v>42338</v>
      </c>
      <c r="I36" s="59">
        <v>268.80000000000007</v>
      </c>
      <c r="J36" s="60">
        <f t="shared" si="9"/>
        <v>0.16983635559486948</v>
      </c>
      <c r="K36" s="60">
        <f t="shared" si="10"/>
        <v>0.16326530612244899</v>
      </c>
      <c r="L36" s="61">
        <f t="shared" si="35"/>
        <v>0.48192656028420877</v>
      </c>
      <c r="M36" s="4">
        <f t="shared" si="11"/>
        <v>2.3132474893642021</v>
      </c>
      <c r="N36" s="62">
        <f t="shared" si="26"/>
        <v>2.3132474893642021</v>
      </c>
      <c r="O36" s="61">
        <f t="shared" si="27"/>
        <v>160.43241327758986</v>
      </c>
      <c r="P36" s="7">
        <f t="shared" si="28"/>
        <v>0.58254325808856167</v>
      </c>
      <c r="Q36" s="61">
        <f t="shared" si="4"/>
        <v>0.48192656028420877</v>
      </c>
      <c r="R36" s="4">
        <f t="shared" si="12"/>
        <v>2.3132474893642021</v>
      </c>
      <c r="S36" s="62">
        <f t="shared" si="23"/>
        <v>2.3132474893642021</v>
      </c>
      <c r="T36" s="61">
        <f t="shared" si="29"/>
        <v>149.42657953148469</v>
      </c>
      <c r="U36" s="4">
        <f t="shared" si="24"/>
        <v>0.54258017259072155</v>
      </c>
      <c r="AF36" s="61">
        <f t="shared" si="13"/>
        <v>0.48192656028420877</v>
      </c>
      <c r="AG36" s="61">
        <f t="shared" si="14"/>
        <v>2.3132474893642021</v>
      </c>
      <c r="AH36" s="61">
        <f t="shared" si="7"/>
        <v>2.3132474893642021</v>
      </c>
      <c r="AI36" s="65">
        <f t="shared" si="30"/>
        <v>171.89093814948177</v>
      </c>
      <c r="AJ36" s="49">
        <f t="shared" si="25"/>
        <v>0.62415010221307832</v>
      </c>
      <c r="AK36" s="49" t="str">
        <f t="shared" si="19"/>
        <v xml:space="preserve"> </v>
      </c>
      <c r="AL36" s="61">
        <f t="shared" si="15"/>
        <v>0.48192656028420877</v>
      </c>
      <c r="AM36" s="61">
        <f t="shared" si="16"/>
        <v>2.3132474893642021</v>
      </c>
      <c r="AN36" s="61">
        <f t="shared" si="17"/>
        <v>2.3132474893642021</v>
      </c>
      <c r="AO36" s="65">
        <f t="shared" si="31"/>
        <v>164.30240592358936</v>
      </c>
      <c r="AP36" s="49">
        <f t="shared" si="32"/>
        <v>0.59659551896728169</v>
      </c>
      <c r="AQ36" s="49" t="str">
        <f t="shared" si="20"/>
        <v xml:space="preserve"> </v>
      </c>
      <c r="AY36" s="51"/>
      <c r="AZ36" s="51"/>
      <c r="BB36" s="52"/>
      <c r="BC36" s="52"/>
      <c r="BE36" s="64">
        <v>2.7464927489536906</v>
      </c>
      <c r="BF36" s="64">
        <v>3.2517242948204608</v>
      </c>
      <c r="BG36" s="64">
        <v>2.5151571735903162</v>
      </c>
      <c r="BH36" s="64">
        <v>2.7795838841512723</v>
      </c>
      <c r="BI36" s="64">
        <v>3.8278439874175643</v>
      </c>
      <c r="BJ36" s="64">
        <v>3.8352400193687033</v>
      </c>
      <c r="BK36" s="65"/>
      <c r="BL36" s="65"/>
      <c r="BM36" s="65"/>
      <c r="BN36" s="65"/>
      <c r="BO36" s="65"/>
      <c r="BP36" s="65"/>
    </row>
    <row r="37" spans="1:68" x14ac:dyDescent="0.25">
      <c r="A37" s="54">
        <v>42339</v>
      </c>
      <c r="B37" s="55">
        <v>28</v>
      </c>
      <c r="C37" s="56">
        <v>4.4000000000000004</v>
      </c>
      <c r="D37" s="56">
        <v>3</v>
      </c>
      <c r="E37" s="56"/>
      <c r="F37" s="57">
        <f t="shared" si="8"/>
        <v>0</v>
      </c>
      <c r="G37" s="4">
        <v>3</v>
      </c>
      <c r="H37" s="58">
        <v>42339</v>
      </c>
      <c r="I37" s="59">
        <v>281.90000000000009</v>
      </c>
      <c r="J37" s="60">
        <f t="shared" si="9"/>
        <v>0.17811335060339922</v>
      </c>
      <c r="K37" s="60">
        <f t="shared" si="10"/>
        <v>0.17122206025267253</v>
      </c>
      <c r="L37" s="61">
        <f t="shared" si="35"/>
        <v>0.50116044547826089</v>
      </c>
      <c r="M37" s="4">
        <f t="shared" si="11"/>
        <v>2.2051059601043481</v>
      </c>
      <c r="N37" s="62">
        <f t="shared" si="26"/>
        <v>2.2051059601043481</v>
      </c>
      <c r="O37" s="61">
        <f t="shared" si="27"/>
        <v>161.2273073174855</v>
      </c>
      <c r="P37" s="7">
        <f t="shared" si="28"/>
        <v>0.58542958357837871</v>
      </c>
      <c r="Q37" s="61">
        <f t="shared" si="4"/>
        <v>0.50116044547826089</v>
      </c>
      <c r="R37" s="4">
        <f t="shared" si="12"/>
        <v>2.2051059601043481</v>
      </c>
      <c r="S37" s="62">
        <f t="shared" si="23"/>
        <v>2.1753577680259015</v>
      </c>
      <c r="T37" s="61">
        <f t="shared" si="29"/>
        <v>150.2512217634588</v>
      </c>
      <c r="U37" s="4">
        <f t="shared" si="24"/>
        <v>0.54557451620718522</v>
      </c>
      <c r="V37" s="4">
        <f>+AVERAGE(L31:L36)</f>
        <v>0.52428283743016757</v>
      </c>
      <c r="W37" s="4">
        <f t="shared" ref="W37:AE37" si="38">+AVERAGE(M31:M36)</f>
        <v>2.0411479924491207</v>
      </c>
      <c r="X37" s="4">
        <f t="shared" si="38"/>
        <v>2.0411479924491207</v>
      </c>
      <c r="Y37" s="4">
        <f t="shared" si="38"/>
        <v>159.89904628744802</v>
      </c>
      <c r="Z37" s="4">
        <f t="shared" si="38"/>
        <v>0.5806065587779522</v>
      </c>
      <c r="AA37" s="4">
        <f t="shared" si="38"/>
        <v>0.52428283743016757</v>
      </c>
      <c r="AB37" s="4">
        <f t="shared" si="38"/>
        <v>2.0411479924491207</v>
      </c>
      <c r="AC37" s="4">
        <f t="shared" si="38"/>
        <v>1.979429291072254</v>
      </c>
      <c r="AD37" s="4">
        <f t="shared" si="38"/>
        <v>148.84073422780642</v>
      </c>
      <c r="AE37" s="4">
        <f t="shared" si="38"/>
        <v>0.54045292021716207</v>
      </c>
      <c r="AF37" s="61">
        <f t="shared" si="13"/>
        <v>0.50116044547826089</v>
      </c>
      <c r="AG37" s="61">
        <f t="shared" si="14"/>
        <v>2.2051059601043481</v>
      </c>
      <c r="AH37" s="61">
        <f t="shared" si="7"/>
        <v>2.2051059601043481</v>
      </c>
      <c r="AI37" s="65">
        <f t="shared" si="30"/>
        <v>172.68583218937741</v>
      </c>
      <c r="AJ37" s="49">
        <f t="shared" si="25"/>
        <v>0.62703642770289547</v>
      </c>
      <c r="AK37" s="49" t="str">
        <f t="shared" si="19"/>
        <v xml:space="preserve"> </v>
      </c>
      <c r="AL37" s="61">
        <f t="shared" si="15"/>
        <v>0.50116044547826089</v>
      </c>
      <c r="AM37" s="61">
        <f t="shared" si="16"/>
        <v>2.2051059601043481</v>
      </c>
      <c r="AN37" s="61">
        <f t="shared" si="17"/>
        <v>2.2051059601043481</v>
      </c>
      <c r="AO37" s="65">
        <f t="shared" si="31"/>
        <v>165.097299963485</v>
      </c>
      <c r="AP37" s="49">
        <f t="shared" si="32"/>
        <v>0.59948184445709884</v>
      </c>
      <c r="AQ37" s="49" t="str">
        <f t="shared" si="20"/>
        <v xml:space="preserve"> </v>
      </c>
      <c r="AR37" s="68">
        <v>42339</v>
      </c>
      <c r="AS37" s="69">
        <v>498.17059559165233</v>
      </c>
      <c r="AT37" s="69">
        <v>501.51550781013333</v>
      </c>
      <c r="AU37" s="69">
        <v>502.13337250541935</v>
      </c>
      <c r="AV37" s="69">
        <v>514.14429233139651</v>
      </c>
      <c r="AW37" s="69">
        <v>517.74870808323988</v>
      </c>
      <c r="AX37" s="69">
        <v>522.37424207089953</v>
      </c>
      <c r="AY37" s="70">
        <f t="shared" ref="AY37:BD37" si="39">+(AS37-$C$3)/($C$4-$C$3)</f>
        <v>0.58667609147295685</v>
      </c>
      <c r="AZ37" s="70">
        <f t="shared" si="39"/>
        <v>0.59882174222996853</v>
      </c>
      <c r="BA37" s="71">
        <f t="shared" si="39"/>
        <v>0.60106525964204549</v>
      </c>
      <c r="BB37" s="72">
        <f t="shared" si="39"/>
        <v>0.64467789517573171</v>
      </c>
      <c r="BC37" s="72">
        <f t="shared" si="39"/>
        <v>0.65776582455787902</v>
      </c>
      <c r="BD37" s="71">
        <f t="shared" si="39"/>
        <v>0.67456151804974407</v>
      </c>
      <c r="BE37" s="64">
        <v>1.9444048421321298</v>
      </c>
      <c r="BF37" s="64">
        <v>3.2715398399279465</v>
      </c>
      <c r="BG37" s="64">
        <v>3.2687457860264217</v>
      </c>
      <c r="BH37" s="64">
        <v>2.360841731324328</v>
      </c>
      <c r="BI37" s="64">
        <v>2.5296442858214641</v>
      </c>
      <c r="BJ37" s="64">
        <v>2.4471119612247754</v>
      </c>
      <c r="BK37" s="65">
        <v>1.9444048421321298</v>
      </c>
      <c r="BL37" s="65">
        <v>3.2715398399279465</v>
      </c>
      <c r="BM37" s="65">
        <v>3.2687457860264217</v>
      </c>
      <c r="BN37" s="65">
        <v>2.360841731324328</v>
      </c>
      <c r="BO37" s="65">
        <v>2.5296442858214641</v>
      </c>
      <c r="BP37" s="65">
        <v>2.4471119612247754</v>
      </c>
    </row>
    <row r="38" spans="1:68" x14ac:dyDescent="0.25">
      <c r="A38" s="54">
        <v>42340</v>
      </c>
      <c r="B38" s="55">
        <v>29</v>
      </c>
      <c r="C38" s="56">
        <v>4.2</v>
      </c>
      <c r="D38" s="56"/>
      <c r="E38" s="56"/>
      <c r="F38" s="57">
        <f t="shared" si="8"/>
        <v>0</v>
      </c>
      <c r="G38" s="4">
        <v>0</v>
      </c>
      <c r="H38" s="58">
        <v>42340</v>
      </c>
      <c r="I38" s="59">
        <v>291.00000000000011</v>
      </c>
      <c r="J38" s="60">
        <f t="shared" si="9"/>
        <v>0.18386301889176723</v>
      </c>
      <c r="K38" s="60">
        <f t="shared" si="10"/>
        <v>0.17674927113702626</v>
      </c>
      <c r="L38" s="61">
        <f t="shared" si="35"/>
        <v>0.5110633634620273</v>
      </c>
      <c r="M38" s="4">
        <f t="shared" si="11"/>
        <v>2.1464661265405147</v>
      </c>
      <c r="N38" s="62">
        <f t="shared" si="26"/>
        <v>2.1464661265405147</v>
      </c>
      <c r="O38" s="61">
        <f t="shared" si="27"/>
        <v>159.08084119094499</v>
      </c>
      <c r="P38" s="7">
        <f t="shared" si="28"/>
        <v>0.57763558892863109</v>
      </c>
      <c r="Q38" s="61">
        <f t="shared" si="4"/>
        <v>0.5110633634620273</v>
      </c>
      <c r="R38" s="4">
        <f t="shared" si="12"/>
        <v>2.1464661265405147</v>
      </c>
      <c r="S38" s="62">
        <f t="shared" si="23"/>
        <v>2.1291949428044581</v>
      </c>
      <c r="T38" s="61">
        <f t="shared" si="29"/>
        <v>148.12202682065436</v>
      </c>
      <c r="U38" s="4">
        <f t="shared" si="24"/>
        <v>0.53784323464289896</v>
      </c>
      <c r="AF38" s="61">
        <f t="shared" si="13"/>
        <v>0.5110633634620273</v>
      </c>
      <c r="AG38" s="61">
        <f t="shared" si="14"/>
        <v>2.1464661265405147</v>
      </c>
      <c r="AH38" s="61">
        <f t="shared" si="7"/>
        <v>2.1464661265405147</v>
      </c>
      <c r="AI38" s="65">
        <f t="shared" si="30"/>
        <v>170.5393660628369</v>
      </c>
      <c r="AJ38" s="49">
        <f t="shared" si="25"/>
        <v>0.61924243305314786</v>
      </c>
      <c r="AK38" s="49" t="str">
        <f t="shared" si="19"/>
        <v xml:space="preserve"> </v>
      </c>
      <c r="AL38" s="61">
        <f t="shared" si="15"/>
        <v>0.5110633634620273</v>
      </c>
      <c r="AM38" s="61">
        <f t="shared" si="16"/>
        <v>2.1464661265405147</v>
      </c>
      <c r="AN38" s="61">
        <f t="shared" si="17"/>
        <v>2.1464661265405147</v>
      </c>
      <c r="AO38" s="65">
        <f t="shared" si="31"/>
        <v>162.9508338369445</v>
      </c>
      <c r="AP38" s="49">
        <f t="shared" si="32"/>
        <v>0.59168784980735112</v>
      </c>
      <c r="AQ38" s="49" t="str">
        <f t="shared" si="20"/>
        <v xml:space="preserve"> </v>
      </c>
      <c r="AY38" s="51"/>
      <c r="AZ38" s="51"/>
      <c r="BB38" s="52"/>
      <c r="BC38" s="52"/>
      <c r="BE38" s="64">
        <v>1.9444048421321298</v>
      </c>
      <c r="BF38" s="64">
        <v>3.2715398399279465</v>
      </c>
      <c r="BG38" s="64">
        <v>3.2687457860264217</v>
      </c>
      <c r="BH38" s="64">
        <v>2.360841731324328</v>
      </c>
      <c r="BI38" s="64">
        <v>2.5296442858214641</v>
      </c>
      <c r="BJ38" s="64">
        <v>2.4471119612247754</v>
      </c>
      <c r="BK38" s="65"/>
      <c r="BL38" s="65"/>
      <c r="BM38" s="65"/>
      <c r="BN38" s="65"/>
      <c r="BO38" s="65"/>
      <c r="BP38" s="65"/>
    </row>
    <row r="39" spans="1:68" x14ac:dyDescent="0.25">
      <c r="A39" s="54">
        <v>42341</v>
      </c>
      <c r="B39" s="55">
        <v>30</v>
      </c>
      <c r="C39" s="56">
        <v>4.5</v>
      </c>
      <c r="D39" s="56"/>
      <c r="E39" s="56"/>
      <c r="F39" s="57">
        <f t="shared" si="8"/>
        <v>0</v>
      </c>
      <c r="G39" s="4">
        <v>0</v>
      </c>
      <c r="H39" s="58">
        <v>42341</v>
      </c>
      <c r="I39" s="59">
        <v>304.00000000000011</v>
      </c>
      <c r="J39" s="60">
        <f t="shared" si="9"/>
        <v>0.1920768307322929</v>
      </c>
      <c r="K39" s="60">
        <f t="shared" si="10"/>
        <v>0.18464528668610306</v>
      </c>
      <c r="L39" s="61">
        <f t="shared" si="35"/>
        <v>0.49628117921248349</v>
      </c>
      <c r="M39" s="4">
        <f t="shared" si="11"/>
        <v>2.2332653064561758</v>
      </c>
      <c r="N39" s="62">
        <f t="shared" si="26"/>
        <v>2.2332653064561758</v>
      </c>
      <c r="O39" s="61">
        <f t="shared" si="27"/>
        <v>156.8475758844888</v>
      </c>
      <c r="P39" s="7">
        <f t="shared" si="28"/>
        <v>0.56952641933365589</v>
      </c>
      <c r="Q39" s="61">
        <f t="shared" si="4"/>
        <v>0.49628117921248349</v>
      </c>
      <c r="R39" s="4">
        <f t="shared" si="12"/>
        <v>2.2332653064561758</v>
      </c>
      <c r="S39" s="62">
        <f t="shared" si="23"/>
        <v>2.1839029749820993</v>
      </c>
      <c r="T39" s="61">
        <f t="shared" si="29"/>
        <v>145.93812384567227</v>
      </c>
      <c r="U39" s="4">
        <f t="shared" si="24"/>
        <v>0.52991330372430023</v>
      </c>
      <c r="AF39" s="61">
        <f t="shared" si="13"/>
        <v>0.49628117921248349</v>
      </c>
      <c r="AG39" s="61">
        <f t="shared" si="14"/>
        <v>2.2332653064561758</v>
      </c>
      <c r="AH39" s="61">
        <f t="shared" si="7"/>
        <v>2.2332653064561758</v>
      </c>
      <c r="AI39" s="65">
        <f t="shared" si="30"/>
        <v>168.30610075638072</v>
      </c>
      <c r="AJ39" s="49">
        <f t="shared" si="25"/>
        <v>0.61113326345817254</v>
      </c>
      <c r="AK39" s="49" t="str">
        <f t="shared" si="19"/>
        <v xml:space="preserve"> </v>
      </c>
      <c r="AL39" s="61">
        <f t="shared" si="15"/>
        <v>0.49628117921248349</v>
      </c>
      <c r="AM39" s="61">
        <f t="shared" si="16"/>
        <v>2.2332653064561758</v>
      </c>
      <c r="AN39" s="61">
        <f t="shared" si="17"/>
        <v>2.2332653064561758</v>
      </c>
      <c r="AO39" s="65">
        <f t="shared" si="31"/>
        <v>160.71756853048831</v>
      </c>
      <c r="AP39" s="49">
        <f t="shared" si="32"/>
        <v>0.58357868021237591</v>
      </c>
      <c r="AQ39" s="49" t="str">
        <f t="shared" si="20"/>
        <v xml:space="preserve"> </v>
      </c>
      <c r="AY39" s="51"/>
      <c r="AZ39" s="51"/>
      <c r="BB39" s="52"/>
      <c r="BC39" s="52"/>
      <c r="BE39" s="64">
        <v>1.9444048421321298</v>
      </c>
      <c r="BF39" s="64">
        <v>3.2715398399279465</v>
      </c>
      <c r="BG39" s="64">
        <v>3.2687457860264217</v>
      </c>
      <c r="BH39" s="64">
        <v>2.360841731324328</v>
      </c>
      <c r="BI39" s="64">
        <v>2.5296442858214641</v>
      </c>
      <c r="BJ39" s="64">
        <v>2.4471119612247754</v>
      </c>
      <c r="BK39" s="65"/>
      <c r="BL39" s="65"/>
      <c r="BM39" s="65"/>
      <c r="BN39" s="65"/>
      <c r="BO39" s="65"/>
      <c r="BP39" s="65"/>
    </row>
    <row r="40" spans="1:68" x14ac:dyDescent="0.25">
      <c r="A40" s="54">
        <v>42342</v>
      </c>
      <c r="B40" s="55">
        <v>31</v>
      </c>
      <c r="C40" s="56">
        <v>3.6</v>
      </c>
      <c r="D40" s="56"/>
      <c r="E40" s="56"/>
      <c r="F40" s="57">
        <f t="shared" si="8"/>
        <v>0</v>
      </c>
      <c r="G40" s="4">
        <v>0</v>
      </c>
      <c r="H40" s="58">
        <v>42342</v>
      </c>
      <c r="I40" s="59">
        <v>319.10000000000014</v>
      </c>
      <c r="J40" s="60">
        <f t="shared" si="9"/>
        <v>0.20161748910090352</v>
      </c>
      <c r="K40" s="60">
        <f t="shared" si="10"/>
        <v>0.19381681243926147</v>
      </c>
      <c r="L40" s="61">
        <f t="shared" si="35"/>
        <v>0.54196174894176807</v>
      </c>
      <c r="M40" s="4">
        <f t="shared" si="11"/>
        <v>1.9510622961903652</v>
      </c>
      <c r="N40" s="62">
        <f t="shared" si="26"/>
        <v>1.9510622961903652</v>
      </c>
      <c r="O40" s="61">
        <f t="shared" si="27"/>
        <v>154.89651358829843</v>
      </c>
      <c r="P40" s="7">
        <f t="shared" si="28"/>
        <v>0.56244195202722747</v>
      </c>
      <c r="Q40" s="61">
        <f t="shared" si="4"/>
        <v>0.2841647428269608</v>
      </c>
      <c r="R40" s="4">
        <f t="shared" si="12"/>
        <v>1.022993074177059</v>
      </c>
      <c r="S40" s="62">
        <f t="shared" si="23"/>
        <v>0.98563207204407888</v>
      </c>
      <c r="T40" s="61">
        <f t="shared" si="29"/>
        <v>144.9524917736282</v>
      </c>
      <c r="U40" s="4">
        <f t="shared" si="24"/>
        <v>0.52633439278732097</v>
      </c>
      <c r="AF40" s="61">
        <f t="shared" si="13"/>
        <v>0.54196174894176807</v>
      </c>
      <c r="AG40" s="61">
        <f t="shared" si="14"/>
        <v>1.9510622961903652</v>
      </c>
      <c r="AH40" s="61">
        <f t="shared" si="7"/>
        <v>1.9510622961903652</v>
      </c>
      <c r="AI40" s="65">
        <f t="shared" si="30"/>
        <v>166.35503846019034</v>
      </c>
      <c r="AJ40" s="49">
        <f t="shared" si="25"/>
        <v>0.60404879615174423</v>
      </c>
      <c r="AK40" s="49" t="str">
        <f t="shared" si="19"/>
        <v xml:space="preserve"> </v>
      </c>
      <c r="AL40" s="61">
        <f t="shared" si="15"/>
        <v>0.2841647428269608</v>
      </c>
      <c r="AM40" s="61">
        <f t="shared" si="16"/>
        <v>1.022993074177059</v>
      </c>
      <c r="AN40" s="61">
        <f t="shared" si="17"/>
        <v>1.022993074177059</v>
      </c>
      <c r="AO40" s="65">
        <f t="shared" si="31"/>
        <v>159.69457545631124</v>
      </c>
      <c r="AP40" s="49">
        <f t="shared" si="32"/>
        <v>0.57986410841071623</v>
      </c>
      <c r="AQ40" s="49" t="str">
        <f t="shared" si="20"/>
        <v xml:space="preserve"> </v>
      </c>
      <c r="AY40" s="51"/>
      <c r="AZ40" s="51"/>
      <c r="BB40" s="52"/>
      <c r="BC40" s="52"/>
      <c r="BE40" s="64">
        <v>1.9444048421321298</v>
      </c>
      <c r="BF40" s="64">
        <v>3.2715398399279465</v>
      </c>
      <c r="BG40" s="64">
        <v>3.2687457860264217</v>
      </c>
      <c r="BH40" s="64">
        <v>2.360841731324328</v>
      </c>
      <c r="BI40" s="64">
        <v>2.5296442858214641</v>
      </c>
      <c r="BJ40" s="64">
        <v>2.4471119612247754</v>
      </c>
      <c r="BK40" s="65"/>
      <c r="BL40" s="65"/>
      <c r="BM40" s="65"/>
      <c r="BN40" s="65"/>
      <c r="BO40" s="65"/>
      <c r="BP40" s="65"/>
    </row>
    <row r="41" spans="1:68" x14ac:dyDescent="0.25">
      <c r="A41" s="54">
        <v>42343</v>
      </c>
      <c r="B41" s="55">
        <v>32</v>
      </c>
      <c r="C41" s="56">
        <v>4.9000000000000004</v>
      </c>
      <c r="D41" s="56"/>
      <c r="E41" s="56"/>
      <c r="F41" s="57">
        <f t="shared" si="8"/>
        <v>0</v>
      </c>
      <c r="G41" s="4">
        <v>0</v>
      </c>
      <c r="H41" s="58">
        <v>42343</v>
      </c>
      <c r="I41" s="59">
        <v>326.20000000000016</v>
      </c>
      <c r="J41" s="60">
        <f t="shared" si="9"/>
        <v>0.20610349402919062</v>
      </c>
      <c r="K41" s="60">
        <f t="shared" si="10"/>
        <v>0.19812925170068033</v>
      </c>
      <c r="L41" s="61">
        <f t="shared" si="35"/>
        <v>0.4772345539030331</v>
      </c>
      <c r="M41" s="4">
        <f t="shared" si="11"/>
        <v>2.3384493141248623</v>
      </c>
      <c r="N41" s="62">
        <f t="shared" si="26"/>
        <v>2.3384493141248623</v>
      </c>
      <c r="O41" s="61">
        <f t="shared" si="27"/>
        <v>152.55806427417357</v>
      </c>
      <c r="P41" s="7">
        <f t="shared" si="28"/>
        <v>0.55395085066874938</v>
      </c>
      <c r="Q41" s="61">
        <f t="shared" si="4"/>
        <v>0.30440794014852124</v>
      </c>
      <c r="R41" s="4">
        <f t="shared" si="12"/>
        <v>1.4915989067277542</v>
      </c>
      <c r="S41" s="62">
        <f t="shared" si="23"/>
        <v>1.4274178270086986</v>
      </c>
      <c r="T41" s="61">
        <f t="shared" si="29"/>
        <v>143.5250739466195</v>
      </c>
      <c r="U41" s="4">
        <f t="shared" si="24"/>
        <v>0.52115132152004184</v>
      </c>
      <c r="AF41" s="61">
        <f t="shared" si="13"/>
        <v>0.4772345539030331</v>
      </c>
      <c r="AG41" s="61">
        <f t="shared" si="14"/>
        <v>2.3384493141248623</v>
      </c>
      <c r="AH41" s="61">
        <f t="shared" si="7"/>
        <v>2.3384493141248623</v>
      </c>
      <c r="AI41" s="65">
        <f t="shared" si="30"/>
        <v>164.01658914606548</v>
      </c>
      <c r="AJ41" s="49">
        <f t="shared" si="25"/>
        <v>0.59555769479326615</v>
      </c>
      <c r="AK41" s="49" t="str">
        <f t="shared" si="19"/>
        <v xml:space="preserve"> </v>
      </c>
      <c r="AL41" s="61">
        <f t="shared" si="15"/>
        <v>0.30440794014852124</v>
      </c>
      <c r="AM41" s="61">
        <f t="shared" si="16"/>
        <v>1.4915989067277542</v>
      </c>
      <c r="AN41" s="61">
        <f t="shared" si="17"/>
        <v>1.4915989067277542</v>
      </c>
      <c r="AO41" s="65">
        <f t="shared" si="31"/>
        <v>158.2029765495835</v>
      </c>
      <c r="AP41" s="49">
        <f t="shared" si="32"/>
        <v>0.57444799037612027</v>
      </c>
      <c r="AQ41" s="49" t="str">
        <f t="shared" si="20"/>
        <v xml:space="preserve"> </v>
      </c>
      <c r="AY41" s="51"/>
      <c r="AZ41" s="51"/>
      <c r="BB41" s="52"/>
      <c r="BC41" s="52"/>
      <c r="BE41" s="64">
        <v>1.9444048421321298</v>
      </c>
      <c r="BF41" s="64">
        <v>3.2715398399279465</v>
      </c>
      <c r="BG41" s="64">
        <v>3.2687457860264217</v>
      </c>
      <c r="BH41" s="64">
        <v>2.360841731324328</v>
      </c>
      <c r="BI41" s="64">
        <v>2.5296442858214641</v>
      </c>
      <c r="BJ41" s="64">
        <v>2.4471119612247754</v>
      </c>
      <c r="BK41" s="65"/>
      <c r="BL41" s="65"/>
      <c r="BM41" s="65"/>
      <c r="BN41" s="65"/>
      <c r="BO41" s="65"/>
      <c r="BP41" s="65"/>
    </row>
    <row r="42" spans="1:68" x14ac:dyDescent="0.25">
      <c r="A42" s="54">
        <v>42344</v>
      </c>
      <c r="B42" s="55">
        <v>33</v>
      </c>
      <c r="C42" s="56">
        <v>4.7</v>
      </c>
      <c r="D42" s="56"/>
      <c r="E42" s="56"/>
      <c r="F42" s="57">
        <f t="shared" si="8"/>
        <v>0</v>
      </c>
      <c r="G42" s="4">
        <v>0</v>
      </c>
      <c r="H42" s="58">
        <v>42344</v>
      </c>
      <c r="I42" s="59">
        <v>332.00000000000017</v>
      </c>
      <c r="J42" s="60">
        <f t="shared" si="9"/>
        <v>0.20976811777342516</v>
      </c>
      <c r="K42" s="60">
        <f t="shared" si="10"/>
        <v>0.20165208940719151</v>
      </c>
      <c r="L42" s="61">
        <f t="shared" si="35"/>
        <v>0.46289544081689338</v>
      </c>
      <c r="M42" s="4">
        <f t="shared" si="11"/>
        <v>2.1756085718393989</v>
      </c>
      <c r="N42" s="62">
        <f t="shared" si="26"/>
        <v>2.1756085718393989</v>
      </c>
      <c r="O42" s="61">
        <f t="shared" si="27"/>
        <v>150.38245570233417</v>
      </c>
      <c r="P42" s="7">
        <f t="shared" si="28"/>
        <v>0.54605103740862082</v>
      </c>
      <c r="Q42" s="61">
        <f t="shared" si="4"/>
        <v>0.32079400426187565</v>
      </c>
      <c r="R42" s="4">
        <f t="shared" si="12"/>
        <v>1.5077318200308156</v>
      </c>
      <c r="S42" s="62">
        <f t="shared" si="23"/>
        <v>1.4286480554670498</v>
      </c>
      <c r="T42" s="61">
        <f t="shared" si="29"/>
        <v>142.09642589115245</v>
      </c>
      <c r="U42" s="4">
        <f t="shared" si="24"/>
        <v>0.51596378319227476</v>
      </c>
      <c r="AF42" s="61">
        <f t="shared" si="13"/>
        <v>0.46289544081689338</v>
      </c>
      <c r="AG42" s="61">
        <f t="shared" si="14"/>
        <v>2.1756085718393989</v>
      </c>
      <c r="AH42" s="61">
        <f t="shared" si="7"/>
        <v>2.1756085718393989</v>
      </c>
      <c r="AI42" s="65">
        <f t="shared" si="30"/>
        <v>161.84098057422608</v>
      </c>
      <c r="AJ42" s="49">
        <f t="shared" si="25"/>
        <v>0.58765788153313758</v>
      </c>
      <c r="AK42" s="49" t="str">
        <f t="shared" si="19"/>
        <v xml:space="preserve"> </v>
      </c>
      <c r="AL42" s="61">
        <f t="shared" si="15"/>
        <v>0.32079400426187565</v>
      </c>
      <c r="AM42" s="61">
        <f t="shared" si="16"/>
        <v>1.5077318200308156</v>
      </c>
      <c r="AN42" s="61">
        <f t="shared" si="17"/>
        <v>1.5077318200308156</v>
      </c>
      <c r="AO42" s="65">
        <f t="shared" si="31"/>
        <v>156.69524472955268</v>
      </c>
      <c r="AP42" s="49">
        <f t="shared" si="32"/>
        <v>0.5689732924094143</v>
      </c>
      <c r="AQ42" s="49" t="str">
        <f t="shared" si="20"/>
        <v xml:space="preserve"> </v>
      </c>
      <c r="AY42" s="51"/>
      <c r="AZ42" s="51"/>
      <c r="BB42" s="52"/>
      <c r="BC42" s="52"/>
      <c r="BE42" s="64">
        <v>1.9444048421321298</v>
      </c>
      <c r="BF42" s="64">
        <v>3.2715398399279465</v>
      </c>
      <c r="BG42" s="64">
        <v>3.2687457860264217</v>
      </c>
      <c r="BH42" s="64">
        <v>2.360841731324328</v>
      </c>
      <c r="BI42" s="64">
        <v>2.5296442858214641</v>
      </c>
      <c r="BJ42" s="64">
        <v>2.4471119612247754</v>
      </c>
      <c r="BK42" s="65"/>
      <c r="BL42" s="65"/>
      <c r="BM42" s="65"/>
      <c r="BN42" s="65"/>
      <c r="BO42" s="65"/>
      <c r="BP42" s="65"/>
    </row>
    <row r="43" spans="1:68" x14ac:dyDescent="0.25">
      <c r="A43" s="54">
        <v>42345</v>
      </c>
      <c r="B43" s="55">
        <v>34</v>
      </c>
      <c r="C43" s="56">
        <v>4.4000000000000004</v>
      </c>
      <c r="D43" s="56"/>
      <c r="E43" s="56"/>
      <c r="F43" s="57">
        <f t="shared" si="8"/>
        <v>0</v>
      </c>
      <c r="G43" s="4">
        <v>0</v>
      </c>
      <c r="H43" s="58">
        <v>42345</v>
      </c>
      <c r="I43" s="59">
        <v>340.80000000000018</v>
      </c>
      <c r="J43" s="60">
        <f t="shared" si="9"/>
        <v>0.21532823655778102</v>
      </c>
      <c r="K43" s="60">
        <f t="shared" si="10"/>
        <v>0.20699708454810503</v>
      </c>
      <c r="L43" s="61">
        <f t="shared" si="35"/>
        <v>0.48440269615551379</v>
      </c>
      <c r="M43" s="4">
        <f t="shared" si="11"/>
        <v>2.1313718630842606</v>
      </c>
      <c r="N43" s="62">
        <f t="shared" si="26"/>
        <v>2.1160687580740096</v>
      </c>
      <c r="O43" s="61">
        <f t="shared" si="27"/>
        <v>148.26638694426015</v>
      </c>
      <c r="P43" s="7">
        <f t="shared" si="28"/>
        <v>0.53836741809825761</v>
      </c>
      <c r="Q43" s="61">
        <f t="shared" si="4"/>
        <v>0.345396954829991</v>
      </c>
      <c r="R43" s="4">
        <f t="shared" si="12"/>
        <v>1.5197466012519605</v>
      </c>
      <c r="S43" s="62">
        <f t="shared" si="23"/>
        <v>1.4256985561373872</v>
      </c>
      <c r="T43" s="61">
        <f t="shared" si="29"/>
        <v>140.67072733501507</v>
      </c>
      <c r="U43" s="4">
        <f t="shared" si="24"/>
        <v>0.51078695473861691</v>
      </c>
      <c r="AF43" s="61">
        <f t="shared" si="13"/>
        <v>0.48440269615551379</v>
      </c>
      <c r="AG43" s="61">
        <f t="shared" si="14"/>
        <v>2.1313718630842606</v>
      </c>
      <c r="AH43" s="61">
        <f t="shared" si="7"/>
        <v>2.1313718630842606</v>
      </c>
      <c r="AI43" s="65">
        <f t="shared" si="30"/>
        <v>159.70960871114181</v>
      </c>
      <c r="AJ43" s="49">
        <f t="shared" si="25"/>
        <v>0.57991869539267182</v>
      </c>
      <c r="AK43" s="49" t="str">
        <f t="shared" si="19"/>
        <v xml:space="preserve"> </v>
      </c>
      <c r="AL43" s="61">
        <f t="shared" si="15"/>
        <v>0.345396954829991</v>
      </c>
      <c r="AM43" s="61">
        <f t="shared" si="16"/>
        <v>1.5197466012519605</v>
      </c>
      <c r="AN43" s="61">
        <f t="shared" si="17"/>
        <v>1.5197466012519605</v>
      </c>
      <c r="AO43" s="65">
        <f t="shared" si="31"/>
        <v>155.17549812830072</v>
      </c>
      <c r="AP43" s="49">
        <f t="shared" si="32"/>
        <v>0.56345496778613191</v>
      </c>
      <c r="AQ43" s="49" t="str">
        <f t="shared" si="20"/>
        <v xml:space="preserve"> </v>
      </c>
      <c r="AY43" s="51"/>
      <c r="AZ43" s="51"/>
      <c r="BB43" s="52"/>
      <c r="BC43" s="52"/>
      <c r="BE43" s="64">
        <v>1.9444048421321298</v>
      </c>
      <c r="BF43" s="64">
        <v>3.2715398399279465</v>
      </c>
      <c r="BG43" s="64">
        <v>3.2687457860264217</v>
      </c>
      <c r="BH43" s="64">
        <v>2.360841731324328</v>
      </c>
      <c r="BI43" s="64">
        <v>2.5296442858214641</v>
      </c>
      <c r="BJ43" s="64">
        <v>2.4471119612247754</v>
      </c>
      <c r="BK43" s="65"/>
      <c r="BL43" s="65"/>
      <c r="BM43" s="65"/>
      <c r="BN43" s="65"/>
      <c r="BO43" s="65"/>
      <c r="BP43" s="65"/>
    </row>
    <row r="44" spans="1:68" x14ac:dyDescent="0.25">
      <c r="A44" s="54">
        <v>42346</v>
      </c>
      <c r="B44" s="55">
        <v>35</v>
      </c>
      <c r="C44" s="56">
        <v>5.0999999999999996</v>
      </c>
      <c r="D44" s="56"/>
      <c r="E44" s="56"/>
      <c r="F44" s="57">
        <f t="shared" si="8"/>
        <v>0</v>
      </c>
      <c r="G44" s="4">
        <v>0</v>
      </c>
      <c r="H44" s="58">
        <v>42346</v>
      </c>
      <c r="I44" s="59">
        <v>352.60000000000019</v>
      </c>
      <c r="J44" s="60">
        <f t="shared" si="9"/>
        <v>0.22278385038225818</v>
      </c>
      <c r="K44" s="60">
        <f t="shared" si="10"/>
        <v>0.21416423712342086</v>
      </c>
      <c r="L44" s="61">
        <f t="shared" si="35"/>
        <v>0.51280953247761041</v>
      </c>
      <c r="M44" s="4">
        <f t="shared" si="11"/>
        <v>2.6153286156358129</v>
      </c>
      <c r="N44" s="62">
        <f t="shared" si="26"/>
        <v>2.5600140259606232</v>
      </c>
      <c r="O44" s="61">
        <f t="shared" si="27"/>
        <v>145.70637291829954</v>
      </c>
      <c r="P44" s="7">
        <f t="shared" si="28"/>
        <v>0.52907179708895991</v>
      </c>
      <c r="Q44" s="61">
        <f t="shared" si="4"/>
        <v>0.37789789109419891</v>
      </c>
      <c r="R44" s="4">
        <f t="shared" si="12"/>
        <v>1.9272792445804143</v>
      </c>
      <c r="S44" s="62">
        <f t="shared" si="23"/>
        <v>1.7898710841275849</v>
      </c>
      <c r="T44" s="61">
        <f t="shared" si="29"/>
        <v>138.88085625088749</v>
      </c>
      <c r="U44" s="4">
        <f t="shared" si="24"/>
        <v>0.50428778595093504</v>
      </c>
      <c r="AF44" s="61">
        <f t="shared" si="13"/>
        <v>0.51280953247761041</v>
      </c>
      <c r="AG44" s="61">
        <f t="shared" si="14"/>
        <v>2.6153286156358129</v>
      </c>
      <c r="AH44" s="61">
        <f t="shared" si="7"/>
        <v>2.6153286156358129</v>
      </c>
      <c r="AI44" s="65">
        <f t="shared" si="30"/>
        <v>157.09428009550601</v>
      </c>
      <c r="AJ44" s="49">
        <f t="shared" si="25"/>
        <v>0.57042222256901243</v>
      </c>
      <c r="AK44" s="49" t="str">
        <f t="shared" si="19"/>
        <v xml:space="preserve"> </v>
      </c>
      <c r="AL44" s="61">
        <f t="shared" si="15"/>
        <v>0.37789789109419891</v>
      </c>
      <c r="AM44" s="61">
        <f t="shared" si="16"/>
        <v>1.9272792445804143</v>
      </c>
      <c r="AN44" s="61">
        <f t="shared" si="17"/>
        <v>1.9272792445804143</v>
      </c>
      <c r="AO44" s="65">
        <f t="shared" si="31"/>
        <v>153.24821888372031</v>
      </c>
      <c r="AP44" s="49">
        <f t="shared" si="32"/>
        <v>0.55645685869179495</v>
      </c>
      <c r="AQ44" s="49" t="str">
        <f t="shared" si="20"/>
        <v xml:space="preserve"> </v>
      </c>
      <c r="AY44" s="51"/>
      <c r="AZ44" s="51"/>
      <c r="BB44" s="52"/>
      <c r="BC44" s="52"/>
      <c r="BE44" s="64">
        <v>1.9444048421321298</v>
      </c>
      <c r="BF44" s="64">
        <v>3.2715398399279465</v>
      </c>
      <c r="BG44" s="64">
        <v>3.2687457860264217</v>
      </c>
      <c r="BH44" s="64">
        <v>2.360841731324328</v>
      </c>
      <c r="BI44" s="64">
        <v>2.5296442858214641</v>
      </c>
      <c r="BJ44" s="64">
        <v>2.4471119612247754</v>
      </c>
      <c r="BK44" s="65"/>
      <c r="BL44" s="65"/>
      <c r="BM44" s="65"/>
      <c r="BN44" s="65"/>
      <c r="BO44" s="65"/>
      <c r="BP44" s="65"/>
    </row>
    <row r="45" spans="1:68" x14ac:dyDescent="0.25">
      <c r="A45" s="54">
        <v>42347</v>
      </c>
      <c r="B45" s="55">
        <v>36</v>
      </c>
      <c r="C45" s="56">
        <v>6.1</v>
      </c>
      <c r="D45" s="56"/>
      <c r="E45" s="56"/>
      <c r="F45" s="57">
        <f t="shared" si="8"/>
        <v>0</v>
      </c>
      <c r="G45" s="4">
        <v>0</v>
      </c>
      <c r="H45" s="58">
        <v>42347</v>
      </c>
      <c r="I45" s="59">
        <v>364.20000000000022</v>
      </c>
      <c r="J45" s="60">
        <f t="shared" si="9"/>
        <v>0.23011309787072726</v>
      </c>
      <c r="K45" s="60">
        <f t="shared" si="10"/>
        <v>0.22120991253644323</v>
      </c>
      <c r="L45" s="61">
        <f t="shared" si="35"/>
        <v>0.54025200684344987</v>
      </c>
      <c r="M45" s="4">
        <f t="shared" si="11"/>
        <v>3.2955372417450439</v>
      </c>
      <c r="N45" s="62">
        <f t="shared" si="26"/>
        <v>3.1701378379338987</v>
      </c>
      <c r="O45" s="61">
        <f t="shared" si="27"/>
        <v>142.53623508036563</v>
      </c>
      <c r="P45" s="7">
        <f t="shared" si="28"/>
        <v>0.51756076645012938</v>
      </c>
      <c r="Q45" s="61">
        <f t="shared" si="4"/>
        <v>0.40930148409544886</v>
      </c>
      <c r="R45" s="4">
        <f t="shared" si="12"/>
        <v>2.496739052982238</v>
      </c>
      <c r="S45" s="62">
        <f t="shared" si="23"/>
        <v>2.2892272893193581</v>
      </c>
      <c r="T45" s="61">
        <f t="shared" si="29"/>
        <v>136.59162896156812</v>
      </c>
      <c r="U45" s="4">
        <f t="shared" si="24"/>
        <v>0.49597541380380583</v>
      </c>
      <c r="V45" s="4">
        <f>+AVERAGE(L37:L44)</f>
        <v>0.49847612005594877</v>
      </c>
      <c r="W45" s="4">
        <f t="shared" ref="W45:AE45" si="40">+AVERAGE(M37:M44)</f>
        <v>2.2245822567469675</v>
      </c>
      <c r="X45" s="4">
        <f t="shared" si="40"/>
        <v>2.2157550449112873</v>
      </c>
      <c r="Y45" s="4">
        <f t="shared" si="40"/>
        <v>153.62068972753565</v>
      </c>
      <c r="Z45" s="4">
        <f t="shared" si="40"/>
        <v>0.55780933089156015</v>
      </c>
      <c r="AA45" s="4">
        <f t="shared" si="40"/>
        <v>0.39264581516428987</v>
      </c>
      <c r="AB45" s="4">
        <f t="shared" si="40"/>
        <v>1.7567733799836303</v>
      </c>
      <c r="AC45" s="4">
        <f t="shared" si="40"/>
        <v>1.6932154100746573</v>
      </c>
      <c r="AD45" s="4">
        <f t="shared" si="40"/>
        <v>144.30461845338601</v>
      </c>
      <c r="AE45" s="4">
        <f t="shared" si="40"/>
        <v>0.52398191159544671</v>
      </c>
      <c r="AF45" s="61">
        <f t="shared" si="13"/>
        <v>0.54025200684344987</v>
      </c>
      <c r="AG45" s="61">
        <f t="shared" si="14"/>
        <v>3.2955372417450439</v>
      </c>
      <c r="AH45" s="61">
        <f t="shared" si="7"/>
        <v>3.2955372417450439</v>
      </c>
      <c r="AI45" s="65">
        <f t="shared" si="30"/>
        <v>153.79874285376096</v>
      </c>
      <c r="AJ45" s="49">
        <f t="shared" si="25"/>
        <v>0.5584558564043608</v>
      </c>
      <c r="AK45" s="49" t="str">
        <f t="shared" si="19"/>
        <v xml:space="preserve"> </v>
      </c>
      <c r="AL45" s="61">
        <f t="shared" si="15"/>
        <v>0.40930148409544886</v>
      </c>
      <c r="AM45" s="61">
        <f t="shared" si="16"/>
        <v>2.496739052982238</v>
      </c>
      <c r="AN45" s="61">
        <f t="shared" si="17"/>
        <v>2.496739052982238</v>
      </c>
      <c r="AO45" s="65">
        <f t="shared" si="31"/>
        <v>150.75147983073808</v>
      </c>
      <c r="AP45" s="49">
        <f t="shared" si="32"/>
        <v>0.54739099430188121</v>
      </c>
      <c r="AQ45" s="49" t="str">
        <f t="shared" si="20"/>
        <v xml:space="preserve"> </v>
      </c>
      <c r="AR45" s="68">
        <v>42347</v>
      </c>
      <c r="AS45" s="69">
        <v>482.28386174105771</v>
      </c>
      <c r="AT45" s="69">
        <v>484.27835352356163</v>
      </c>
      <c r="AU45" s="69">
        <v>485.55647681562112</v>
      </c>
      <c r="AV45" s="69">
        <v>501.58905359433948</v>
      </c>
      <c r="AW45" s="69">
        <v>494.5763893638163</v>
      </c>
      <c r="AX45" s="69">
        <v>499.22427578268815</v>
      </c>
      <c r="AY45" s="70">
        <f t="shared" ref="AY45:BD45" si="41">+(AS45-$C$3)/($C$4-$C$3)</f>
        <v>0.52899005715707226</v>
      </c>
      <c r="AZ45" s="70">
        <f t="shared" si="41"/>
        <v>0.5362322204922354</v>
      </c>
      <c r="BA45" s="71">
        <f t="shared" si="41"/>
        <v>0.540873191051638</v>
      </c>
      <c r="BB45" s="72">
        <f t="shared" si="41"/>
        <v>0.59908879300776863</v>
      </c>
      <c r="BC45" s="72">
        <f t="shared" si="41"/>
        <v>0.57362523371029883</v>
      </c>
      <c r="BD45" s="71">
        <f t="shared" si="41"/>
        <v>0.5905020907141908</v>
      </c>
      <c r="BE45" s="64">
        <v>5.5701535430666764</v>
      </c>
      <c r="BF45" s="64">
        <v>4.8596589524208369</v>
      </c>
      <c r="BG45" s="64">
        <v>5.8839405422269282</v>
      </c>
      <c r="BH45" s="64">
        <v>3.0976360983871025</v>
      </c>
      <c r="BI45" s="64">
        <v>3.7339912509412279</v>
      </c>
      <c r="BJ45" s="64">
        <v>2.8587092394883462</v>
      </c>
      <c r="BK45" s="65">
        <v>5.5701535430666764</v>
      </c>
      <c r="BL45" s="65">
        <v>4.8596589524208369</v>
      </c>
      <c r="BM45" s="65">
        <v>5.8839405422269282</v>
      </c>
      <c r="BN45" s="65">
        <v>3.0976360983871025</v>
      </c>
      <c r="BO45" s="65">
        <v>3.7339912509412279</v>
      </c>
      <c r="BP45" s="65">
        <v>2.8587092394883462</v>
      </c>
    </row>
    <row r="46" spans="1:68" x14ac:dyDescent="0.25">
      <c r="A46" s="54">
        <v>42348</v>
      </c>
      <c r="B46" s="55">
        <v>37</v>
      </c>
      <c r="C46" s="56">
        <v>7</v>
      </c>
      <c r="D46" s="56"/>
      <c r="E46" s="56">
        <v>15</v>
      </c>
      <c r="F46" s="57">
        <f t="shared" si="8"/>
        <v>13.5</v>
      </c>
      <c r="G46" s="4">
        <v>15</v>
      </c>
      <c r="H46" s="58">
        <v>42348</v>
      </c>
      <c r="I46" s="59">
        <v>377.00000000000023</v>
      </c>
      <c r="J46" s="60">
        <f t="shared" si="9"/>
        <v>0.23820054337524488</v>
      </c>
      <c r="K46" s="60">
        <f t="shared" si="10"/>
        <v>0.22898445092322653</v>
      </c>
      <c r="L46" s="61">
        <f t="shared" si="35"/>
        <v>0.56997774243547938</v>
      </c>
      <c r="M46" s="4">
        <f t="shared" si="11"/>
        <v>3.9898441970483556</v>
      </c>
      <c r="N46" s="62">
        <f t="shared" si="26"/>
        <v>3.7545214920744505</v>
      </c>
      <c r="O46" s="61">
        <f t="shared" si="27"/>
        <v>138.78171358829118</v>
      </c>
      <c r="P46" s="7">
        <f t="shared" si="28"/>
        <v>0.50392779080715755</v>
      </c>
      <c r="Q46" s="61">
        <f t="shared" si="4"/>
        <v>0.44332494254661181</v>
      </c>
      <c r="R46" s="4">
        <f t="shared" si="12"/>
        <v>3.1032745978262826</v>
      </c>
      <c r="S46" s="62">
        <f t="shared" si="23"/>
        <v>2.7984507323704171</v>
      </c>
      <c r="T46" s="61">
        <f t="shared" si="29"/>
        <v>133.79317822919771</v>
      </c>
      <c r="U46" s="4">
        <f t="shared" si="24"/>
        <v>0.48581400954683268</v>
      </c>
      <c r="AF46" s="61">
        <f t="shared" si="13"/>
        <v>0.56997774243547938</v>
      </c>
      <c r="AG46" s="61">
        <f t="shared" si="14"/>
        <v>3.9898441970483556</v>
      </c>
      <c r="AH46" s="61">
        <f t="shared" si="7"/>
        <v>3.9898441970483556</v>
      </c>
      <c r="AI46" s="65">
        <f t="shared" si="30"/>
        <v>163.30889865671261</v>
      </c>
      <c r="AJ46" s="49">
        <f t="shared" si="25"/>
        <v>0.59298801255160727</v>
      </c>
      <c r="AK46" s="49" t="str">
        <f t="shared" si="19"/>
        <v xml:space="preserve"> </v>
      </c>
      <c r="AL46" s="61">
        <f t="shared" si="15"/>
        <v>0.44332494254661181</v>
      </c>
      <c r="AM46" s="61">
        <f t="shared" si="16"/>
        <v>3.1032745978262826</v>
      </c>
      <c r="AN46" s="61">
        <f t="shared" si="17"/>
        <v>3.0885537594470893</v>
      </c>
      <c r="AO46" s="65">
        <f t="shared" si="31"/>
        <v>161.162926071291</v>
      </c>
      <c r="AP46" s="49">
        <f t="shared" si="32"/>
        <v>0.58519580999016341</v>
      </c>
      <c r="AQ46" s="49" t="str">
        <f t="shared" si="20"/>
        <v xml:space="preserve"> </v>
      </c>
      <c r="AY46" s="51"/>
      <c r="AZ46" s="51"/>
      <c r="BB46" s="52"/>
      <c r="BC46" s="52"/>
      <c r="BE46" s="64">
        <v>5.5701535430666764</v>
      </c>
      <c r="BF46" s="64">
        <v>4.8596589524208369</v>
      </c>
      <c r="BG46" s="64">
        <v>5.8839405422269282</v>
      </c>
      <c r="BH46" s="64">
        <v>3.0976360983871025</v>
      </c>
      <c r="BI46" s="64">
        <v>3.7339912509412279</v>
      </c>
      <c r="BJ46" s="64">
        <v>2.8587092394883462</v>
      </c>
      <c r="BK46" s="65"/>
      <c r="BL46" s="65"/>
      <c r="BM46" s="65"/>
      <c r="BN46" s="65"/>
      <c r="BO46" s="65"/>
      <c r="BP46" s="65"/>
    </row>
    <row r="47" spans="1:68" x14ac:dyDescent="0.25">
      <c r="A47" s="54">
        <v>42349</v>
      </c>
      <c r="B47" s="55">
        <v>38</v>
      </c>
      <c r="C47" s="56">
        <v>8.6999999999999993</v>
      </c>
      <c r="D47" s="56"/>
      <c r="E47" s="56">
        <v>11</v>
      </c>
      <c r="F47" s="57">
        <f t="shared" si="8"/>
        <v>9.9</v>
      </c>
      <c r="G47" s="4">
        <v>11</v>
      </c>
      <c r="H47" s="58">
        <v>42349</v>
      </c>
      <c r="I47" s="59">
        <v>391.4000000000002</v>
      </c>
      <c r="J47" s="60">
        <f t="shared" si="9"/>
        <v>0.24729891956782715</v>
      </c>
      <c r="K47" s="60">
        <f t="shared" si="10"/>
        <v>0.23773080660835771</v>
      </c>
      <c r="L47" s="61">
        <f t="shared" si="35"/>
        <v>0.60272239857365306</v>
      </c>
      <c r="M47" s="4">
        <f t="shared" si="11"/>
        <v>5.2436848675907815</v>
      </c>
      <c r="N47" s="62">
        <f t="shared" si="26"/>
        <v>4.8044336927526263</v>
      </c>
      <c r="O47" s="61">
        <f t="shared" si="27"/>
        <v>133.97727989553854</v>
      </c>
      <c r="P47" s="7">
        <f t="shared" si="28"/>
        <v>0.4864824978051509</v>
      </c>
      <c r="Q47" s="61">
        <f t="shared" si="4"/>
        <v>0.4808127787009161</v>
      </c>
      <c r="R47" s="4">
        <f t="shared" si="12"/>
        <v>4.1830711746979699</v>
      </c>
      <c r="S47" s="62">
        <f t="shared" si="23"/>
        <v>3.694899235636</v>
      </c>
      <c r="T47" s="61">
        <f t="shared" si="29"/>
        <v>130.09827899356171</v>
      </c>
      <c r="U47" s="4">
        <f t="shared" si="24"/>
        <v>0.47239752720973754</v>
      </c>
      <c r="AF47" s="61">
        <f t="shared" si="13"/>
        <v>0.60272239857365306</v>
      </c>
      <c r="AG47" s="61">
        <f t="shared" si="14"/>
        <v>5.2436848675907815</v>
      </c>
      <c r="AH47" s="61">
        <f t="shared" si="7"/>
        <v>5.2436848675907815</v>
      </c>
      <c r="AI47" s="65">
        <f t="shared" si="30"/>
        <v>167.96521378912183</v>
      </c>
      <c r="AJ47" s="49">
        <f t="shared" si="25"/>
        <v>0.60989547490603435</v>
      </c>
      <c r="AK47" s="49" t="str">
        <f t="shared" si="19"/>
        <v xml:space="preserve"> </v>
      </c>
      <c r="AL47" s="61">
        <f t="shared" si="15"/>
        <v>0.4808127787009161</v>
      </c>
      <c r="AM47" s="61">
        <f t="shared" si="16"/>
        <v>4.1830711746979699</v>
      </c>
      <c r="AN47" s="61">
        <f t="shared" si="17"/>
        <v>4.1830711746979699</v>
      </c>
      <c r="AO47" s="65">
        <f t="shared" si="31"/>
        <v>166.87985489659303</v>
      </c>
      <c r="AP47" s="49">
        <f t="shared" si="32"/>
        <v>0.60595444770004736</v>
      </c>
      <c r="AQ47" s="49" t="str">
        <f t="shared" si="20"/>
        <v xml:space="preserve"> </v>
      </c>
      <c r="AY47" s="51"/>
      <c r="AZ47" s="51"/>
      <c r="BB47" s="52"/>
      <c r="BC47" s="52"/>
      <c r="BE47" s="64">
        <v>5.5701535430666764</v>
      </c>
      <c r="BF47" s="64">
        <v>4.8596589524208369</v>
      </c>
      <c r="BG47" s="64">
        <v>5.8839405422269282</v>
      </c>
      <c r="BH47" s="64">
        <v>3.0976360983871025</v>
      </c>
      <c r="BI47" s="64">
        <v>3.7339912509412279</v>
      </c>
      <c r="BJ47" s="64">
        <v>2.8587092394883462</v>
      </c>
      <c r="BK47" s="65"/>
      <c r="BL47" s="65"/>
      <c r="BM47" s="65"/>
      <c r="BN47" s="65"/>
      <c r="BO47" s="65"/>
      <c r="BP47" s="65"/>
    </row>
    <row r="48" spans="1:68" x14ac:dyDescent="0.25">
      <c r="A48" s="54">
        <v>42350</v>
      </c>
      <c r="B48" s="55">
        <v>39</v>
      </c>
      <c r="C48" s="56">
        <v>5.4</v>
      </c>
      <c r="D48" s="56"/>
      <c r="E48" s="56"/>
      <c r="F48" s="57">
        <f t="shared" si="8"/>
        <v>0</v>
      </c>
      <c r="G48" s="4">
        <v>0</v>
      </c>
      <c r="H48" s="58">
        <v>42350</v>
      </c>
      <c r="I48" s="59">
        <v>406.70000000000022</v>
      </c>
      <c r="J48" s="60">
        <f t="shared" si="9"/>
        <v>0.25696594427244585</v>
      </c>
      <c r="K48" s="60">
        <f t="shared" si="10"/>
        <v>0.24702380952380962</v>
      </c>
      <c r="L48" s="61">
        <f t="shared" si="35"/>
        <v>0.63670520301870781</v>
      </c>
      <c r="M48" s="4">
        <f t="shared" si="11"/>
        <v>3.4382080963010222</v>
      </c>
      <c r="N48" s="62">
        <f t="shared" si="26"/>
        <v>3.0411419321134803</v>
      </c>
      <c r="O48" s="61">
        <f t="shared" si="27"/>
        <v>130.93613796342507</v>
      </c>
      <c r="P48" s="7">
        <f t="shared" si="28"/>
        <v>0.47543986188607507</v>
      </c>
      <c r="Q48" s="61">
        <f t="shared" si="4"/>
        <v>0.51972875806343388</v>
      </c>
      <c r="R48" s="4">
        <f t="shared" si="12"/>
        <v>2.8065352935425429</v>
      </c>
      <c r="S48" s="62">
        <f t="shared" si="23"/>
        <v>2.4105460594479129</v>
      </c>
      <c r="T48" s="61">
        <f t="shared" si="29"/>
        <v>127.6877329341138</v>
      </c>
      <c r="U48" s="4">
        <f t="shared" si="24"/>
        <v>0.46364463665255556</v>
      </c>
      <c r="AF48" s="61">
        <f t="shared" si="13"/>
        <v>0.63670520301870781</v>
      </c>
      <c r="AG48" s="61">
        <f t="shared" si="14"/>
        <v>3.4382080963010222</v>
      </c>
      <c r="AH48" s="61">
        <f t="shared" si="7"/>
        <v>3.4382080963010222</v>
      </c>
      <c r="AI48" s="65">
        <f t="shared" si="30"/>
        <v>164.52700569282081</v>
      </c>
      <c r="AJ48" s="49">
        <f t="shared" si="25"/>
        <v>0.59741105916056947</v>
      </c>
      <c r="AK48" s="49" t="str">
        <f t="shared" si="19"/>
        <v xml:space="preserve"> </v>
      </c>
      <c r="AL48" s="61">
        <f t="shared" si="15"/>
        <v>0.51972875806343388</v>
      </c>
      <c r="AM48" s="61">
        <f t="shared" si="16"/>
        <v>2.8065352935425429</v>
      </c>
      <c r="AN48" s="61">
        <f t="shared" si="17"/>
        <v>2.8065352935425429</v>
      </c>
      <c r="AO48" s="65">
        <f t="shared" si="31"/>
        <v>164.07331960305049</v>
      </c>
      <c r="AP48" s="49">
        <f t="shared" si="32"/>
        <v>0.59576368773801924</v>
      </c>
      <c r="AQ48" s="49" t="str">
        <f t="shared" si="20"/>
        <v xml:space="preserve"> </v>
      </c>
      <c r="AY48" s="51"/>
      <c r="AZ48" s="51"/>
      <c r="BB48" s="52"/>
      <c r="BC48" s="52"/>
      <c r="BE48" s="64">
        <v>5.5701535430666764</v>
      </c>
      <c r="BF48" s="64">
        <v>4.8596589524208369</v>
      </c>
      <c r="BG48" s="64">
        <v>5.8839405422269282</v>
      </c>
      <c r="BH48" s="64">
        <v>3.0976360983871025</v>
      </c>
      <c r="BI48" s="64">
        <v>3.7339912509412279</v>
      </c>
      <c r="BJ48" s="64">
        <v>2.8587092394883462</v>
      </c>
      <c r="BK48" s="65"/>
      <c r="BL48" s="65"/>
      <c r="BM48" s="65"/>
      <c r="BN48" s="65"/>
      <c r="BO48" s="65"/>
      <c r="BP48" s="65"/>
    </row>
    <row r="49" spans="1:68" x14ac:dyDescent="0.25">
      <c r="A49" s="54">
        <v>42351</v>
      </c>
      <c r="B49" s="55">
        <v>40</v>
      </c>
      <c r="C49" s="56">
        <v>6.8</v>
      </c>
      <c r="D49" s="56">
        <v>4</v>
      </c>
      <c r="E49" s="56"/>
      <c r="F49" s="57">
        <f t="shared" si="8"/>
        <v>0</v>
      </c>
      <c r="G49" s="4">
        <v>4</v>
      </c>
      <c r="H49" s="58">
        <v>42351</v>
      </c>
      <c r="I49" s="59">
        <v>422.60000000000019</v>
      </c>
      <c r="J49" s="60">
        <f t="shared" si="9"/>
        <v>0.26701206798508875</v>
      </c>
      <c r="K49" s="60">
        <f t="shared" si="10"/>
        <v>0.25668124392614194</v>
      </c>
      <c r="L49" s="61">
        <f t="shared" si="35"/>
        <v>0.67113814307636865</v>
      </c>
      <c r="M49" s="4">
        <f t="shared" si="11"/>
        <v>4.563739372919307</v>
      </c>
      <c r="N49" s="62">
        <f t="shared" si="26"/>
        <v>3.9450611220814507</v>
      </c>
      <c r="O49" s="61">
        <f t="shared" si="27"/>
        <v>130.99107684134361</v>
      </c>
      <c r="P49" s="7">
        <f t="shared" si="28"/>
        <v>0.47563934946021652</v>
      </c>
      <c r="Q49" s="61">
        <f t="shared" si="4"/>
        <v>0.55917211506950293</v>
      </c>
      <c r="R49" s="4">
        <f t="shared" si="12"/>
        <v>3.8023703824726196</v>
      </c>
      <c r="S49" s="62">
        <f t="shared" si="23"/>
        <v>3.2053611534544659</v>
      </c>
      <c r="T49" s="61">
        <f t="shared" si="29"/>
        <v>128.48237178065932</v>
      </c>
      <c r="U49" s="4">
        <f t="shared" si="24"/>
        <v>0.46653003551437666</v>
      </c>
      <c r="AF49" s="61">
        <f t="shared" si="13"/>
        <v>0.67113814307636865</v>
      </c>
      <c r="AG49" s="61">
        <f t="shared" si="14"/>
        <v>4.563739372919307</v>
      </c>
      <c r="AH49" s="61">
        <f t="shared" si="7"/>
        <v>4.563739372919307</v>
      </c>
      <c r="AI49" s="65">
        <f t="shared" si="30"/>
        <v>163.96326631990149</v>
      </c>
      <c r="AJ49" s="49">
        <f t="shared" si="25"/>
        <v>0.5953640752356627</v>
      </c>
      <c r="AK49" s="49" t="str">
        <f t="shared" si="19"/>
        <v xml:space="preserve"> </v>
      </c>
      <c r="AL49" s="61">
        <f t="shared" si="15"/>
        <v>0.55917211506950293</v>
      </c>
      <c r="AM49" s="61">
        <f t="shared" si="16"/>
        <v>3.8023703824726196</v>
      </c>
      <c r="AN49" s="61">
        <f t="shared" si="17"/>
        <v>3.8023703824726196</v>
      </c>
      <c r="AO49" s="65">
        <f t="shared" si="31"/>
        <v>164.27094922057788</v>
      </c>
      <c r="AP49" s="49">
        <f t="shared" si="32"/>
        <v>0.59648129709723274</v>
      </c>
      <c r="AQ49" s="49" t="str">
        <f t="shared" si="20"/>
        <v xml:space="preserve"> </v>
      </c>
      <c r="AY49" s="51"/>
      <c r="AZ49" s="51"/>
      <c r="BB49" s="52"/>
      <c r="BC49" s="52"/>
      <c r="BE49" s="64">
        <v>5.5701535430666764</v>
      </c>
      <c r="BF49" s="64">
        <v>4.8596589524208369</v>
      </c>
      <c r="BG49" s="64">
        <v>5.8839405422269282</v>
      </c>
      <c r="BH49" s="64">
        <v>3.0976360983871025</v>
      </c>
      <c r="BI49" s="64">
        <v>3.7339912509412279</v>
      </c>
      <c r="BJ49" s="64">
        <v>2.8587092394883462</v>
      </c>
      <c r="BK49" s="65"/>
      <c r="BL49" s="65"/>
      <c r="BM49" s="65"/>
      <c r="BN49" s="65"/>
      <c r="BO49" s="65"/>
      <c r="BP49" s="65"/>
    </row>
    <row r="50" spans="1:68" x14ac:dyDescent="0.25">
      <c r="A50" s="54">
        <v>42352</v>
      </c>
      <c r="B50" s="55">
        <v>41</v>
      </c>
      <c r="C50" s="56">
        <v>4.9000000000000004</v>
      </c>
      <c r="D50" s="56">
        <v>3.5</v>
      </c>
      <c r="E50" s="56"/>
      <c r="F50" s="57">
        <f t="shared" si="8"/>
        <v>0</v>
      </c>
      <c r="G50" s="4">
        <v>3.5</v>
      </c>
      <c r="H50" s="58">
        <v>42352</v>
      </c>
      <c r="I50" s="59">
        <v>433.50000000000017</v>
      </c>
      <c r="J50" s="60">
        <f t="shared" si="9"/>
        <v>0.27389903329752951</v>
      </c>
      <c r="K50" s="60">
        <f t="shared" si="10"/>
        <v>0.26330174927113709</v>
      </c>
      <c r="L50" s="61">
        <f t="shared" si="35"/>
        <v>0.69422343481059146</v>
      </c>
      <c r="M50" s="4">
        <f t="shared" si="11"/>
        <v>3.4016948305718984</v>
      </c>
      <c r="N50" s="62">
        <f t="shared" si="26"/>
        <v>2.9417816659552711</v>
      </c>
      <c r="O50" s="61">
        <f t="shared" si="27"/>
        <v>131.54929517538835</v>
      </c>
      <c r="P50" s="7">
        <f t="shared" si="28"/>
        <v>0.47766628603989963</v>
      </c>
      <c r="Q50" s="61">
        <f t="shared" si="4"/>
        <v>0.58562378648785518</v>
      </c>
      <c r="R50" s="4">
        <f t="shared" si="12"/>
        <v>2.8695565537904906</v>
      </c>
      <c r="S50" s="62">
        <f t="shared" si="23"/>
        <v>2.4340624017279815</v>
      </c>
      <c r="T50" s="61">
        <f t="shared" si="29"/>
        <v>129.54830937893132</v>
      </c>
      <c r="U50" s="4">
        <f t="shared" si="24"/>
        <v>0.47040054240715806</v>
      </c>
      <c r="AF50" s="61">
        <f t="shared" si="13"/>
        <v>0.69422343481059146</v>
      </c>
      <c r="AG50" s="61">
        <f t="shared" si="14"/>
        <v>3.4016948305718984</v>
      </c>
      <c r="AH50" s="61">
        <f t="shared" si="7"/>
        <v>3.4016948305718984</v>
      </c>
      <c r="AI50" s="65">
        <f t="shared" si="30"/>
        <v>164.06157148932959</v>
      </c>
      <c r="AJ50" s="49">
        <f t="shared" si="25"/>
        <v>0.59572102937301963</v>
      </c>
      <c r="AK50" s="49" t="str">
        <f t="shared" si="19"/>
        <v xml:space="preserve"> </v>
      </c>
      <c r="AL50" s="61">
        <f t="shared" si="15"/>
        <v>0.58562378648785518</v>
      </c>
      <c r="AM50" s="61">
        <f t="shared" si="16"/>
        <v>2.8695565537904906</v>
      </c>
      <c r="AN50" s="61">
        <f t="shared" si="17"/>
        <v>2.8695565537904906</v>
      </c>
      <c r="AO50" s="65">
        <f t="shared" si="31"/>
        <v>164.90139266678739</v>
      </c>
      <c r="AP50" s="49">
        <f t="shared" si="32"/>
        <v>0.59877048898615615</v>
      </c>
      <c r="AQ50" s="49" t="str">
        <f t="shared" si="20"/>
        <v xml:space="preserve"> </v>
      </c>
      <c r="AY50" s="51"/>
      <c r="AZ50" s="51"/>
      <c r="BB50" s="52"/>
      <c r="BC50" s="52"/>
      <c r="BE50" s="64">
        <v>5.5701535430666764</v>
      </c>
      <c r="BF50" s="64">
        <v>4.8596589524208369</v>
      </c>
      <c r="BG50" s="64">
        <v>5.8839405422269282</v>
      </c>
      <c r="BH50" s="64">
        <v>3.0976360983871025</v>
      </c>
      <c r="BI50" s="64">
        <v>3.7339912509412279</v>
      </c>
      <c r="BJ50" s="64">
        <v>2.8587092394883462</v>
      </c>
      <c r="BK50" s="65"/>
      <c r="BL50" s="65"/>
      <c r="BM50" s="65"/>
      <c r="BN50" s="65"/>
      <c r="BO50" s="65"/>
      <c r="BP50" s="65"/>
    </row>
    <row r="51" spans="1:68" x14ac:dyDescent="0.25">
      <c r="A51" s="54">
        <v>42353</v>
      </c>
      <c r="B51" s="55">
        <v>42</v>
      </c>
      <c r="C51" s="56">
        <v>5.4</v>
      </c>
      <c r="D51" s="56"/>
      <c r="E51" s="56"/>
      <c r="F51" s="57">
        <f t="shared" si="8"/>
        <v>0</v>
      </c>
      <c r="G51" s="4">
        <v>0</v>
      </c>
      <c r="H51" s="58">
        <v>42353</v>
      </c>
      <c r="I51" s="59">
        <v>442.90000000000015</v>
      </c>
      <c r="J51" s="60">
        <f t="shared" si="9"/>
        <v>0.27983825108990962</v>
      </c>
      <c r="K51" s="60">
        <f t="shared" si="10"/>
        <v>0.26901117589893103</v>
      </c>
      <c r="L51" s="61">
        <f t="shared" si="35"/>
        <v>0.71379238388438992</v>
      </c>
      <c r="M51" s="4">
        <f t="shared" si="11"/>
        <v>3.8544788729757058</v>
      </c>
      <c r="N51" s="62">
        <f t="shared" si="26"/>
        <v>3.3475538324973875</v>
      </c>
      <c r="O51" s="61">
        <f t="shared" si="27"/>
        <v>128.20174134289095</v>
      </c>
      <c r="P51" s="7">
        <f t="shared" si="28"/>
        <v>0.46551104336561716</v>
      </c>
      <c r="Q51" s="61">
        <f t="shared" si="4"/>
        <v>0.60805114891307388</v>
      </c>
      <c r="R51" s="4">
        <f t="shared" si="12"/>
        <v>3.2834762041305994</v>
      </c>
      <c r="S51" s="62">
        <f t="shared" si="23"/>
        <v>2.8082708861891459</v>
      </c>
      <c r="T51" s="61">
        <f t="shared" si="29"/>
        <v>126.74003849274217</v>
      </c>
      <c r="U51" s="4">
        <f t="shared" si="24"/>
        <v>0.46020348036580311</v>
      </c>
      <c r="AF51" s="61">
        <f t="shared" si="13"/>
        <v>0.71379238388438992</v>
      </c>
      <c r="AG51" s="61">
        <f t="shared" si="14"/>
        <v>3.8544788729757058</v>
      </c>
      <c r="AH51" s="61">
        <f t="shared" si="7"/>
        <v>3.8544788729757058</v>
      </c>
      <c r="AI51" s="65">
        <f t="shared" si="30"/>
        <v>160.20709261635389</v>
      </c>
      <c r="AJ51" s="49">
        <f t="shared" si="25"/>
        <v>0.58172510027724733</v>
      </c>
      <c r="AK51" s="49" t="str">
        <f t="shared" si="19"/>
        <v xml:space="preserve"> </v>
      </c>
      <c r="AL51" s="61">
        <f t="shared" si="15"/>
        <v>0.60805114891307388</v>
      </c>
      <c r="AM51" s="61">
        <f t="shared" si="16"/>
        <v>3.2834762041305994</v>
      </c>
      <c r="AN51" s="61">
        <f t="shared" si="17"/>
        <v>3.2834762041305994</v>
      </c>
      <c r="AO51" s="65">
        <f t="shared" si="31"/>
        <v>161.61791646265678</v>
      </c>
      <c r="AP51" s="49">
        <f t="shared" si="32"/>
        <v>0.5868479174388409</v>
      </c>
      <c r="AQ51" s="49" t="str">
        <f t="shared" si="20"/>
        <v xml:space="preserve"> </v>
      </c>
      <c r="AY51" s="51"/>
      <c r="AZ51" s="51"/>
      <c r="BB51" s="52"/>
      <c r="BC51" s="52"/>
      <c r="BE51" s="64">
        <v>5.5701535430666764</v>
      </c>
      <c r="BF51" s="64">
        <v>4.8596589524208369</v>
      </c>
      <c r="BG51" s="64">
        <v>5.8839405422269282</v>
      </c>
      <c r="BH51" s="64">
        <v>3.0976360983871025</v>
      </c>
      <c r="BI51" s="64">
        <v>3.7339912509412279</v>
      </c>
      <c r="BJ51" s="64">
        <v>2.8587092394883462</v>
      </c>
      <c r="BK51" s="65"/>
      <c r="BL51" s="65"/>
      <c r="BM51" s="65"/>
      <c r="BN51" s="65"/>
      <c r="BO51" s="65"/>
      <c r="BP51" s="65"/>
    </row>
    <row r="52" spans="1:68" x14ac:dyDescent="0.25">
      <c r="A52" s="54">
        <v>42354</v>
      </c>
      <c r="B52" s="55">
        <v>43</v>
      </c>
      <c r="C52" s="56">
        <v>5.2</v>
      </c>
      <c r="D52" s="56"/>
      <c r="E52" s="56"/>
      <c r="F52" s="57">
        <f t="shared" si="8"/>
        <v>0</v>
      </c>
      <c r="G52" s="4">
        <v>0</v>
      </c>
      <c r="H52" s="58">
        <v>42354</v>
      </c>
      <c r="I52" s="59">
        <v>455.00000000000017</v>
      </c>
      <c r="J52" s="60">
        <f t="shared" si="9"/>
        <v>0.28748341441839892</v>
      </c>
      <c r="K52" s="60">
        <f t="shared" si="10"/>
        <v>0.27636054421768713</v>
      </c>
      <c r="L52" s="61">
        <f t="shared" si="35"/>
        <v>0.7385193959981956</v>
      </c>
      <c r="M52" s="4">
        <f t="shared" si="11"/>
        <v>3.8403008591906174</v>
      </c>
      <c r="N52" s="62">
        <f t="shared" si="26"/>
        <v>3.2503681087267275</v>
      </c>
      <c r="O52" s="61">
        <f t="shared" si="27"/>
        <v>124.95137323416422</v>
      </c>
      <c r="P52" s="7">
        <f t="shared" si="28"/>
        <v>0.45370869002964498</v>
      </c>
      <c r="Q52" s="61">
        <f t="shared" si="4"/>
        <v>0.63639666310715259</v>
      </c>
      <c r="R52" s="4">
        <f t="shared" si="12"/>
        <v>3.3092626481571936</v>
      </c>
      <c r="S52" s="62">
        <f t="shared" si="23"/>
        <v>2.7689712511390812</v>
      </c>
      <c r="T52" s="61">
        <f t="shared" si="29"/>
        <v>123.97106724160309</v>
      </c>
      <c r="U52" s="4">
        <f t="shared" si="24"/>
        <v>0.45014911852433953</v>
      </c>
      <c r="V52" s="4">
        <f>+AVERAGE(L45:L51)</f>
        <v>0.63268733037752001</v>
      </c>
      <c r="W52" s="4">
        <f t="shared" ref="W52:AE52" si="42">+AVERAGE(M45:M51)</f>
        <v>3.9695982113074448</v>
      </c>
      <c r="X52" s="4">
        <f t="shared" si="42"/>
        <v>3.5720902250583668</v>
      </c>
      <c r="Y52" s="4">
        <f t="shared" si="42"/>
        <v>133.85335426960617</v>
      </c>
      <c r="Z52" s="4">
        <f t="shared" si="42"/>
        <v>0.48603251368774947</v>
      </c>
      <c r="AA52" s="4">
        <f t="shared" si="42"/>
        <v>0.51514500198240609</v>
      </c>
      <c r="AB52" s="4">
        <f t="shared" si="42"/>
        <v>3.220717608491821</v>
      </c>
      <c r="AC52" s="4">
        <f t="shared" si="42"/>
        <v>2.8058311083064686</v>
      </c>
      <c r="AD52" s="4">
        <f t="shared" si="42"/>
        <v>130.42021982439633</v>
      </c>
      <c r="AE52" s="4">
        <f t="shared" si="42"/>
        <v>0.47356652078575273</v>
      </c>
      <c r="AF52" s="61">
        <f t="shared" si="13"/>
        <v>0.7385193959981956</v>
      </c>
      <c r="AG52" s="61">
        <f t="shared" si="14"/>
        <v>3.8403008591906174</v>
      </c>
      <c r="AH52" s="61">
        <f t="shared" si="7"/>
        <v>3.8403008591906174</v>
      </c>
      <c r="AI52" s="65">
        <f t="shared" si="30"/>
        <v>156.36679175716327</v>
      </c>
      <c r="AJ52" s="49">
        <f t="shared" si="25"/>
        <v>0.56778065271301115</v>
      </c>
      <c r="AK52" s="49" t="str">
        <f t="shared" si="19"/>
        <v xml:space="preserve"> </v>
      </c>
      <c r="AL52" s="61">
        <f t="shared" si="15"/>
        <v>0.63639666310715259</v>
      </c>
      <c r="AM52" s="61">
        <f t="shared" si="16"/>
        <v>3.3092626481571936</v>
      </c>
      <c r="AN52" s="61">
        <f t="shared" si="17"/>
        <v>3.3092626481571936</v>
      </c>
      <c r="AO52" s="65">
        <f t="shared" si="31"/>
        <v>158.30865381449959</v>
      </c>
      <c r="AP52" s="49">
        <f t="shared" si="32"/>
        <v>0.57483171319716631</v>
      </c>
      <c r="AQ52" s="49" t="str">
        <f t="shared" si="20"/>
        <v xml:space="preserve"> </v>
      </c>
      <c r="AR52" s="68">
        <v>42354</v>
      </c>
      <c r="AS52" s="69">
        <v>468.10040905234797</v>
      </c>
      <c r="AT52" s="69">
        <v>465.64041476697304</v>
      </c>
      <c r="AU52" s="69">
        <v>473.04551213920269</v>
      </c>
      <c r="AV52" s="69">
        <v>496.45131212620618</v>
      </c>
      <c r="AW52" s="69">
        <v>494.41211003020379</v>
      </c>
      <c r="AX52" s="69">
        <v>491.89002532043304</v>
      </c>
      <c r="AY52" s="70">
        <f t="shared" ref="AY52:BD52" si="43">+(AS52-$C$3)/($C$4-$C$3)</f>
        <v>0.47748877651542471</v>
      </c>
      <c r="AZ52" s="70">
        <f t="shared" si="43"/>
        <v>0.46855633539205893</v>
      </c>
      <c r="BA52" s="71">
        <f t="shared" si="43"/>
        <v>0.49544485163109175</v>
      </c>
      <c r="BB52" s="72">
        <f t="shared" si="43"/>
        <v>0.58043323212130049</v>
      </c>
      <c r="BC52" s="72">
        <f t="shared" si="43"/>
        <v>0.5730287219687864</v>
      </c>
      <c r="BD52" s="71">
        <f t="shared" si="43"/>
        <v>0.56387082541914679</v>
      </c>
      <c r="BE52" s="64">
        <v>3.3080571481505281</v>
      </c>
      <c r="BF52" s="64">
        <v>5.0542301514114252</v>
      </c>
      <c r="BG52" s="64">
        <v>4.9545662774593362</v>
      </c>
      <c r="BH52" s="64">
        <v>2.9180568290460562</v>
      </c>
      <c r="BI52" s="64">
        <v>2.7895888714483807</v>
      </c>
      <c r="BJ52" s="64">
        <v>3.610893110124263</v>
      </c>
      <c r="BK52" s="65">
        <v>3.3080571481505281</v>
      </c>
      <c r="BL52" s="65">
        <v>5.0542301514114252</v>
      </c>
      <c r="BM52" s="65">
        <v>4.9545662774593362</v>
      </c>
      <c r="BN52" s="65">
        <v>2.9180568290460562</v>
      </c>
      <c r="BO52" s="65">
        <v>2.7895888714483807</v>
      </c>
      <c r="BP52" s="65">
        <v>3.610893110124263</v>
      </c>
    </row>
    <row r="53" spans="1:68" x14ac:dyDescent="0.25">
      <c r="A53" s="54">
        <v>42355</v>
      </c>
      <c r="B53" s="55">
        <v>44</v>
      </c>
      <c r="C53" s="56">
        <v>5.9</v>
      </c>
      <c r="D53" s="56"/>
      <c r="E53" s="56">
        <v>8</v>
      </c>
      <c r="F53" s="57">
        <f t="shared" si="8"/>
        <v>7.2</v>
      </c>
      <c r="G53" s="4">
        <v>8</v>
      </c>
      <c r="H53" s="58">
        <v>42355</v>
      </c>
      <c r="I53" s="59">
        <v>471.00000000000017</v>
      </c>
      <c r="J53" s="60">
        <f t="shared" si="9"/>
        <v>0.2975927212990459</v>
      </c>
      <c r="K53" s="60">
        <f t="shared" si="10"/>
        <v>0.28607871720116623</v>
      </c>
      <c r="L53" s="61">
        <f t="shared" si="35"/>
        <v>0.77041643578037233</v>
      </c>
      <c r="M53" s="4">
        <f t="shared" si="11"/>
        <v>4.5454569711041968</v>
      </c>
      <c r="N53" s="62">
        <f t="shared" si="26"/>
        <v>3.749660596265096</v>
      </c>
      <c r="O53" s="61">
        <f t="shared" si="27"/>
        <v>121.20171263789912</v>
      </c>
      <c r="P53" s="7">
        <f t="shared" si="28"/>
        <v>0.44009336469825394</v>
      </c>
      <c r="Q53" s="61">
        <f t="shared" si="4"/>
        <v>0.6729731720092903</v>
      </c>
      <c r="R53" s="4">
        <f t="shared" si="12"/>
        <v>3.970541714854813</v>
      </c>
      <c r="S53" s="62">
        <f t="shared" si="23"/>
        <v>3.2497015509200242</v>
      </c>
      <c r="T53" s="61">
        <f t="shared" si="29"/>
        <v>120.72136569068307</v>
      </c>
      <c r="U53" s="4">
        <f t="shared" si="24"/>
        <v>0.43834918551446289</v>
      </c>
      <c r="AF53" s="61">
        <f t="shared" si="13"/>
        <v>0.77041643578037233</v>
      </c>
      <c r="AG53" s="61">
        <f t="shared" si="14"/>
        <v>4.5454569711041968</v>
      </c>
      <c r="AH53" s="61">
        <f t="shared" si="7"/>
        <v>4.5454569711041968</v>
      </c>
      <c r="AI53" s="65">
        <f t="shared" si="30"/>
        <v>159.02133478605907</v>
      </c>
      <c r="AJ53" s="49">
        <f t="shared" si="25"/>
        <v>0.5774195162892487</v>
      </c>
      <c r="AK53" s="49" t="str">
        <f t="shared" si="19"/>
        <v xml:space="preserve"> </v>
      </c>
      <c r="AL53" s="61">
        <f t="shared" si="15"/>
        <v>0.6729731720092903</v>
      </c>
      <c r="AM53" s="61">
        <f t="shared" si="16"/>
        <v>3.970541714854813</v>
      </c>
      <c r="AN53" s="61">
        <f t="shared" si="17"/>
        <v>3.970541714854813</v>
      </c>
      <c r="AO53" s="65">
        <f t="shared" si="31"/>
        <v>161.53811209964476</v>
      </c>
      <c r="AP53" s="49">
        <f t="shared" si="32"/>
        <v>0.58655814124780237</v>
      </c>
      <c r="AQ53" s="49" t="str">
        <f t="shared" si="20"/>
        <v xml:space="preserve"> </v>
      </c>
      <c r="AY53" s="51"/>
      <c r="AZ53" s="51"/>
      <c r="BB53" s="52"/>
      <c r="BC53" s="52"/>
      <c r="BE53" s="64">
        <v>3.3080571481505281</v>
      </c>
      <c r="BF53" s="64">
        <v>5.0542301514114252</v>
      </c>
      <c r="BG53" s="64">
        <v>4.9545662774593362</v>
      </c>
      <c r="BH53" s="64">
        <v>2.9180568290460562</v>
      </c>
      <c r="BI53" s="64">
        <v>2.7895888714483807</v>
      </c>
      <c r="BJ53" s="64">
        <v>3.610893110124263</v>
      </c>
      <c r="BK53" s="65"/>
      <c r="BL53" s="65"/>
      <c r="BM53" s="65"/>
      <c r="BN53" s="65"/>
      <c r="BO53" s="65"/>
      <c r="BP53" s="65"/>
    </row>
    <row r="54" spans="1:68" x14ac:dyDescent="0.25">
      <c r="A54" s="54">
        <v>42356</v>
      </c>
      <c r="B54" s="55">
        <v>45</v>
      </c>
      <c r="C54" s="56">
        <v>6.3</v>
      </c>
      <c r="D54" s="56"/>
      <c r="E54" s="56"/>
      <c r="F54" s="57">
        <f t="shared" si="8"/>
        <v>0</v>
      </c>
      <c r="G54" s="4">
        <v>0</v>
      </c>
      <c r="H54" s="58">
        <v>42356</v>
      </c>
      <c r="I54" s="59">
        <v>479.60000000000019</v>
      </c>
      <c r="J54" s="60">
        <f t="shared" si="9"/>
        <v>0.30302647374739367</v>
      </c>
      <c r="K54" s="60">
        <f t="shared" si="10"/>
        <v>0.29130223517978626</v>
      </c>
      <c r="L54" s="61">
        <f t="shared" si="35"/>
        <v>0.78718473067486083</v>
      </c>
      <c r="M54" s="4">
        <f t="shared" si="11"/>
        <v>4.9592638032516234</v>
      </c>
      <c r="N54" s="62">
        <f t="shared" si="26"/>
        <v>3.9682528974532119</v>
      </c>
      <c r="O54" s="61">
        <f t="shared" si="27"/>
        <v>117.23345974044591</v>
      </c>
      <c r="P54" s="7">
        <f t="shared" si="28"/>
        <v>0.42568431278302804</v>
      </c>
      <c r="Q54" s="61">
        <f t="shared" si="4"/>
        <v>0.69220711975817972</v>
      </c>
      <c r="R54" s="4">
        <f t="shared" si="12"/>
        <v>4.3609048544765319</v>
      </c>
      <c r="S54" s="62">
        <f t="shared" si="23"/>
        <v>3.4756347110288273</v>
      </c>
      <c r="T54" s="61">
        <f t="shared" si="29"/>
        <v>117.24573097965424</v>
      </c>
      <c r="U54" s="4">
        <f t="shared" si="24"/>
        <v>0.42572887065960147</v>
      </c>
      <c r="AF54" s="61">
        <f t="shared" si="13"/>
        <v>0.78718473067486083</v>
      </c>
      <c r="AG54" s="61">
        <f t="shared" si="14"/>
        <v>4.9592638032516234</v>
      </c>
      <c r="AH54" s="61">
        <f t="shared" si="7"/>
        <v>4.9592638032516234</v>
      </c>
      <c r="AI54" s="65">
        <f t="shared" si="30"/>
        <v>154.06207098280746</v>
      </c>
      <c r="AJ54" s="49">
        <f t="shared" si="25"/>
        <v>0.55941202245028132</v>
      </c>
      <c r="AK54" s="49" t="str">
        <f t="shared" si="19"/>
        <v xml:space="preserve"> </v>
      </c>
      <c r="AL54" s="61">
        <f t="shared" si="15"/>
        <v>0.69220711975817972</v>
      </c>
      <c r="AM54" s="61">
        <f t="shared" si="16"/>
        <v>4.3609048544765319</v>
      </c>
      <c r="AN54" s="61">
        <f t="shared" si="17"/>
        <v>4.3609048544765319</v>
      </c>
      <c r="AO54" s="65">
        <f t="shared" si="31"/>
        <v>157.17720724516823</v>
      </c>
      <c r="AP54" s="49">
        <f t="shared" si="32"/>
        <v>0.57072333785464147</v>
      </c>
      <c r="AQ54" s="49" t="str">
        <f t="shared" si="20"/>
        <v xml:space="preserve"> </v>
      </c>
      <c r="AY54" s="51"/>
      <c r="AZ54" s="51"/>
      <c r="BB54" s="52"/>
      <c r="BC54" s="52"/>
      <c r="BE54" s="64">
        <v>3.3080571481505281</v>
      </c>
      <c r="BF54" s="64">
        <v>5.0542301514114252</v>
      </c>
      <c r="BG54" s="64">
        <v>4.9545662774593362</v>
      </c>
      <c r="BH54" s="64">
        <v>2.9180568290460562</v>
      </c>
      <c r="BI54" s="64">
        <v>2.7895888714483807</v>
      </c>
      <c r="BJ54" s="64">
        <v>3.610893110124263</v>
      </c>
      <c r="BK54" s="65"/>
      <c r="BL54" s="65"/>
      <c r="BM54" s="65"/>
      <c r="BN54" s="65"/>
      <c r="BO54" s="65"/>
      <c r="BP54" s="65"/>
    </row>
    <row r="55" spans="1:68" x14ac:dyDescent="0.25">
      <c r="A55" s="54">
        <v>42357</v>
      </c>
      <c r="B55" s="55">
        <v>46</v>
      </c>
      <c r="C55" s="56">
        <v>5.6</v>
      </c>
      <c r="D55" s="56"/>
      <c r="E55" s="56"/>
      <c r="F55" s="57">
        <f t="shared" si="8"/>
        <v>0</v>
      </c>
      <c r="G55" s="4">
        <v>0</v>
      </c>
      <c r="H55" s="58">
        <v>42357</v>
      </c>
      <c r="I55" s="59">
        <v>489.50000000000017</v>
      </c>
      <c r="J55" s="60">
        <f t="shared" si="9"/>
        <v>0.30928160737979399</v>
      </c>
      <c r="K55" s="60">
        <f t="shared" si="10"/>
        <v>0.29731535471331394</v>
      </c>
      <c r="L55" s="61">
        <f t="shared" si="35"/>
        <v>0.80616194505433902</v>
      </c>
      <c r="M55" s="4">
        <f t="shared" si="11"/>
        <v>4.5145068923042979</v>
      </c>
      <c r="N55" s="62">
        <f t="shared" si="26"/>
        <v>3.4940995709178155</v>
      </c>
      <c r="O55" s="61">
        <f t="shared" si="27"/>
        <v>113.7393601695281</v>
      </c>
      <c r="P55" s="7">
        <f t="shared" si="28"/>
        <v>0.41299695050663798</v>
      </c>
      <c r="Q55" s="61">
        <f t="shared" si="4"/>
        <v>0.71397979572271375</v>
      </c>
      <c r="R55" s="4">
        <f t="shared" si="12"/>
        <v>3.9982868560471969</v>
      </c>
      <c r="S55" s="62">
        <f t="shared" si="23"/>
        <v>3.0948839050874573</v>
      </c>
      <c r="T55" s="61">
        <f t="shared" si="29"/>
        <v>114.15084707456678</v>
      </c>
      <c r="U55" s="4">
        <f t="shared" si="24"/>
        <v>0.41449109322645894</v>
      </c>
      <c r="AF55" s="61">
        <f t="shared" si="13"/>
        <v>0.80616194505433902</v>
      </c>
      <c r="AG55" s="61">
        <f t="shared" si="14"/>
        <v>4.5145068923042979</v>
      </c>
      <c r="AH55" s="61">
        <f t="shared" si="7"/>
        <v>4.5145068923042979</v>
      </c>
      <c r="AI55" s="65">
        <f t="shared" si="30"/>
        <v>149.54756409050316</v>
      </c>
      <c r="AJ55" s="49">
        <f t="shared" si="25"/>
        <v>0.54301947745280743</v>
      </c>
      <c r="AK55" s="49" t="str">
        <f t="shared" si="19"/>
        <v xml:space="preserve"> </v>
      </c>
      <c r="AL55" s="61">
        <f t="shared" si="15"/>
        <v>0.71397979572271375</v>
      </c>
      <c r="AM55" s="61">
        <f t="shared" si="16"/>
        <v>3.9982868560471969</v>
      </c>
      <c r="AN55" s="61">
        <f t="shared" si="17"/>
        <v>3.9982868560471969</v>
      </c>
      <c r="AO55" s="65">
        <f t="shared" si="31"/>
        <v>153.17892038912103</v>
      </c>
      <c r="AP55" s="49">
        <f t="shared" si="32"/>
        <v>0.55620523017110035</v>
      </c>
      <c r="AQ55" s="49" t="str">
        <f t="shared" si="20"/>
        <v xml:space="preserve"> </v>
      </c>
      <c r="AY55" s="51"/>
      <c r="AZ55" s="51"/>
      <c r="BB55" s="52"/>
      <c r="BC55" s="52"/>
      <c r="BE55" s="64">
        <v>3.3080571481505281</v>
      </c>
      <c r="BF55" s="64">
        <v>5.0542301514114252</v>
      </c>
      <c r="BG55" s="64">
        <v>4.9545662774593362</v>
      </c>
      <c r="BH55" s="64">
        <v>2.9180568290460562</v>
      </c>
      <c r="BI55" s="64">
        <v>2.7895888714483807</v>
      </c>
      <c r="BJ55" s="64">
        <v>3.610893110124263</v>
      </c>
      <c r="BK55" s="65"/>
      <c r="BL55" s="65"/>
      <c r="BM55" s="65"/>
      <c r="BN55" s="65"/>
      <c r="BO55" s="65"/>
      <c r="BP55" s="65"/>
    </row>
    <row r="56" spans="1:68" x14ac:dyDescent="0.25">
      <c r="A56" s="54">
        <v>42358</v>
      </c>
      <c r="B56" s="55">
        <v>47</v>
      </c>
      <c r="C56" s="56">
        <v>6.1</v>
      </c>
      <c r="D56" s="56"/>
      <c r="E56" s="56"/>
      <c r="F56" s="57">
        <f t="shared" si="8"/>
        <v>0</v>
      </c>
      <c r="G56" s="4">
        <v>0</v>
      </c>
      <c r="H56" s="58">
        <v>42358</v>
      </c>
      <c r="I56" s="59">
        <v>501.00000000000017</v>
      </c>
      <c r="J56" s="60">
        <f t="shared" si="9"/>
        <v>0.31654767170025899</v>
      </c>
      <c r="K56" s="60">
        <f t="shared" si="10"/>
        <v>0.30430029154518956</v>
      </c>
      <c r="L56" s="61">
        <f t="shared" si="35"/>
        <v>0.82776837353589927</v>
      </c>
      <c r="M56" s="4">
        <f t="shared" si="11"/>
        <v>5.0493870785689854</v>
      </c>
      <c r="N56" s="62">
        <f t="shared" si="26"/>
        <v>3.7916026643211134</v>
      </c>
      <c r="O56" s="61">
        <f t="shared" si="27"/>
        <v>109.94775750520698</v>
      </c>
      <c r="P56" s="7">
        <f t="shared" si="28"/>
        <v>0.39922933008426648</v>
      </c>
      <c r="Q56" s="61">
        <f t="shared" si="4"/>
        <v>0.73877582413663967</v>
      </c>
      <c r="R56" s="4">
        <f t="shared" si="12"/>
        <v>4.5065325272335013</v>
      </c>
      <c r="S56" s="62">
        <f t="shared" si="23"/>
        <v>3.3962138070429284</v>
      </c>
      <c r="T56" s="61">
        <f t="shared" si="29"/>
        <v>110.75463326752386</v>
      </c>
      <c r="U56" s="4">
        <f t="shared" si="24"/>
        <v>0.40215916219144471</v>
      </c>
      <c r="AF56" s="61">
        <f t="shared" si="13"/>
        <v>0.82776837353589927</v>
      </c>
      <c r="AG56" s="61">
        <f t="shared" si="14"/>
        <v>5.0493870785689854</v>
      </c>
      <c r="AH56" s="61">
        <f t="shared" si="7"/>
        <v>4.985300968839069</v>
      </c>
      <c r="AI56" s="65">
        <f t="shared" si="30"/>
        <v>144.5622631216641</v>
      </c>
      <c r="AJ56" s="49">
        <f t="shared" si="25"/>
        <v>0.52491744052891831</v>
      </c>
      <c r="AK56" s="49" t="str">
        <f t="shared" si="19"/>
        <v xml:space="preserve"> </v>
      </c>
      <c r="AL56" s="61">
        <f t="shared" si="15"/>
        <v>0.73877582413663967</v>
      </c>
      <c r="AM56" s="61">
        <f t="shared" si="16"/>
        <v>4.5065325272335013</v>
      </c>
      <c r="AN56" s="61">
        <f t="shared" si="17"/>
        <v>4.5065325272335013</v>
      </c>
      <c r="AO56" s="65">
        <f t="shared" si="31"/>
        <v>148.67238786188753</v>
      </c>
      <c r="AP56" s="49">
        <f t="shared" si="32"/>
        <v>0.53984164074759455</v>
      </c>
      <c r="AQ56" s="49" t="str">
        <f t="shared" si="20"/>
        <v xml:space="preserve"> </v>
      </c>
      <c r="AY56" s="51"/>
      <c r="AZ56" s="51"/>
      <c r="BB56" s="52"/>
      <c r="BC56" s="52"/>
      <c r="BE56" s="64">
        <v>3.3080571481505281</v>
      </c>
      <c r="BF56" s="64">
        <v>5.0542301514114252</v>
      </c>
      <c r="BG56" s="64">
        <v>4.9545662774593362</v>
      </c>
      <c r="BH56" s="64">
        <v>2.9180568290460562</v>
      </c>
      <c r="BI56" s="64">
        <v>2.7895888714483807</v>
      </c>
      <c r="BJ56" s="64">
        <v>3.610893110124263</v>
      </c>
      <c r="BK56" s="65"/>
      <c r="BL56" s="65"/>
      <c r="BM56" s="65"/>
      <c r="BN56" s="65"/>
      <c r="BO56" s="65"/>
      <c r="BP56" s="65"/>
    </row>
    <row r="57" spans="1:68" x14ac:dyDescent="0.25">
      <c r="A57" s="54">
        <v>42359</v>
      </c>
      <c r="B57" s="55">
        <v>48</v>
      </c>
      <c r="C57" s="56">
        <v>3.3</v>
      </c>
      <c r="D57" s="56"/>
      <c r="E57" s="56"/>
      <c r="F57" s="57">
        <f t="shared" si="8"/>
        <v>0</v>
      </c>
      <c r="G57" s="4">
        <v>0</v>
      </c>
      <c r="H57" s="58">
        <v>42359</v>
      </c>
      <c r="I57" s="59">
        <v>514.00000000000023</v>
      </c>
      <c r="J57" s="60">
        <f t="shared" si="9"/>
        <v>0.32476148354078471</v>
      </c>
      <c r="K57" s="60">
        <f t="shared" si="10"/>
        <v>0.31219630709426638</v>
      </c>
      <c r="L57" s="61">
        <f t="shared" si="35"/>
        <v>0.85162642220361728</v>
      </c>
      <c r="M57" s="4">
        <f t="shared" si="11"/>
        <v>2.810367193271937</v>
      </c>
      <c r="N57" s="62">
        <f t="shared" si="26"/>
        <v>2.0399654761104644</v>
      </c>
      <c r="O57" s="61">
        <f t="shared" si="27"/>
        <v>107.90779202909651</v>
      </c>
      <c r="P57" s="7">
        <f t="shared" si="28"/>
        <v>0.39182204803593507</v>
      </c>
      <c r="Q57" s="61">
        <f t="shared" si="4"/>
        <v>0.76616489306293711</v>
      </c>
      <c r="R57" s="4">
        <f t="shared" si="12"/>
        <v>2.5283441471076924</v>
      </c>
      <c r="S57" s="62">
        <f t="shared" si="23"/>
        <v>1.8487213889681313</v>
      </c>
      <c r="T57" s="61">
        <f t="shared" si="29"/>
        <v>108.90591187855573</v>
      </c>
      <c r="U57" s="4">
        <f t="shared" si="24"/>
        <v>0.39544630311748635</v>
      </c>
      <c r="AF57" s="61">
        <f t="shared" si="13"/>
        <v>0.85162642220361728</v>
      </c>
      <c r="AG57" s="61">
        <f t="shared" si="14"/>
        <v>2.810367193271937</v>
      </c>
      <c r="AH57" s="61">
        <f t="shared" si="7"/>
        <v>2.682201370979536</v>
      </c>
      <c r="AI57" s="65">
        <f t="shared" si="30"/>
        <v>141.88006175068458</v>
      </c>
      <c r="AJ57" s="49">
        <f t="shared" si="25"/>
        <v>0.51517814724286337</v>
      </c>
      <c r="AK57" s="49" t="str">
        <f t="shared" si="19"/>
        <v xml:space="preserve"> </v>
      </c>
      <c r="AL57" s="61">
        <f t="shared" si="15"/>
        <v>0.76616489306293711</v>
      </c>
      <c r="AM57" s="61">
        <f t="shared" si="16"/>
        <v>2.5283441471076924</v>
      </c>
      <c r="AN57" s="61">
        <f t="shared" si="17"/>
        <v>2.4816462777258077</v>
      </c>
      <c r="AO57" s="65">
        <f t="shared" si="31"/>
        <v>146.19074158416171</v>
      </c>
      <c r="AP57" s="49">
        <f t="shared" si="32"/>
        <v>0.53083057946318712</v>
      </c>
      <c r="AQ57" s="49" t="str">
        <f t="shared" si="20"/>
        <v xml:space="preserve"> </v>
      </c>
      <c r="AY57" s="51"/>
      <c r="AZ57" s="51"/>
      <c r="BB57" s="52"/>
      <c r="BC57" s="52"/>
      <c r="BE57" s="64">
        <v>3.3080571481505281</v>
      </c>
      <c r="BF57" s="64">
        <v>5.0542301514114252</v>
      </c>
      <c r="BG57" s="64">
        <v>4.9545662774593362</v>
      </c>
      <c r="BH57" s="64">
        <v>2.9180568290460562</v>
      </c>
      <c r="BI57" s="64">
        <v>2.7895888714483807</v>
      </c>
      <c r="BJ57" s="64">
        <v>3.610893110124263</v>
      </c>
      <c r="BK57" s="65"/>
      <c r="BL57" s="65"/>
      <c r="BM57" s="65"/>
      <c r="BN57" s="65"/>
      <c r="BO57" s="65"/>
      <c r="BP57" s="65"/>
    </row>
    <row r="58" spans="1:68" x14ac:dyDescent="0.25">
      <c r="A58" s="54">
        <v>42360</v>
      </c>
      <c r="B58" s="55">
        <v>49</v>
      </c>
      <c r="C58" s="56">
        <v>4.5999999999999996</v>
      </c>
      <c r="D58" s="56"/>
      <c r="E58" s="56">
        <v>11</v>
      </c>
      <c r="F58" s="57">
        <f t="shared" si="8"/>
        <v>9.9</v>
      </c>
      <c r="G58" s="4">
        <v>11</v>
      </c>
      <c r="H58" s="58">
        <v>42360</v>
      </c>
      <c r="I58" s="59">
        <v>531.4000000000002</v>
      </c>
      <c r="J58" s="60">
        <f t="shared" si="9"/>
        <v>0.33575535477348833</v>
      </c>
      <c r="K58" s="60">
        <f t="shared" si="10"/>
        <v>0.32276482021379987</v>
      </c>
      <c r="L58" s="61">
        <f t="shared" si="35"/>
        <v>0.8826184860173768</v>
      </c>
      <c r="M58" s="4">
        <f t="shared" si="11"/>
        <v>4.0600450356799334</v>
      </c>
      <c r="N58" s="62">
        <f t="shared" si="26"/>
        <v>2.892391201814986</v>
      </c>
      <c r="O58" s="61">
        <f t="shared" si="27"/>
        <v>105.01540082728152</v>
      </c>
      <c r="P58" s="7">
        <f t="shared" si="28"/>
        <v>0.38131953822542314</v>
      </c>
      <c r="Q58" s="61">
        <f t="shared" si="4"/>
        <v>0.80175917313429179</v>
      </c>
      <c r="R58" s="4">
        <f t="shared" si="12"/>
        <v>3.6880921964177418</v>
      </c>
      <c r="S58" s="62">
        <f t="shared" si="23"/>
        <v>2.6517134993269931</v>
      </c>
      <c r="T58" s="61">
        <f t="shared" si="29"/>
        <v>106.25419837922874</v>
      </c>
      <c r="U58" s="4">
        <f t="shared" si="24"/>
        <v>0.38581771379531138</v>
      </c>
      <c r="V58" s="4">
        <f>+AVERAGE(L52:L57)</f>
        <v>0.79694621720788072</v>
      </c>
      <c r="W58" s="4">
        <f t="shared" ref="W58:AE58" si="44">+AVERAGE(M52:M57)</f>
        <v>4.2865471329486091</v>
      </c>
      <c r="X58" s="4">
        <f t="shared" si="44"/>
        <v>3.3823248856324049</v>
      </c>
      <c r="Y58" s="4">
        <f t="shared" si="44"/>
        <v>115.83024255272348</v>
      </c>
      <c r="Z58" s="4">
        <f t="shared" si="44"/>
        <v>0.42058911602296112</v>
      </c>
      <c r="AA58" s="4">
        <f t="shared" si="44"/>
        <v>0.70341624463281882</v>
      </c>
      <c r="AB58" s="4">
        <f t="shared" si="44"/>
        <v>3.7789787913128219</v>
      </c>
      <c r="AC58" s="4">
        <f t="shared" si="44"/>
        <v>2.9723544356977416</v>
      </c>
      <c r="AD58" s="4">
        <f t="shared" si="44"/>
        <v>115.95825935543114</v>
      </c>
      <c r="AE58" s="4">
        <f t="shared" si="44"/>
        <v>0.42105395553896563</v>
      </c>
      <c r="AF58" s="61">
        <f t="shared" si="13"/>
        <v>0.8826184860173768</v>
      </c>
      <c r="AG58" s="61">
        <f t="shared" si="14"/>
        <v>4.0600450356799334</v>
      </c>
      <c r="AH58" s="61">
        <f t="shared" si="7"/>
        <v>3.8029935985530416</v>
      </c>
      <c r="AI58" s="65">
        <f t="shared" si="30"/>
        <v>147.97706815213155</v>
      </c>
      <c r="AJ58" s="49">
        <f t="shared" si="25"/>
        <v>0.53731687782182846</v>
      </c>
      <c r="AK58" s="49" t="str">
        <f t="shared" si="19"/>
        <v xml:space="preserve"> </v>
      </c>
      <c r="AL58" s="61">
        <f t="shared" si="15"/>
        <v>0.80175917313429179</v>
      </c>
      <c r="AM58" s="61">
        <f t="shared" si="16"/>
        <v>3.6880921964177418</v>
      </c>
      <c r="AN58" s="61">
        <f t="shared" si="17"/>
        <v>3.5595493049783422</v>
      </c>
      <c r="AO58" s="65">
        <f t="shared" si="31"/>
        <v>152.53119227918339</v>
      </c>
      <c r="AP58" s="49">
        <f t="shared" si="32"/>
        <v>0.55385327624975822</v>
      </c>
      <c r="AQ58" s="49" t="str">
        <f t="shared" si="20"/>
        <v xml:space="preserve"> </v>
      </c>
      <c r="AR58" s="68">
        <v>42360</v>
      </c>
      <c r="AS58" s="69">
        <v>450.59206807807169</v>
      </c>
      <c r="AT58" s="69">
        <v>448.90288153828277</v>
      </c>
      <c r="AU58" s="69">
        <v>451.38015347845709</v>
      </c>
      <c r="AV58" s="69">
        <v>484.20296923730297</v>
      </c>
      <c r="AW58" s="69">
        <v>471.6867291217352</v>
      </c>
      <c r="AX58" s="69">
        <v>469.76262765567691</v>
      </c>
      <c r="AY58" s="70">
        <f t="shared" ref="AY58:BD58" si="45">+(AS58-$C$3)/($C$4-$C$3)</f>
        <v>0.41391455366039098</v>
      </c>
      <c r="AZ58" s="70">
        <f t="shared" si="45"/>
        <v>0.40778097871562369</v>
      </c>
      <c r="BA58" s="71">
        <f t="shared" si="45"/>
        <v>0.41677615642141275</v>
      </c>
      <c r="BB58" s="72">
        <f t="shared" si="45"/>
        <v>0.53595849396261064</v>
      </c>
      <c r="BC58" s="72">
        <f t="shared" si="45"/>
        <v>0.4905109989895976</v>
      </c>
      <c r="BD58" s="71">
        <f t="shared" si="45"/>
        <v>0.48352442866985074</v>
      </c>
      <c r="BE58" s="64">
        <v>7.7008040884145146</v>
      </c>
      <c r="BF58" s="64">
        <v>7.0242625530240517</v>
      </c>
      <c r="BG58" s="64">
        <v>7.3876949810038965</v>
      </c>
      <c r="BH58" s="64">
        <v>2.4463503808919858</v>
      </c>
      <c r="BI58" s="64">
        <v>3.7396134050978218</v>
      </c>
      <c r="BJ58" s="64">
        <v>3.0416593237048075</v>
      </c>
      <c r="BK58" s="65">
        <v>7.7008040884145146</v>
      </c>
      <c r="BL58" s="65">
        <v>7.0242625530240517</v>
      </c>
      <c r="BM58" s="65">
        <v>7.3876949810038965</v>
      </c>
      <c r="BN58" s="65">
        <v>2.4463503808919858</v>
      </c>
      <c r="BO58" s="65">
        <v>3.7396134050978218</v>
      </c>
      <c r="BP58" s="65">
        <v>3.0416593237048075</v>
      </c>
    </row>
    <row r="59" spans="1:68" x14ac:dyDescent="0.25">
      <c r="A59" s="54">
        <v>42361</v>
      </c>
      <c r="B59" s="55">
        <v>50</v>
      </c>
      <c r="C59" s="56">
        <v>4.7</v>
      </c>
      <c r="D59" s="56"/>
      <c r="E59" s="56">
        <v>22</v>
      </c>
      <c r="F59" s="57">
        <f t="shared" si="8"/>
        <v>19.8</v>
      </c>
      <c r="G59" s="4">
        <v>22</v>
      </c>
      <c r="H59" s="58">
        <v>42361</v>
      </c>
      <c r="I59" s="59">
        <v>545.9000000000002</v>
      </c>
      <c r="J59" s="60">
        <f t="shared" si="9"/>
        <v>0.34491691413407466</v>
      </c>
      <c r="K59" s="60">
        <f t="shared" si="10"/>
        <v>0.33157191448007778</v>
      </c>
      <c r="L59" s="61">
        <f t="shared" si="35"/>
        <v>0.9076223321485769</v>
      </c>
      <c r="M59" s="4">
        <f t="shared" si="11"/>
        <v>4.2658249610983114</v>
      </c>
      <c r="N59" s="62">
        <f t="shared" si="26"/>
        <v>2.9575316442118029</v>
      </c>
      <c r="O59" s="61">
        <f t="shared" si="27"/>
        <v>102.05786918306973</v>
      </c>
      <c r="P59" s="7">
        <f t="shared" si="28"/>
        <v>0.37058049812298377</v>
      </c>
      <c r="Q59" s="61">
        <f t="shared" si="4"/>
        <v>0.83048983868666937</v>
      </c>
      <c r="R59" s="4">
        <f t="shared" si="12"/>
        <v>3.9033022418273462</v>
      </c>
      <c r="S59" s="62">
        <f t="shared" si="23"/>
        <v>2.7381148130798909</v>
      </c>
      <c r="T59" s="61">
        <f t="shared" si="29"/>
        <v>103.51608356614885</v>
      </c>
      <c r="U59" s="4">
        <f t="shared" si="24"/>
        <v>0.37587539421259569</v>
      </c>
      <c r="AF59" s="61">
        <f t="shared" si="13"/>
        <v>0.9076223321485769</v>
      </c>
      <c r="AG59" s="61">
        <f t="shared" si="14"/>
        <v>4.2658249610983114</v>
      </c>
      <c r="AH59" s="61">
        <f t="shared" si="7"/>
        <v>4.1674540898759407</v>
      </c>
      <c r="AI59" s="65">
        <f t="shared" si="30"/>
        <v>163.60961406225562</v>
      </c>
      <c r="AJ59" s="49">
        <f t="shared" si="25"/>
        <v>0.59407993486657817</v>
      </c>
      <c r="AK59" s="49" t="str">
        <f t="shared" si="19"/>
        <v xml:space="preserve"> </v>
      </c>
      <c r="AL59" s="61">
        <f t="shared" si="15"/>
        <v>0.83048983868666937</v>
      </c>
      <c r="AM59" s="61">
        <f t="shared" si="16"/>
        <v>3.9033022418273462</v>
      </c>
      <c r="AN59" s="61">
        <f t="shared" si="17"/>
        <v>3.9033022418273462</v>
      </c>
      <c r="AO59" s="65">
        <f t="shared" si="31"/>
        <v>168.42789003735606</v>
      </c>
      <c r="AP59" s="49">
        <f t="shared" si="32"/>
        <v>0.61157549033172143</v>
      </c>
      <c r="AQ59" s="49" t="str">
        <f t="shared" si="20"/>
        <v xml:space="preserve"> </v>
      </c>
      <c r="AY59" s="51"/>
      <c r="AZ59" s="51"/>
      <c r="BB59" s="52"/>
      <c r="BC59" s="52"/>
      <c r="BE59" s="64">
        <v>7.7008040884145146</v>
      </c>
      <c r="BF59" s="64">
        <v>7.0242625530240517</v>
      </c>
      <c r="BG59" s="64">
        <v>7.3876949810038965</v>
      </c>
      <c r="BH59" s="64">
        <v>2.4463503808919858</v>
      </c>
      <c r="BI59" s="64">
        <v>3.7396134050978218</v>
      </c>
      <c r="BJ59" s="64">
        <v>3.0416593237048075</v>
      </c>
      <c r="BK59" s="65"/>
      <c r="BL59" s="65"/>
      <c r="BM59" s="65"/>
      <c r="BN59" s="65"/>
      <c r="BO59" s="65"/>
      <c r="BP59" s="65"/>
    </row>
    <row r="60" spans="1:68" x14ac:dyDescent="0.25">
      <c r="A60" s="54">
        <v>42362</v>
      </c>
      <c r="B60" s="55">
        <v>51</v>
      </c>
      <c r="C60" s="56">
        <v>6.7</v>
      </c>
      <c r="D60" s="56"/>
      <c r="E60" s="56"/>
      <c r="F60" s="57">
        <f t="shared" si="8"/>
        <v>0</v>
      </c>
      <c r="G60" s="4">
        <v>0</v>
      </c>
      <c r="H60" s="58">
        <v>42362</v>
      </c>
      <c r="I60" s="59">
        <v>557.4000000000002</v>
      </c>
      <c r="J60" s="60">
        <f t="shared" si="9"/>
        <v>0.35218297845453966</v>
      </c>
      <c r="K60" s="60">
        <f t="shared" si="10"/>
        <v>0.3385568513119534</v>
      </c>
      <c r="L60" s="61">
        <f t="shared" si="35"/>
        <v>0.92692104950424603</v>
      </c>
      <c r="M60" s="4">
        <f t="shared" si="11"/>
        <v>6.2103710316784486</v>
      </c>
      <c r="N60" s="62">
        <f t="shared" si="26"/>
        <v>4.1844407099053598</v>
      </c>
      <c r="O60" s="61">
        <f t="shared" si="27"/>
        <v>97.873428473164367</v>
      </c>
      <c r="P60" s="7">
        <f t="shared" si="28"/>
        <v>0.35538645051984158</v>
      </c>
      <c r="Q60" s="61">
        <f t="shared" si="4"/>
        <v>0.85267426316028583</v>
      </c>
      <c r="R60" s="4">
        <f t="shared" si="12"/>
        <v>5.7129175631739155</v>
      </c>
      <c r="S60" s="62">
        <f t="shared" si="23"/>
        <v>3.9042638930219216</v>
      </c>
      <c r="T60" s="61">
        <f t="shared" si="29"/>
        <v>99.611819673126931</v>
      </c>
      <c r="U60" s="4">
        <f t="shared" si="24"/>
        <v>0.36169869162355461</v>
      </c>
      <c r="AF60" s="61">
        <f t="shared" si="13"/>
        <v>0.92692104950424603</v>
      </c>
      <c r="AG60" s="61">
        <f t="shared" si="14"/>
        <v>6.2103710316784486</v>
      </c>
      <c r="AH60" s="61">
        <f t="shared" si="7"/>
        <v>6.2103710316784486</v>
      </c>
      <c r="AI60" s="65">
        <f t="shared" si="30"/>
        <v>157.39924303057717</v>
      </c>
      <c r="AJ60" s="49">
        <f t="shared" si="25"/>
        <v>0.57152956801226285</v>
      </c>
      <c r="AK60" s="49" t="str">
        <f t="shared" si="19"/>
        <v xml:space="preserve"> </v>
      </c>
      <c r="AL60" s="61">
        <f t="shared" si="15"/>
        <v>0.85267426316028583</v>
      </c>
      <c r="AM60" s="61">
        <f t="shared" si="16"/>
        <v>5.7129175631739155</v>
      </c>
      <c r="AN60" s="61">
        <f t="shared" si="17"/>
        <v>5.7129175631739155</v>
      </c>
      <c r="AO60" s="65">
        <f t="shared" si="31"/>
        <v>162.71497247418216</v>
      </c>
      <c r="AP60" s="49">
        <f t="shared" si="32"/>
        <v>0.59083141784379878</v>
      </c>
      <c r="AQ60" s="49" t="str">
        <f t="shared" si="20"/>
        <v xml:space="preserve"> </v>
      </c>
      <c r="AY60" s="51"/>
      <c r="AZ60" s="51"/>
      <c r="BB60" s="52"/>
      <c r="BC60" s="52"/>
      <c r="BE60" s="64">
        <v>7.7008040884145146</v>
      </c>
      <c r="BF60" s="64">
        <v>7.0242625530240517</v>
      </c>
      <c r="BG60" s="64">
        <v>7.3876949810038965</v>
      </c>
      <c r="BH60" s="64">
        <v>2.4463503808919858</v>
      </c>
      <c r="BI60" s="64">
        <v>3.7396134050978218</v>
      </c>
      <c r="BJ60" s="64">
        <v>3.0416593237048075</v>
      </c>
      <c r="BK60" s="65"/>
      <c r="BL60" s="65"/>
      <c r="BM60" s="65"/>
      <c r="BN60" s="65"/>
      <c r="BO60" s="65"/>
      <c r="BP60" s="65"/>
    </row>
    <row r="61" spans="1:68" x14ac:dyDescent="0.25">
      <c r="A61" s="74">
        <v>42363</v>
      </c>
      <c r="B61" s="55">
        <v>52</v>
      </c>
      <c r="C61" s="56">
        <v>5.4</v>
      </c>
      <c r="D61" s="56"/>
      <c r="E61" s="56"/>
      <c r="F61" s="57">
        <f t="shared" si="8"/>
        <v>0</v>
      </c>
      <c r="G61" s="4">
        <v>0</v>
      </c>
      <c r="H61" s="75">
        <v>42363</v>
      </c>
      <c r="I61" s="59">
        <v>573.60000000000025</v>
      </c>
      <c r="J61" s="60">
        <f t="shared" si="9"/>
        <v>0.3624186516711948</v>
      </c>
      <c r="K61" s="60">
        <f t="shared" si="10"/>
        <v>0.34839650145772605</v>
      </c>
      <c r="L61" s="61">
        <f t="shared" si="35"/>
        <v>0.95330876293041189</v>
      </c>
      <c r="M61" s="4">
        <f t="shared" si="11"/>
        <v>5.1478673198242246</v>
      </c>
      <c r="N61" s="62">
        <f t="shared" si="26"/>
        <v>3.3263314446171295</v>
      </c>
      <c r="O61" s="61">
        <f t="shared" si="27"/>
        <v>94.547097028547242</v>
      </c>
      <c r="P61" s="7">
        <f t="shared" si="28"/>
        <v>0.34330826807751363</v>
      </c>
      <c r="Q61" s="61">
        <f t="shared" si="4"/>
        <v>0.88302193410843122</v>
      </c>
      <c r="R61" s="4">
        <f t="shared" si="12"/>
        <v>4.7683184441855291</v>
      </c>
      <c r="S61" s="62">
        <f t="shared" si="23"/>
        <v>3.1358082591024896</v>
      </c>
      <c r="T61" s="61">
        <f t="shared" si="29"/>
        <v>96.476011414024441</v>
      </c>
      <c r="U61" s="4">
        <f t="shared" si="24"/>
        <v>0.35031231450263056</v>
      </c>
      <c r="AF61" s="61">
        <f t="shared" si="13"/>
        <v>0.95330876293041189</v>
      </c>
      <c r="AG61" s="61">
        <f t="shared" si="14"/>
        <v>5.1478673198242246</v>
      </c>
      <c r="AH61" s="61">
        <f t="shared" si="7"/>
        <v>5.1478673198242246</v>
      </c>
      <c r="AI61" s="65">
        <f t="shared" si="30"/>
        <v>152.25137571075294</v>
      </c>
      <c r="AJ61" s="49">
        <f t="shared" si="25"/>
        <v>0.55283723932735274</v>
      </c>
      <c r="AK61" s="49" t="str">
        <f t="shared" si="19"/>
        <v xml:space="preserve"> </v>
      </c>
      <c r="AL61" s="61">
        <f t="shared" si="15"/>
        <v>0.88302193410843122</v>
      </c>
      <c r="AM61" s="61">
        <f t="shared" si="16"/>
        <v>4.7683184441855291</v>
      </c>
      <c r="AN61" s="61">
        <f t="shared" si="17"/>
        <v>4.7683184441855291</v>
      </c>
      <c r="AO61" s="65">
        <f t="shared" si="31"/>
        <v>157.94665402999664</v>
      </c>
      <c r="AP61" s="49">
        <f t="shared" si="32"/>
        <v>0.57351726227304523</v>
      </c>
      <c r="AQ61" s="49" t="str">
        <f t="shared" si="20"/>
        <v xml:space="preserve"> </v>
      </c>
      <c r="AY61" s="51"/>
      <c r="AZ61" s="51"/>
      <c r="BB61" s="52"/>
      <c r="BC61" s="52"/>
      <c r="BE61" s="64">
        <v>7.7008040884145146</v>
      </c>
      <c r="BF61" s="64">
        <v>7.0242625530240517</v>
      </c>
      <c r="BG61" s="64">
        <v>7.3876949810038965</v>
      </c>
      <c r="BH61" s="64">
        <v>2.4463503808919858</v>
      </c>
      <c r="BI61" s="64">
        <v>3.7396134050978218</v>
      </c>
      <c r="BJ61" s="64">
        <v>3.0416593237048075</v>
      </c>
      <c r="BK61" s="65"/>
      <c r="BL61" s="65"/>
      <c r="BM61" s="65"/>
      <c r="BN61" s="65"/>
      <c r="BO61" s="65"/>
      <c r="BP61" s="65"/>
    </row>
    <row r="62" spans="1:68" x14ac:dyDescent="0.25">
      <c r="A62" s="54">
        <v>42364</v>
      </c>
      <c r="B62" s="55">
        <v>53</v>
      </c>
      <c r="C62" s="56">
        <v>5.5</v>
      </c>
      <c r="D62" s="56"/>
      <c r="E62" s="56">
        <v>22</v>
      </c>
      <c r="F62" s="57">
        <f t="shared" si="8"/>
        <v>19.8</v>
      </c>
      <c r="G62" s="4">
        <v>22</v>
      </c>
      <c r="H62" s="58">
        <v>42364</v>
      </c>
      <c r="I62" s="59">
        <v>591.3000000000003</v>
      </c>
      <c r="J62" s="60">
        <f t="shared" si="9"/>
        <v>0.37360207240791055</v>
      </c>
      <c r="K62" s="60">
        <f t="shared" si="10"/>
        <v>0.35914723032069984</v>
      </c>
      <c r="L62" s="61">
        <f t="shared" si="35"/>
        <v>0.98107233333501609</v>
      </c>
      <c r="M62" s="4">
        <f t="shared" si="11"/>
        <v>5.3958978333425884</v>
      </c>
      <c r="N62" s="62">
        <f t="shared" si="26"/>
        <v>3.3681024361600951</v>
      </c>
      <c r="O62" s="61">
        <f t="shared" si="27"/>
        <v>91.178994592387141</v>
      </c>
      <c r="P62" s="7">
        <f t="shared" si="28"/>
        <v>0.33107841173706298</v>
      </c>
      <c r="Q62" s="61">
        <f t="shared" si="4"/>
        <v>0.91497155677174125</v>
      </c>
      <c r="R62" s="4">
        <f t="shared" si="12"/>
        <v>5.0323435622445771</v>
      </c>
      <c r="S62" s="62">
        <f t="shared" si="23"/>
        <v>3.2052580375678374</v>
      </c>
      <c r="T62" s="61">
        <f t="shared" si="29"/>
        <v>93.270753376456611</v>
      </c>
      <c r="U62" s="4">
        <f t="shared" si="24"/>
        <v>0.3386737595368795</v>
      </c>
      <c r="AF62" s="61">
        <f t="shared" si="13"/>
        <v>0.98107233333501609</v>
      </c>
      <c r="AG62" s="61">
        <f t="shared" si="14"/>
        <v>5.3958978333425884</v>
      </c>
      <c r="AH62" s="61">
        <f t="shared" si="7"/>
        <v>5.3958978333425884</v>
      </c>
      <c r="AI62" s="65">
        <f t="shared" si="30"/>
        <v>166.65547787741036</v>
      </c>
      <c r="AJ62" s="49">
        <f t="shared" si="25"/>
        <v>0.60513971633046615</v>
      </c>
      <c r="AK62" s="49" t="str">
        <f t="shared" si="19"/>
        <v xml:space="preserve"> </v>
      </c>
      <c r="AL62" s="61">
        <f t="shared" si="15"/>
        <v>0.91497155677174125</v>
      </c>
      <c r="AM62" s="61">
        <f t="shared" si="16"/>
        <v>5.0323435622445771</v>
      </c>
      <c r="AN62" s="61">
        <f t="shared" si="17"/>
        <v>5.0323435622445771</v>
      </c>
      <c r="AO62" s="65">
        <f t="shared" si="31"/>
        <v>172.71431046775206</v>
      </c>
      <c r="AP62" s="49">
        <f t="shared" si="32"/>
        <v>0.62713983466867129</v>
      </c>
      <c r="AQ62" s="49" t="str">
        <f t="shared" si="20"/>
        <v xml:space="preserve"> </v>
      </c>
      <c r="AY62" s="51"/>
      <c r="AZ62" s="51"/>
      <c r="BB62" s="52"/>
      <c r="BC62" s="52"/>
      <c r="BE62" s="64">
        <v>7.7008040884145146</v>
      </c>
      <c r="BF62" s="64">
        <v>7.0242625530240517</v>
      </c>
      <c r="BG62" s="64">
        <v>7.3876949810038965</v>
      </c>
      <c r="BH62" s="64">
        <v>2.4463503808919858</v>
      </c>
      <c r="BI62" s="64">
        <v>3.7396134050978218</v>
      </c>
      <c r="BJ62" s="64">
        <v>3.0416593237048075</v>
      </c>
      <c r="BK62" s="65"/>
      <c r="BL62" s="65"/>
      <c r="BM62" s="65"/>
      <c r="BN62" s="65"/>
      <c r="BO62" s="65"/>
      <c r="BP62" s="65"/>
    </row>
    <row r="63" spans="1:68" x14ac:dyDescent="0.25">
      <c r="A63" s="54">
        <v>42365</v>
      </c>
      <c r="B63" s="55">
        <v>54</v>
      </c>
      <c r="C63" s="56">
        <v>6</v>
      </c>
      <c r="D63" s="56"/>
      <c r="E63" s="56"/>
      <c r="F63" s="57">
        <f t="shared" si="8"/>
        <v>0</v>
      </c>
      <c r="G63" s="4">
        <v>0</v>
      </c>
      <c r="H63" s="58">
        <v>42365</v>
      </c>
      <c r="I63" s="59">
        <v>611.8000000000003</v>
      </c>
      <c r="J63" s="60">
        <f t="shared" si="9"/>
        <v>0.38655462184873951</v>
      </c>
      <c r="K63" s="60">
        <f t="shared" si="10"/>
        <v>0.37159863945578242</v>
      </c>
      <c r="L63" s="61">
        <f t="shared" si="35"/>
        <v>1.0118347507115093</v>
      </c>
      <c r="M63" s="4">
        <f t="shared" si="11"/>
        <v>6.0710085042690558</v>
      </c>
      <c r="N63" s="62">
        <f t="shared" si="26"/>
        <v>3.6545088240647297</v>
      </c>
      <c r="O63" s="61">
        <f t="shared" si="27"/>
        <v>87.524485768322407</v>
      </c>
      <c r="P63" s="7">
        <f t="shared" si="28"/>
        <v>0.31780859029891945</v>
      </c>
      <c r="Q63" s="61">
        <f t="shared" si="4"/>
        <v>0.95039877127321504</v>
      </c>
      <c r="R63" s="4">
        <f t="shared" si="12"/>
        <v>5.7023926276392904</v>
      </c>
      <c r="S63" s="62">
        <f t="shared" si="23"/>
        <v>3.5113649991963332</v>
      </c>
      <c r="T63" s="61">
        <f t="shared" si="29"/>
        <v>89.759388377260279</v>
      </c>
      <c r="U63" s="4">
        <f t="shared" si="24"/>
        <v>0.32592370507356677</v>
      </c>
      <c r="AF63" s="61">
        <f t="shared" si="13"/>
        <v>1.0118347507115093</v>
      </c>
      <c r="AG63" s="61">
        <f t="shared" si="14"/>
        <v>6.0710085042690558</v>
      </c>
      <c r="AH63" s="61">
        <f t="shared" si="7"/>
        <v>6.0710085042690558</v>
      </c>
      <c r="AI63" s="65">
        <f t="shared" si="30"/>
        <v>160.5844693731413</v>
      </c>
      <c r="AJ63" s="49">
        <f t="shared" si="25"/>
        <v>0.58309538624960533</v>
      </c>
      <c r="AK63" s="49" t="str">
        <f t="shared" si="19"/>
        <v xml:space="preserve"> </v>
      </c>
      <c r="AL63" s="61">
        <f t="shared" si="15"/>
        <v>0.95039877127321504</v>
      </c>
      <c r="AM63" s="61">
        <f t="shared" si="16"/>
        <v>5.7023926276392904</v>
      </c>
      <c r="AN63" s="61">
        <f t="shared" si="17"/>
        <v>5.7023926276392904</v>
      </c>
      <c r="AO63" s="65">
        <f t="shared" si="31"/>
        <v>167.01191784011277</v>
      </c>
      <c r="AP63" s="49">
        <f t="shared" si="32"/>
        <v>0.60643397908537688</v>
      </c>
      <c r="AQ63" s="49" t="str">
        <f t="shared" si="20"/>
        <v xml:space="preserve"> </v>
      </c>
      <c r="AY63" s="51"/>
      <c r="AZ63" s="51"/>
      <c r="BB63" s="52"/>
      <c r="BC63" s="52"/>
      <c r="BE63" s="64">
        <v>7.7008040884145146</v>
      </c>
      <c r="BF63" s="64">
        <v>7.0242625530240517</v>
      </c>
      <c r="BG63" s="64">
        <v>7.3876949810038965</v>
      </c>
      <c r="BH63" s="64">
        <v>2.4463503808919858</v>
      </c>
      <c r="BI63" s="64">
        <v>3.7396134050978218</v>
      </c>
      <c r="BJ63" s="64">
        <v>3.0416593237048075</v>
      </c>
      <c r="BK63" s="65"/>
      <c r="BL63" s="65"/>
      <c r="BM63" s="65"/>
      <c r="BN63" s="65"/>
      <c r="BO63" s="65"/>
      <c r="BP63" s="65"/>
    </row>
    <row r="64" spans="1:68" x14ac:dyDescent="0.25">
      <c r="A64" s="54">
        <v>42366</v>
      </c>
      <c r="B64" s="55">
        <v>55</v>
      </c>
      <c r="C64" s="56">
        <v>7.1</v>
      </c>
      <c r="D64" s="56"/>
      <c r="E64" s="56"/>
      <c r="F64" s="57">
        <f t="shared" si="8"/>
        <v>0</v>
      </c>
      <c r="G64" s="4">
        <v>0</v>
      </c>
      <c r="H64" s="58">
        <v>42366</v>
      </c>
      <c r="I64" s="59">
        <v>632.40000000000032</v>
      </c>
      <c r="J64" s="60">
        <f t="shared" si="9"/>
        <v>0.3995703544575725</v>
      </c>
      <c r="K64" s="60">
        <f t="shared" si="10"/>
        <v>0.3841107871720118</v>
      </c>
      <c r="L64" s="61">
        <f t="shared" si="35"/>
        <v>1.0412410255293292</v>
      </c>
      <c r="M64" s="4">
        <f t="shared" si="11"/>
        <v>7.3928112812582372</v>
      </c>
      <c r="N64" s="62">
        <f t="shared" si="26"/>
        <v>4.2718162393502341</v>
      </c>
      <c r="O64" s="61">
        <f t="shared" si="27"/>
        <v>83.252669528972177</v>
      </c>
      <c r="P64" s="7">
        <f t="shared" si="28"/>
        <v>0.30229727497811248</v>
      </c>
      <c r="Q64" s="61">
        <f t="shared" si="4"/>
        <v>0.98429425274095139</v>
      </c>
      <c r="R64" s="4">
        <f t="shared" si="12"/>
        <v>6.9884891944607546</v>
      </c>
      <c r="S64" s="62">
        <f t="shared" si="23"/>
        <v>4.1412987111367903</v>
      </c>
      <c r="T64" s="61">
        <f t="shared" si="29"/>
        <v>85.618089666123495</v>
      </c>
      <c r="U64" s="4">
        <f t="shared" si="24"/>
        <v>0.31088630960829161</v>
      </c>
      <c r="AF64" s="61">
        <f t="shared" si="13"/>
        <v>1.0412410255293292</v>
      </c>
      <c r="AG64" s="61">
        <f t="shared" si="14"/>
        <v>7.3928112812582372</v>
      </c>
      <c r="AH64" s="61">
        <f t="shared" si="7"/>
        <v>7.3928112812582372</v>
      </c>
      <c r="AI64" s="65">
        <f t="shared" si="30"/>
        <v>153.19165809188306</v>
      </c>
      <c r="AJ64" s="49">
        <f t="shared" si="25"/>
        <v>0.55625148181511641</v>
      </c>
      <c r="AK64" s="49" t="str">
        <f t="shared" si="19"/>
        <v xml:space="preserve"> </v>
      </c>
      <c r="AL64" s="61">
        <f t="shared" si="15"/>
        <v>0.98429425274095139</v>
      </c>
      <c r="AM64" s="61">
        <f t="shared" si="16"/>
        <v>6.9884891944607546</v>
      </c>
      <c r="AN64" s="61">
        <f t="shared" si="17"/>
        <v>6.9884891944607546</v>
      </c>
      <c r="AO64" s="65">
        <f t="shared" si="31"/>
        <v>160.02342864565202</v>
      </c>
      <c r="AP64" s="49">
        <f t="shared" si="32"/>
        <v>0.58105820132771258</v>
      </c>
      <c r="AQ64" s="49" t="str">
        <f t="shared" si="20"/>
        <v xml:space="preserve"> </v>
      </c>
      <c r="AY64" s="51"/>
      <c r="AZ64" s="51"/>
      <c r="BB64" s="52"/>
      <c r="BC64" s="52"/>
      <c r="BE64" s="64">
        <v>7.7008040884145146</v>
      </c>
      <c r="BF64" s="64">
        <v>7.0242625530240517</v>
      </c>
      <c r="BG64" s="64">
        <v>7.3876949810038965</v>
      </c>
      <c r="BH64" s="64">
        <v>2.4463503808919858</v>
      </c>
      <c r="BI64" s="64">
        <v>3.7396134050978218</v>
      </c>
      <c r="BJ64" s="64">
        <v>3.0416593237048075</v>
      </c>
      <c r="BK64" s="65"/>
      <c r="BL64" s="65"/>
      <c r="BM64" s="65"/>
      <c r="BN64" s="65"/>
      <c r="BO64" s="65"/>
      <c r="BP64" s="65"/>
    </row>
    <row r="65" spans="1:68" x14ac:dyDescent="0.25">
      <c r="A65" s="54">
        <v>42367</v>
      </c>
      <c r="B65" s="55">
        <v>56</v>
      </c>
      <c r="C65" s="56">
        <v>6.7</v>
      </c>
      <c r="D65" s="56"/>
      <c r="E65" s="56">
        <v>15</v>
      </c>
      <c r="F65" s="57">
        <f t="shared" si="8"/>
        <v>13.5</v>
      </c>
      <c r="G65" s="4">
        <v>15</v>
      </c>
      <c r="H65" s="58">
        <v>42367</v>
      </c>
      <c r="I65" s="59">
        <v>655.3000000000003</v>
      </c>
      <c r="J65" s="60">
        <f t="shared" si="9"/>
        <v>0.41403929993049854</v>
      </c>
      <c r="K65" s="60">
        <f t="shared" si="10"/>
        <v>0.39801992225461624</v>
      </c>
      <c r="L65" s="61">
        <f t="shared" si="35"/>
        <v>1.0721583802485752</v>
      </c>
      <c r="M65" s="4">
        <f t="shared" si="11"/>
        <v>7.1834611476654544</v>
      </c>
      <c r="N65" s="62">
        <f t="shared" si="26"/>
        <v>3.9482558724552925</v>
      </c>
      <c r="O65" s="61">
        <f t="shared" si="27"/>
        <v>79.304413656516886</v>
      </c>
      <c r="P65" s="7">
        <f t="shared" si="28"/>
        <v>0.287960833901659</v>
      </c>
      <c r="Q65" s="61">
        <f t="shared" si="4"/>
        <v>1.0199686698634518</v>
      </c>
      <c r="R65" s="4">
        <f t="shared" si="12"/>
        <v>6.8337900880851272</v>
      </c>
      <c r="S65" s="62">
        <f t="shared" si="23"/>
        <v>3.8627850565863762</v>
      </c>
      <c r="T65" s="61">
        <f t="shared" si="29"/>
        <v>81.75530460953712</v>
      </c>
      <c r="U65" s="4">
        <f t="shared" si="24"/>
        <v>0.29686022007820306</v>
      </c>
      <c r="V65" s="4">
        <f>+AVERAGE(L58:L64)</f>
        <v>0.95780267716806655</v>
      </c>
      <c r="W65" s="4">
        <f t="shared" ref="W65:AE65" si="46">+AVERAGE(M58:M64)</f>
        <v>5.5062608524501142</v>
      </c>
      <c r="X65" s="4">
        <f t="shared" si="46"/>
        <v>3.5221603571606193</v>
      </c>
      <c r="Y65" s="4">
        <f t="shared" si="46"/>
        <v>94.492849343106371</v>
      </c>
      <c r="Z65" s="4">
        <f t="shared" si="46"/>
        <v>0.34311129027997961</v>
      </c>
      <c r="AA65" s="4">
        <f t="shared" si="46"/>
        <v>0.88822996998222659</v>
      </c>
      <c r="AB65" s="4">
        <f t="shared" si="46"/>
        <v>5.1136936899927363</v>
      </c>
      <c r="AC65" s="4">
        <f t="shared" si="46"/>
        <v>3.3268317446331794</v>
      </c>
      <c r="AD65" s="4">
        <f t="shared" si="46"/>
        <v>96.358049207481344</v>
      </c>
      <c r="AE65" s="4">
        <f t="shared" si="46"/>
        <v>0.34988398405040427</v>
      </c>
      <c r="AF65" s="61">
        <f t="shared" si="13"/>
        <v>1.0721583802485752</v>
      </c>
      <c r="AG65" s="61">
        <f t="shared" si="14"/>
        <v>7.1834611476654544</v>
      </c>
      <c r="AH65" s="61">
        <f t="shared" si="7"/>
        <v>7.1834611476654544</v>
      </c>
      <c r="AI65" s="65">
        <f t="shared" si="30"/>
        <v>159.50819694421762</v>
      </c>
      <c r="AJ65" s="49">
        <f t="shared" si="25"/>
        <v>0.57918735273862609</v>
      </c>
      <c r="AK65" s="49" t="str">
        <f t="shared" si="19"/>
        <v xml:space="preserve"> </v>
      </c>
      <c r="AL65" s="61">
        <f t="shared" si="15"/>
        <v>1.0199686698634518</v>
      </c>
      <c r="AM65" s="61">
        <f t="shared" si="16"/>
        <v>6.8337900880851272</v>
      </c>
      <c r="AN65" s="61">
        <f t="shared" si="17"/>
        <v>6.8337900880851272</v>
      </c>
      <c r="AO65" s="65">
        <f t="shared" si="31"/>
        <v>166.68963855756689</v>
      </c>
      <c r="AP65" s="49">
        <f t="shared" si="32"/>
        <v>0.60526375656342379</v>
      </c>
      <c r="AQ65" s="49" t="str">
        <f t="shared" si="20"/>
        <v xml:space="preserve"> </v>
      </c>
      <c r="AR65" s="68">
        <v>42367</v>
      </c>
      <c r="AS65" s="69">
        <v>433.46761541182769</v>
      </c>
      <c r="AT65" s="69">
        <v>422.72558770259798</v>
      </c>
      <c r="AU65" s="69">
        <v>430.08853821252342</v>
      </c>
      <c r="AV65" s="69">
        <v>473.43067395173466</v>
      </c>
      <c r="AW65" s="69">
        <v>465.65022458390013</v>
      </c>
      <c r="AX65" s="69">
        <v>461.18209612198302</v>
      </c>
      <c r="AY65" s="70">
        <f t="shared" ref="AY65:BD65" si="47">+(AS65-$C$3)/($C$4-$C$3)</f>
        <v>0.35173426075463937</v>
      </c>
      <c r="AZ65" s="70">
        <f t="shared" si="47"/>
        <v>0.31272907662526495</v>
      </c>
      <c r="BA65" s="71">
        <f t="shared" si="47"/>
        <v>0.33946455414859622</v>
      </c>
      <c r="BB65" s="72">
        <f t="shared" si="47"/>
        <v>0.49684340577971914</v>
      </c>
      <c r="BC65" s="72">
        <f t="shared" si="47"/>
        <v>0.46859195564233885</v>
      </c>
      <c r="BD65" s="71">
        <f t="shared" si="47"/>
        <v>0.45236781453152874</v>
      </c>
      <c r="BE65" s="76">
        <v>4.1706786466130898</v>
      </c>
      <c r="BF65" s="76">
        <v>4.5762208355889404</v>
      </c>
      <c r="BG65" s="76">
        <v>4.5825298509698591</v>
      </c>
      <c r="BH65" s="76">
        <v>3.2223122750305584</v>
      </c>
      <c r="BI65" s="76">
        <v>2.4437793543888517</v>
      </c>
      <c r="BJ65" s="76">
        <v>2.3833886126058181</v>
      </c>
      <c r="BK65" s="65">
        <v>4.1706786466130898</v>
      </c>
      <c r="BL65" s="65">
        <v>4.5762208355889404</v>
      </c>
      <c r="BM65" s="65">
        <v>4.5825298509698591</v>
      </c>
      <c r="BN65" s="65">
        <v>3.2223122750305584</v>
      </c>
      <c r="BO65" s="65">
        <v>2.4437793543888517</v>
      </c>
      <c r="BP65" s="65">
        <v>2.3833886126058181</v>
      </c>
    </row>
    <row r="66" spans="1:68" x14ac:dyDescent="0.25">
      <c r="A66" s="54">
        <v>42368</v>
      </c>
      <c r="B66" s="55">
        <v>57</v>
      </c>
      <c r="C66" s="56">
        <v>6.4</v>
      </c>
      <c r="D66" s="56"/>
      <c r="E66" s="56">
        <v>15</v>
      </c>
      <c r="F66" s="57">
        <f t="shared" si="8"/>
        <v>13.5</v>
      </c>
      <c r="G66" s="4">
        <v>15</v>
      </c>
      <c r="H66" s="58">
        <v>42368</v>
      </c>
      <c r="I66" s="59">
        <v>673.40000000000032</v>
      </c>
      <c r="J66" s="60">
        <f t="shared" si="9"/>
        <v>0.42547545333923042</v>
      </c>
      <c r="K66" s="60">
        <f t="shared" si="10"/>
        <v>0.40901360544217696</v>
      </c>
      <c r="L66" s="61">
        <f t="shared" si="35"/>
        <v>1.0952750498924062</v>
      </c>
      <c r="M66" s="4">
        <f t="shared" si="11"/>
        <v>7.0097603193114004</v>
      </c>
      <c r="N66" s="62">
        <f t="shared" si="26"/>
        <v>3.6700662309084917</v>
      </c>
      <c r="O66" s="61">
        <f t="shared" si="27"/>
        <v>75.634347425608397</v>
      </c>
      <c r="P66" s="7">
        <f t="shared" si="28"/>
        <v>0.27463452224258678</v>
      </c>
      <c r="Q66" s="61">
        <f t="shared" si="4"/>
        <v>1.0466714379021935</v>
      </c>
      <c r="R66" s="4">
        <f t="shared" si="12"/>
        <v>6.6986972025740386</v>
      </c>
      <c r="S66" s="62">
        <f t="shared" si="23"/>
        <v>3.6155940468970402</v>
      </c>
      <c r="T66" s="61">
        <f t="shared" si="29"/>
        <v>78.139710562640076</v>
      </c>
      <c r="U66" s="4">
        <f t="shared" si="24"/>
        <v>0.28373170138939752</v>
      </c>
      <c r="AF66" s="61">
        <f t="shared" si="13"/>
        <v>1.0952750498924062</v>
      </c>
      <c r="AG66" s="61">
        <f t="shared" si="14"/>
        <v>7.0097603193114004</v>
      </c>
      <c r="AH66" s="61">
        <f t="shared" si="7"/>
        <v>7.0097603193114004</v>
      </c>
      <c r="AI66" s="65">
        <f t="shared" si="30"/>
        <v>165.99843662490622</v>
      </c>
      <c r="AJ66" s="49">
        <f t="shared" si="25"/>
        <v>0.60275394562420559</v>
      </c>
      <c r="AK66" s="49" t="str">
        <f t="shared" si="19"/>
        <v xml:space="preserve"> </v>
      </c>
      <c r="AL66" s="61">
        <f t="shared" si="15"/>
        <v>1.0466714379021935</v>
      </c>
      <c r="AM66" s="61">
        <f t="shared" si="16"/>
        <v>6.6986972025740386</v>
      </c>
      <c r="AN66" s="61">
        <f t="shared" si="17"/>
        <v>6.6986972025740386</v>
      </c>
      <c r="AO66" s="65">
        <f t="shared" si="31"/>
        <v>173.49094135499286</v>
      </c>
      <c r="AP66" s="49">
        <f t="shared" si="32"/>
        <v>0.6299598451524796</v>
      </c>
      <c r="AQ66" s="49" t="str">
        <f t="shared" si="20"/>
        <v xml:space="preserve"> </v>
      </c>
      <c r="AY66" s="51"/>
      <c r="AZ66" s="51"/>
      <c r="BB66" s="52"/>
      <c r="BC66" s="52"/>
      <c r="BE66" s="77">
        <v>4.1706786466130898</v>
      </c>
      <c r="BF66" s="77">
        <v>4.5762208355889404</v>
      </c>
      <c r="BG66" s="77">
        <v>4.5825298509698591</v>
      </c>
      <c r="BH66" s="77">
        <v>3.2223122750305584</v>
      </c>
      <c r="BI66" s="77">
        <v>2.4437793543888517</v>
      </c>
      <c r="BJ66" s="77">
        <v>2.3833886126058181</v>
      </c>
      <c r="BK66" s="65"/>
      <c r="BL66" s="65"/>
      <c r="BM66" s="65"/>
      <c r="BN66" s="65"/>
      <c r="BO66" s="65"/>
      <c r="BP66" s="65"/>
    </row>
    <row r="67" spans="1:68" x14ac:dyDescent="0.25">
      <c r="A67" s="54">
        <v>42369</v>
      </c>
      <c r="B67" s="55">
        <v>58</v>
      </c>
      <c r="C67" s="56">
        <v>3.9</v>
      </c>
      <c r="D67" s="56"/>
      <c r="E67" s="56"/>
      <c r="F67" s="57">
        <f t="shared" si="8"/>
        <v>0</v>
      </c>
      <c r="G67" s="4">
        <v>0</v>
      </c>
      <c r="H67" s="58">
        <v>42369</v>
      </c>
      <c r="I67" s="59">
        <v>688.00000000000034</v>
      </c>
      <c r="J67" s="60">
        <f t="shared" si="9"/>
        <v>0.43470019586782083</v>
      </c>
      <c r="K67" s="60">
        <f t="shared" si="10"/>
        <v>0.41788143828960167</v>
      </c>
      <c r="L67" s="61">
        <f t="shared" si="35"/>
        <v>1.1130723179400879</v>
      </c>
      <c r="M67" s="4">
        <f t="shared" si="11"/>
        <v>4.3409820399663426</v>
      </c>
      <c r="N67" s="62">
        <f t="shared" si="26"/>
        <v>2.167606415654193</v>
      </c>
      <c r="O67" s="61">
        <f t="shared" si="27"/>
        <v>73.466741009954205</v>
      </c>
      <c r="P67" s="7">
        <f t="shared" si="28"/>
        <v>0.26676376546824332</v>
      </c>
      <c r="Q67" s="61">
        <f t="shared" si="4"/>
        <v>1.0672495155409534</v>
      </c>
      <c r="R67" s="4">
        <f t="shared" si="12"/>
        <v>4.1622731106097177</v>
      </c>
      <c r="S67" s="62">
        <f t="shared" si="23"/>
        <v>2.147216056946609</v>
      </c>
      <c r="T67" s="61">
        <f t="shared" si="29"/>
        <v>75.992494505693472</v>
      </c>
      <c r="U67" s="4">
        <f t="shared" si="24"/>
        <v>0.27593498368080421</v>
      </c>
      <c r="AF67" s="61">
        <f t="shared" si="13"/>
        <v>1.1130723179400879</v>
      </c>
      <c r="AG67" s="61">
        <f t="shared" si="14"/>
        <v>4.3409820399663426</v>
      </c>
      <c r="AH67" s="61">
        <f t="shared" si="7"/>
        <v>4.3409820399663426</v>
      </c>
      <c r="AI67" s="65">
        <f t="shared" si="30"/>
        <v>161.65745458493987</v>
      </c>
      <c r="AJ67" s="49">
        <f t="shared" si="25"/>
        <v>0.58699148360544617</v>
      </c>
      <c r="AK67" s="49" t="str">
        <f t="shared" si="19"/>
        <v xml:space="preserve"> </v>
      </c>
      <c r="AL67" s="61">
        <f t="shared" si="15"/>
        <v>1.0672495155409534</v>
      </c>
      <c r="AM67" s="61">
        <f t="shared" si="16"/>
        <v>4.1622731106097177</v>
      </c>
      <c r="AN67" s="61">
        <f t="shared" si="17"/>
        <v>4.1622731106097177</v>
      </c>
      <c r="AO67" s="65">
        <f t="shared" si="31"/>
        <v>169.32866824438315</v>
      </c>
      <c r="AP67" s="49">
        <f t="shared" si="32"/>
        <v>0.61484628992150747</v>
      </c>
      <c r="AQ67" s="49" t="str">
        <f t="shared" si="20"/>
        <v xml:space="preserve"> </v>
      </c>
      <c r="AY67" s="51"/>
      <c r="AZ67" s="51"/>
      <c r="BB67" s="52"/>
      <c r="BC67" s="52"/>
      <c r="BE67" s="64">
        <v>4.1706786466130898</v>
      </c>
      <c r="BF67" s="64">
        <v>4.5762208355889404</v>
      </c>
      <c r="BG67" s="64">
        <v>4.5825298509698591</v>
      </c>
      <c r="BH67" s="64">
        <v>3.2223122750305584</v>
      </c>
      <c r="BI67" s="64">
        <v>2.4437793543888517</v>
      </c>
      <c r="BJ67" s="64">
        <v>2.3833886126058181</v>
      </c>
      <c r="BK67" s="65"/>
      <c r="BL67" s="65"/>
      <c r="BM67" s="65"/>
      <c r="BN67" s="65"/>
      <c r="BO67" s="65"/>
      <c r="BP67" s="65"/>
    </row>
    <row r="68" spans="1:68" x14ac:dyDescent="0.25">
      <c r="A68" s="54">
        <v>42370</v>
      </c>
      <c r="B68" s="55">
        <v>59</v>
      </c>
      <c r="C68" s="56">
        <v>3.9</v>
      </c>
      <c r="D68" s="56">
        <v>5.5</v>
      </c>
      <c r="E68" s="56"/>
      <c r="F68" s="57">
        <f t="shared" si="8"/>
        <v>0</v>
      </c>
      <c r="G68" s="4">
        <v>5.5</v>
      </c>
      <c r="H68" s="58">
        <v>42370</v>
      </c>
      <c r="I68" s="59">
        <v>703.10000000000036</v>
      </c>
      <c r="J68" s="60">
        <f t="shared" si="9"/>
        <v>0.44424085423643145</v>
      </c>
      <c r="K68" s="60">
        <f t="shared" si="10"/>
        <v>0.42705296404276011</v>
      </c>
      <c r="L68" s="61">
        <f t="shared" si="35"/>
        <v>1.1306812559919588</v>
      </c>
      <c r="M68" s="4">
        <f t="shared" si="11"/>
        <v>4.4096568983686391</v>
      </c>
      <c r="N68" s="62">
        <f t="shared" si="26"/>
        <v>2.1387939611487869</v>
      </c>
      <c r="O68" s="61">
        <f t="shared" si="27"/>
        <v>76.827947048805413</v>
      </c>
      <c r="P68" s="7">
        <f t="shared" si="28"/>
        <v>0.27896858042413009</v>
      </c>
      <c r="Q68" s="61">
        <f t="shared" si="4"/>
        <v>1.0876294340929915</v>
      </c>
      <c r="R68" s="4">
        <f t="shared" si="12"/>
        <v>4.2417547929626664</v>
      </c>
      <c r="S68" s="62">
        <f t="shared" si="23"/>
        <v>2.1280882537711387</v>
      </c>
      <c r="T68" s="61">
        <f t="shared" si="29"/>
        <v>79.364406251922333</v>
      </c>
      <c r="U68" s="4">
        <f t="shared" si="24"/>
        <v>0.28817867193871582</v>
      </c>
      <c r="AF68" s="61">
        <f t="shared" si="13"/>
        <v>1.1306812559919588</v>
      </c>
      <c r="AG68" s="61">
        <f t="shared" si="14"/>
        <v>4.4096568983686391</v>
      </c>
      <c r="AH68" s="61">
        <f t="shared" si="7"/>
        <v>4.4096568983686391</v>
      </c>
      <c r="AI68" s="65">
        <f t="shared" si="30"/>
        <v>162.74779768657123</v>
      </c>
      <c r="AJ68" s="49">
        <f t="shared" si="25"/>
        <v>0.59095060888370099</v>
      </c>
      <c r="AK68" s="49" t="str">
        <f t="shared" si="19"/>
        <v xml:space="preserve"> </v>
      </c>
      <c r="AL68" s="61">
        <f t="shared" si="15"/>
        <v>1.0876294340929915</v>
      </c>
      <c r="AM68" s="61">
        <f t="shared" si="16"/>
        <v>4.2417547929626664</v>
      </c>
      <c r="AN68" s="61">
        <f t="shared" si="17"/>
        <v>4.2417547929626664</v>
      </c>
      <c r="AO68" s="65">
        <f t="shared" si="31"/>
        <v>170.58691345142049</v>
      </c>
      <c r="AP68" s="49">
        <f t="shared" si="32"/>
        <v>0.61941508152295022</v>
      </c>
      <c r="AQ68" s="49" t="str">
        <f t="shared" si="20"/>
        <v xml:space="preserve"> </v>
      </c>
      <c r="AY68" s="51"/>
      <c r="AZ68" s="51"/>
      <c r="BB68" s="52"/>
      <c r="BC68" s="52"/>
      <c r="BE68" s="64">
        <v>4.1706786466130898</v>
      </c>
      <c r="BF68" s="64">
        <v>4.5762208355889404</v>
      </c>
      <c r="BG68" s="64">
        <v>4.5825298509698591</v>
      </c>
      <c r="BH68" s="64">
        <v>3.2223122750305584</v>
      </c>
      <c r="BI68" s="64">
        <v>2.4437793543888517</v>
      </c>
      <c r="BJ68" s="64">
        <v>2.3833886126058181</v>
      </c>
      <c r="BK68" s="65"/>
      <c r="BL68" s="65"/>
      <c r="BM68" s="65"/>
      <c r="BN68" s="65"/>
      <c r="BO68" s="65"/>
      <c r="BP68" s="65"/>
    </row>
    <row r="69" spans="1:68" x14ac:dyDescent="0.25">
      <c r="A69" s="54">
        <v>42371</v>
      </c>
      <c r="B69" s="55">
        <v>60</v>
      </c>
      <c r="C69" s="56">
        <v>5.3</v>
      </c>
      <c r="D69" s="56"/>
      <c r="E69" s="56"/>
      <c r="F69" s="57">
        <f t="shared" si="8"/>
        <v>0</v>
      </c>
      <c r="G69" s="4">
        <v>0</v>
      </c>
      <c r="H69" s="58">
        <v>42371</v>
      </c>
      <c r="I69" s="59">
        <v>721.00000000000034</v>
      </c>
      <c r="J69" s="60">
        <f t="shared" si="9"/>
        <v>0.45555064130915524</v>
      </c>
      <c r="K69" s="60">
        <f t="shared" si="10"/>
        <v>0.43792517006802734</v>
      </c>
      <c r="L69" s="61">
        <f t="shared" si="35"/>
        <v>1.1505045757843955</v>
      </c>
      <c r="M69" s="4">
        <f t="shared" si="11"/>
        <v>6.0976742516572955</v>
      </c>
      <c r="N69" s="62">
        <f t="shared" si="26"/>
        <v>3.0928355088611008</v>
      </c>
      <c r="O69" s="61">
        <f t="shared" si="27"/>
        <v>73.735111539944313</v>
      </c>
      <c r="P69" s="7">
        <f t="shared" si="28"/>
        <v>0.26773824088578185</v>
      </c>
      <c r="Q69" s="61">
        <f t="shared" si="4"/>
        <v>1.110599176310576</v>
      </c>
      <c r="R69" s="4">
        <f t="shared" si="12"/>
        <v>5.8861756344460527</v>
      </c>
      <c r="S69" s="62">
        <f t="shared" si="23"/>
        <v>3.0841277766048933</v>
      </c>
      <c r="T69" s="61">
        <f t="shared" si="29"/>
        <v>76.280278475317445</v>
      </c>
      <c r="U69" s="4">
        <f t="shared" si="24"/>
        <v>0.27697995089076782</v>
      </c>
      <c r="AF69" s="61">
        <f t="shared" si="13"/>
        <v>1.1505045757843955</v>
      </c>
      <c r="AG69" s="61">
        <f t="shared" si="14"/>
        <v>6.0976742516572955</v>
      </c>
      <c r="AH69" s="61">
        <f t="shared" si="7"/>
        <v>6.0976742516572955</v>
      </c>
      <c r="AI69" s="65">
        <f t="shared" si="30"/>
        <v>156.65012343491395</v>
      </c>
      <c r="AJ69" s="49">
        <f t="shared" si="25"/>
        <v>0.56880945328581689</v>
      </c>
      <c r="AK69" s="49" t="str">
        <f t="shared" si="19"/>
        <v xml:space="preserve"> </v>
      </c>
      <c r="AL69" s="61">
        <f t="shared" si="15"/>
        <v>1.110599176310576</v>
      </c>
      <c r="AM69" s="61">
        <f t="shared" si="16"/>
        <v>5.8861756344460527</v>
      </c>
      <c r="AN69" s="61">
        <f t="shared" si="17"/>
        <v>5.8861756344460527</v>
      </c>
      <c r="AO69" s="65">
        <f t="shared" si="31"/>
        <v>164.70073781697442</v>
      </c>
      <c r="AP69" s="49">
        <f t="shared" si="32"/>
        <v>0.59804189476025582</v>
      </c>
      <c r="AQ69" s="49" t="str">
        <f t="shared" si="20"/>
        <v xml:space="preserve"> </v>
      </c>
      <c r="AY69" s="51"/>
      <c r="AZ69" s="51"/>
      <c r="BB69" s="52"/>
      <c r="BC69" s="52"/>
      <c r="BE69" s="64">
        <v>4.1706786466130898</v>
      </c>
      <c r="BF69" s="64">
        <v>4.5762208355889404</v>
      </c>
      <c r="BG69" s="64">
        <v>4.5825298509698591</v>
      </c>
      <c r="BH69" s="64">
        <v>3.2223122750305584</v>
      </c>
      <c r="BI69" s="64">
        <v>2.4437793543888517</v>
      </c>
      <c r="BJ69" s="64">
        <v>2.3833886126058181</v>
      </c>
      <c r="BK69" s="65"/>
      <c r="BL69" s="65"/>
      <c r="BM69" s="65"/>
      <c r="BN69" s="65"/>
      <c r="BO69" s="65"/>
      <c r="BP69" s="65"/>
    </row>
    <row r="70" spans="1:68" x14ac:dyDescent="0.25">
      <c r="A70" s="54">
        <v>42372</v>
      </c>
      <c r="B70" s="55">
        <v>61</v>
      </c>
      <c r="C70" s="56">
        <v>4.7</v>
      </c>
      <c r="D70" s="56"/>
      <c r="E70" s="56"/>
      <c r="F70" s="57">
        <f t="shared" si="8"/>
        <v>0</v>
      </c>
      <c r="G70" s="4">
        <v>0</v>
      </c>
      <c r="H70" s="58">
        <v>42372</v>
      </c>
      <c r="I70" s="59">
        <v>738.60000000000036</v>
      </c>
      <c r="J70" s="60">
        <f t="shared" si="9"/>
        <v>0.46667087887786696</v>
      </c>
      <c r="K70" s="60">
        <f t="shared" si="10"/>
        <v>0.44861516034985438</v>
      </c>
      <c r="L70" s="61">
        <f t="shared" si="35"/>
        <v>1.1688841456631591</v>
      </c>
      <c r="M70" s="4">
        <f t="shared" si="11"/>
        <v>5.4937554846168482</v>
      </c>
      <c r="N70" s="62">
        <f t="shared" si="26"/>
        <v>2.6743425987416924</v>
      </c>
      <c r="O70" s="61">
        <f t="shared" si="27"/>
        <v>71.060768941202625</v>
      </c>
      <c r="P70" s="7">
        <f t="shared" si="28"/>
        <v>0.25802748344663262</v>
      </c>
      <c r="Q70" s="61">
        <f t="shared" si="4"/>
        <v>1.1319260644556381</v>
      </c>
      <c r="R70" s="4">
        <f t="shared" si="12"/>
        <v>5.3200525029414996</v>
      </c>
      <c r="S70" s="62">
        <f t="shared" si="23"/>
        <v>2.6791779654564416</v>
      </c>
      <c r="T70" s="61">
        <f t="shared" si="29"/>
        <v>73.601100509860998</v>
      </c>
      <c r="U70" s="4">
        <f t="shared" si="24"/>
        <v>0.26725163583827527</v>
      </c>
      <c r="AF70" s="61">
        <f t="shared" si="13"/>
        <v>1.1688841456631591</v>
      </c>
      <c r="AG70" s="61">
        <f t="shared" si="14"/>
        <v>5.4937554846168482</v>
      </c>
      <c r="AH70" s="61">
        <f t="shared" si="7"/>
        <v>5.4937554846168482</v>
      </c>
      <c r="AI70" s="65">
        <f t="shared" si="30"/>
        <v>151.1563679502971</v>
      </c>
      <c r="AJ70" s="49">
        <f t="shared" si="25"/>
        <v>0.548861176290113</v>
      </c>
      <c r="AK70" s="49" t="str">
        <f t="shared" si="19"/>
        <v xml:space="preserve"> </v>
      </c>
      <c r="AL70" s="61">
        <f t="shared" si="15"/>
        <v>1.1319260644556381</v>
      </c>
      <c r="AM70" s="61">
        <f t="shared" si="16"/>
        <v>5.3200525029414996</v>
      </c>
      <c r="AN70" s="61">
        <f t="shared" si="17"/>
        <v>5.3200525029414996</v>
      </c>
      <c r="AO70" s="65">
        <f t="shared" si="31"/>
        <v>159.38068531403292</v>
      </c>
      <c r="AP70" s="49">
        <f t="shared" si="32"/>
        <v>0.57872434754550806</v>
      </c>
      <c r="AQ70" s="49" t="str">
        <f t="shared" si="20"/>
        <v xml:space="preserve"> </v>
      </c>
      <c r="AY70" s="51"/>
      <c r="AZ70" s="51"/>
      <c r="BB70" s="52"/>
      <c r="BC70" s="52"/>
      <c r="BE70" s="64">
        <v>4.1706786466130898</v>
      </c>
      <c r="BF70" s="64">
        <v>4.5762208355889404</v>
      </c>
      <c r="BG70" s="64">
        <v>4.5825298509698591</v>
      </c>
      <c r="BH70" s="64">
        <v>3.2223122750305584</v>
      </c>
      <c r="BI70" s="64">
        <v>2.4437793543888517</v>
      </c>
      <c r="BJ70" s="64">
        <v>2.3833886126058181</v>
      </c>
      <c r="BK70" s="65"/>
      <c r="BL70" s="65"/>
      <c r="BM70" s="65"/>
      <c r="BN70" s="65"/>
      <c r="BO70" s="65"/>
      <c r="BP70" s="65"/>
    </row>
    <row r="71" spans="1:68" x14ac:dyDescent="0.25">
      <c r="A71" s="54">
        <v>42373</v>
      </c>
      <c r="B71" s="55">
        <v>62</v>
      </c>
      <c r="C71" s="56">
        <v>3.9</v>
      </c>
      <c r="D71" s="56">
        <v>2</v>
      </c>
      <c r="E71" s="56"/>
      <c r="F71" s="57">
        <f t="shared" si="8"/>
        <v>0</v>
      </c>
      <c r="G71" s="4">
        <v>2</v>
      </c>
      <c r="H71" s="58">
        <v>42373</v>
      </c>
      <c r="I71" s="59">
        <v>756.40000000000032</v>
      </c>
      <c r="J71" s="60">
        <f t="shared" si="9"/>
        <v>0.47791748278258672</v>
      </c>
      <c r="K71" s="60">
        <f t="shared" si="10"/>
        <v>0.45942662779397486</v>
      </c>
      <c r="L71" s="61">
        <f t="shared" si="35"/>
        <v>1.1863515945382734</v>
      </c>
      <c r="M71" s="4">
        <f t="shared" si="11"/>
        <v>4.6267712186992664</v>
      </c>
      <c r="N71" s="62">
        <f t="shared" si="26"/>
        <v>2.1706075164441474</v>
      </c>
      <c r="O71" s="61">
        <f t="shared" si="27"/>
        <v>70.890161424758475</v>
      </c>
      <c r="P71" s="7">
        <f t="shared" si="28"/>
        <v>0.25740799355395239</v>
      </c>
      <c r="Q71" s="61">
        <f t="shared" si="4"/>
        <v>1.1522267067207044</v>
      </c>
      <c r="R71" s="4">
        <f t="shared" si="12"/>
        <v>4.4936841562107466</v>
      </c>
      <c r="S71" s="62">
        <f t="shared" si="23"/>
        <v>2.1835353485233848</v>
      </c>
      <c r="T71" s="61">
        <f t="shared" si="29"/>
        <v>73.41756516133762</v>
      </c>
      <c r="U71" s="4">
        <f t="shared" si="24"/>
        <v>0.26658520392642565</v>
      </c>
      <c r="AF71" s="61">
        <f t="shared" si="13"/>
        <v>1.1863515945382734</v>
      </c>
      <c r="AG71" s="61">
        <f t="shared" si="14"/>
        <v>4.6267712186992664</v>
      </c>
      <c r="AH71" s="61">
        <f t="shared" si="7"/>
        <v>4.617191079128216</v>
      </c>
      <c r="AI71" s="65">
        <f t="shared" si="30"/>
        <v>148.53917687116888</v>
      </c>
      <c r="AJ71" s="49">
        <f t="shared" si="25"/>
        <v>0.53935794070867427</v>
      </c>
      <c r="AK71" s="49" t="str">
        <f t="shared" si="19"/>
        <v xml:space="preserve"> </v>
      </c>
      <c r="AL71" s="61">
        <f t="shared" si="15"/>
        <v>1.1522267067207044</v>
      </c>
      <c r="AM71" s="61">
        <f t="shared" si="16"/>
        <v>4.4936841562107466</v>
      </c>
      <c r="AN71" s="61">
        <f t="shared" si="17"/>
        <v>4.4936841562107466</v>
      </c>
      <c r="AO71" s="65">
        <f t="shared" si="31"/>
        <v>156.88700115782217</v>
      </c>
      <c r="AP71" s="49">
        <f t="shared" si="32"/>
        <v>0.56966957573646404</v>
      </c>
      <c r="AQ71" s="49" t="str">
        <f t="shared" si="20"/>
        <v xml:space="preserve"> </v>
      </c>
      <c r="AY71" s="51"/>
      <c r="AZ71" s="51"/>
      <c r="BB71" s="52"/>
      <c r="BC71" s="52"/>
      <c r="BE71" s="64">
        <v>4.1706786466130898</v>
      </c>
      <c r="BF71" s="64">
        <v>4.5762208355889404</v>
      </c>
      <c r="BG71" s="64">
        <v>4.5825298509698591</v>
      </c>
      <c r="BH71" s="64">
        <v>3.2223122750305584</v>
      </c>
      <c r="BI71" s="64">
        <v>2.4437793543888517</v>
      </c>
      <c r="BJ71" s="64">
        <v>2.3833886126058181</v>
      </c>
      <c r="BK71" s="65"/>
      <c r="BL71" s="65"/>
      <c r="BM71" s="65"/>
      <c r="BN71" s="65"/>
      <c r="BO71" s="65"/>
      <c r="BP71" s="65"/>
    </row>
    <row r="72" spans="1:68" x14ac:dyDescent="0.25">
      <c r="A72" s="54">
        <v>42374</v>
      </c>
      <c r="B72" s="55">
        <v>63</v>
      </c>
      <c r="C72" s="56">
        <v>5.7</v>
      </c>
      <c r="D72" s="56"/>
      <c r="E72" s="56">
        <v>23</v>
      </c>
      <c r="F72" s="57">
        <f t="shared" si="8"/>
        <v>20.7</v>
      </c>
      <c r="G72" s="4">
        <v>23</v>
      </c>
      <c r="H72" s="58">
        <v>42374</v>
      </c>
      <c r="I72" s="59">
        <v>769.60000000000036</v>
      </c>
      <c r="J72" s="60">
        <f t="shared" si="9"/>
        <v>0.48625766095912049</v>
      </c>
      <c r="K72" s="60">
        <f t="shared" si="10"/>
        <v>0.46744412050534512</v>
      </c>
      <c r="L72" s="61">
        <f t="shared" si="35"/>
        <v>1.1985770192125167</v>
      </c>
      <c r="M72" s="4">
        <f t="shared" si="11"/>
        <v>6.8318890095113449</v>
      </c>
      <c r="N72" s="62">
        <f t="shared" si="26"/>
        <v>3.1974233493120261</v>
      </c>
      <c r="O72" s="61">
        <f t="shared" si="27"/>
        <v>67.692738075446442</v>
      </c>
      <c r="P72" s="7">
        <f t="shared" si="28"/>
        <v>0.24579788698419189</v>
      </c>
      <c r="Q72" s="61">
        <f t="shared" si="4"/>
        <v>1.1664572886315341</v>
      </c>
      <c r="R72" s="4">
        <f t="shared" si="12"/>
        <v>6.6488065451997445</v>
      </c>
      <c r="S72" s="62">
        <f t="shared" si="23"/>
        <v>3.2226789976716859</v>
      </c>
      <c r="T72" s="61">
        <f t="shared" si="29"/>
        <v>70.194886163665927</v>
      </c>
      <c r="U72" s="4">
        <f t="shared" si="24"/>
        <v>0.25488339202493077</v>
      </c>
      <c r="AF72" s="61">
        <f t="shared" si="13"/>
        <v>1.1985770192125167</v>
      </c>
      <c r="AG72" s="61">
        <f t="shared" si="14"/>
        <v>6.8318890095113449</v>
      </c>
      <c r="AH72" s="61">
        <f t="shared" si="7"/>
        <v>6.6996974314913871</v>
      </c>
      <c r="AI72" s="65">
        <f t="shared" si="30"/>
        <v>162.53947943967748</v>
      </c>
      <c r="AJ72" s="49">
        <f t="shared" si="25"/>
        <v>0.59019418823412306</v>
      </c>
      <c r="AK72" s="49" t="str">
        <f t="shared" si="19"/>
        <v xml:space="preserve"> </v>
      </c>
      <c r="AL72" s="61">
        <f t="shared" si="15"/>
        <v>1.1664572886315341</v>
      </c>
      <c r="AM72" s="61">
        <f t="shared" si="16"/>
        <v>6.6488065451997445</v>
      </c>
      <c r="AN72" s="61">
        <f t="shared" si="17"/>
        <v>6.6488065451997445</v>
      </c>
      <c r="AO72" s="65">
        <f t="shared" si="31"/>
        <v>170.93819461262242</v>
      </c>
      <c r="AP72" s="49">
        <f t="shared" si="32"/>
        <v>0.62069061224626887</v>
      </c>
      <c r="AQ72" s="49" t="str">
        <f t="shared" si="20"/>
        <v xml:space="preserve"> </v>
      </c>
      <c r="AY72" s="51"/>
      <c r="AZ72" s="51"/>
      <c r="BB72" s="52"/>
      <c r="BC72" s="52"/>
      <c r="BE72" s="64">
        <v>4.1706786466130898</v>
      </c>
      <c r="BF72" s="64">
        <v>4.5762208355889404</v>
      </c>
      <c r="BG72" s="64">
        <v>4.5825298509698591</v>
      </c>
      <c r="BH72" s="64">
        <v>3.2223122750305584</v>
      </c>
      <c r="BI72" s="64">
        <v>2.4437793543888517</v>
      </c>
      <c r="BJ72" s="64">
        <v>2.3833886126058181</v>
      </c>
      <c r="BK72" s="65"/>
      <c r="BL72" s="65"/>
      <c r="BM72" s="65"/>
      <c r="BN72" s="65"/>
      <c r="BO72" s="65"/>
      <c r="BP72" s="65"/>
    </row>
    <row r="73" spans="1:68" x14ac:dyDescent="0.25">
      <c r="A73" s="54">
        <v>42375</v>
      </c>
      <c r="B73" s="55">
        <v>64</v>
      </c>
      <c r="C73" s="56">
        <v>5.0999999999999996</v>
      </c>
      <c r="D73" s="56"/>
      <c r="E73" s="56"/>
      <c r="F73" s="57">
        <f t="shared" si="8"/>
        <v>0</v>
      </c>
      <c r="G73" s="4">
        <v>0</v>
      </c>
      <c r="H73" s="58">
        <v>42375</v>
      </c>
      <c r="I73" s="59">
        <v>781.20000000000039</v>
      </c>
      <c r="J73" s="60">
        <f t="shared" si="9"/>
        <v>0.49358690844758957</v>
      </c>
      <c r="K73" s="60">
        <f t="shared" si="10"/>
        <v>0.47448979591836749</v>
      </c>
      <c r="L73" s="61">
        <f t="shared" si="35"/>
        <v>1.2088087932111624</v>
      </c>
      <c r="M73" s="4">
        <f t="shared" si="11"/>
        <v>6.1649248453769276</v>
      </c>
      <c r="N73" s="62">
        <f t="shared" si="26"/>
        <v>2.7551372734727178</v>
      </c>
      <c r="O73" s="61">
        <f t="shared" si="27"/>
        <v>64.93760080197373</v>
      </c>
      <c r="P73" s="7">
        <f t="shared" si="28"/>
        <v>0.23579375745088502</v>
      </c>
      <c r="Q73" s="61">
        <f t="shared" ref="Q73:Q131" si="48">+IF(J73&lt;0.2,((2/($M$1^0.49))*EXP((-0.02-0.04*LN($M$1))*$C73)),(-5.0431*J73^2+6.5687*J73-0.8352))</f>
        <v>1.1783837762056106</v>
      </c>
      <c r="R73" s="4">
        <f t="shared" si="12"/>
        <v>6.0097572586486141</v>
      </c>
      <c r="S73" s="62">
        <f t="shared" si="23"/>
        <v>2.7850678460560143</v>
      </c>
      <c r="T73" s="61">
        <f t="shared" si="29"/>
        <v>67.409818317609918</v>
      </c>
      <c r="U73" s="4">
        <f t="shared" si="24"/>
        <v>0.24477058212639768</v>
      </c>
      <c r="V73" s="4">
        <f>+AVERAGE(L65:L72)</f>
        <v>1.1394380424089217</v>
      </c>
      <c r="W73" s="4">
        <f t="shared" ref="W73:AE73" si="49">+AVERAGE(M65:M72)</f>
        <v>5.7492437962245733</v>
      </c>
      <c r="X73" s="4">
        <f t="shared" si="49"/>
        <v>2.882491431690716</v>
      </c>
      <c r="Y73" s="4">
        <f t="shared" si="49"/>
        <v>73.576528640279591</v>
      </c>
      <c r="Z73" s="4">
        <f t="shared" si="49"/>
        <v>0.26716241336339719</v>
      </c>
      <c r="AA73" s="4">
        <f t="shared" si="49"/>
        <v>1.0978410366897553</v>
      </c>
      <c r="AB73" s="4">
        <f t="shared" si="49"/>
        <v>5.5356542541286995</v>
      </c>
      <c r="AC73" s="4">
        <f t="shared" si="49"/>
        <v>2.8654004378071964</v>
      </c>
      <c r="AD73" s="4">
        <f t="shared" si="49"/>
        <v>76.093218279996876</v>
      </c>
      <c r="AE73" s="4">
        <f t="shared" si="49"/>
        <v>0.27630071997094002</v>
      </c>
      <c r="AF73" s="61">
        <f t="shared" si="13"/>
        <v>1.2088087932111624</v>
      </c>
      <c r="AG73" s="61">
        <f t="shared" si="14"/>
        <v>6.1649248453769276</v>
      </c>
      <c r="AH73" s="61">
        <f t="shared" ref="AH73:AH136" si="50">+IF(AJ72&lt;$M$3,AJ72*1/$M$3*AG73,AG73)</f>
        <v>6.1649248453769276</v>
      </c>
      <c r="AI73" s="65">
        <f t="shared" si="30"/>
        <v>156.37455459430055</v>
      </c>
      <c r="AJ73" s="49">
        <f t="shared" si="25"/>
        <v>0.56780884021169409</v>
      </c>
      <c r="AK73" s="49" t="str">
        <f t="shared" si="19"/>
        <v xml:space="preserve"> </v>
      </c>
      <c r="AL73" s="61">
        <f t="shared" si="15"/>
        <v>1.1783837762056106</v>
      </c>
      <c r="AM73" s="61">
        <f t="shared" si="16"/>
        <v>6.0097572586486141</v>
      </c>
      <c r="AN73" s="61">
        <f t="shared" si="17"/>
        <v>6.0097572586486141</v>
      </c>
      <c r="AO73" s="65">
        <f t="shared" si="31"/>
        <v>164.92843735397381</v>
      </c>
      <c r="AP73" s="49">
        <f t="shared" si="32"/>
        <v>0.59886869046468338</v>
      </c>
      <c r="AQ73" s="49" t="str">
        <f t="shared" si="20"/>
        <v xml:space="preserve"> </v>
      </c>
      <c r="AR73" s="68">
        <v>42375</v>
      </c>
      <c r="AS73" s="69">
        <v>415.18911721158332</v>
      </c>
      <c r="AT73" s="69">
        <v>410.67535286748716</v>
      </c>
      <c r="AU73" s="69">
        <v>418.52142931167691</v>
      </c>
      <c r="AV73" s="69">
        <v>501.01857811216331</v>
      </c>
      <c r="AW73" s="69">
        <v>489.99379123252197</v>
      </c>
      <c r="AX73" s="69">
        <v>485.47519064755744</v>
      </c>
      <c r="AY73" s="70">
        <f t="shared" ref="AY73:BD73" si="51">+(AS73-$C$3)/($C$4-$C$3)</f>
        <v>0.28536353381112312</v>
      </c>
      <c r="AZ73" s="70">
        <f t="shared" si="51"/>
        <v>0.26897368506712832</v>
      </c>
      <c r="BA73" s="71">
        <f t="shared" si="51"/>
        <v>0.29746343250427343</v>
      </c>
      <c r="BB73" s="72">
        <f t="shared" si="51"/>
        <v>0.59701734971736853</v>
      </c>
      <c r="BC73" s="72">
        <f t="shared" si="51"/>
        <v>0.55698544383631798</v>
      </c>
      <c r="BD73" s="71">
        <f t="shared" si="51"/>
        <v>0.54057803430485629</v>
      </c>
      <c r="BE73" s="64">
        <v>5.8350227234238936</v>
      </c>
      <c r="BF73" s="64">
        <v>6.6515560676166592</v>
      </c>
      <c r="BG73" s="64">
        <v>7.0368724916377969</v>
      </c>
      <c r="BH73" s="64">
        <v>2.8481139446203549</v>
      </c>
      <c r="BI73" s="64">
        <v>2.5095025609075434</v>
      </c>
      <c r="BJ73" s="64">
        <v>2.1811848398573348</v>
      </c>
      <c r="BK73" s="65">
        <v>5.8350227234238936</v>
      </c>
      <c r="BL73" s="65">
        <v>6.6515560676166592</v>
      </c>
      <c r="BM73" s="65">
        <v>7.0368724916377969</v>
      </c>
      <c r="BN73" s="65">
        <v>2.8481139446203549</v>
      </c>
      <c r="BO73" s="65">
        <v>2.5095025609075434</v>
      </c>
      <c r="BP73" s="65">
        <v>2.1811848398573348</v>
      </c>
    </row>
    <row r="74" spans="1:68" x14ac:dyDescent="0.25">
      <c r="A74" s="54">
        <v>42376</v>
      </c>
      <c r="B74" s="55">
        <v>65</v>
      </c>
      <c r="C74" s="56">
        <v>5.4</v>
      </c>
      <c r="D74" s="56"/>
      <c r="E74" s="56"/>
      <c r="F74" s="57">
        <f t="shared" ref="F74:F137" si="52">+E74*$F$6</f>
        <v>0</v>
      </c>
      <c r="G74" s="4">
        <v>0</v>
      </c>
      <c r="H74" s="58">
        <v>42376</v>
      </c>
      <c r="I74" s="59">
        <v>792.40000000000043</v>
      </c>
      <c r="J74" s="60">
        <f t="shared" ref="J74:J131" si="53">+I74/$I$131</f>
        <v>0.50066342326404245</v>
      </c>
      <c r="K74" s="60">
        <f t="shared" ref="K74:K137" si="54">+I74/$I$138</f>
        <v>0.48129251700680287</v>
      </c>
      <c r="L74" s="61">
        <f t="shared" si="35"/>
        <v>1.2182334634874361</v>
      </c>
      <c r="M74" s="4">
        <f t="shared" ref="M74:M137" si="55">+L74*C74</f>
        <v>6.5784607028321558</v>
      </c>
      <c r="N74" s="62">
        <f t="shared" si="26"/>
        <v>2.8202908497523342</v>
      </c>
      <c r="O74" s="61">
        <f t="shared" si="27"/>
        <v>62.117309952221397</v>
      </c>
      <c r="P74" s="7">
        <f t="shared" si="28"/>
        <v>0.22555304993544445</v>
      </c>
      <c r="Q74" s="61">
        <f t="shared" si="48"/>
        <v>1.1893848989098657</v>
      </c>
      <c r="R74" s="4">
        <f t="shared" ref="R74:R131" si="56">+Q74*C74</f>
        <v>6.4226784541132753</v>
      </c>
      <c r="S74" s="62">
        <f t="shared" si="23"/>
        <v>2.8583322618617784</v>
      </c>
      <c r="T74" s="61">
        <f t="shared" si="29"/>
        <v>64.551486055748143</v>
      </c>
      <c r="U74" s="4">
        <f t="shared" si="24"/>
        <v>0.23439174312181607</v>
      </c>
      <c r="AF74" s="61">
        <f t="shared" ref="AF74:AF137" si="57">+IF($K74&lt;0.2,((2/($M$1^0.49))*EXP((-0.02-0.04*LN($M$1))*$C74)),(-4.8222*$K74^2+5.9944*$K74-0.5498))</f>
        <v>1.2182334634874361</v>
      </c>
      <c r="AG74" s="61">
        <f t="shared" ref="AG74:AG137" si="58">+($AF74*$C74)</f>
        <v>6.5784607028321558</v>
      </c>
      <c r="AH74" s="61">
        <f t="shared" si="50"/>
        <v>6.5784607028321558</v>
      </c>
      <c r="AI74" s="65">
        <f t="shared" si="30"/>
        <v>149.79609389146839</v>
      </c>
      <c r="AJ74" s="49">
        <f t="shared" si="25"/>
        <v>0.54392190955507769</v>
      </c>
      <c r="AK74" s="49" t="str">
        <f t="shared" si="19"/>
        <v xml:space="preserve"> </v>
      </c>
      <c r="AL74" s="61">
        <f t="shared" ref="AL74:AL131" si="59">+IF($J74&lt;0.2,((2/($M$1^0.49))*EXP((-0.02-0.04*LN($M$1))*$C74)),(-5.0431*$J74^2+6.5687*$J74-0.8352))</f>
        <v>1.1893848989098657</v>
      </c>
      <c r="AM74" s="61">
        <f t="shared" ref="AM74:AM131" si="60">+($AL74*$C74)</f>
        <v>6.4226784541132753</v>
      </c>
      <c r="AN74" s="61">
        <f t="shared" ref="AN74:AN131" si="61">+IF(AP73&lt;$M$3,AP73*1/$M$3*AM74,AM74)</f>
        <v>6.4226784541132753</v>
      </c>
      <c r="AO74" s="65">
        <f t="shared" si="31"/>
        <v>158.50575889986052</v>
      </c>
      <c r="AP74" s="49">
        <f t="shared" si="32"/>
        <v>0.57554741793703901</v>
      </c>
      <c r="AQ74" s="49" t="str">
        <f t="shared" si="20"/>
        <v xml:space="preserve"> </v>
      </c>
      <c r="AY74" s="51"/>
      <c r="AZ74" s="51"/>
      <c r="BB74" s="52"/>
      <c r="BC74" s="52"/>
      <c r="BE74" s="64">
        <v>5.8350227234238936</v>
      </c>
      <c r="BF74" s="64">
        <v>6.6515560676166592</v>
      </c>
      <c r="BG74" s="64">
        <v>7.0368724916377969</v>
      </c>
      <c r="BH74" s="64">
        <v>2.8481139446203549</v>
      </c>
      <c r="BI74" s="64">
        <v>2.5095025609075434</v>
      </c>
      <c r="BJ74" s="64">
        <v>2.1811848398573348</v>
      </c>
      <c r="BK74" s="65"/>
      <c r="BL74" s="65"/>
      <c r="BM74" s="65"/>
      <c r="BN74" s="65"/>
      <c r="BO74" s="65"/>
      <c r="BP74" s="65"/>
    </row>
    <row r="75" spans="1:68" x14ac:dyDescent="0.25">
      <c r="A75" s="54">
        <v>42377</v>
      </c>
      <c r="B75" s="55">
        <v>66</v>
      </c>
      <c r="C75" s="56">
        <v>5.2</v>
      </c>
      <c r="D75" s="56"/>
      <c r="E75" s="56">
        <v>19</v>
      </c>
      <c r="F75" s="57">
        <f t="shared" si="52"/>
        <v>17.100000000000001</v>
      </c>
      <c r="G75" s="4">
        <v>19</v>
      </c>
      <c r="H75" s="58">
        <v>42377</v>
      </c>
      <c r="I75" s="59">
        <v>807.00000000000045</v>
      </c>
      <c r="J75" s="60">
        <f t="shared" si="53"/>
        <v>0.50988816579263285</v>
      </c>
      <c r="K75" s="60">
        <f t="shared" si="54"/>
        <v>0.49016034985422757</v>
      </c>
      <c r="L75" s="61">
        <f t="shared" si="35"/>
        <v>1.229849082891695</v>
      </c>
      <c r="M75" s="4">
        <f t="shared" si="55"/>
        <v>6.395215231036814</v>
      </c>
      <c r="N75" s="62">
        <f t="shared" si="26"/>
        <v>2.622655091552657</v>
      </c>
      <c r="O75" s="61">
        <f t="shared" si="27"/>
        <v>59.494654860668739</v>
      </c>
      <c r="P75" s="7">
        <f t="shared" si="28"/>
        <v>0.21602997407650235</v>
      </c>
      <c r="Q75" s="61">
        <f t="shared" si="48"/>
        <v>1.2029672924815675</v>
      </c>
      <c r="R75" s="4">
        <f t="shared" si="56"/>
        <v>6.2554299209041515</v>
      </c>
      <c r="S75" s="62">
        <f t="shared" si="23"/>
        <v>2.665856587521978</v>
      </c>
      <c r="T75" s="61">
        <f t="shared" si="29"/>
        <v>61.885629468226163</v>
      </c>
      <c r="U75" s="4">
        <f t="shared" si="24"/>
        <v>0.22471179908578856</v>
      </c>
      <c r="AF75" s="61">
        <f t="shared" si="57"/>
        <v>1.229849082891695</v>
      </c>
      <c r="AG75" s="61">
        <f t="shared" si="58"/>
        <v>6.395215231036814</v>
      </c>
      <c r="AH75" s="61">
        <f t="shared" si="50"/>
        <v>6.3245412372386562</v>
      </c>
      <c r="AI75" s="65">
        <f t="shared" si="30"/>
        <v>160.57155265422972</v>
      </c>
      <c r="AJ75" s="49">
        <f t="shared" si="25"/>
        <v>0.58304848458325975</v>
      </c>
      <c r="AK75" s="49" t="str">
        <f t="shared" si="19"/>
        <v xml:space="preserve"> </v>
      </c>
      <c r="AL75" s="61">
        <f t="shared" si="59"/>
        <v>1.2029672924815675</v>
      </c>
      <c r="AM75" s="61">
        <f t="shared" si="60"/>
        <v>6.2554299209041515</v>
      </c>
      <c r="AN75" s="61">
        <f t="shared" si="61"/>
        <v>6.2554299209041515</v>
      </c>
      <c r="AO75" s="65">
        <f t="shared" si="31"/>
        <v>169.35032897895636</v>
      </c>
      <c r="AP75" s="49">
        <f t="shared" si="32"/>
        <v>0.61492494182627588</v>
      </c>
      <c r="AQ75" s="49" t="str">
        <f t="shared" si="20"/>
        <v xml:space="preserve"> </v>
      </c>
      <c r="AY75" s="51"/>
      <c r="AZ75" s="51"/>
      <c r="BB75" s="52"/>
      <c r="BC75" s="52"/>
      <c r="BE75" s="64">
        <v>5.8350227234238936</v>
      </c>
      <c r="BF75" s="64">
        <v>6.6515560676166592</v>
      </c>
      <c r="BG75" s="64">
        <v>7.0368724916377969</v>
      </c>
      <c r="BH75" s="64">
        <v>2.8481139446203549</v>
      </c>
      <c r="BI75" s="64">
        <v>2.5095025609075434</v>
      </c>
      <c r="BJ75" s="64">
        <v>2.1811848398573348</v>
      </c>
      <c r="BK75" s="65"/>
      <c r="BL75" s="65"/>
      <c r="BM75" s="65"/>
      <c r="BN75" s="65"/>
      <c r="BO75" s="65"/>
      <c r="BP75" s="65"/>
    </row>
    <row r="76" spans="1:68" x14ac:dyDescent="0.25">
      <c r="A76" s="54">
        <v>42378</v>
      </c>
      <c r="B76" s="55">
        <v>67</v>
      </c>
      <c r="C76" s="56">
        <v>5.9</v>
      </c>
      <c r="D76" s="56"/>
      <c r="E76" s="56"/>
      <c r="F76" s="57">
        <f t="shared" si="52"/>
        <v>0</v>
      </c>
      <c r="G76" s="4">
        <v>0</v>
      </c>
      <c r="H76" s="58">
        <v>42378</v>
      </c>
      <c r="I76" s="59">
        <v>817.60000000000048</v>
      </c>
      <c r="J76" s="60">
        <f t="shared" si="53"/>
        <v>0.51658558160106149</v>
      </c>
      <c r="K76" s="60">
        <f t="shared" si="54"/>
        <v>0.49659863945578253</v>
      </c>
      <c r="L76" s="61">
        <f t="shared" si="35"/>
        <v>1.2378071359155909</v>
      </c>
      <c r="M76" s="4">
        <f t="shared" si="55"/>
        <v>7.303062101901987</v>
      </c>
      <c r="N76" s="62">
        <f t="shared" si="26"/>
        <v>2.8685096664599508</v>
      </c>
      <c r="O76" s="61">
        <f t="shared" si="27"/>
        <v>56.626145194208789</v>
      </c>
      <c r="P76" s="7">
        <f t="shared" si="28"/>
        <v>0.20561418008064195</v>
      </c>
      <c r="Q76" s="61">
        <f t="shared" si="48"/>
        <v>1.2122906996919673</v>
      </c>
      <c r="R76" s="4">
        <f t="shared" si="56"/>
        <v>7.1525151281826078</v>
      </c>
      <c r="S76" s="62">
        <f t="shared" si="23"/>
        <v>2.9222809862586061</v>
      </c>
      <c r="T76" s="61">
        <f t="shared" si="29"/>
        <v>58.963348481967557</v>
      </c>
      <c r="U76" s="4">
        <f t="shared" si="24"/>
        <v>0.21410075701513276</v>
      </c>
      <c r="AF76" s="61">
        <f t="shared" si="57"/>
        <v>1.2378071359155909</v>
      </c>
      <c r="AG76" s="61">
        <f t="shared" si="58"/>
        <v>7.303062101901987</v>
      </c>
      <c r="AH76" s="61">
        <f t="shared" si="50"/>
        <v>7.303062101901987</v>
      </c>
      <c r="AI76" s="65">
        <f t="shared" si="30"/>
        <v>153.26849055232773</v>
      </c>
      <c r="AJ76" s="49">
        <f t="shared" si="25"/>
        <v>0.55653046678405138</v>
      </c>
      <c r="AK76" s="49" t="str">
        <f t="shared" si="19"/>
        <v xml:space="preserve"> </v>
      </c>
      <c r="AL76" s="61">
        <f t="shared" si="59"/>
        <v>1.2122906996919673</v>
      </c>
      <c r="AM76" s="61">
        <f t="shared" si="60"/>
        <v>7.1525151281826078</v>
      </c>
      <c r="AN76" s="61">
        <f t="shared" si="61"/>
        <v>7.1525151281826078</v>
      </c>
      <c r="AO76" s="65">
        <f t="shared" si="31"/>
        <v>162.19781385077374</v>
      </c>
      <c r="AP76" s="49">
        <f t="shared" si="32"/>
        <v>0.5889535724428967</v>
      </c>
      <c r="AQ76" s="49" t="str">
        <f t="shared" si="20"/>
        <v xml:space="preserve"> </v>
      </c>
      <c r="AY76" s="51"/>
      <c r="AZ76" s="51"/>
      <c r="BB76" s="52"/>
      <c r="BC76" s="52"/>
      <c r="BE76" s="64">
        <v>5.8350227234238936</v>
      </c>
      <c r="BF76" s="64">
        <v>6.6515560676166592</v>
      </c>
      <c r="BG76" s="64">
        <v>7.0368724916377969</v>
      </c>
      <c r="BH76" s="64">
        <v>2.8481139446203549</v>
      </c>
      <c r="BI76" s="64">
        <v>2.5095025609075434</v>
      </c>
      <c r="BJ76" s="64">
        <v>2.1811848398573348</v>
      </c>
      <c r="BK76" s="65"/>
      <c r="BL76" s="65"/>
      <c r="BM76" s="65"/>
      <c r="BN76" s="65"/>
      <c r="BO76" s="65"/>
      <c r="BP76" s="65"/>
    </row>
    <row r="77" spans="1:68" x14ac:dyDescent="0.25">
      <c r="A77" s="54">
        <v>42379</v>
      </c>
      <c r="B77" s="55">
        <v>68</v>
      </c>
      <c r="C77" s="56">
        <v>5</v>
      </c>
      <c r="D77" s="56"/>
      <c r="E77" s="56"/>
      <c r="F77" s="57">
        <f t="shared" si="52"/>
        <v>0</v>
      </c>
      <c r="G77" s="4">
        <v>0</v>
      </c>
      <c r="H77" s="58">
        <v>42379</v>
      </c>
      <c r="I77" s="59">
        <v>829.90000000000043</v>
      </c>
      <c r="J77" s="60">
        <f t="shared" si="53"/>
        <v>0.52435711126555884</v>
      </c>
      <c r="K77" s="60">
        <f t="shared" si="54"/>
        <v>0.50406948493683201</v>
      </c>
      <c r="L77" s="61">
        <f t="shared" si="35"/>
        <v>1.2465403911985193</v>
      </c>
      <c r="M77" s="4">
        <f t="shared" si="55"/>
        <v>6.2327019559925967</v>
      </c>
      <c r="N77" s="62">
        <f t="shared" si="26"/>
        <v>2.3300580043062382</v>
      </c>
      <c r="O77" s="61">
        <f t="shared" si="27"/>
        <v>54.296087189902551</v>
      </c>
      <c r="P77" s="7">
        <f t="shared" si="28"/>
        <v>0.19715354825672679</v>
      </c>
      <c r="Q77" s="61">
        <f t="shared" si="48"/>
        <v>1.22254229471246</v>
      </c>
      <c r="R77" s="4">
        <f t="shared" si="56"/>
        <v>6.1127114735622996</v>
      </c>
      <c r="S77" s="62">
        <f t="shared" si="23"/>
        <v>2.3795202798268651</v>
      </c>
      <c r="T77" s="61">
        <f t="shared" si="29"/>
        <v>56.583828202140694</v>
      </c>
      <c r="U77" s="4">
        <f t="shared" si="24"/>
        <v>0.20546052360980646</v>
      </c>
      <c r="AF77" s="61">
        <f t="shared" si="57"/>
        <v>1.2465403911985193</v>
      </c>
      <c r="AG77" s="61">
        <f t="shared" si="58"/>
        <v>6.2327019559925967</v>
      </c>
      <c r="AH77" s="61">
        <f t="shared" si="50"/>
        <v>6.2327019559925967</v>
      </c>
      <c r="AI77" s="65">
        <f t="shared" si="30"/>
        <v>147.03578859633512</v>
      </c>
      <c r="AJ77" s="49">
        <f t="shared" si="25"/>
        <v>0.53389901451102084</v>
      </c>
      <c r="AK77" s="49" t="str">
        <f t="shared" si="19"/>
        <v xml:space="preserve"> </v>
      </c>
      <c r="AL77" s="61">
        <f t="shared" si="59"/>
        <v>1.22254229471246</v>
      </c>
      <c r="AM77" s="61">
        <f t="shared" si="60"/>
        <v>6.1127114735622996</v>
      </c>
      <c r="AN77" s="61">
        <f t="shared" si="61"/>
        <v>6.1127114735622996</v>
      </c>
      <c r="AO77" s="65">
        <f t="shared" si="31"/>
        <v>156.08510237721146</v>
      </c>
      <c r="AP77" s="49">
        <f t="shared" si="32"/>
        <v>0.56675781545828419</v>
      </c>
      <c r="AQ77" s="49" t="str">
        <f t="shared" si="20"/>
        <v xml:space="preserve"> </v>
      </c>
      <c r="AY77" s="51"/>
      <c r="AZ77" s="51"/>
      <c r="BB77" s="52"/>
      <c r="BC77" s="52"/>
      <c r="BE77" s="64">
        <v>5.8350227234238936</v>
      </c>
      <c r="BF77" s="64">
        <v>6.6515560676166592</v>
      </c>
      <c r="BG77" s="64">
        <v>7.0368724916377969</v>
      </c>
      <c r="BH77" s="64">
        <v>2.8481139446203549</v>
      </c>
      <c r="BI77" s="64">
        <v>2.5095025609075434</v>
      </c>
      <c r="BJ77" s="64">
        <v>2.1811848398573348</v>
      </c>
      <c r="BK77" s="65"/>
      <c r="BL77" s="65"/>
      <c r="BM77" s="65"/>
      <c r="BN77" s="65"/>
      <c r="BO77" s="65"/>
      <c r="BP77" s="65"/>
    </row>
    <row r="78" spans="1:68" x14ac:dyDescent="0.25">
      <c r="A78" s="54">
        <v>42380</v>
      </c>
      <c r="B78" s="55">
        <v>69</v>
      </c>
      <c r="C78" s="56">
        <v>6.4</v>
      </c>
      <c r="D78" s="56"/>
      <c r="E78" s="56">
        <v>21</v>
      </c>
      <c r="F78" s="57">
        <f t="shared" si="52"/>
        <v>18.900000000000002</v>
      </c>
      <c r="G78" s="4">
        <v>21</v>
      </c>
      <c r="H78" s="58">
        <v>42380</v>
      </c>
      <c r="I78" s="59">
        <v>848.70000000000039</v>
      </c>
      <c r="J78" s="60">
        <f t="shared" si="53"/>
        <v>0.53623554685031904</v>
      </c>
      <c r="K78" s="60">
        <f t="shared" si="54"/>
        <v>0.51548833819242001</v>
      </c>
      <c r="L78" s="61">
        <f t="shared" si="35"/>
        <v>1.2588486391259699</v>
      </c>
      <c r="M78" s="4">
        <f t="shared" si="55"/>
        <v>8.056631290406207</v>
      </c>
      <c r="N78" s="62">
        <f t="shared" si="26"/>
        <v>2.8879880834541001</v>
      </c>
      <c r="O78" s="61">
        <f t="shared" si="27"/>
        <v>51.408099106448454</v>
      </c>
      <c r="P78" s="7">
        <f t="shared" si="28"/>
        <v>0.18666702653031395</v>
      </c>
      <c r="Q78" s="61">
        <f t="shared" si="48"/>
        <v>1.2370342850568647</v>
      </c>
      <c r="R78" s="4">
        <f t="shared" si="56"/>
        <v>7.9170194243639349</v>
      </c>
      <c r="S78" s="62">
        <f t="shared" si="23"/>
        <v>2.9575181024705866</v>
      </c>
      <c r="T78" s="61">
        <f t="shared" si="29"/>
        <v>53.626310099670107</v>
      </c>
      <c r="U78" s="4">
        <f t="shared" si="24"/>
        <v>0.1947215326785407</v>
      </c>
      <c r="AF78" s="61">
        <f t="shared" si="57"/>
        <v>1.2588486391259699</v>
      </c>
      <c r="AG78" s="61">
        <f t="shared" si="58"/>
        <v>8.056631290406207</v>
      </c>
      <c r="AH78" s="61">
        <f t="shared" si="50"/>
        <v>7.8207772840482317</v>
      </c>
      <c r="AI78" s="65">
        <f t="shared" si="30"/>
        <v>158.1150113122869</v>
      </c>
      <c r="AJ78" s="49">
        <f t="shared" si="25"/>
        <v>0.57412858138085299</v>
      </c>
      <c r="AK78" s="49" t="str">
        <f t="shared" si="19"/>
        <v xml:space="preserve"> </v>
      </c>
      <c r="AL78" s="61">
        <f t="shared" si="59"/>
        <v>1.2370342850568647</v>
      </c>
      <c r="AM78" s="61">
        <f t="shared" si="60"/>
        <v>7.9170194243639349</v>
      </c>
      <c r="AN78" s="61">
        <f t="shared" si="61"/>
        <v>7.9170194243639349</v>
      </c>
      <c r="AO78" s="65">
        <f t="shared" si="31"/>
        <v>167.06808295284753</v>
      </c>
      <c r="AP78" s="49">
        <f t="shared" si="32"/>
        <v>0.60663791921876375</v>
      </c>
      <c r="AQ78" s="49" t="str">
        <f t="shared" si="20"/>
        <v xml:space="preserve"> </v>
      </c>
      <c r="AY78" s="51"/>
      <c r="AZ78" s="51"/>
      <c r="BB78" s="52"/>
      <c r="BC78" s="52"/>
      <c r="BE78" s="64">
        <v>5.8350227234238936</v>
      </c>
      <c r="BF78" s="64">
        <v>6.6515560676166592</v>
      </c>
      <c r="BG78" s="64">
        <v>7.0368724916377969</v>
      </c>
      <c r="BH78" s="64">
        <v>2.8481139446203549</v>
      </c>
      <c r="BI78" s="64">
        <v>2.5095025609075434</v>
      </c>
      <c r="BJ78" s="64">
        <v>2.1811848398573348</v>
      </c>
      <c r="BK78" s="65"/>
      <c r="BL78" s="65"/>
      <c r="BM78" s="65"/>
      <c r="BN78" s="65"/>
      <c r="BO78" s="65"/>
      <c r="BP78" s="65"/>
    </row>
    <row r="79" spans="1:68" x14ac:dyDescent="0.25">
      <c r="A79" s="54">
        <v>42381</v>
      </c>
      <c r="B79" s="55">
        <v>70</v>
      </c>
      <c r="C79" s="56">
        <v>6.2</v>
      </c>
      <c r="D79" s="56"/>
      <c r="E79" s="56"/>
      <c r="F79" s="57">
        <f t="shared" si="52"/>
        <v>0</v>
      </c>
      <c r="G79" s="4">
        <v>0</v>
      </c>
      <c r="H79" s="58">
        <v>42381</v>
      </c>
      <c r="I79" s="59">
        <v>865.20000000000039</v>
      </c>
      <c r="J79" s="60">
        <f t="shared" si="53"/>
        <v>0.5466607695709863</v>
      </c>
      <c r="K79" s="60">
        <f t="shared" si="54"/>
        <v>0.52551020408163274</v>
      </c>
      <c r="L79" s="61">
        <f t="shared" si="35"/>
        <v>1.2686149156601414</v>
      </c>
      <c r="M79" s="4">
        <f t="shared" si="55"/>
        <v>7.8654124770928773</v>
      </c>
      <c r="N79" s="62">
        <f t="shared" si="26"/>
        <v>2.6694784718788336</v>
      </c>
      <c r="O79" s="61">
        <f t="shared" si="27"/>
        <v>48.738620634569621</v>
      </c>
      <c r="P79" s="7">
        <f t="shared" si="28"/>
        <v>0.17697393113496596</v>
      </c>
      <c r="Q79" s="61">
        <f t="shared" si="48"/>
        <v>1.2485806944710425</v>
      </c>
      <c r="R79" s="4">
        <f t="shared" si="56"/>
        <v>7.7412003057204632</v>
      </c>
      <c r="S79" s="62">
        <f t="shared" si="23"/>
        <v>2.740687978729957</v>
      </c>
      <c r="T79" s="61">
        <f t="shared" si="29"/>
        <v>50.885622120940148</v>
      </c>
      <c r="U79" s="4">
        <f t="shared" si="24"/>
        <v>0.18476986972018938</v>
      </c>
      <c r="AF79" s="61">
        <f t="shared" si="57"/>
        <v>1.2686149156601414</v>
      </c>
      <c r="AG79" s="61">
        <f t="shared" si="58"/>
        <v>7.8654124770928773</v>
      </c>
      <c r="AH79" s="61">
        <f t="shared" si="50"/>
        <v>7.8654124770928773</v>
      </c>
      <c r="AI79" s="65">
        <f t="shared" si="30"/>
        <v>150.24959883519401</v>
      </c>
      <c r="AJ79" s="49">
        <f t="shared" si="25"/>
        <v>0.54556862322147426</v>
      </c>
      <c r="AK79" s="49" t="str">
        <f t="shared" si="19"/>
        <v xml:space="preserve"> </v>
      </c>
      <c r="AL79" s="61">
        <f t="shared" si="59"/>
        <v>1.2485806944710425</v>
      </c>
      <c r="AM79" s="61">
        <f t="shared" si="60"/>
        <v>7.7412003057204632</v>
      </c>
      <c r="AN79" s="61">
        <f t="shared" si="61"/>
        <v>7.7412003057204632</v>
      </c>
      <c r="AO79" s="65">
        <f t="shared" si="31"/>
        <v>159.32688264712706</v>
      </c>
      <c r="AP79" s="49">
        <f t="shared" si="32"/>
        <v>0.578528985646794</v>
      </c>
      <c r="AQ79" s="49" t="str">
        <f t="shared" si="20"/>
        <v xml:space="preserve"> </v>
      </c>
      <c r="AY79" s="51"/>
      <c r="AZ79" s="51"/>
      <c r="BB79" s="52"/>
      <c r="BC79" s="52"/>
      <c r="BE79" s="64">
        <v>5.8350227234238936</v>
      </c>
      <c r="BF79" s="64">
        <v>6.6515560676166592</v>
      </c>
      <c r="BG79" s="64">
        <v>7.0368724916377969</v>
      </c>
      <c r="BH79" s="64">
        <v>2.8481139446203549</v>
      </c>
      <c r="BI79" s="64">
        <v>2.5095025609075434</v>
      </c>
      <c r="BJ79" s="64">
        <v>2.1811848398573348</v>
      </c>
      <c r="BK79" s="65"/>
      <c r="BL79" s="65"/>
      <c r="BM79" s="65"/>
      <c r="BN79" s="65"/>
      <c r="BO79" s="65"/>
      <c r="BP79" s="65"/>
    </row>
    <row r="80" spans="1:68" x14ac:dyDescent="0.25">
      <c r="A80" s="54">
        <v>42382</v>
      </c>
      <c r="B80" s="55">
        <v>71</v>
      </c>
      <c r="C80" s="56">
        <v>6.3</v>
      </c>
      <c r="D80" s="56"/>
      <c r="E80" s="56"/>
      <c r="F80" s="57">
        <f t="shared" si="52"/>
        <v>0</v>
      </c>
      <c r="G80" s="4">
        <v>0</v>
      </c>
      <c r="H80" s="58">
        <v>42382</v>
      </c>
      <c r="I80" s="59">
        <v>877.30000000000041</v>
      </c>
      <c r="J80" s="60">
        <f t="shared" si="53"/>
        <v>0.55430593289947561</v>
      </c>
      <c r="K80" s="60">
        <f t="shared" si="54"/>
        <v>0.53285957240038884</v>
      </c>
      <c r="L80" s="61">
        <f t="shared" si="35"/>
        <v>1.2751612130924581</v>
      </c>
      <c r="M80" s="4">
        <f t="shared" si="55"/>
        <v>8.0335156424824863</v>
      </c>
      <c r="N80" s="62">
        <f t="shared" si="26"/>
        <v>2.5849506256079406</v>
      </c>
      <c r="O80" s="61">
        <f t="shared" si="27"/>
        <v>46.153670008961683</v>
      </c>
      <c r="P80" s="7">
        <f t="shared" si="28"/>
        <v>0.16758776328599015</v>
      </c>
      <c r="Q80" s="61">
        <f t="shared" si="48"/>
        <v>1.256351351800626</v>
      </c>
      <c r="R80" s="4">
        <f t="shared" si="56"/>
        <v>7.9150135163439437</v>
      </c>
      <c r="S80" s="62">
        <f t="shared" si="23"/>
        <v>2.6590109386334695</v>
      </c>
      <c r="T80" s="61">
        <f t="shared" si="29"/>
        <v>48.226611182306677</v>
      </c>
      <c r="U80" s="4">
        <f t="shared" si="24"/>
        <v>0.17511478279704676</v>
      </c>
      <c r="V80" s="4">
        <f>+AVERAGE(L73:L79)</f>
        <v>1.2383860602129306</v>
      </c>
      <c r="W80" s="4">
        <f t="shared" ref="W80:AE80" si="62">+AVERAGE(M73:M79)</f>
        <v>6.9423440863770809</v>
      </c>
      <c r="X80" s="4">
        <f t="shared" si="62"/>
        <v>2.7077310629824045</v>
      </c>
      <c r="Y80" s="4">
        <f t="shared" si="62"/>
        <v>56.80264539142761</v>
      </c>
      <c r="Z80" s="4">
        <f t="shared" si="62"/>
        <v>0.2062550667807829</v>
      </c>
      <c r="AA80" s="4">
        <f t="shared" si="62"/>
        <v>1.2130262773613398</v>
      </c>
      <c r="AB80" s="4">
        <f t="shared" si="62"/>
        <v>6.8016159950707635</v>
      </c>
      <c r="AC80" s="4">
        <f t="shared" si="62"/>
        <v>2.7584662918179697</v>
      </c>
      <c r="AD80" s="4">
        <f t="shared" si="62"/>
        <v>59.129434678043246</v>
      </c>
      <c r="AE80" s="4">
        <f t="shared" si="62"/>
        <v>0.21470382962252452</v>
      </c>
      <c r="AF80" s="61">
        <f t="shared" si="57"/>
        <v>1.2751612130924581</v>
      </c>
      <c r="AG80" s="61">
        <f t="shared" si="58"/>
        <v>8.0335156424824863</v>
      </c>
      <c r="AH80" s="61">
        <f t="shared" si="50"/>
        <v>7.9687892158133584</v>
      </c>
      <c r="AI80" s="65">
        <f t="shared" si="30"/>
        <v>142.28080961938065</v>
      </c>
      <c r="AJ80" s="49">
        <f t="shared" si="25"/>
        <v>0.51663329564045268</v>
      </c>
      <c r="AK80" s="49" t="str">
        <f t="shared" si="19"/>
        <v xml:space="preserve"> </v>
      </c>
      <c r="AL80" s="61">
        <f t="shared" si="59"/>
        <v>1.256351351800626</v>
      </c>
      <c r="AM80" s="61">
        <f t="shared" si="60"/>
        <v>7.9150135163439437</v>
      </c>
      <c r="AN80" s="61">
        <f t="shared" si="61"/>
        <v>7.9150135163439437</v>
      </c>
      <c r="AO80" s="65">
        <f t="shared" si="31"/>
        <v>151.41186913078312</v>
      </c>
      <c r="AP80" s="49">
        <f t="shared" si="32"/>
        <v>0.54978892204351171</v>
      </c>
      <c r="AQ80" s="49" t="str">
        <f t="shared" si="20"/>
        <v xml:space="preserve"> </v>
      </c>
      <c r="AR80" s="68">
        <v>42382</v>
      </c>
      <c r="AS80" s="69">
        <v>395.25231959924076</v>
      </c>
      <c r="AT80" s="69">
        <v>393.10883494113438</v>
      </c>
      <c r="AU80" s="69">
        <v>403.25313543267549</v>
      </c>
      <c r="AV80" s="69">
        <v>500.66008571486265</v>
      </c>
      <c r="AW80" s="69">
        <v>483.91956542587201</v>
      </c>
      <c r="AX80" s="69">
        <v>476.70374987275954</v>
      </c>
      <c r="AY80" s="70">
        <f t="shared" ref="AY80:BD80" si="63">+(AS80-$C$3)/($C$4-$C$3)</f>
        <v>0.21297138561815812</v>
      </c>
      <c r="AZ80" s="70">
        <f t="shared" si="63"/>
        <v>0.20518821692496136</v>
      </c>
      <c r="BA80" s="71">
        <f t="shared" si="63"/>
        <v>0.2420230044759458</v>
      </c>
      <c r="BB80" s="72">
        <f t="shared" si="63"/>
        <v>0.59571563440400377</v>
      </c>
      <c r="BC80" s="72">
        <f t="shared" si="63"/>
        <v>0.53492943146649241</v>
      </c>
      <c r="BD80" s="71">
        <f t="shared" si="63"/>
        <v>0.50872821304560467</v>
      </c>
      <c r="BE80" s="64">
        <v>6.6978273198303455</v>
      </c>
      <c r="BF80" s="64">
        <v>7.2220054980644415</v>
      </c>
      <c r="BG80" s="64">
        <v>7.7717387478390885</v>
      </c>
      <c r="BH80" s="64">
        <v>1.6649437509969776</v>
      </c>
      <c r="BI80" s="64">
        <v>2.8082270632637951</v>
      </c>
      <c r="BJ80" s="64">
        <v>2.4610717894115748</v>
      </c>
      <c r="BK80" s="65">
        <v>6.6978273198303455</v>
      </c>
      <c r="BL80" s="65">
        <v>7.2220054980644415</v>
      </c>
      <c r="BM80" s="65">
        <v>7.7717387478390885</v>
      </c>
      <c r="BN80" s="65">
        <v>1.6649437509969776</v>
      </c>
      <c r="BO80" s="65">
        <v>2.8082270632637951</v>
      </c>
      <c r="BP80" s="65">
        <v>2.4610717894115748</v>
      </c>
    </row>
    <row r="81" spans="1:68" x14ac:dyDescent="0.25">
      <c r="A81" s="54">
        <v>42383</v>
      </c>
      <c r="B81" s="55">
        <v>72</v>
      </c>
      <c r="C81" s="56">
        <v>6.4</v>
      </c>
      <c r="D81" s="56"/>
      <c r="E81" s="56"/>
      <c r="F81" s="57">
        <f t="shared" si="52"/>
        <v>0</v>
      </c>
      <c r="G81" s="4">
        <v>0</v>
      </c>
      <c r="H81" s="58">
        <v>42383</v>
      </c>
      <c r="I81" s="59">
        <v>894.00000000000045</v>
      </c>
      <c r="J81" s="60">
        <f t="shared" si="53"/>
        <v>0.56485752195615091</v>
      </c>
      <c r="K81" s="60">
        <f t="shared" si="54"/>
        <v>0.54300291545189516</v>
      </c>
      <c r="L81" s="61">
        <f t="shared" si="35"/>
        <v>1.2833405605870003</v>
      </c>
      <c r="M81" s="4">
        <f t="shared" si="55"/>
        <v>8.213379587756803</v>
      </c>
      <c r="N81" s="62">
        <f t="shared" si="26"/>
        <v>2.5026580256926736</v>
      </c>
      <c r="O81" s="61">
        <f t="shared" si="27"/>
        <v>43.651011983269008</v>
      </c>
      <c r="P81" s="7">
        <f t="shared" si="28"/>
        <v>0.1585004066204394</v>
      </c>
      <c r="Q81" s="61">
        <f t="shared" si="48"/>
        <v>1.2661078446543907</v>
      </c>
      <c r="R81" s="4">
        <f t="shared" si="56"/>
        <v>8.1030902057881011</v>
      </c>
      <c r="S81" s="62">
        <f t="shared" si="23"/>
        <v>2.5799470570390186</v>
      </c>
      <c r="T81" s="61">
        <f t="shared" si="29"/>
        <v>45.646664125267655</v>
      </c>
      <c r="U81" s="4">
        <f t="shared" si="24"/>
        <v>0.16574678331614981</v>
      </c>
      <c r="AF81" s="61">
        <f t="shared" si="57"/>
        <v>1.2833405605870003</v>
      </c>
      <c r="AG81" s="61">
        <f t="shared" si="58"/>
        <v>8.213379587756803</v>
      </c>
      <c r="AH81" s="61">
        <f t="shared" si="50"/>
        <v>7.7151006632160355</v>
      </c>
      <c r="AI81" s="65">
        <f t="shared" si="30"/>
        <v>134.5657089561646</v>
      </c>
      <c r="AJ81" s="49">
        <f t="shared" si="25"/>
        <v>0.48861913201221718</v>
      </c>
      <c r="AK81" s="49" t="str">
        <f t="shared" ref="AK81:AK136" si="64">IF((AI80-AH81+$D81+$E81)&gt;$C$5,(AI80-AH81+$D81+$E81)-$C$5," ")</f>
        <v xml:space="preserve"> </v>
      </c>
      <c r="AL81" s="61">
        <f t="shared" si="59"/>
        <v>1.2661078446543907</v>
      </c>
      <c r="AM81" s="61">
        <f t="shared" si="60"/>
        <v>8.1030902057881011</v>
      </c>
      <c r="AN81" s="61">
        <f t="shared" si="61"/>
        <v>8.0999804172028682</v>
      </c>
      <c r="AO81" s="65">
        <f t="shared" si="31"/>
        <v>143.31188871358026</v>
      </c>
      <c r="AP81" s="49">
        <f t="shared" si="32"/>
        <v>0.52037722844437284</v>
      </c>
      <c r="AQ81" s="49" t="str">
        <f t="shared" ref="AQ81:AQ136" si="65">IF((AO80-AN81+$D81+$E81)&gt;$C$5,(AO80-AN81+$D81+$E81)-$C$5," ")</f>
        <v xml:space="preserve"> </v>
      </c>
      <c r="AY81" s="51"/>
      <c r="AZ81" s="51"/>
      <c r="BB81" s="52"/>
      <c r="BC81" s="52"/>
      <c r="BE81" s="64">
        <v>6.6978273198303455</v>
      </c>
      <c r="BF81" s="64">
        <v>7.2220054980644415</v>
      </c>
      <c r="BG81" s="64">
        <v>7.7717387478390885</v>
      </c>
      <c r="BH81" s="64">
        <v>1.6649437509969776</v>
      </c>
      <c r="BI81" s="64">
        <v>2.8082270632637951</v>
      </c>
      <c r="BJ81" s="64">
        <v>2.4610717894115748</v>
      </c>
      <c r="BK81" s="65"/>
      <c r="BL81" s="65"/>
      <c r="BM81" s="65"/>
      <c r="BN81" s="65"/>
      <c r="BO81" s="65"/>
      <c r="BP81" s="65"/>
    </row>
    <row r="82" spans="1:68" x14ac:dyDescent="0.25">
      <c r="A82" s="54">
        <v>42384</v>
      </c>
      <c r="B82" s="55">
        <v>73</v>
      </c>
      <c r="C82" s="56">
        <v>6.3</v>
      </c>
      <c r="D82" s="56"/>
      <c r="E82" s="56">
        <v>23</v>
      </c>
      <c r="F82" s="57">
        <f t="shared" si="52"/>
        <v>20.7</v>
      </c>
      <c r="G82" s="4">
        <v>23</v>
      </c>
      <c r="H82" s="58">
        <v>42384</v>
      </c>
      <c r="I82" s="59">
        <v>907.60000000000048</v>
      </c>
      <c r="J82" s="60">
        <f t="shared" si="53"/>
        <v>0.57345043280470087</v>
      </c>
      <c r="K82" s="60">
        <f t="shared" si="54"/>
        <v>0.55126336248785246</v>
      </c>
      <c r="L82" s="61">
        <f t="shared" si="35"/>
        <v>1.289268498209363</v>
      </c>
      <c r="M82" s="4">
        <f t="shared" si="55"/>
        <v>8.1223915387189862</v>
      </c>
      <c r="N82" s="62">
        <f t="shared" si="26"/>
        <v>2.3407315665770465</v>
      </c>
      <c r="O82" s="61">
        <f t="shared" si="27"/>
        <v>41.31028041669196</v>
      </c>
      <c r="P82" s="7">
        <f t="shared" si="28"/>
        <v>0.15000101821602019</v>
      </c>
      <c r="Q82" s="61">
        <f t="shared" si="48"/>
        <v>1.273223626852849</v>
      </c>
      <c r="R82" s="4">
        <f t="shared" si="56"/>
        <v>8.0213088491729483</v>
      </c>
      <c r="S82" s="62">
        <f t="shared" si="23"/>
        <v>2.4172838904286973</v>
      </c>
      <c r="T82" s="61">
        <f t="shared" si="29"/>
        <v>43.229380234838956</v>
      </c>
      <c r="U82" s="4">
        <f t="shared" si="24"/>
        <v>0.15696942714175366</v>
      </c>
      <c r="AF82" s="61">
        <f t="shared" si="57"/>
        <v>1.289268498209363</v>
      </c>
      <c r="AG82" s="61">
        <f t="shared" si="58"/>
        <v>8.1223915387189862</v>
      </c>
      <c r="AH82" s="61">
        <f t="shared" si="50"/>
        <v>7.2159198245677239</v>
      </c>
      <c r="AI82" s="65">
        <f t="shared" si="30"/>
        <v>148.04978913159687</v>
      </c>
      <c r="AJ82" s="49">
        <f t="shared" si="25"/>
        <v>0.53758093366592907</v>
      </c>
      <c r="AK82" s="49" t="str">
        <f t="shared" si="64"/>
        <v xml:space="preserve"> </v>
      </c>
      <c r="AL82" s="61">
        <f t="shared" si="59"/>
        <v>1.273223626852849</v>
      </c>
      <c r="AM82" s="61">
        <f t="shared" si="60"/>
        <v>8.0213088491729483</v>
      </c>
      <c r="AN82" s="61">
        <f t="shared" si="61"/>
        <v>7.5892844862344369</v>
      </c>
      <c r="AO82" s="65">
        <f t="shared" si="31"/>
        <v>156.4226042273458</v>
      </c>
      <c r="AP82" s="49">
        <f t="shared" si="32"/>
        <v>0.56798331237235222</v>
      </c>
      <c r="AQ82" s="49" t="str">
        <f t="shared" si="65"/>
        <v xml:space="preserve"> </v>
      </c>
      <c r="AY82" s="51"/>
      <c r="AZ82" s="51"/>
      <c r="BB82" s="52"/>
      <c r="BC82" s="52"/>
      <c r="BE82" s="64">
        <v>6.6978273198303455</v>
      </c>
      <c r="BF82" s="64">
        <v>7.2220054980644415</v>
      </c>
      <c r="BG82" s="64">
        <v>7.7717387478390885</v>
      </c>
      <c r="BH82" s="64">
        <v>1.6649437509969776</v>
      </c>
      <c r="BI82" s="64">
        <v>2.8082270632637951</v>
      </c>
      <c r="BJ82" s="64">
        <v>2.4610717894115748</v>
      </c>
      <c r="BK82" s="65"/>
      <c r="BL82" s="65"/>
      <c r="BM82" s="65"/>
      <c r="BN82" s="65"/>
      <c r="BO82" s="65"/>
      <c r="BP82" s="65"/>
    </row>
    <row r="83" spans="1:68" x14ac:dyDescent="0.25">
      <c r="A83" s="54">
        <v>42385</v>
      </c>
      <c r="B83" s="55">
        <v>74</v>
      </c>
      <c r="C83" s="56">
        <v>4.3</v>
      </c>
      <c r="D83" s="56">
        <v>0.6</v>
      </c>
      <c r="E83" s="56"/>
      <c r="F83" s="57">
        <f t="shared" si="52"/>
        <v>0</v>
      </c>
      <c r="G83" s="4">
        <v>0.6</v>
      </c>
      <c r="H83" s="58">
        <v>42385</v>
      </c>
      <c r="I83" s="59">
        <v>919.50000000000045</v>
      </c>
      <c r="J83" s="60">
        <f t="shared" si="53"/>
        <v>0.58096922979718202</v>
      </c>
      <c r="K83" s="60">
        <f t="shared" si="54"/>
        <v>0.55849125364431507</v>
      </c>
      <c r="L83" s="61">
        <f t="shared" si="35"/>
        <v>1.2939156078741108</v>
      </c>
      <c r="M83" s="4">
        <f t="shared" si="55"/>
        <v>5.5638371138586757</v>
      </c>
      <c r="N83" s="62">
        <f t="shared" si="26"/>
        <v>1.517420422303426</v>
      </c>
      <c r="O83" s="61">
        <f t="shared" si="27"/>
        <v>40.392859994388537</v>
      </c>
      <c r="P83" s="7">
        <f t="shared" si="28"/>
        <v>0.1466697893768647</v>
      </c>
      <c r="Q83" s="61">
        <f t="shared" si="48"/>
        <v>1.2788390118117392</v>
      </c>
      <c r="R83" s="4">
        <f t="shared" si="56"/>
        <v>5.4990077507904784</v>
      </c>
      <c r="S83" s="62">
        <f t="shared" ref="S83:S131" si="66">+IF(U82&lt;$M$3,U82*1/$M$3*R83,R83)</f>
        <v>1.5694110845266267</v>
      </c>
      <c r="T83" s="61">
        <f t="shared" si="29"/>
        <v>42.25996915031233</v>
      </c>
      <c r="U83" s="4">
        <f t="shared" ref="U83:U131" si="67">+T83/$C$5</f>
        <v>0.15344941594158437</v>
      </c>
      <c r="AF83" s="61">
        <f t="shared" si="57"/>
        <v>1.2939156078741108</v>
      </c>
      <c r="AG83" s="61">
        <f t="shared" si="58"/>
        <v>5.5638371138586757</v>
      </c>
      <c r="AH83" s="61">
        <f t="shared" si="50"/>
        <v>5.4382050007878089</v>
      </c>
      <c r="AI83" s="65">
        <f t="shared" si="30"/>
        <v>143.21158413080906</v>
      </c>
      <c r="AJ83" s="49">
        <f t="shared" ref="AJ83:AJ138" si="68">+AI83/$C$5</f>
        <v>0.52001301427309032</v>
      </c>
      <c r="AK83" s="49" t="str">
        <f t="shared" si="64"/>
        <v xml:space="preserve"> </v>
      </c>
      <c r="AL83" s="61">
        <f t="shared" si="59"/>
        <v>1.2788390118117392</v>
      </c>
      <c r="AM83" s="61">
        <f t="shared" si="60"/>
        <v>5.4990077507904784</v>
      </c>
      <c r="AN83" s="61">
        <f t="shared" si="61"/>
        <v>5.4990077507904784</v>
      </c>
      <c r="AO83" s="65">
        <f t="shared" si="31"/>
        <v>151.52359647655533</v>
      </c>
      <c r="AP83" s="49">
        <f t="shared" si="32"/>
        <v>0.55019461320463081</v>
      </c>
      <c r="AQ83" s="49" t="str">
        <f t="shared" si="65"/>
        <v xml:space="preserve"> </v>
      </c>
      <c r="AY83" s="51"/>
      <c r="AZ83" s="51"/>
      <c r="BB83" s="52"/>
      <c r="BC83" s="52"/>
      <c r="BE83" s="64">
        <v>6.6978273198303455</v>
      </c>
      <c r="BF83" s="64">
        <v>7.2220054980644415</v>
      </c>
      <c r="BG83" s="64">
        <v>7.7717387478390885</v>
      </c>
      <c r="BH83" s="64">
        <v>1.6649437509969776</v>
      </c>
      <c r="BI83" s="64">
        <v>2.8082270632637951</v>
      </c>
      <c r="BJ83" s="64">
        <v>2.4610717894115748</v>
      </c>
      <c r="BK83" s="65"/>
      <c r="BL83" s="65"/>
      <c r="BM83" s="65"/>
      <c r="BN83" s="65"/>
      <c r="BO83" s="65"/>
      <c r="BP83" s="65"/>
    </row>
    <row r="84" spans="1:68" x14ac:dyDescent="0.25">
      <c r="A84" s="54">
        <v>42386</v>
      </c>
      <c r="B84" s="55">
        <v>75</v>
      </c>
      <c r="C84" s="56">
        <v>6.8</v>
      </c>
      <c r="D84" s="56"/>
      <c r="E84" s="56"/>
      <c r="F84" s="57">
        <f t="shared" si="52"/>
        <v>0</v>
      </c>
      <c r="G84" s="4">
        <v>0</v>
      </c>
      <c r="H84" s="58">
        <v>42386</v>
      </c>
      <c r="I84" s="59">
        <v>937.50000000000045</v>
      </c>
      <c r="J84" s="60">
        <f t="shared" si="53"/>
        <v>0.59234220003790994</v>
      </c>
      <c r="K84" s="60">
        <f t="shared" si="54"/>
        <v>0.56942419825072899</v>
      </c>
      <c r="L84" s="61">
        <f t="shared" si="35"/>
        <v>1.299987394767752</v>
      </c>
      <c r="M84" s="4">
        <f t="shared" si="55"/>
        <v>8.839914284420713</v>
      </c>
      <c r="N84" s="62">
        <f t="shared" ref="N84:N138" si="69">+IF(P83&lt;$M$3,P83*1/$M$3*M84,M84)</f>
        <v>2.3573606658282245</v>
      </c>
      <c r="O84" s="61">
        <f t="shared" ref="O84:O138" si="70">+O83-N84+D84</f>
        <v>38.035499328560313</v>
      </c>
      <c r="P84" s="7">
        <f t="shared" ref="P84:P138" si="71">+O84/$C$5</f>
        <v>0.13811001934843978</v>
      </c>
      <c r="Q84" s="61">
        <f t="shared" si="48"/>
        <v>1.2862493336084007</v>
      </c>
      <c r="R84" s="4">
        <f t="shared" si="56"/>
        <v>8.746495468537125</v>
      </c>
      <c r="S84" s="62">
        <f t="shared" si="66"/>
        <v>2.4402629476049746</v>
      </c>
      <c r="T84" s="61">
        <f t="shared" ref="T84:T131" si="72">+T83-S84+D84</f>
        <v>39.819706202707351</v>
      </c>
      <c r="U84" s="4">
        <f t="shared" si="67"/>
        <v>0.1445886209248633</v>
      </c>
      <c r="AF84" s="61">
        <f t="shared" si="57"/>
        <v>1.299987394767752</v>
      </c>
      <c r="AG84" s="61">
        <f t="shared" si="58"/>
        <v>8.839914284420713</v>
      </c>
      <c r="AH84" s="61">
        <f t="shared" si="50"/>
        <v>8.3579463144679327</v>
      </c>
      <c r="AI84" s="65">
        <f t="shared" ref="AI84:AI138" si="73">+IF(AI83-AH84+$D84+$F84&gt;$C$5,$C$5,AI83-AH84+$D84+$F84)</f>
        <v>134.85363781634112</v>
      </c>
      <c r="AJ84" s="49">
        <f t="shared" si="68"/>
        <v>0.48966462533166716</v>
      </c>
      <c r="AK84" s="49" t="str">
        <f t="shared" si="64"/>
        <v xml:space="preserve"> </v>
      </c>
      <c r="AL84" s="61">
        <f t="shared" si="59"/>
        <v>1.2862493336084007</v>
      </c>
      <c r="AM84" s="61">
        <f t="shared" si="60"/>
        <v>8.746495468537125</v>
      </c>
      <c r="AN84" s="61">
        <f t="shared" si="61"/>
        <v>8.746495468537125</v>
      </c>
      <c r="AO84" s="65">
        <f t="shared" ref="AO84:AO131" si="74">+IF(AO83-AN84+$D84+$F84&gt;$C$5,$C$5,AO83-AN84+$D84+$F84)</f>
        <v>142.77710100801821</v>
      </c>
      <c r="AP84" s="49">
        <f t="shared" ref="AP84:AP131" si="75">+AO84/$C$5</f>
        <v>0.51843537039948517</v>
      </c>
      <c r="AQ84" s="49" t="str">
        <f t="shared" si="65"/>
        <v xml:space="preserve"> </v>
      </c>
      <c r="AY84" s="51"/>
      <c r="AZ84" s="51"/>
      <c r="BB84" s="52"/>
      <c r="BC84" s="52"/>
      <c r="BE84" s="64">
        <v>6.6978273198303455</v>
      </c>
      <c r="BF84" s="64">
        <v>7.2220054980644415</v>
      </c>
      <c r="BG84" s="64">
        <v>7.7717387478390885</v>
      </c>
      <c r="BH84" s="64">
        <v>1.6649437509969776</v>
      </c>
      <c r="BI84" s="64">
        <v>2.8082270632637951</v>
      </c>
      <c r="BJ84" s="64">
        <v>2.4610717894115748</v>
      </c>
      <c r="BK84" s="65"/>
      <c r="BL84" s="65"/>
      <c r="BM84" s="65"/>
      <c r="BN84" s="65"/>
      <c r="BO84" s="65"/>
      <c r="BP84" s="65"/>
    </row>
    <row r="85" spans="1:68" x14ac:dyDescent="0.25">
      <c r="A85" s="54">
        <v>42387</v>
      </c>
      <c r="B85" s="55">
        <v>76</v>
      </c>
      <c r="C85" s="56">
        <v>6.6</v>
      </c>
      <c r="D85" s="56"/>
      <c r="E85" s="56"/>
      <c r="F85" s="57">
        <f t="shared" si="52"/>
        <v>0</v>
      </c>
      <c r="G85" s="4">
        <v>0</v>
      </c>
      <c r="H85" s="58">
        <v>42387</v>
      </c>
      <c r="I85" s="59">
        <v>950.60000000000048</v>
      </c>
      <c r="J85" s="60">
        <f t="shared" si="53"/>
        <v>0.60061919504643968</v>
      </c>
      <c r="K85" s="60">
        <f t="shared" si="54"/>
        <v>0.57738095238095255</v>
      </c>
      <c r="L85" s="61">
        <f t="shared" si="35"/>
        <v>1.3036815263605441</v>
      </c>
      <c r="M85" s="4">
        <f t="shared" si="55"/>
        <v>8.6042980739795905</v>
      </c>
      <c r="N85" s="62">
        <f t="shared" si="69"/>
        <v>2.1606177699582987</v>
      </c>
      <c r="O85" s="61">
        <f t="shared" si="70"/>
        <v>35.874881558602013</v>
      </c>
      <c r="P85" s="7">
        <f t="shared" si="71"/>
        <v>0.13026463892012352</v>
      </c>
      <c r="Q85" s="61">
        <f t="shared" si="48"/>
        <v>1.2908221779179327</v>
      </c>
      <c r="R85" s="4">
        <f t="shared" si="56"/>
        <v>8.5194263742583551</v>
      </c>
      <c r="S85" s="62">
        <f t="shared" si="66"/>
        <v>2.2396583827725887</v>
      </c>
      <c r="T85" s="61">
        <f t="shared" si="72"/>
        <v>37.580047819934762</v>
      </c>
      <c r="U85" s="4">
        <f t="shared" si="67"/>
        <v>0.13645623754515165</v>
      </c>
      <c r="AF85" s="61">
        <f t="shared" si="57"/>
        <v>1.3036815263605441</v>
      </c>
      <c r="AG85" s="61">
        <f t="shared" si="58"/>
        <v>8.6042980739795905</v>
      </c>
      <c r="AH85" s="61">
        <f t="shared" si="50"/>
        <v>7.6604007138858208</v>
      </c>
      <c r="AI85" s="65">
        <f t="shared" si="73"/>
        <v>127.1932371024553</v>
      </c>
      <c r="AJ85" s="49">
        <f t="shared" si="68"/>
        <v>0.46184908170826183</v>
      </c>
      <c r="AK85" s="49" t="str">
        <f t="shared" si="64"/>
        <v xml:space="preserve"> </v>
      </c>
      <c r="AL85" s="61">
        <f t="shared" si="59"/>
        <v>1.2908221779179327</v>
      </c>
      <c r="AM85" s="61">
        <f t="shared" si="60"/>
        <v>8.5194263742583551</v>
      </c>
      <c r="AN85" s="61">
        <f t="shared" si="61"/>
        <v>8.0304944871450417</v>
      </c>
      <c r="AO85" s="65">
        <f t="shared" si="74"/>
        <v>134.74660652087317</v>
      </c>
      <c r="AP85" s="49">
        <f t="shared" si="75"/>
        <v>0.48927598591457222</v>
      </c>
      <c r="AQ85" s="49" t="str">
        <f t="shared" si="65"/>
        <v xml:space="preserve"> </v>
      </c>
      <c r="AY85" s="51"/>
      <c r="AZ85" s="51"/>
      <c r="BB85" s="52"/>
      <c r="BC85" s="52"/>
      <c r="BE85" s="64">
        <v>6.6978273198303455</v>
      </c>
      <c r="BF85" s="64">
        <v>7.2220054980644415</v>
      </c>
      <c r="BG85" s="64">
        <v>7.7717387478390885</v>
      </c>
      <c r="BH85" s="64">
        <v>1.6649437509969776</v>
      </c>
      <c r="BI85" s="64">
        <v>2.8082270632637951</v>
      </c>
      <c r="BJ85" s="64">
        <v>2.4610717894115748</v>
      </c>
      <c r="BK85" s="65"/>
      <c r="BL85" s="65"/>
      <c r="BM85" s="65"/>
      <c r="BN85" s="65"/>
      <c r="BO85" s="65"/>
      <c r="BP85" s="65"/>
    </row>
    <row r="86" spans="1:68" x14ac:dyDescent="0.25">
      <c r="A86" s="54">
        <v>42388</v>
      </c>
      <c r="B86" s="55">
        <v>77</v>
      </c>
      <c r="C86" s="56">
        <v>6.1</v>
      </c>
      <c r="D86" s="56">
        <v>0.7</v>
      </c>
      <c r="E86" s="56">
        <v>22</v>
      </c>
      <c r="F86" s="57">
        <f t="shared" si="52"/>
        <v>19.8</v>
      </c>
      <c r="G86" s="4">
        <v>22.7</v>
      </c>
      <c r="H86" s="58">
        <v>42388</v>
      </c>
      <c r="I86" s="59">
        <v>965.10000000000048</v>
      </c>
      <c r="J86" s="60">
        <f t="shared" si="53"/>
        <v>0.60978075440702595</v>
      </c>
      <c r="K86" s="60">
        <f t="shared" si="54"/>
        <v>0.58618804664723045</v>
      </c>
      <c r="L86" s="61">
        <f t="shared" si="35"/>
        <v>1.3070584972101869</v>
      </c>
      <c r="M86" s="4">
        <f t="shared" si="55"/>
        <v>7.973056832982139</v>
      </c>
      <c r="N86" s="62">
        <f t="shared" si="69"/>
        <v>1.8883770353418943</v>
      </c>
      <c r="O86" s="61">
        <f t="shared" si="70"/>
        <v>34.686504523260119</v>
      </c>
      <c r="P86" s="7">
        <f t="shared" si="71"/>
        <v>0.12594954438366057</v>
      </c>
      <c r="Q86" s="61">
        <f t="shared" si="48"/>
        <v>1.2950780155474351</v>
      </c>
      <c r="R86" s="4">
        <f t="shared" si="56"/>
        <v>7.8999758948393533</v>
      </c>
      <c r="S86" s="62">
        <f t="shared" si="66"/>
        <v>1.9600017951039466</v>
      </c>
      <c r="T86" s="61">
        <f t="shared" si="72"/>
        <v>36.320046024830816</v>
      </c>
      <c r="U86" s="4">
        <f t="shared" si="67"/>
        <v>0.13188106762828911</v>
      </c>
      <c r="V86" s="4">
        <f>+AVERAGE(L80:L85)</f>
        <v>1.2908924668152046</v>
      </c>
      <c r="W86" s="4">
        <f t="shared" ref="W86:AE86" si="76">+AVERAGE(M80:M85)</f>
        <v>7.8962227068695432</v>
      </c>
      <c r="X86" s="4">
        <f t="shared" si="76"/>
        <v>2.2439565126612684</v>
      </c>
      <c r="Y86" s="4">
        <f t="shared" si="76"/>
        <v>40.903033881745586</v>
      </c>
      <c r="Z86" s="4">
        <f t="shared" si="76"/>
        <v>0.14852227262797962</v>
      </c>
      <c r="AA86" s="4">
        <f t="shared" si="76"/>
        <v>1.275265557774323</v>
      </c>
      <c r="AB86" s="4">
        <f t="shared" si="76"/>
        <v>7.8007236941484921</v>
      </c>
      <c r="AC86" s="4">
        <f t="shared" si="76"/>
        <v>2.3175957168342292</v>
      </c>
      <c r="AD86" s="4">
        <f t="shared" si="76"/>
        <v>42.79372978589462</v>
      </c>
      <c r="AE86" s="4">
        <f t="shared" si="76"/>
        <v>0.15538754461109161</v>
      </c>
      <c r="AF86" s="61">
        <f t="shared" si="57"/>
        <v>1.3070584972101869</v>
      </c>
      <c r="AG86" s="61">
        <f t="shared" si="58"/>
        <v>7.973056832982139</v>
      </c>
      <c r="AH86" s="61">
        <f t="shared" si="50"/>
        <v>6.6951799576737878</v>
      </c>
      <c r="AI86" s="65">
        <f t="shared" si="73"/>
        <v>140.99805714478151</v>
      </c>
      <c r="AJ86" s="49">
        <f t="shared" si="68"/>
        <v>0.51197551613936643</v>
      </c>
      <c r="AK86" s="49" t="str">
        <f t="shared" si="64"/>
        <v xml:space="preserve"> </v>
      </c>
      <c r="AL86" s="61">
        <f t="shared" si="59"/>
        <v>1.2950780155474351</v>
      </c>
      <c r="AM86" s="61">
        <f t="shared" si="60"/>
        <v>7.8999758948393533</v>
      </c>
      <c r="AN86" s="61">
        <f t="shared" si="61"/>
        <v>7.0277608993615983</v>
      </c>
      <c r="AO86" s="65">
        <f t="shared" si="74"/>
        <v>148.21884562151158</v>
      </c>
      <c r="AP86" s="49">
        <f t="shared" si="75"/>
        <v>0.53819479165399997</v>
      </c>
      <c r="AQ86" s="49" t="str">
        <f t="shared" si="65"/>
        <v xml:space="preserve"> </v>
      </c>
      <c r="AR86" s="68">
        <v>42388</v>
      </c>
      <c r="AS86" s="69">
        <v>385.86265709325897</v>
      </c>
      <c r="AT86" s="69">
        <v>382.27910640096962</v>
      </c>
      <c r="AU86" s="69">
        <v>389.08670469620614</v>
      </c>
      <c r="AV86" s="69">
        <v>483.87312179588065</v>
      </c>
      <c r="AW86" s="69">
        <v>463.98753243748541</v>
      </c>
      <c r="AX86" s="69">
        <v>453.47331738572501</v>
      </c>
      <c r="AY86" s="70">
        <f t="shared" ref="AY86:BD86" si="77">+(AS86-$C$3)/($C$4-$C$3)</f>
        <v>0.17887675052018503</v>
      </c>
      <c r="AZ86" s="70">
        <f t="shared" si="77"/>
        <v>0.16586458388151637</v>
      </c>
      <c r="BA86" s="71">
        <f t="shared" si="77"/>
        <v>0.19058353193974628</v>
      </c>
      <c r="BB86" s="72">
        <f t="shared" si="77"/>
        <v>0.5347607908347155</v>
      </c>
      <c r="BC86" s="72">
        <f t="shared" si="77"/>
        <v>0.46255458401410821</v>
      </c>
      <c r="BD86" s="71">
        <f t="shared" si="77"/>
        <v>0.4243766063388707</v>
      </c>
      <c r="BE86" s="64">
        <v>8.5893149309257968</v>
      </c>
      <c r="BF86" s="64">
        <v>9.2614001580545242</v>
      </c>
      <c r="BG86" s="64">
        <v>9.2564306137898633</v>
      </c>
      <c r="BH86" s="64">
        <v>3.7474411439869351</v>
      </c>
      <c r="BI86" s="64">
        <v>4.3575037510488377</v>
      </c>
      <c r="BJ86" s="64">
        <v>4.9794702583157955</v>
      </c>
      <c r="BK86" s="65">
        <v>8.5893149309257968</v>
      </c>
      <c r="BL86" s="65">
        <v>9.2614001580545242</v>
      </c>
      <c r="BM86" s="65">
        <v>9.2564306137898633</v>
      </c>
      <c r="BN86" s="65">
        <v>3.7474411439869351</v>
      </c>
      <c r="BO86" s="65">
        <v>4.3575037510488377</v>
      </c>
      <c r="BP86" s="65">
        <v>4.9794702583157955</v>
      </c>
    </row>
    <row r="87" spans="1:68" x14ac:dyDescent="0.25">
      <c r="A87" s="54">
        <v>42389</v>
      </c>
      <c r="B87" s="55">
        <v>78</v>
      </c>
      <c r="C87" s="56">
        <v>5.0999999999999996</v>
      </c>
      <c r="D87" s="56">
        <v>0.3</v>
      </c>
      <c r="E87" s="56"/>
      <c r="F87" s="57">
        <f t="shared" si="52"/>
        <v>0</v>
      </c>
      <c r="G87" s="4">
        <v>0.3</v>
      </c>
      <c r="H87" s="58">
        <v>42389</v>
      </c>
      <c r="I87" s="59">
        <v>981.10000000000048</v>
      </c>
      <c r="J87" s="60">
        <f t="shared" si="53"/>
        <v>0.61989006128767299</v>
      </c>
      <c r="K87" s="60">
        <f t="shared" si="54"/>
        <v>0.59590621963070955</v>
      </c>
      <c r="L87" s="61">
        <f t="shared" si="35"/>
        <v>1.3099166607588217</v>
      </c>
      <c r="M87" s="4">
        <f t="shared" si="55"/>
        <v>6.6805749698699906</v>
      </c>
      <c r="N87" s="62">
        <f t="shared" si="69"/>
        <v>1.5298461339563858</v>
      </c>
      <c r="O87" s="61">
        <f t="shared" si="70"/>
        <v>33.456658389303733</v>
      </c>
      <c r="P87" s="7">
        <f t="shared" si="71"/>
        <v>0.12148387214707239</v>
      </c>
      <c r="Q87" s="61">
        <f t="shared" si="48"/>
        <v>1.2987916402077748</v>
      </c>
      <c r="R87" s="4">
        <f t="shared" si="56"/>
        <v>6.6238373650596509</v>
      </c>
      <c r="S87" s="62">
        <f t="shared" si="66"/>
        <v>1.5882886245458547</v>
      </c>
      <c r="T87" s="61">
        <f t="shared" si="72"/>
        <v>35.03175740028496</v>
      </c>
      <c r="U87" s="4">
        <f t="shared" si="67"/>
        <v>0.12720318591243632</v>
      </c>
      <c r="AF87" s="61">
        <f t="shared" si="57"/>
        <v>1.3099166607588217</v>
      </c>
      <c r="AG87" s="61">
        <f t="shared" si="58"/>
        <v>6.6805749698699906</v>
      </c>
      <c r="AH87" s="61">
        <f t="shared" si="50"/>
        <v>6.2187105787398558</v>
      </c>
      <c r="AI87" s="65">
        <f t="shared" si="73"/>
        <v>135.07934656604166</v>
      </c>
      <c r="AJ87" s="49">
        <f t="shared" si="68"/>
        <v>0.49048419232404383</v>
      </c>
      <c r="AK87" s="49" t="str">
        <f t="shared" si="64"/>
        <v xml:space="preserve"> </v>
      </c>
      <c r="AL87" s="61">
        <f t="shared" si="59"/>
        <v>1.2987916402077748</v>
      </c>
      <c r="AM87" s="61">
        <f t="shared" si="60"/>
        <v>6.6238373650596509</v>
      </c>
      <c r="AN87" s="61">
        <f t="shared" si="61"/>
        <v>6.4816632193422885</v>
      </c>
      <c r="AO87" s="65">
        <f t="shared" si="74"/>
        <v>142.03718240216929</v>
      </c>
      <c r="AP87" s="49">
        <f t="shared" si="75"/>
        <v>0.51574866522211071</v>
      </c>
      <c r="AQ87" s="49" t="str">
        <f t="shared" si="65"/>
        <v xml:space="preserve"> </v>
      </c>
      <c r="AY87" s="51"/>
      <c r="AZ87" s="51"/>
      <c r="BB87" s="52"/>
      <c r="BC87" s="52"/>
      <c r="BE87" s="64">
        <v>8.5893149309257968</v>
      </c>
      <c r="BF87" s="64">
        <v>9.2614001580545242</v>
      </c>
      <c r="BG87" s="64">
        <v>9.2564306137898633</v>
      </c>
      <c r="BH87" s="64">
        <v>3.7474411439869351</v>
      </c>
      <c r="BI87" s="64">
        <v>4.3575037510488377</v>
      </c>
      <c r="BJ87" s="64">
        <v>4.9794702583157955</v>
      </c>
      <c r="BK87" s="65"/>
      <c r="BL87" s="65"/>
      <c r="BM87" s="65"/>
      <c r="BN87" s="65"/>
      <c r="BO87" s="65"/>
      <c r="BP87" s="65"/>
    </row>
    <row r="88" spans="1:68" x14ac:dyDescent="0.25">
      <c r="A88" s="54">
        <v>42390</v>
      </c>
      <c r="B88" s="55">
        <v>79</v>
      </c>
      <c r="C88" s="56">
        <v>6.1</v>
      </c>
      <c r="D88" s="56">
        <v>17.5</v>
      </c>
      <c r="E88" s="56">
        <v>23</v>
      </c>
      <c r="F88" s="57">
        <f t="shared" si="52"/>
        <v>20.7</v>
      </c>
      <c r="G88" s="4">
        <v>40.5</v>
      </c>
      <c r="H88" s="58">
        <v>42390</v>
      </c>
      <c r="I88" s="59">
        <v>999.50000000000045</v>
      </c>
      <c r="J88" s="60">
        <f t="shared" si="53"/>
        <v>0.631515764200417</v>
      </c>
      <c r="K88" s="60">
        <f t="shared" si="54"/>
        <v>0.60708211856171057</v>
      </c>
      <c r="L88" s="61">
        <f>+IF(K88&lt;0.2,((2/($M$1^0.49))*EXP((-0.02-0.04*LN($M$1))*$C88)),(-4.8222*K88^2+5.9944*K88-0.5498))</f>
        <v>1.3120775167442811</v>
      </c>
      <c r="M88" s="4">
        <f t="shared" si="55"/>
        <v>8.0036728521401148</v>
      </c>
      <c r="N88" s="62">
        <f t="shared" si="69"/>
        <v>1.7678493990479707</v>
      </c>
      <c r="O88" s="61">
        <f t="shared" si="70"/>
        <v>49.188808990255765</v>
      </c>
      <c r="P88" s="7">
        <f t="shared" si="71"/>
        <v>0.17860860199802386</v>
      </c>
      <c r="Q88" s="61">
        <f t="shared" si="48"/>
        <v>1.301787994020406</v>
      </c>
      <c r="R88" s="4">
        <f t="shared" si="56"/>
        <v>7.9409067635244766</v>
      </c>
      <c r="S88" s="62">
        <f t="shared" si="66"/>
        <v>1.8365611624616853</v>
      </c>
      <c r="T88" s="61">
        <f t="shared" si="72"/>
        <v>50.695196237823275</v>
      </c>
      <c r="U88" s="4">
        <f t="shared" si="67"/>
        <v>0.1840784177117766</v>
      </c>
      <c r="AF88" s="61">
        <f t="shared" si="57"/>
        <v>1.3120775167442811</v>
      </c>
      <c r="AG88" s="61">
        <f t="shared" si="58"/>
        <v>8.0036728521401148</v>
      </c>
      <c r="AH88" s="61">
        <f t="shared" si="50"/>
        <v>7.1375909354687641</v>
      </c>
      <c r="AI88" s="65">
        <f t="shared" si="73"/>
        <v>166.1417556305729</v>
      </c>
      <c r="AJ88" s="49">
        <f t="shared" si="68"/>
        <v>0.60327434869489072</v>
      </c>
      <c r="AK88" s="49" t="str">
        <f t="shared" si="64"/>
        <v xml:space="preserve"> </v>
      </c>
      <c r="AL88" s="61">
        <f t="shared" si="59"/>
        <v>1.301787994020406</v>
      </c>
      <c r="AM88" s="61">
        <f t="shared" si="60"/>
        <v>7.9409067635244766</v>
      </c>
      <c r="AN88" s="61">
        <f t="shared" si="61"/>
        <v>7.4463855708017812</v>
      </c>
      <c r="AO88" s="65">
        <f t="shared" si="74"/>
        <v>172.79079683136749</v>
      </c>
      <c r="AP88" s="49">
        <f t="shared" si="75"/>
        <v>0.62741756293161766</v>
      </c>
      <c r="AQ88" s="49" t="str">
        <f t="shared" si="65"/>
        <v xml:space="preserve"> </v>
      </c>
      <c r="AY88" s="51"/>
      <c r="AZ88" s="51"/>
      <c r="BB88" s="52"/>
      <c r="BC88" s="52"/>
      <c r="BE88" s="64">
        <v>8.5893149309257968</v>
      </c>
      <c r="BF88" s="64">
        <v>9.2614001580545242</v>
      </c>
      <c r="BG88" s="64">
        <v>9.2564306137898633</v>
      </c>
      <c r="BH88" s="64">
        <v>3.7474411439869351</v>
      </c>
      <c r="BI88" s="64">
        <v>4.3575037510488377</v>
      </c>
      <c r="BJ88" s="64">
        <v>4.9794702583157955</v>
      </c>
      <c r="BK88" s="65"/>
      <c r="BL88" s="65"/>
      <c r="BM88" s="65"/>
      <c r="BN88" s="65"/>
      <c r="BO88" s="65"/>
      <c r="BP88" s="65"/>
    </row>
    <row r="89" spans="1:68" x14ac:dyDescent="0.25">
      <c r="A89" s="54">
        <v>42391</v>
      </c>
      <c r="B89" s="55">
        <v>80</v>
      </c>
      <c r="C89" s="56">
        <v>4.4000000000000004</v>
      </c>
      <c r="D89" s="56">
        <v>13</v>
      </c>
      <c r="E89" s="56"/>
      <c r="F89" s="57">
        <f t="shared" si="52"/>
        <v>0</v>
      </c>
      <c r="G89" s="4">
        <v>13</v>
      </c>
      <c r="H89" s="58">
        <v>42391</v>
      </c>
      <c r="I89" s="59">
        <v>1016.8000000000004</v>
      </c>
      <c r="J89" s="60">
        <f t="shared" si="53"/>
        <v>0.64244645226511654</v>
      </c>
      <c r="K89" s="60">
        <f t="shared" si="54"/>
        <v>0.61758989310009726</v>
      </c>
      <c r="L89" s="61">
        <f t="shared" ref="L89:L137" si="78">+IF(K89&lt;0.2,((2/($M$1^0.49))*EXP((-0.02-0.04*LN($M$1))*$C89)),(-4.8222*K89^2+5.9944*K89-0.5498))</f>
        <v>1.3130104665856348</v>
      </c>
      <c r="M89" s="4">
        <f t="shared" si="55"/>
        <v>5.7772460529767935</v>
      </c>
      <c r="N89" s="62">
        <f t="shared" si="69"/>
        <v>1.876119710765066</v>
      </c>
      <c r="O89" s="61">
        <f t="shared" si="70"/>
        <v>60.312689279490698</v>
      </c>
      <c r="P89" s="7">
        <f t="shared" si="71"/>
        <v>0.21900032418115722</v>
      </c>
      <c r="Q89" s="61">
        <f t="shared" si="48"/>
        <v>1.3033618070160888</v>
      </c>
      <c r="R89" s="4">
        <f t="shared" si="56"/>
        <v>5.7347919508707914</v>
      </c>
      <c r="S89" s="62">
        <f t="shared" si="66"/>
        <v>1.9193662331318686</v>
      </c>
      <c r="T89" s="61">
        <f t="shared" si="72"/>
        <v>61.775830004691407</v>
      </c>
      <c r="U89" s="4">
        <f t="shared" si="67"/>
        <v>0.22431310822328038</v>
      </c>
      <c r="AF89" s="61">
        <f t="shared" si="57"/>
        <v>1.3130104665856348</v>
      </c>
      <c r="AG89" s="61">
        <f t="shared" si="58"/>
        <v>5.7772460529767935</v>
      </c>
      <c r="AH89" s="61">
        <f t="shared" si="50"/>
        <v>5.7772460529767935</v>
      </c>
      <c r="AI89" s="65">
        <f t="shared" si="73"/>
        <v>173.3645095775961</v>
      </c>
      <c r="AJ89" s="49">
        <f t="shared" si="68"/>
        <v>0.62950076099344998</v>
      </c>
      <c r="AK89" s="49" t="str">
        <f t="shared" si="64"/>
        <v xml:space="preserve"> </v>
      </c>
      <c r="AL89" s="61">
        <f t="shared" si="59"/>
        <v>1.3033618070160888</v>
      </c>
      <c r="AM89" s="61">
        <f t="shared" si="60"/>
        <v>5.7347919508707914</v>
      </c>
      <c r="AN89" s="61">
        <f t="shared" si="61"/>
        <v>5.7347919508707914</v>
      </c>
      <c r="AO89" s="65">
        <f t="shared" si="74"/>
        <v>180.05600488049669</v>
      </c>
      <c r="AP89" s="49">
        <f t="shared" si="75"/>
        <v>0.65379812955881156</v>
      </c>
      <c r="AQ89" s="49" t="str">
        <f t="shared" si="65"/>
        <v xml:space="preserve"> </v>
      </c>
      <c r="AY89" s="51"/>
      <c r="AZ89" s="51"/>
      <c r="BB89" s="52"/>
      <c r="BC89" s="52"/>
      <c r="BE89" s="64">
        <v>8.5893149309257968</v>
      </c>
      <c r="BF89" s="64">
        <v>9.2614001580545242</v>
      </c>
      <c r="BG89" s="64">
        <v>9.2564306137898633</v>
      </c>
      <c r="BH89" s="64">
        <v>3.7474411439869351</v>
      </c>
      <c r="BI89" s="64">
        <v>4.3575037510488377</v>
      </c>
      <c r="BJ89" s="64">
        <v>4.9794702583157955</v>
      </c>
      <c r="BK89" s="65"/>
      <c r="BL89" s="65"/>
      <c r="BM89" s="65"/>
      <c r="BN89" s="65"/>
      <c r="BO89" s="65"/>
      <c r="BP89" s="65"/>
    </row>
    <row r="90" spans="1:68" x14ac:dyDescent="0.25">
      <c r="A90" s="54">
        <v>42392</v>
      </c>
      <c r="B90" s="55">
        <v>81</v>
      </c>
      <c r="C90" s="56">
        <v>5.9</v>
      </c>
      <c r="D90" s="56"/>
      <c r="E90" s="56"/>
      <c r="F90" s="57">
        <f t="shared" si="52"/>
        <v>0</v>
      </c>
      <c r="G90" s="4">
        <v>0</v>
      </c>
      <c r="H90" s="58">
        <v>42392</v>
      </c>
      <c r="I90" s="59">
        <v>1030.2000000000005</v>
      </c>
      <c r="J90" s="60">
        <f t="shared" si="53"/>
        <v>0.65091299677765846</v>
      </c>
      <c r="K90" s="60">
        <f t="shared" si="54"/>
        <v>0.62572886297376107</v>
      </c>
      <c r="L90" s="61">
        <f t="shared" si="78"/>
        <v>1.3130012556683441</v>
      </c>
      <c r="M90" s="4">
        <f t="shared" si="55"/>
        <v>7.746707408443231</v>
      </c>
      <c r="N90" s="62">
        <f t="shared" si="69"/>
        <v>3.0846026068829815</v>
      </c>
      <c r="O90" s="61">
        <f t="shared" si="70"/>
        <v>57.228086672607716</v>
      </c>
      <c r="P90" s="7">
        <f t="shared" si="71"/>
        <v>0.2077998789855037</v>
      </c>
      <c r="Q90" s="61">
        <f t="shared" si="48"/>
        <v>1.3037526139270228</v>
      </c>
      <c r="R90" s="4">
        <f t="shared" si="56"/>
        <v>7.6921404221694347</v>
      </c>
      <c r="S90" s="62">
        <f t="shared" si="66"/>
        <v>3.1371780490668395</v>
      </c>
      <c r="T90" s="61">
        <f t="shared" si="72"/>
        <v>58.638651955624567</v>
      </c>
      <c r="U90" s="4">
        <f t="shared" si="67"/>
        <v>0.21292175728258741</v>
      </c>
      <c r="AF90" s="61">
        <f t="shared" si="57"/>
        <v>1.3130012556683441</v>
      </c>
      <c r="AG90" s="61">
        <f t="shared" si="58"/>
        <v>7.746707408443231</v>
      </c>
      <c r="AH90" s="61">
        <f t="shared" si="50"/>
        <v>7.746707408443231</v>
      </c>
      <c r="AI90" s="65">
        <f t="shared" si="73"/>
        <v>165.61780216915287</v>
      </c>
      <c r="AJ90" s="49">
        <f t="shared" si="68"/>
        <v>0.60137183067956745</v>
      </c>
      <c r="AK90" s="49" t="str">
        <f t="shared" si="64"/>
        <v xml:space="preserve"> </v>
      </c>
      <c r="AL90" s="61">
        <f t="shared" si="59"/>
        <v>1.3037526139270228</v>
      </c>
      <c r="AM90" s="61">
        <f t="shared" si="60"/>
        <v>7.6921404221694347</v>
      </c>
      <c r="AN90" s="61">
        <f t="shared" si="61"/>
        <v>7.6921404221694347</v>
      </c>
      <c r="AO90" s="65">
        <f t="shared" si="74"/>
        <v>172.36386445832724</v>
      </c>
      <c r="AP90" s="49">
        <f t="shared" si="75"/>
        <v>0.62586733644999004</v>
      </c>
      <c r="AQ90" s="49" t="str">
        <f t="shared" si="65"/>
        <v xml:space="preserve"> </v>
      </c>
      <c r="AY90" s="51"/>
      <c r="AZ90" s="51"/>
      <c r="BB90" s="52"/>
      <c r="BC90" s="52"/>
      <c r="BE90" s="64">
        <v>8.5893149309257968</v>
      </c>
      <c r="BF90" s="64">
        <v>9.2614001580545242</v>
      </c>
      <c r="BG90" s="64">
        <v>9.2564306137898633</v>
      </c>
      <c r="BH90" s="64">
        <v>3.7474411439869351</v>
      </c>
      <c r="BI90" s="64">
        <v>4.3575037510488377</v>
      </c>
      <c r="BJ90" s="64">
        <v>4.9794702583157955</v>
      </c>
      <c r="BK90" s="65"/>
      <c r="BL90" s="65"/>
      <c r="BM90" s="65"/>
      <c r="BN90" s="65"/>
      <c r="BO90" s="65"/>
      <c r="BP90" s="65"/>
    </row>
    <row r="91" spans="1:68" x14ac:dyDescent="0.25">
      <c r="A91" s="74">
        <v>42393</v>
      </c>
      <c r="B91" s="55">
        <v>82</v>
      </c>
      <c r="C91" s="56">
        <v>5.2</v>
      </c>
      <c r="D91" s="56">
        <v>35</v>
      </c>
      <c r="E91" s="56"/>
      <c r="F91" s="57">
        <f t="shared" si="52"/>
        <v>0</v>
      </c>
      <c r="G91" s="4">
        <v>35</v>
      </c>
      <c r="H91" s="75">
        <v>42393</v>
      </c>
      <c r="I91" s="59">
        <v>1047.1000000000006</v>
      </c>
      <c r="J91" s="60">
        <f t="shared" si="53"/>
        <v>0.66159095217034192</v>
      </c>
      <c r="K91" s="60">
        <f t="shared" si="54"/>
        <v>0.635993683187561</v>
      </c>
      <c r="L91" s="61">
        <f t="shared" si="78"/>
        <v>1.3120786694138036</v>
      </c>
      <c r="M91" s="4">
        <f t="shared" si="55"/>
        <v>6.822809080951779</v>
      </c>
      <c r="N91" s="62">
        <f t="shared" si="69"/>
        <v>2.5777798206599551</v>
      </c>
      <c r="O91" s="61">
        <f t="shared" si="70"/>
        <v>89.650306851947761</v>
      </c>
      <c r="P91" s="7">
        <f t="shared" si="71"/>
        <v>0.32552762110365929</v>
      </c>
      <c r="Q91" s="61">
        <f t="shared" si="48"/>
        <v>1.3032145660105003</v>
      </c>
      <c r="R91" s="4">
        <f t="shared" si="56"/>
        <v>6.7767157432546021</v>
      </c>
      <c r="S91" s="62">
        <f t="shared" si="66"/>
        <v>2.6234731357424459</v>
      </c>
      <c r="T91" s="61">
        <f t="shared" si="72"/>
        <v>91.015178819882124</v>
      </c>
      <c r="U91" s="4">
        <f t="shared" si="67"/>
        <v>0.33048358322397287</v>
      </c>
      <c r="AF91" s="61">
        <f t="shared" si="57"/>
        <v>1.3120786694138036</v>
      </c>
      <c r="AG91" s="61">
        <f t="shared" si="58"/>
        <v>6.822809080951779</v>
      </c>
      <c r="AH91" s="61">
        <f t="shared" si="50"/>
        <v>6.822809080951779</v>
      </c>
      <c r="AI91" s="65">
        <f t="shared" si="73"/>
        <v>193.7949930882011</v>
      </c>
      <c r="AJ91" s="49">
        <f t="shared" si="68"/>
        <v>0.70368552319608246</v>
      </c>
      <c r="AK91" s="49" t="str">
        <f t="shared" si="64"/>
        <v xml:space="preserve"> </v>
      </c>
      <c r="AL91" s="61">
        <f t="shared" si="59"/>
        <v>1.3032145660105003</v>
      </c>
      <c r="AM91" s="61">
        <f t="shared" si="60"/>
        <v>6.7767157432546021</v>
      </c>
      <c r="AN91" s="61">
        <f t="shared" si="61"/>
        <v>6.7767157432546021</v>
      </c>
      <c r="AO91" s="65">
        <f t="shared" si="74"/>
        <v>200.58714871507263</v>
      </c>
      <c r="AP91" s="49">
        <f t="shared" si="75"/>
        <v>0.72834839765821591</v>
      </c>
      <c r="AQ91" s="49" t="str">
        <f t="shared" si="65"/>
        <v xml:space="preserve"> </v>
      </c>
      <c r="AY91" s="51"/>
      <c r="AZ91" s="51"/>
      <c r="BB91" s="52"/>
      <c r="BC91" s="52"/>
      <c r="BE91" s="64">
        <v>8.5893149309257968</v>
      </c>
      <c r="BF91" s="64">
        <v>9.2614001580545242</v>
      </c>
      <c r="BG91" s="64">
        <v>9.2564306137898633</v>
      </c>
      <c r="BH91" s="64">
        <v>3.7474411439869351</v>
      </c>
      <c r="BI91" s="64">
        <v>4.3575037510488377</v>
      </c>
      <c r="BJ91" s="64">
        <v>4.9794702583157955</v>
      </c>
      <c r="BK91" s="65"/>
      <c r="BL91" s="65"/>
      <c r="BM91" s="65"/>
      <c r="BN91" s="65"/>
      <c r="BO91" s="65"/>
      <c r="BP91" s="65"/>
    </row>
    <row r="92" spans="1:68" x14ac:dyDescent="0.25">
      <c r="A92" s="54">
        <v>42394</v>
      </c>
      <c r="B92" s="55">
        <v>83</v>
      </c>
      <c r="C92" s="56">
        <v>6.2</v>
      </c>
      <c r="D92" s="56">
        <v>0.5</v>
      </c>
      <c r="E92" s="56"/>
      <c r="F92" s="57">
        <f t="shared" si="52"/>
        <v>0</v>
      </c>
      <c r="G92" s="4">
        <v>0.5</v>
      </c>
      <c r="H92" s="58">
        <v>42394</v>
      </c>
      <c r="I92" s="59">
        <v>1059.7000000000005</v>
      </c>
      <c r="J92" s="60">
        <f t="shared" si="53"/>
        <v>0.66955203133885133</v>
      </c>
      <c r="K92" s="60">
        <f t="shared" si="54"/>
        <v>0.64364674441205072</v>
      </c>
      <c r="L92" s="61">
        <f t="shared" si="78"/>
        <v>1.3107295719395373</v>
      </c>
      <c r="M92" s="4">
        <f t="shared" si="55"/>
        <v>8.1265233460251309</v>
      </c>
      <c r="N92" s="62">
        <f t="shared" si="69"/>
        <v>4.8098323866816548</v>
      </c>
      <c r="O92" s="61">
        <f t="shared" si="70"/>
        <v>85.340474465266112</v>
      </c>
      <c r="P92" s="7">
        <f t="shared" si="71"/>
        <v>0.30987826603219359</v>
      </c>
      <c r="Q92" s="61">
        <f t="shared" si="48"/>
        <v>1.3020650882385261</v>
      </c>
      <c r="R92" s="4">
        <f t="shared" si="56"/>
        <v>8.0728035470788626</v>
      </c>
      <c r="S92" s="62">
        <f t="shared" si="66"/>
        <v>4.8507800780033099</v>
      </c>
      <c r="T92" s="61">
        <f t="shared" si="72"/>
        <v>86.664398741878813</v>
      </c>
      <c r="U92" s="4">
        <f t="shared" si="67"/>
        <v>0.3146855437250502</v>
      </c>
      <c r="AF92" s="61">
        <f t="shared" si="57"/>
        <v>1.3107295719395373</v>
      </c>
      <c r="AG92" s="61">
        <f t="shared" si="58"/>
        <v>8.1265233460251309</v>
      </c>
      <c r="AH92" s="61">
        <f t="shared" si="50"/>
        <v>8.1265233460251309</v>
      </c>
      <c r="AI92" s="65">
        <f t="shared" si="73"/>
        <v>186.16846974217597</v>
      </c>
      <c r="AJ92" s="49">
        <f t="shared" si="68"/>
        <v>0.67599299107543931</v>
      </c>
      <c r="AK92" s="49" t="str">
        <f t="shared" si="64"/>
        <v xml:space="preserve"> </v>
      </c>
      <c r="AL92" s="61">
        <f t="shared" si="59"/>
        <v>1.3020650882385261</v>
      </c>
      <c r="AM92" s="61">
        <f t="shared" si="60"/>
        <v>8.0728035470788626</v>
      </c>
      <c r="AN92" s="61">
        <f t="shared" si="61"/>
        <v>8.0728035470788626</v>
      </c>
      <c r="AO92" s="65">
        <f t="shared" si="74"/>
        <v>193.01434516799378</v>
      </c>
      <c r="AP92" s="49">
        <f t="shared" si="75"/>
        <v>0.70085092653592518</v>
      </c>
      <c r="AQ92" s="49" t="str">
        <f t="shared" si="65"/>
        <v xml:space="preserve"> </v>
      </c>
      <c r="AY92" s="51"/>
      <c r="AZ92" s="51"/>
      <c r="BB92" s="52"/>
      <c r="BC92" s="52"/>
      <c r="BE92" s="64">
        <v>8.5893149309257968</v>
      </c>
      <c r="BF92" s="64">
        <v>9.2614001580545242</v>
      </c>
      <c r="BG92" s="64">
        <v>9.2564306137898633</v>
      </c>
      <c r="BH92" s="64">
        <v>3.7474411439869351</v>
      </c>
      <c r="BI92" s="64">
        <v>4.3575037510488377</v>
      </c>
      <c r="BJ92" s="64">
        <v>4.9794702583157955</v>
      </c>
      <c r="BK92" s="65"/>
      <c r="BL92" s="65"/>
      <c r="BM92" s="65"/>
      <c r="BN92" s="65"/>
      <c r="BO92" s="65"/>
      <c r="BP92" s="65"/>
    </row>
    <row r="93" spans="1:68" x14ac:dyDescent="0.25">
      <c r="A93" s="54">
        <v>42395</v>
      </c>
      <c r="B93" s="55">
        <v>84</v>
      </c>
      <c r="C93" s="56">
        <v>5.5</v>
      </c>
      <c r="D93" s="56"/>
      <c r="E93" s="56"/>
      <c r="F93" s="57">
        <f t="shared" si="52"/>
        <v>0</v>
      </c>
      <c r="G93" s="4">
        <v>0</v>
      </c>
      <c r="H93" s="58">
        <v>42395</v>
      </c>
      <c r="I93" s="59">
        <v>1070.4000000000005</v>
      </c>
      <c r="J93" s="60">
        <f t="shared" si="53"/>
        <v>0.67631263031528399</v>
      </c>
      <c r="K93" s="60">
        <f t="shared" si="54"/>
        <v>0.65014577259475237</v>
      </c>
      <c r="L93" s="61">
        <f t="shared" si="78"/>
        <v>1.3091403887835851</v>
      </c>
      <c r="M93" s="4">
        <f t="shared" si="55"/>
        <v>7.2002721383097175</v>
      </c>
      <c r="N93" s="62">
        <f t="shared" si="69"/>
        <v>4.0567415366896906</v>
      </c>
      <c r="O93" s="61">
        <f t="shared" si="70"/>
        <v>81.283732928576427</v>
      </c>
      <c r="P93" s="7">
        <f t="shared" si="71"/>
        <v>0.29514790460630513</v>
      </c>
      <c r="Q93" s="61">
        <f t="shared" si="48"/>
        <v>1.3005870179759924</v>
      </c>
      <c r="R93" s="4">
        <f t="shared" si="56"/>
        <v>7.1532285988679583</v>
      </c>
      <c r="S93" s="62">
        <f t="shared" si="66"/>
        <v>4.092759329135168</v>
      </c>
      <c r="T93" s="61">
        <f t="shared" si="72"/>
        <v>82.57163941274365</v>
      </c>
      <c r="U93" s="4">
        <f t="shared" si="67"/>
        <v>0.29982439873908373</v>
      </c>
      <c r="AF93" s="61">
        <f t="shared" si="57"/>
        <v>1.3091403887835851</v>
      </c>
      <c r="AG93" s="61">
        <f t="shared" si="58"/>
        <v>7.2002721383097175</v>
      </c>
      <c r="AH93" s="61">
        <f t="shared" si="50"/>
        <v>7.2002721383097175</v>
      </c>
      <c r="AI93" s="65">
        <f t="shared" si="73"/>
        <v>178.96819760386626</v>
      </c>
      <c r="AJ93" s="49">
        <f t="shared" si="68"/>
        <v>0.64984821206923116</v>
      </c>
      <c r="AK93" s="49" t="str">
        <f t="shared" si="64"/>
        <v xml:space="preserve"> </v>
      </c>
      <c r="AL93" s="61">
        <f t="shared" si="59"/>
        <v>1.3005870179759924</v>
      </c>
      <c r="AM93" s="61">
        <f t="shared" si="60"/>
        <v>7.1532285988679583</v>
      </c>
      <c r="AN93" s="61">
        <f t="shared" si="61"/>
        <v>7.1532285988679583</v>
      </c>
      <c r="AO93" s="65">
        <f t="shared" si="74"/>
        <v>185.86111656912581</v>
      </c>
      <c r="AP93" s="49">
        <f t="shared" si="75"/>
        <v>0.6748769664819384</v>
      </c>
      <c r="AQ93" s="49" t="str">
        <f t="shared" si="65"/>
        <v xml:space="preserve"> </v>
      </c>
      <c r="AY93" s="51"/>
      <c r="AZ93" s="51"/>
      <c r="BB93" s="52"/>
      <c r="BC93" s="52"/>
      <c r="BE93" s="64">
        <v>8.5893149309257968</v>
      </c>
      <c r="BF93" s="64">
        <v>9.2614001580545242</v>
      </c>
      <c r="BG93" s="64">
        <v>9.2564306137898633</v>
      </c>
      <c r="BH93" s="64">
        <v>3.7474411439869351</v>
      </c>
      <c r="BI93" s="64">
        <v>4.3575037510488377</v>
      </c>
      <c r="BJ93" s="64">
        <v>4.9794702583157955</v>
      </c>
      <c r="BK93" s="65"/>
      <c r="BL93" s="65"/>
      <c r="BM93" s="65"/>
      <c r="BN93" s="65"/>
      <c r="BO93" s="65"/>
      <c r="BP93" s="65"/>
    </row>
    <row r="94" spans="1:68" x14ac:dyDescent="0.25">
      <c r="A94" s="54">
        <v>42396</v>
      </c>
      <c r="B94" s="55">
        <v>85</v>
      </c>
      <c r="C94" s="56">
        <v>4.4000000000000004</v>
      </c>
      <c r="D94" s="56"/>
      <c r="E94" s="56"/>
      <c r="F94" s="57">
        <f t="shared" si="52"/>
        <v>0</v>
      </c>
      <c r="G94" s="4">
        <v>0</v>
      </c>
      <c r="H94" s="58">
        <v>42396</v>
      </c>
      <c r="I94" s="59">
        <v>1080.0000000000005</v>
      </c>
      <c r="J94" s="60">
        <f t="shared" si="53"/>
        <v>0.68237821444367219</v>
      </c>
      <c r="K94" s="60">
        <f t="shared" si="54"/>
        <v>0.65597667638483981</v>
      </c>
      <c r="L94" s="61">
        <f t="shared" si="78"/>
        <v>1.3073678892298277</v>
      </c>
      <c r="M94" s="4">
        <f t="shared" si="55"/>
        <v>5.7524187126112425</v>
      </c>
      <c r="N94" s="62">
        <f t="shared" si="69"/>
        <v>3.0869351444460138</v>
      </c>
      <c r="O94" s="61">
        <f t="shared" si="70"/>
        <v>78.19679778413041</v>
      </c>
      <c r="P94" s="7">
        <f t="shared" si="71"/>
        <v>0.28393898977534648</v>
      </c>
      <c r="Q94" s="61">
        <f t="shared" si="48"/>
        <v>1.2988685542921878</v>
      </c>
      <c r="R94" s="4">
        <f t="shared" si="56"/>
        <v>5.7150216388856272</v>
      </c>
      <c r="S94" s="62">
        <f t="shared" si="66"/>
        <v>3.1154598666540654</v>
      </c>
      <c r="T94" s="61">
        <f t="shared" si="72"/>
        <v>79.456179546089587</v>
      </c>
      <c r="U94" s="4">
        <f t="shared" si="67"/>
        <v>0.28851190830097889</v>
      </c>
      <c r="V94" s="4">
        <f>+AVERAGE(L86:L93)</f>
        <v>1.3108766283880242</v>
      </c>
      <c r="W94" s="4">
        <f t="shared" ref="W94:AE94" si="79">+AVERAGE(M86:M93)</f>
        <v>7.2913578352123611</v>
      </c>
      <c r="X94" s="4">
        <f t="shared" si="79"/>
        <v>2.6988935787532</v>
      </c>
      <c r="Y94" s="4">
        <f t="shared" si="79"/>
        <v>61.393407762588538</v>
      </c>
      <c r="Z94" s="4">
        <f t="shared" si="79"/>
        <v>0.22292450167969696</v>
      </c>
      <c r="AA94" s="4">
        <f t="shared" si="79"/>
        <v>1.3010798428679682</v>
      </c>
      <c r="AB94" s="4">
        <f t="shared" si="79"/>
        <v>7.236800035708141</v>
      </c>
      <c r="AC94" s="4">
        <f t="shared" si="79"/>
        <v>2.7510510508988899</v>
      </c>
      <c r="AD94" s="4">
        <f t="shared" si="79"/>
        <v>62.839087324719948</v>
      </c>
      <c r="AE94" s="4">
        <f t="shared" si="79"/>
        <v>0.22817388280580958</v>
      </c>
      <c r="AF94" s="61">
        <f t="shared" si="57"/>
        <v>1.3073678892298277</v>
      </c>
      <c r="AG94" s="61">
        <f t="shared" si="58"/>
        <v>5.7524187126112425</v>
      </c>
      <c r="AH94" s="61">
        <f t="shared" si="50"/>
        <v>5.7524187126112425</v>
      </c>
      <c r="AI94" s="65">
        <f t="shared" si="73"/>
        <v>173.21577889125501</v>
      </c>
      <c r="AJ94" s="49">
        <f t="shared" si="68"/>
        <v>0.62896070766614021</v>
      </c>
      <c r="AK94" s="49" t="str">
        <f t="shared" si="64"/>
        <v xml:space="preserve"> </v>
      </c>
      <c r="AL94" s="61">
        <f t="shared" si="59"/>
        <v>1.2988685542921878</v>
      </c>
      <c r="AM94" s="61">
        <f t="shared" si="60"/>
        <v>5.7150216388856272</v>
      </c>
      <c r="AN94" s="61">
        <f t="shared" si="61"/>
        <v>5.7150216388856272</v>
      </c>
      <c r="AO94" s="65">
        <f t="shared" si="74"/>
        <v>180.1460949302402</v>
      </c>
      <c r="AP94" s="49">
        <f t="shared" si="75"/>
        <v>0.65412525392244081</v>
      </c>
      <c r="AQ94" s="49" t="str">
        <f t="shared" si="65"/>
        <v xml:space="preserve"> </v>
      </c>
      <c r="AR94" s="68">
        <v>42396</v>
      </c>
      <c r="AS94" s="69">
        <v>422.88312794136345</v>
      </c>
      <c r="AT94" s="69">
        <v>408.97013180001642</v>
      </c>
      <c r="AU94" s="69">
        <v>416.25094262967974</v>
      </c>
      <c r="AV94" s="69">
        <v>526.55860234847432</v>
      </c>
      <c r="AW94" s="69">
        <v>501.29633117304917</v>
      </c>
      <c r="AX94" s="69">
        <v>490.82187247540611</v>
      </c>
      <c r="AY94" s="70">
        <f t="shared" ref="AY94:BD94" si="80">+(AS94-$C$3)/($C$4-$C$3)</f>
        <v>0.31330111816036105</v>
      </c>
      <c r="AZ94" s="70">
        <f t="shared" si="80"/>
        <v>0.26278188743651559</v>
      </c>
      <c r="BA94" s="71">
        <f t="shared" si="80"/>
        <v>0.2892191090402314</v>
      </c>
      <c r="BB94" s="72">
        <f t="shared" si="80"/>
        <v>0.68975527359649358</v>
      </c>
      <c r="BC94" s="72">
        <f t="shared" si="80"/>
        <v>0.59802589387454308</v>
      </c>
      <c r="BD94" s="71">
        <f t="shared" si="80"/>
        <v>0.55999227478360969</v>
      </c>
      <c r="BE94" s="64">
        <v>4.163273394967935</v>
      </c>
      <c r="BF94" s="64">
        <v>3.6108787209230129</v>
      </c>
      <c r="BG94" s="64">
        <v>4.1035288443691202</v>
      </c>
      <c r="BH94" s="64">
        <v>3.7021098399109</v>
      </c>
      <c r="BI94" s="64">
        <v>3.1269365253439942</v>
      </c>
      <c r="BJ94" s="64">
        <v>2.3004976097460141</v>
      </c>
      <c r="BK94" s="65">
        <v>4.163273394967935</v>
      </c>
      <c r="BL94" s="65">
        <v>3.6108787209230129</v>
      </c>
      <c r="BM94" s="65">
        <v>4.1035288443691202</v>
      </c>
      <c r="BN94" s="65">
        <v>3.7021098399109</v>
      </c>
      <c r="BO94" s="65">
        <v>3.1269365253439942</v>
      </c>
      <c r="BP94" s="65">
        <v>2.3004976097460141</v>
      </c>
    </row>
    <row r="95" spans="1:68" x14ac:dyDescent="0.25">
      <c r="A95" s="54">
        <v>42397</v>
      </c>
      <c r="B95" s="55">
        <v>86</v>
      </c>
      <c r="C95" s="56">
        <v>2.2999999999999998</v>
      </c>
      <c r="D95" s="56"/>
      <c r="E95" s="56"/>
      <c r="F95" s="57">
        <f t="shared" si="52"/>
        <v>0</v>
      </c>
      <c r="G95" s="4">
        <v>0</v>
      </c>
      <c r="H95" s="58">
        <v>42397</v>
      </c>
      <c r="I95" s="59">
        <v>1091.3000000000004</v>
      </c>
      <c r="J95" s="60">
        <f t="shared" si="53"/>
        <v>0.6895179124281291</v>
      </c>
      <c r="K95" s="60">
        <f t="shared" si="54"/>
        <v>0.66284013605442194</v>
      </c>
      <c r="L95" s="61">
        <f t="shared" si="78"/>
        <v>1.304861364513918</v>
      </c>
      <c r="M95" s="4">
        <f t="shared" si="55"/>
        <v>3.0011811383820111</v>
      </c>
      <c r="N95" s="62">
        <f t="shared" si="69"/>
        <v>1.5493678919363862</v>
      </c>
      <c r="O95" s="61">
        <f t="shared" si="70"/>
        <v>76.647429892194026</v>
      </c>
      <c r="P95" s="7">
        <f t="shared" si="71"/>
        <v>0.27831310781479313</v>
      </c>
      <c r="Q95" s="61">
        <f t="shared" si="48"/>
        <v>1.2963703071582229</v>
      </c>
      <c r="R95" s="4">
        <f t="shared" si="56"/>
        <v>2.9816517064639125</v>
      </c>
      <c r="S95" s="62">
        <f t="shared" si="66"/>
        <v>1.5640764067650428</v>
      </c>
      <c r="T95" s="61">
        <f t="shared" si="72"/>
        <v>77.892103139324547</v>
      </c>
      <c r="U95" s="4">
        <f t="shared" si="67"/>
        <v>0.28283261851606589</v>
      </c>
      <c r="AF95" s="61">
        <f t="shared" si="57"/>
        <v>1.304861364513918</v>
      </c>
      <c r="AG95" s="61">
        <f t="shared" si="58"/>
        <v>3.0011811383820111</v>
      </c>
      <c r="AH95" s="61">
        <f t="shared" si="50"/>
        <v>3.0011811383820111</v>
      </c>
      <c r="AI95" s="65">
        <f t="shared" si="73"/>
        <v>170.214597752873</v>
      </c>
      <c r="AJ95" s="49">
        <f t="shared" si="68"/>
        <v>0.61806317266838429</v>
      </c>
      <c r="AK95" s="49" t="str">
        <f t="shared" si="64"/>
        <v xml:space="preserve"> </v>
      </c>
      <c r="AL95" s="61">
        <f t="shared" si="59"/>
        <v>1.2963703071582229</v>
      </c>
      <c r="AM95" s="61">
        <f t="shared" si="60"/>
        <v>2.9816517064639125</v>
      </c>
      <c r="AN95" s="61">
        <f t="shared" si="61"/>
        <v>2.9816517064639125</v>
      </c>
      <c r="AO95" s="65">
        <f t="shared" si="74"/>
        <v>177.16444322377629</v>
      </c>
      <c r="AP95" s="49">
        <f t="shared" si="75"/>
        <v>0.64329863189461256</v>
      </c>
      <c r="AQ95" s="49" t="str">
        <f t="shared" si="65"/>
        <v xml:space="preserve"> </v>
      </c>
      <c r="AY95" s="51"/>
      <c r="AZ95" s="51"/>
      <c r="BB95" s="52"/>
      <c r="BC95" s="52"/>
      <c r="BE95" s="64">
        <v>4.163273394967935</v>
      </c>
      <c r="BF95" s="64">
        <v>3.6108787209230129</v>
      </c>
      <c r="BG95" s="64">
        <v>4.1035288443691202</v>
      </c>
      <c r="BH95" s="64">
        <v>3.7021098399109</v>
      </c>
      <c r="BI95" s="64">
        <v>3.1269365253439942</v>
      </c>
      <c r="BJ95" s="64">
        <v>2.3004976097460141</v>
      </c>
      <c r="BK95" s="65"/>
      <c r="BL95" s="65"/>
      <c r="BM95" s="65"/>
      <c r="BN95" s="65"/>
      <c r="BO95" s="65"/>
      <c r="BP95" s="65"/>
    </row>
    <row r="96" spans="1:68" x14ac:dyDescent="0.25">
      <c r="A96" s="54">
        <v>42398</v>
      </c>
      <c r="B96" s="55">
        <v>87</v>
      </c>
      <c r="C96" s="56">
        <v>3.3</v>
      </c>
      <c r="D96" s="56"/>
      <c r="E96" s="56"/>
      <c r="F96" s="57">
        <f t="shared" si="52"/>
        <v>0</v>
      </c>
      <c r="G96" s="4">
        <v>0</v>
      </c>
      <c r="H96" s="58">
        <v>42398</v>
      </c>
      <c r="I96" s="59">
        <v>1105.0000000000005</v>
      </c>
      <c r="J96" s="60">
        <f t="shared" si="53"/>
        <v>0.69817400644468308</v>
      </c>
      <c r="K96" s="60">
        <f t="shared" si="54"/>
        <v>0.67116132167152587</v>
      </c>
      <c r="L96" s="61">
        <f t="shared" si="78"/>
        <v>1.3012131750925073</v>
      </c>
      <c r="M96" s="4">
        <f t="shared" si="55"/>
        <v>4.2940034778052736</v>
      </c>
      <c r="N96" s="62">
        <f t="shared" si="69"/>
        <v>2.1728680961373015</v>
      </c>
      <c r="O96" s="61">
        <f t="shared" si="70"/>
        <v>74.474561796056719</v>
      </c>
      <c r="P96" s="7">
        <f t="shared" si="71"/>
        <v>0.27042324544682905</v>
      </c>
      <c r="Q96" s="61">
        <f t="shared" si="48"/>
        <v>1.2926519165029342</v>
      </c>
      <c r="R96" s="4">
        <f t="shared" si="56"/>
        <v>4.265751324459683</v>
      </c>
      <c r="S96" s="62">
        <f t="shared" si="66"/>
        <v>2.1936247582460151</v>
      </c>
      <c r="T96" s="61">
        <f t="shared" si="72"/>
        <v>75.69847838107853</v>
      </c>
      <c r="U96" s="4">
        <f t="shared" si="67"/>
        <v>0.27486738700464247</v>
      </c>
      <c r="AF96" s="61">
        <f t="shared" si="57"/>
        <v>1.3012131750925073</v>
      </c>
      <c r="AG96" s="61">
        <f t="shared" si="58"/>
        <v>4.2940034778052736</v>
      </c>
      <c r="AH96" s="61">
        <f t="shared" si="50"/>
        <v>4.2940034778052736</v>
      </c>
      <c r="AI96" s="65">
        <f t="shared" si="73"/>
        <v>165.92059427506774</v>
      </c>
      <c r="AJ96" s="49">
        <f t="shared" si="68"/>
        <v>0.60247129366400787</v>
      </c>
      <c r="AK96" s="49" t="str">
        <f t="shared" si="64"/>
        <v xml:space="preserve"> </v>
      </c>
      <c r="AL96" s="61">
        <f t="shared" si="59"/>
        <v>1.2926519165029342</v>
      </c>
      <c r="AM96" s="61">
        <f t="shared" si="60"/>
        <v>4.265751324459683</v>
      </c>
      <c r="AN96" s="61">
        <f t="shared" si="61"/>
        <v>4.265751324459683</v>
      </c>
      <c r="AO96" s="65">
        <f t="shared" si="74"/>
        <v>172.89869189931662</v>
      </c>
      <c r="AP96" s="49">
        <f t="shared" si="75"/>
        <v>0.62780933877747502</v>
      </c>
      <c r="AQ96" s="49" t="str">
        <f t="shared" si="65"/>
        <v xml:space="preserve"> </v>
      </c>
      <c r="AY96" s="51"/>
      <c r="AZ96" s="51"/>
      <c r="BB96" s="52"/>
      <c r="BC96" s="52"/>
      <c r="BE96" s="64">
        <v>4.163273394967935</v>
      </c>
      <c r="BF96" s="64">
        <v>3.6108787209230129</v>
      </c>
      <c r="BG96" s="64">
        <v>4.1035288443691202</v>
      </c>
      <c r="BH96" s="64">
        <v>3.7021098399109</v>
      </c>
      <c r="BI96" s="64">
        <v>3.1269365253439942</v>
      </c>
      <c r="BJ96" s="64">
        <v>2.3004976097460141</v>
      </c>
      <c r="BK96" s="65"/>
      <c r="BL96" s="65"/>
      <c r="BM96" s="65"/>
      <c r="BN96" s="65"/>
      <c r="BO96" s="65"/>
      <c r="BP96" s="65"/>
    </row>
    <row r="97" spans="1:68" x14ac:dyDescent="0.25">
      <c r="A97" s="54">
        <v>42399</v>
      </c>
      <c r="B97" s="55">
        <v>88</v>
      </c>
      <c r="C97" s="56">
        <v>4.5</v>
      </c>
      <c r="D97" s="56">
        <v>2.5</v>
      </c>
      <c r="E97" s="56"/>
      <c r="F97" s="57">
        <f t="shared" si="52"/>
        <v>0</v>
      </c>
      <c r="G97" s="4">
        <v>2.5</v>
      </c>
      <c r="H97" s="58">
        <v>42399</v>
      </c>
      <c r="I97" s="59">
        <v>1119.5000000000005</v>
      </c>
      <c r="J97" s="60">
        <f t="shared" si="53"/>
        <v>0.70733556580526946</v>
      </c>
      <c r="K97" s="60">
        <f t="shared" si="54"/>
        <v>0.67996841593780388</v>
      </c>
      <c r="L97" s="61">
        <f t="shared" si="78"/>
        <v>1.2966245220311938</v>
      </c>
      <c r="M97" s="4">
        <f t="shared" si="55"/>
        <v>5.8348103491403727</v>
      </c>
      <c r="N97" s="62">
        <f t="shared" si="69"/>
        <v>2.8688515476023366</v>
      </c>
      <c r="O97" s="61">
        <f t="shared" si="70"/>
        <v>74.105710248454386</v>
      </c>
      <c r="P97" s="7">
        <f t="shared" si="71"/>
        <v>0.26908391520862163</v>
      </c>
      <c r="Q97" s="61">
        <f t="shared" si="48"/>
        <v>1.2878931705654235</v>
      </c>
      <c r="R97" s="4">
        <f t="shared" si="56"/>
        <v>5.7955192675444058</v>
      </c>
      <c r="S97" s="62">
        <f t="shared" si="66"/>
        <v>2.8963622498272548</v>
      </c>
      <c r="T97" s="61">
        <f t="shared" si="72"/>
        <v>75.302116131251282</v>
      </c>
      <c r="U97" s="4">
        <f t="shared" si="67"/>
        <v>0.2734281631490606</v>
      </c>
      <c r="AF97" s="61">
        <f t="shared" si="57"/>
        <v>1.2966245220311938</v>
      </c>
      <c r="AG97" s="61">
        <f t="shared" si="58"/>
        <v>5.8348103491403727</v>
      </c>
      <c r="AH97" s="61">
        <f t="shared" si="50"/>
        <v>5.8348103491403727</v>
      </c>
      <c r="AI97" s="65">
        <f t="shared" si="73"/>
        <v>162.58578392592736</v>
      </c>
      <c r="AJ97" s="49">
        <f t="shared" si="68"/>
        <v>0.59036232362355623</v>
      </c>
      <c r="AK97" s="49" t="str">
        <f t="shared" si="64"/>
        <v xml:space="preserve"> </v>
      </c>
      <c r="AL97" s="61">
        <f t="shared" si="59"/>
        <v>1.2878931705654235</v>
      </c>
      <c r="AM97" s="61">
        <f t="shared" si="60"/>
        <v>5.7955192675444058</v>
      </c>
      <c r="AN97" s="61">
        <f t="shared" si="61"/>
        <v>5.7955192675444058</v>
      </c>
      <c r="AO97" s="65">
        <f t="shared" si="74"/>
        <v>169.60317263177222</v>
      </c>
      <c r="AP97" s="49">
        <f t="shared" si="75"/>
        <v>0.61584303787862105</v>
      </c>
      <c r="AQ97" s="49" t="str">
        <f t="shared" si="65"/>
        <v xml:space="preserve"> </v>
      </c>
      <c r="AY97" s="51"/>
      <c r="AZ97" s="51"/>
      <c r="BB97" s="52"/>
      <c r="BC97" s="52"/>
      <c r="BE97" s="64">
        <v>4.163273394967935</v>
      </c>
      <c r="BF97" s="64">
        <v>3.6108787209230129</v>
      </c>
      <c r="BG97" s="64">
        <v>4.1035288443691202</v>
      </c>
      <c r="BH97" s="64">
        <v>3.7021098399109</v>
      </c>
      <c r="BI97" s="64">
        <v>3.1269365253439942</v>
      </c>
      <c r="BJ97" s="64">
        <v>2.3004976097460141</v>
      </c>
      <c r="BK97" s="65"/>
      <c r="BL97" s="65"/>
      <c r="BM97" s="65"/>
      <c r="BN97" s="65"/>
      <c r="BO97" s="65"/>
      <c r="BP97" s="65"/>
    </row>
    <row r="98" spans="1:68" x14ac:dyDescent="0.25">
      <c r="A98" s="54">
        <v>42400</v>
      </c>
      <c r="B98" s="55">
        <v>89</v>
      </c>
      <c r="C98" s="56">
        <v>5.2</v>
      </c>
      <c r="D98" s="56"/>
      <c r="E98" s="56"/>
      <c r="F98" s="57">
        <f t="shared" si="52"/>
        <v>0</v>
      </c>
      <c r="G98" s="4">
        <v>0</v>
      </c>
      <c r="H98" s="58">
        <v>42400</v>
      </c>
      <c r="I98" s="59">
        <v>1128.4000000000005</v>
      </c>
      <c r="J98" s="60">
        <f t="shared" si="53"/>
        <v>0.7129588677576294</v>
      </c>
      <c r="K98" s="60">
        <f t="shared" si="54"/>
        <v>0.6853741496598641</v>
      </c>
      <c r="L98" s="61">
        <f t="shared" si="78"/>
        <v>1.293437545120089</v>
      </c>
      <c r="M98" s="4">
        <f t="shared" si="55"/>
        <v>6.7258752346244632</v>
      </c>
      <c r="N98" s="62">
        <f t="shared" si="69"/>
        <v>3.2905906206135582</v>
      </c>
      <c r="O98" s="61">
        <f t="shared" si="70"/>
        <v>70.815119627840829</v>
      </c>
      <c r="P98" s="7">
        <f t="shared" si="71"/>
        <v>0.25713551063123036</v>
      </c>
      <c r="Q98" s="61">
        <f t="shared" si="48"/>
        <v>1.2845530031077126</v>
      </c>
      <c r="R98" s="4">
        <f t="shared" si="56"/>
        <v>6.6796756161601056</v>
      </c>
      <c r="S98" s="62">
        <f t="shared" si="66"/>
        <v>3.3207480621058676</v>
      </c>
      <c r="T98" s="61">
        <f t="shared" si="72"/>
        <v>71.981368069145418</v>
      </c>
      <c r="U98" s="4">
        <f t="shared" si="67"/>
        <v>0.26137025442681711</v>
      </c>
      <c r="AF98" s="61">
        <f t="shared" si="57"/>
        <v>1.293437545120089</v>
      </c>
      <c r="AG98" s="61">
        <f t="shared" si="58"/>
        <v>6.7258752346244632</v>
      </c>
      <c r="AH98" s="61">
        <f t="shared" si="50"/>
        <v>6.7258752346244632</v>
      </c>
      <c r="AI98" s="65">
        <f t="shared" si="73"/>
        <v>155.85990869130291</v>
      </c>
      <c r="AJ98" s="49">
        <f t="shared" si="68"/>
        <v>0.56594011870480365</v>
      </c>
      <c r="AK98" s="49" t="str">
        <f t="shared" si="64"/>
        <v xml:space="preserve"> </v>
      </c>
      <c r="AL98" s="61">
        <f t="shared" si="59"/>
        <v>1.2845530031077126</v>
      </c>
      <c r="AM98" s="61">
        <f t="shared" si="60"/>
        <v>6.6796756161601056</v>
      </c>
      <c r="AN98" s="61">
        <f t="shared" si="61"/>
        <v>6.6796756161601056</v>
      </c>
      <c r="AO98" s="65">
        <f t="shared" si="74"/>
        <v>162.92349701561213</v>
      </c>
      <c r="AP98" s="49">
        <f t="shared" si="75"/>
        <v>0.59158858756576671</v>
      </c>
      <c r="AQ98" s="49" t="str">
        <f t="shared" si="65"/>
        <v xml:space="preserve"> </v>
      </c>
      <c r="AY98" s="51"/>
      <c r="AZ98" s="51"/>
      <c r="BB98" s="52"/>
      <c r="BC98" s="52"/>
      <c r="BE98" s="64">
        <v>4.163273394967935</v>
      </c>
      <c r="BF98" s="64">
        <v>3.6108787209230129</v>
      </c>
      <c r="BG98" s="64">
        <v>4.1035288443691202</v>
      </c>
      <c r="BH98" s="64">
        <v>3.7021098399109</v>
      </c>
      <c r="BI98" s="64">
        <v>3.1269365253439942</v>
      </c>
      <c r="BJ98" s="64">
        <v>2.3004976097460141</v>
      </c>
      <c r="BK98" s="65"/>
      <c r="BL98" s="65"/>
      <c r="BM98" s="65"/>
      <c r="BN98" s="65"/>
      <c r="BO98" s="65"/>
      <c r="BP98" s="65"/>
    </row>
    <row r="99" spans="1:68" x14ac:dyDescent="0.25">
      <c r="A99" s="54">
        <v>42401</v>
      </c>
      <c r="B99" s="55">
        <v>90</v>
      </c>
      <c r="C99" s="56">
        <v>4</v>
      </c>
      <c r="D99" s="56"/>
      <c r="E99" s="56"/>
      <c r="F99" s="57">
        <f t="shared" si="52"/>
        <v>0</v>
      </c>
      <c r="G99" s="4">
        <v>0</v>
      </c>
      <c r="H99" s="58">
        <v>42401</v>
      </c>
      <c r="I99" s="59">
        <v>1140.0000000000005</v>
      </c>
      <c r="J99" s="60">
        <f t="shared" si="53"/>
        <v>0.72028811524609837</v>
      </c>
      <c r="K99" s="60">
        <f t="shared" si="54"/>
        <v>0.69241982507288646</v>
      </c>
      <c r="L99" s="61">
        <f t="shared" si="78"/>
        <v>1.2888606877236528</v>
      </c>
      <c r="M99" s="4">
        <f t="shared" si="55"/>
        <v>5.1554427508946112</v>
      </c>
      <c r="N99" s="62">
        <f t="shared" si="69"/>
        <v>2.4102680077842922</v>
      </c>
      <c r="O99" s="61">
        <f t="shared" si="70"/>
        <v>68.404851620056533</v>
      </c>
      <c r="P99" s="7">
        <f t="shared" si="71"/>
        <v>0.24838362970245656</v>
      </c>
      <c r="Q99" s="61">
        <f t="shared" si="48"/>
        <v>1.2797207726307813</v>
      </c>
      <c r="R99" s="4">
        <f t="shared" si="56"/>
        <v>5.1188830905231253</v>
      </c>
      <c r="S99" s="62">
        <f t="shared" si="66"/>
        <v>2.432588683183929</v>
      </c>
      <c r="T99" s="61">
        <f t="shared" si="72"/>
        <v>69.548779385961495</v>
      </c>
      <c r="U99" s="4">
        <f t="shared" si="67"/>
        <v>0.25253732529397788</v>
      </c>
      <c r="AF99" s="61">
        <f t="shared" si="57"/>
        <v>1.2888606877236528</v>
      </c>
      <c r="AG99" s="61">
        <f t="shared" si="58"/>
        <v>5.1554427508946112</v>
      </c>
      <c r="AH99" s="61">
        <f t="shared" si="50"/>
        <v>5.1554427508946112</v>
      </c>
      <c r="AI99" s="65">
        <f t="shared" si="73"/>
        <v>150.70446594040828</v>
      </c>
      <c r="AJ99" s="49">
        <f t="shared" si="68"/>
        <v>0.5472202830080185</v>
      </c>
      <c r="AK99" s="49" t="str">
        <f t="shared" si="64"/>
        <v xml:space="preserve"> </v>
      </c>
      <c r="AL99" s="61">
        <f t="shared" si="59"/>
        <v>1.2797207726307813</v>
      </c>
      <c r="AM99" s="61">
        <f t="shared" si="60"/>
        <v>5.1188830905231253</v>
      </c>
      <c r="AN99" s="61">
        <f t="shared" si="61"/>
        <v>5.1188830905231253</v>
      </c>
      <c r="AO99" s="65">
        <f t="shared" si="74"/>
        <v>157.804613925089</v>
      </c>
      <c r="AP99" s="49">
        <f t="shared" si="75"/>
        <v>0.57300150299596597</v>
      </c>
      <c r="AQ99" s="49" t="str">
        <f t="shared" si="65"/>
        <v xml:space="preserve"> </v>
      </c>
      <c r="AY99" s="51"/>
      <c r="AZ99" s="51"/>
      <c r="BB99" s="52"/>
      <c r="BC99" s="52"/>
      <c r="BE99" s="64">
        <v>4.163273394967935</v>
      </c>
      <c r="BF99" s="64">
        <v>3.6108787209230129</v>
      </c>
      <c r="BG99" s="64">
        <v>4.1035288443691202</v>
      </c>
      <c r="BH99" s="64">
        <v>3.7021098399109</v>
      </c>
      <c r="BI99" s="64">
        <v>3.1269365253439942</v>
      </c>
      <c r="BJ99" s="64">
        <v>2.3004976097460141</v>
      </c>
      <c r="BK99" s="65"/>
      <c r="BL99" s="65"/>
      <c r="BM99" s="65"/>
      <c r="BN99" s="65"/>
      <c r="BO99" s="65"/>
      <c r="BP99" s="65"/>
    </row>
    <row r="100" spans="1:68" x14ac:dyDescent="0.25">
      <c r="A100" s="54">
        <v>42402</v>
      </c>
      <c r="B100" s="55">
        <v>91</v>
      </c>
      <c r="C100" s="56">
        <v>5.0999999999999996</v>
      </c>
      <c r="D100" s="56"/>
      <c r="E100" s="56"/>
      <c r="F100" s="57">
        <f t="shared" si="52"/>
        <v>0</v>
      </c>
      <c r="G100" s="4">
        <v>0</v>
      </c>
      <c r="H100" s="58">
        <v>42402</v>
      </c>
      <c r="I100" s="59">
        <v>1153.6000000000004</v>
      </c>
      <c r="J100" s="60">
        <f t="shared" si="53"/>
        <v>0.72888102609464833</v>
      </c>
      <c r="K100" s="60">
        <f t="shared" si="54"/>
        <v>0.70068027210884365</v>
      </c>
      <c r="L100" s="61">
        <f t="shared" si="78"/>
        <v>1.2828850201305007</v>
      </c>
      <c r="M100" s="4">
        <f t="shared" si="55"/>
        <v>6.542713602665553</v>
      </c>
      <c r="N100" s="62">
        <f t="shared" si="69"/>
        <v>2.9547326413340111</v>
      </c>
      <c r="O100" s="61">
        <f t="shared" si="70"/>
        <v>65.450118978722529</v>
      </c>
      <c r="P100" s="7">
        <f t="shared" si="71"/>
        <v>0.23765475300915953</v>
      </c>
      <c r="Q100" s="61">
        <f t="shared" si="48"/>
        <v>1.2733654136903252</v>
      </c>
      <c r="R100" s="4">
        <f t="shared" si="56"/>
        <v>6.4941636098206583</v>
      </c>
      <c r="S100" s="62">
        <f t="shared" si="66"/>
        <v>2.9818521964465328</v>
      </c>
      <c r="T100" s="61">
        <f t="shared" si="72"/>
        <v>66.566927189514956</v>
      </c>
      <c r="U100" s="4">
        <f t="shared" si="67"/>
        <v>0.24170997527056995</v>
      </c>
      <c r="AF100" s="61">
        <f t="shared" si="57"/>
        <v>1.2828850201305007</v>
      </c>
      <c r="AG100" s="61">
        <f t="shared" si="58"/>
        <v>6.542713602665553</v>
      </c>
      <c r="AH100" s="61">
        <f t="shared" si="50"/>
        <v>6.5096465259837384</v>
      </c>
      <c r="AI100" s="65">
        <f t="shared" si="73"/>
        <v>144.19481941442456</v>
      </c>
      <c r="AJ100" s="49">
        <f t="shared" si="68"/>
        <v>0.52358322227459897</v>
      </c>
      <c r="AK100" s="49" t="str">
        <f t="shared" si="64"/>
        <v xml:space="preserve"> </v>
      </c>
      <c r="AL100" s="61">
        <f t="shared" si="59"/>
        <v>1.2733654136903252</v>
      </c>
      <c r="AM100" s="61">
        <f t="shared" si="60"/>
        <v>6.4941636098206583</v>
      </c>
      <c r="AN100" s="61">
        <f t="shared" si="61"/>
        <v>6.4941636098206583</v>
      </c>
      <c r="AO100" s="65">
        <f t="shared" si="74"/>
        <v>151.31045031526835</v>
      </c>
      <c r="AP100" s="49">
        <f t="shared" si="75"/>
        <v>0.5494206620017007</v>
      </c>
      <c r="AQ100" s="49" t="str">
        <f t="shared" si="65"/>
        <v xml:space="preserve"> </v>
      </c>
      <c r="AY100" s="51"/>
      <c r="AZ100" s="51"/>
      <c r="BB100" s="52"/>
      <c r="BC100" s="52"/>
      <c r="BE100" s="64">
        <v>4.163273394967935</v>
      </c>
      <c r="BF100" s="64">
        <v>3.6108787209230129</v>
      </c>
      <c r="BG100" s="64">
        <v>4.1035288443691202</v>
      </c>
      <c r="BH100" s="64">
        <v>3.7021098399109</v>
      </c>
      <c r="BI100" s="64">
        <v>3.1269365253439942</v>
      </c>
      <c r="BJ100" s="64">
        <v>2.3004976097460141</v>
      </c>
      <c r="BK100" s="65"/>
      <c r="BL100" s="65"/>
      <c r="BM100" s="65"/>
      <c r="BN100" s="65"/>
      <c r="BO100" s="65"/>
      <c r="BP100" s="65"/>
    </row>
    <row r="101" spans="1:68" x14ac:dyDescent="0.25">
      <c r="A101" s="54">
        <v>42403</v>
      </c>
      <c r="B101" s="55">
        <v>92</v>
      </c>
      <c r="C101" s="56">
        <v>5.4</v>
      </c>
      <c r="D101" s="56"/>
      <c r="E101" s="56">
        <v>22</v>
      </c>
      <c r="F101" s="57">
        <f t="shared" si="52"/>
        <v>19.8</v>
      </c>
      <c r="G101" s="4">
        <v>22</v>
      </c>
      <c r="H101" s="58">
        <v>42403</v>
      </c>
      <c r="I101" s="59">
        <v>1168.8000000000004</v>
      </c>
      <c r="J101" s="60">
        <f t="shared" si="53"/>
        <v>0.73848486763126298</v>
      </c>
      <c r="K101" s="60">
        <f t="shared" si="54"/>
        <v>0.70991253644314878</v>
      </c>
      <c r="L101" s="61">
        <f t="shared" si="78"/>
        <v>1.2754275603702543</v>
      </c>
      <c r="M101" s="4">
        <f t="shared" si="55"/>
        <v>6.8873088259993738</v>
      </c>
      <c r="N101" s="62">
        <f t="shared" si="69"/>
        <v>2.9760030508012467</v>
      </c>
      <c r="O101" s="61">
        <f t="shared" si="70"/>
        <v>62.474115927921282</v>
      </c>
      <c r="P101" s="7">
        <f t="shared" si="71"/>
        <v>0.22684864171358493</v>
      </c>
      <c r="Q101" s="61">
        <f t="shared" si="48"/>
        <v>1.2653810397297094</v>
      </c>
      <c r="R101" s="4">
        <f t="shared" si="56"/>
        <v>6.8330576145404311</v>
      </c>
      <c r="S101" s="62">
        <f t="shared" si="66"/>
        <v>3.0029421582417219</v>
      </c>
      <c r="T101" s="61">
        <f t="shared" si="72"/>
        <v>63.563985031273234</v>
      </c>
      <c r="U101" s="4">
        <f t="shared" si="67"/>
        <v>0.23080604586518969</v>
      </c>
      <c r="V101" s="4">
        <f>+AVERAGE(L94:L100)</f>
        <v>1.296464314834527</v>
      </c>
      <c r="W101" s="4">
        <f t="shared" ref="W101:AE101" si="81">+AVERAGE(M94:M100)</f>
        <v>5.329492180874789</v>
      </c>
      <c r="X101" s="4">
        <f t="shared" si="81"/>
        <v>2.6190877071219854</v>
      </c>
      <c r="Y101" s="4">
        <f t="shared" si="81"/>
        <v>72.584941421065068</v>
      </c>
      <c r="Z101" s="4">
        <f t="shared" si="81"/>
        <v>0.26356187879834808</v>
      </c>
      <c r="AA101" s="4">
        <f t="shared" si="81"/>
        <v>1.2876318768496553</v>
      </c>
      <c r="AB101" s="4">
        <f t="shared" si="81"/>
        <v>5.2929523219796462</v>
      </c>
      <c r="AC101" s="4">
        <f t="shared" si="81"/>
        <v>2.643530317604101</v>
      </c>
      <c r="AD101" s="4">
        <f t="shared" si="81"/>
        <v>73.777993120337982</v>
      </c>
      <c r="AE101" s="4">
        <f t="shared" si="81"/>
        <v>0.26789394742315903</v>
      </c>
      <c r="AF101" s="61">
        <f t="shared" si="57"/>
        <v>1.2754275603702543</v>
      </c>
      <c r="AG101" s="61">
        <f t="shared" si="58"/>
        <v>6.8873088259993738</v>
      </c>
      <c r="AH101" s="61">
        <f t="shared" si="50"/>
        <v>6.5565079053037039</v>
      </c>
      <c r="AI101" s="65">
        <f t="shared" si="73"/>
        <v>157.43831150912087</v>
      </c>
      <c r="AJ101" s="49">
        <f t="shared" si="68"/>
        <v>0.5716714288639102</v>
      </c>
      <c r="AK101" s="49" t="str">
        <f t="shared" si="64"/>
        <v xml:space="preserve"> </v>
      </c>
      <c r="AL101" s="61">
        <f t="shared" si="59"/>
        <v>1.2653810397297094</v>
      </c>
      <c r="AM101" s="61">
        <f t="shared" si="60"/>
        <v>6.8330576145404311</v>
      </c>
      <c r="AN101" s="61">
        <f t="shared" si="61"/>
        <v>6.8258600692301181</v>
      </c>
      <c r="AO101" s="65">
        <f t="shared" si="74"/>
        <v>164.28459024603825</v>
      </c>
      <c r="AP101" s="49">
        <f t="shared" si="75"/>
        <v>0.59653082878009533</v>
      </c>
      <c r="AQ101" s="49" t="str">
        <f t="shared" si="65"/>
        <v xml:space="preserve"> </v>
      </c>
      <c r="AR101" s="68">
        <v>42403</v>
      </c>
      <c r="AS101" s="69">
        <v>404.69398417658294</v>
      </c>
      <c r="AT101" s="69">
        <v>393.69763595014041</v>
      </c>
      <c r="AU101" s="69">
        <v>402.64745936145761</v>
      </c>
      <c r="AV101" s="69">
        <v>499.91568858369874</v>
      </c>
      <c r="AW101" s="69">
        <v>478.52018012658806</v>
      </c>
      <c r="AX101" s="69">
        <v>464.59717056482231</v>
      </c>
      <c r="AY101" s="70">
        <f t="shared" ref="AY101:BD101" si="82">+(AS101-$C$3)/($C$4-$C$3)</f>
        <v>0.2472548445046584</v>
      </c>
      <c r="AZ101" s="70">
        <f t="shared" si="82"/>
        <v>0.20732620170711835</v>
      </c>
      <c r="BA101" s="71">
        <f t="shared" si="82"/>
        <v>0.23982374495808856</v>
      </c>
      <c r="BB101" s="72">
        <f t="shared" si="82"/>
        <v>0.59301266733369185</v>
      </c>
      <c r="BC101" s="72">
        <f t="shared" si="82"/>
        <v>0.5153238203579813</v>
      </c>
      <c r="BD101" s="71">
        <f t="shared" si="82"/>
        <v>0.4647682300828696</v>
      </c>
      <c r="BE101" s="64">
        <v>6.4077470627359672</v>
      </c>
      <c r="BF101" s="64">
        <v>4.7791985693882637</v>
      </c>
      <c r="BG101" s="64">
        <v>3.5664830220576249</v>
      </c>
      <c r="BH101" s="64">
        <v>3.8642797743690438</v>
      </c>
      <c r="BI101" s="64">
        <v>3.1956393430398307</v>
      </c>
      <c r="BJ101" s="64">
        <v>4.391013243981881</v>
      </c>
      <c r="BK101" s="65">
        <v>6.4077470627359672</v>
      </c>
      <c r="BL101" s="65">
        <v>4.7791985693882637</v>
      </c>
      <c r="BM101" s="65">
        <v>3.5664830220576249</v>
      </c>
      <c r="BN101" s="65">
        <v>3.8642797743690438</v>
      </c>
      <c r="BO101" s="65">
        <v>3.1956393430398307</v>
      </c>
      <c r="BP101" s="65">
        <v>4.391013243981881</v>
      </c>
    </row>
    <row r="102" spans="1:68" x14ac:dyDescent="0.25">
      <c r="A102" s="54">
        <v>42404</v>
      </c>
      <c r="B102" s="55">
        <v>93</v>
      </c>
      <c r="C102" s="56">
        <v>4.5999999999999996</v>
      </c>
      <c r="D102" s="56"/>
      <c r="E102" s="56">
        <v>14</v>
      </c>
      <c r="F102" s="57">
        <f t="shared" si="52"/>
        <v>12.6</v>
      </c>
      <c r="G102" s="4">
        <v>14</v>
      </c>
      <c r="H102" s="58">
        <v>42404</v>
      </c>
      <c r="I102" s="59">
        <v>1186.5000000000005</v>
      </c>
      <c r="J102" s="60">
        <f t="shared" si="53"/>
        <v>0.74966828836797872</v>
      </c>
      <c r="K102" s="60">
        <f t="shared" si="54"/>
        <v>0.72066326530612257</v>
      </c>
      <c r="L102" s="61">
        <f t="shared" si="78"/>
        <v>1.2657075831033944</v>
      </c>
      <c r="M102" s="4">
        <f t="shared" si="55"/>
        <v>5.8222548822756135</v>
      </c>
      <c r="N102" s="62">
        <f t="shared" si="69"/>
        <v>2.4014011122809293</v>
      </c>
      <c r="O102" s="61">
        <f t="shared" si="70"/>
        <v>60.072714815640353</v>
      </c>
      <c r="P102" s="7">
        <f t="shared" si="71"/>
        <v>0.21812895721002309</v>
      </c>
      <c r="Q102" s="61">
        <f t="shared" si="48"/>
        <v>1.2549110632944718</v>
      </c>
      <c r="R102" s="4">
        <f t="shared" si="56"/>
        <v>5.7725908911545698</v>
      </c>
      <c r="S102" s="62">
        <f t="shared" si="66"/>
        <v>2.422452505426905</v>
      </c>
      <c r="T102" s="61">
        <f t="shared" si="72"/>
        <v>61.14153252584633</v>
      </c>
      <c r="U102" s="4">
        <f t="shared" si="67"/>
        <v>0.22200992202558581</v>
      </c>
      <c r="AF102" s="61">
        <f t="shared" si="57"/>
        <v>1.2657075831033944</v>
      </c>
      <c r="AG102" s="61">
        <f t="shared" si="58"/>
        <v>5.8222548822756135</v>
      </c>
      <c r="AH102" s="61">
        <f t="shared" si="50"/>
        <v>5.8222548822756135</v>
      </c>
      <c r="AI102" s="65">
        <f t="shared" si="73"/>
        <v>164.21605662684524</v>
      </c>
      <c r="AJ102" s="49">
        <f t="shared" si="68"/>
        <v>0.59628197758476853</v>
      </c>
      <c r="AK102" s="49" t="str">
        <f t="shared" si="64"/>
        <v xml:space="preserve"> </v>
      </c>
      <c r="AL102" s="61">
        <f t="shared" si="59"/>
        <v>1.2549110632944718</v>
      </c>
      <c r="AM102" s="61">
        <f t="shared" si="60"/>
        <v>5.7725908911545698</v>
      </c>
      <c r="AN102" s="61">
        <f t="shared" si="61"/>
        <v>5.7725908911545698</v>
      </c>
      <c r="AO102" s="65">
        <f t="shared" si="74"/>
        <v>171.11199935488366</v>
      </c>
      <c r="AP102" s="49">
        <f t="shared" si="75"/>
        <v>0.62132171152826321</v>
      </c>
      <c r="AQ102" s="49" t="str">
        <f t="shared" si="65"/>
        <v xml:space="preserve"> </v>
      </c>
      <c r="AY102" s="51"/>
      <c r="AZ102" s="51"/>
      <c r="BB102" s="52"/>
      <c r="BC102" s="52"/>
      <c r="BE102" s="64">
        <v>6.4077470627359672</v>
      </c>
      <c r="BF102" s="64">
        <v>4.7791985693882637</v>
      </c>
      <c r="BG102" s="64">
        <v>3.5664830220576249</v>
      </c>
      <c r="BH102" s="64">
        <v>3.8642797743690438</v>
      </c>
      <c r="BI102" s="64">
        <v>3.1956393430398307</v>
      </c>
      <c r="BJ102" s="64">
        <v>4.391013243981881</v>
      </c>
      <c r="BK102" s="65"/>
      <c r="BL102" s="65"/>
      <c r="BM102" s="65"/>
      <c r="BN102" s="65"/>
      <c r="BO102" s="65"/>
      <c r="BP102" s="65"/>
    </row>
    <row r="103" spans="1:68" x14ac:dyDescent="0.25">
      <c r="A103" s="54">
        <v>42405</v>
      </c>
      <c r="B103" s="55">
        <v>94</v>
      </c>
      <c r="C103" s="56">
        <v>4.2</v>
      </c>
      <c r="D103" s="56">
        <v>11.5</v>
      </c>
      <c r="E103" s="56"/>
      <c r="F103" s="57">
        <f t="shared" si="52"/>
        <v>0</v>
      </c>
      <c r="G103" s="4">
        <v>11.5</v>
      </c>
      <c r="H103" s="58">
        <v>42405</v>
      </c>
      <c r="I103" s="59">
        <v>1203.5000000000005</v>
      </c>
      <c r="J103" s="60">
        <f t="shared" si="53"/>
        <v>0.76040942692866609</v>
      </c>
      <c r="K103" s="60">
        <f t="shared" si="54"/>
        <v>0.73098882410106913</v>
      </c>
      <c r="L103" s="61">
        <f t="shared" si="78"/>
        <v>1.2553225831069361</v>
      </c>
      <c r="M103" s="4">
        <f t="shared" si="55"/>
        <v>5.2723548490491323</v>
      </c>
      <c r="N103" s="62">
        <f t="shared" si="69"/>
        <v>2.0910059368441742</v>
      </c>
      <c r="O103" s="61">
        <f t="shared" si="70"/>
        <v>69.481708878796184</v>
      </c>
      <c r="P103" s="7">
        <f t="shared" si="71"/>
        <v>0.25229378677849018</v>
      </c>
      <c r="Q103" s="61">
        <f t="shared" si="48"/>
        <v>1.2436675302545952</v>
      </c>
      <c r="R103" s="4">
        <f t="shared" si="56"/>
        <v>5.2234036270692998</v>
      </c>
      <c r="S103" s="62">
        <f t="shared" si="66"/>
        <v>2.1084498762796677</v>
      </c>
      <c r="T103" s="61">
        <f t="shared" si="72"/>
        <v>70.533082649566666</v>
      </c>
      <c r="U103" s="4">
        <f t="shared" si="67"/>
        <v>0.25611141121847014</v>
      </c>
      <c r="AF103" s="61">
        <f t="shared" si="57"/>
        <v>1.2553225831069361</v>
      </c>
      <c r="AG103" s="61">
        <f t="shared" si="58"/>
        <v>5.2723548490491323</v>
      </c>
      <c r="AH103" s="61">
        <f t="shared" si="50"/>
        <v>5.2723548490491323</v>
      </c>
      <c r="AI103" s="65">
        <f t="shared" si="73"/>
        <v>170.44370177779612</v>
      </c>
      <c r="AJ103" s="49">
        <f t="shared" si="68"/>
        <v>0.61889506818371876</v>
      </c>
      <c r="AK103" s="49" t="str">
        <f t="shared" si="64"/>
        <v xml:space="preserve"> </v>
      </c>
      <c r="AL103" s="61">
        <f t="shared" si="59"/>
        <v>1.2436675302545952</v>
      </c>
      <c r="AM103" s="61">
        <f t="shared" si="60"/>
        <v>5.2234036270692998</v>
      </c>
      <c r="AN103" s="61">
        <f t="shared" si="61"/>
        <v>5.2234036270692998</v>
      </c>
      <c r="AO103" s="65">
        <f t="shared" si="74"/>
        <v>177.38859572781436</v>
      </c>
      <c r="AP103" s="49">
        <f t="shared" si="75"/>
        <v>0.64411254803127949</v>
      </c>
      <c r="AQ103" s="49" t="str">
        <f t="shared" si="65"/>
        <v xml:space="preserve"> </v>
      </c>
      <c r="AY103" s="51"/>
      <c r="AZ103" s="51"/>
      <c r="BB103" s="52"/>
      <c r="BC103" s="52"/>
      <c r="BE103" s="64">
        <v>6.4077470627359672</v>
      </c>
      <c r="BF103" s="64">
        <v>4.7791985693882637</v>
      </c>
      <c r="BG103" s="64">
        <v>3.5664830220576249</v>
      </c>
      <c r="BH103" s="64">
        <v>3.8642797743690438</v>
      </c>
      <c r="BI103" s="64">
        <v>3.1956393430398307</v>
      </c>
      <c r="BJ103" s="64">
        <v>4.391013243981881</v>
      </c>
      <c r="BK103" s="65"/>
      <c r="BL103" s="65"/>
      <c r="BM103" s="65"/>
      <c r="BN103" s="65"/>
      <c r="BO103" s="65"/>
      <c r="BP103" s="65"/>
    </row>
    <row r="104" spans="1:68" x14ac:dyDescent="0.25">
      <c r="A104" s="54">
        <v>42406</v>
      </c>
      <c r="B104" s="55">
        <v>95</v>
      </c>
      <c r="C104" s="56">
        <v>5.2</v>
      </c>
      <c r="D104" s="56">
        <v>50</v>
      </c>
      <c r="E104" s="56"/>
      <c r="F104" s="57">
        <f t="shared" si="52"/>
        <v>0</v>
      </c>
      <c r="G104" s="4">
        <v>50</v>
      </c>
      <c r="H104" s="58">
        <v>42406</v>
      </c>
      <c r="I104" s="59">
        <v>1219.3000000000004</v>
      </c>
      <c r="J104" s="60">
        <f t="shared" si="53"/>
        <v>0.77039236747330497</v>
      </c>
      <c r="K104" s="60">
        <f t="shared" si="54"/>
        <v>0.74058551992225474</v>
      </c>
      <c r="L104" s="61">
        <f t="shared" si="78"/>
        <v>1.2447486960396144</v>
      </c>
      <c r="M104" s="4">
        <f t="shared" si="55"/>
        <v>6.4726932194059952</v>
      </c>
      <c r="N104" s="62">
        <f t="shared" si="69"/>
        <v>2.9691277872352639</v>
      </c>
      <c r="O104" s="61">
        <f t="shared" si="70"/>
        <v>116.51258109156092</v>
      </c>
      <c r="P104" s="7">
        <f t="shared" si="71"/>
        <v>0.42306674325185523</v>
      </c>
      <c r="Q104" s="61">
        <f t="shared" si="48"/>
        <v>1.2321743052822653</v>
      </c>
      <c r="R104" s="4">
        <f t="shared" si="56"/>
        <v>6.4073063874677798</v>
      </c>
      <c r="S104" s="62">
        <f t="shared" si="66"/>
        <v>2.9836077836427108</v>
      </c>
      <c r="T104" s="61">
        <f t="shared" si="72"/>
        <v>117.54947486592395</v>
      </c>
      <c r="U104" s="4">
        <f t="shared" si="67"/>
        <v>0.42683178963661572</v>
      </c>
      <c r="AF104" s="61">
        <f t="shared" si="57"/>
        <v>1.2447486960396144</v>
      </c>
      <c r="AG104" s="61">
        <f t="shared" si="58"/>
        <v>6.4726932194059952</v>
      </c>
      <c r="AH104" s="61">
        <f t="shared" si="50"/>
        <v>6.4726932194059952</v>
      </c>
      <c r="AI104" s="65">
        <f t="shared" si="73"/>
        <v>213.97100855839014</v>
      </c>
      <c r="AJ104" s="49">
        <f t="shared" si="68"/>
        <v>0.77694629106169266</v>
      </c>
      <c r="AK104" s="49" t="str">
        <f t="shared" si="64"/>
        <v xml:space="preserve"> </v>
      </c>
      <c r="AL104" s="61">
        <f t="shared" si="59"/>
        <v>1.2321743052822653</v>
      </c>
      <c r="AM104" s="61">
        <f t="shared" si="60"/>
        <v>6.4073063874677798</v>
      </c>
      <c r="AN104" s="61">
        <f t="shared" si="61"/>
        <v>6.4073063874677798</v>
      </c>
      <c r="AO104" s="65">
        <f t="shared" si="74"/>
        <v>220.98128934034659</v>
      </c>
      <c r="AP104" s="49">
        <f t="shared" si="75"/>
        <v>0.80240119586182501</v>
      </c>
      <c r="AQ104" s="49" t="str">
        <f t="shared" si="65"/>
        <v xml:space="preserve"> </v>
      </c>
      <c r="AY104" s="51"/>
      <c r="AZ104" s="51"/>
      <c r="BB104" s="52"/>
      <c r="BC104" s="52"/>
      <c r="BE104" s="64">
        <v>6.4077470627359672</v>
      </c>
      <c r="BF104" s="64">
        <v>4.7791985693882637</v>
      </c>
      <c r="BG104" s="64">
        <v>3.5664830220576249</v>
      </c>
      <c r="BH104" s="64">
        <v>3.8642797743690438</v>
      </c>
      <c r="BI104" s="64">
        <v>3.1956393430398307</v>
      </c>
      <c r="BJ104" s="64">
        <v>4.391013243981881</v>
      </c>
      <c r="BK104" s="65"/>
      <c r="BL104" s="65"/>
      <c r="BM104" s="65"/>
      <c r="BN104" s="65"/>
      <c r="BO104" s="65"/>
      <c r="BP104" s="65"/>
    </row>
    <row r="105" spans="1:68" x14ac:dyDescent="0.25">
      <c r="A105" s="54">
        <v>42407</v>
      </c>
      <c r="B105" s="55">
        <v>96</v>
      </c>
      <c r="C105" s="56">
        <v>2.6</v>
      </c>
      <c r="D105" s="56">
        <v>8.5</v>
      </c>
      <c r="E105" s="56"/>
      <c r="F105" s="57">
        <f t="shared" si="52"/>
        <v>0</v>
      </c>
      <c r="G105" s="4">
        <v>8.5</v>
      </c>
      <c r="H105" s="58">
        <v>42407</v>
      </c>
      <c r="I105" s="59">
        <v>1232.3000000000004</v>
      </c>
      <c r="J105" s="60">
        <f t="shared" si="53"/>
        <v>0.77860617931383069</v>
      </c>
      <c r="K105" s="60">
        <f t="shared" si="54"/>
        <v>0.74848153547133145</v>
      </c>
      <c r="L105" s="61">
        <f t="shared" si="78"/>
        <v>1.2353826069915419</v>
      </c>
      <c r="M105" s="4">
        <f t="shared" si="55"/>
        <v>3.2119947781780089</v>
      </c>
      <c r="N105" s="62">
        <f t="shared" si="69"/>
        <v>2.470705763901337</v>
      </c>
      <c r="O105" s="61">
        <f t="shared" si="70"/>
        <v>122.54187532765958</v>
      </c>
      <c r="P105" s="7">
        <f t="shared" si="71"/>
        <v>0.44495960540181406</v>
      </c>
      <c r="Q105" s="61">
        <f t="shared" si="48"/>
        <v>1.2219640889260837</v>
      </c>
      <c r="R105" s="4">
        <f t="shared" si="56"/>
        <v>3.1771066312078178</v>
      </c>
      <c r="S105" s="62">
        <f t="shared" si="66"/>
        <v>2.4656183804814402</v>
      </c>
      <c r="T105" s="61">
        <f t="shared" si="72"/>
        <v>123.58385648544251</v>
      </c>
      <c r="U105" s="4">
        <f t="shared" si="67"/>
        <v>0.44874312449325532</v>
      </c>
      <c r="AF105" s="61">
        <f t="shared" si="57"/>
        <v>1.2353826069915419</v>
      </c>
      <c r="AG105" s="61">
        <f t="shared" si="58"/>
        <v>3.2119947781780089</v>
      </c>
      <c r="AH105" s="61">
        <f t="shared" si="50"/>
        <v>3.2119947781780089</v>
      </c>
      <c r="AI105" s="65">
        <f t="shared" si="73"/>
        <v>219.25901378021214</v>
      </c>
      <c r="AJ105" s="49">
        <f t="shared" si="68"/>
        <v>0.79614747196881686</v>
      </c>
      <c r="AK105" s="49" t="str">
        <f t="shared" si="64"/>
        <v xml:space="preserve"> </v>
      </c>
      <c r="AL105" s="61">
        <f t="shared" si="59"/>
        <v>1.2219640889260837</v>
      </c>
      <c r="AM105" s="61">
        <f t="shared" si="60"/>
        <v>3.1771066312078178</v>
      </c>
      <c r="AN105" s="61">
        <f t="shared" si="61"/>
        <v>3.1771066312078178</v>
      </c>
      <c r="AO105" s="65">
        <f t="shared" si="74"/>
        <v>226.30418270913879</v>
      </c>
      <c r="AP105" s="49">
        <f t="shared" si="75"/>
        <v>0.821729058493605</v>
      </c>
      <c r="AQ105" s="49" t="str">
        <f t="shared" si="65"/>
        <v xml:space="preserve"> </v>
      </c>
      <c r="AY105" s="51"/>
      <c r="AZ105" s="51"/>
      <c r="BB105" s="52"/>
      <c r="BC105" s="52"/>
      <c r="BE105" s="64">
        <v>6.4077470627359672</v>
      </c>
      <c r="BF105" s="64">
        <v>4.7791985693882637</v>
      </c>
      <c r="BG105" s="64">
        <v>3.5664830220576249</v>
      </c>
      <c r="BH105" s="64">
        <v>3.8642797743690438</v>
      </c>
      <c r="BI105" s="64">
        <v>3.1956393430398307</v>
      </c>
      <c r="BJ105" s="64">
        <v>4.391013243981881</v>
      </c>
      <c r="BK105" s="65"/>
      <c r="BL105" s="65"/>
      <c r="BM105" s="65"/>
      <c r="BN105" s="65"/>
      <c r="BO105" s="65"/>
      <c r="BP105" s="65"/>
    </row>
    <row r="106" spans="1:68" x14ac:dyDescent="0.25">
      <c r="A106" s="54">
        <v>42408</v>
      </c>
      <c r="B106" s="55">
        <v>97</v>
      </c>
      <c r="C106" s="56">
        <v>3.3</v>
      </c>
      <c r="D106" s="56"/>
      <c r="E106" s="56"/>
      <c r="F106" s="57">
        <f t="shared" si="52"/>
        <v>0</v>
      </c>
      <c r="G106" s="4">
        <v>0</v>
      </c>
      <c r="H106" s="58">
        <v>42408</v>
      </c>
      <c r="I106" s="59">
        <v>1247.7000000000005</v>
      </c>
      <c r="J106" s="60">
        <f t="shared" si="53"/>
        <v>0.78833638718645349</v>
      </c>
      <c r="K106" s="60">
        <f t="shared" si="54"/>
        <v>0.75783527696793018</v>
      </c>
      <c r="L106" s="61">
        <f t="shared" si="78"/>
        <v>1.2235093329588969</v>
      </c>
      <c r="M106" s="4">
        <f t="shared" si="55"/>
        <v>4.0375807987643597</v>
      </c>
      <c r="N106" s="62">
        <f t="shared" si="69"/>
        <v>3.2664733799929646</v>
      </c>
      <c r="O106" s="61">
        <f t="shared" si="70"/>
        <v>119.27540194766662</v>
      </c>
      <c r="P106" s="7">
        <f t="shared" si="71"/>
        <v>0.43309877250423612</v>
      </c>
      <c r="Q106" s="61">
        <f t="shared" si="48"/>
        <v>1.2089883891221969</v>
      </c>
      <c r="R106" s="4">
        <f t="shared" si="56"/>
        <v>3.9896616841032495</v>
      </c>
      <c r="S106" s="62">
        <f t="shared" si="66"/>
        <v>3.2551513632645728</v>
      </c>
      <c r="T106" s="61">
        <f t="shared" si="72"/>
        <v>120.32870512217794</v>
      </c>
      <c r="U106" s="4">
        <f t="shared" si="67"/>
        <v>0.43692340276753067</v>
      </c>
      <c r="AF106" s="61">
        <f t="shared" si="57"/>
        <v>1.2235093329588969</v>
      </c>
      <c r="AG106" s="61">
        <f t="shared" si="58"/>
        <v>4.0375807987643597</v>
      </c>
      <c r="AH106" s="61">
        <f t="shared" si="50"/>
        <v>4.0375807987643597</v>
      </c>
      <c r="AI106" s="65">
        <f t="shared" si="73"/>
        <v>215.22143298144778</v>
      </c>
      <c r="AJ106" s="49">
        <f t="shared" si="68"/>
        <v>0.78148668475471239</v>
      </c>
      <c r="AK106" s="49" t="str">
        <f t="shared" si="64"/>
        <v xml:space="preserve"> </v>
      </c>
      <c r="AL106" s="61">
        <f t="shared" si="59"/>
        <v>1.2089883891221969</v>
      </c>
      <c r="AM106" s="61">
        <f t="shared" si="60"/>
        <v>3.9896616841032495</v>
      </c>
      <c r="AN106" s="61">
        <f t="shared" si="61"/>
        <v>3.9896616841032495</v>
      </c>
      <c r="AO106" s="65">
        <f t="shared" si="74"/>
        <v>222.31452102503553</v>
      </c>
      <c r="AP106" s="49">
        <f t="shared" si="75"/>
        <v>0.80724226951719513</v>
      </c>
      <c r="AQ106" s="49" t="str">
        <f t="shared" si="65"/>
        <v xml:space="preserve"> </v>
      </c>
      <c r="AY106" s="51"/>
      <c r="AZ106" s="51"/>
      <c r="BB106" s="52"/>
      <c r="BC106" s="52"/>
      <c r="BE106" s="64">
        <v>6.4077470627359672</v>
      </c>
      <c r="BF106" s="64">
        <v>4.7791985693882637</v>
      </c>
      <c r="BG106" s="64">
        <v>3.5664830220576249</v>
      </c>
      <c r="BH106" s="64">
        <v>3.8642797743690438</v>
      </c>
      <c r="BI106" s="64">
        <v>3.1956393430398307</v>
      </c>
      <c r="BJ106" s="64">
        <v>4.391013243981881</v>
      </c>
      <c r="BK106" s="65"/>
      <c r="BL106" s="65"/>
      <c r="BM106" s="65"/>
      <c r="BN106" s="65"/>
      <c r="BO106" s="65"/>
      <c r="BP106" s="65"/>
    </row>
    <row r="107" spans="1:68" x14ac:dyDescent="0.25">
      <c r="A107" s="54">
        <v>42409</v>
      </c>
      <c r="B107" s="55">
        <v>98</v>
      </c>
      <c r="C107" s="56">
        <v>5.5</v>
      </c>
      <c r="D107" s="56"/>
      <c r="E107" s="56"/>
      <c r="F107" s="57">
        <f t="shared" si="52"/>
        <v>0</v>
      </c>
      <c r="G107" s="4">
        <v>0</v>
      </c>
      <c r="H107" s="58">
        <v>42409</v>
      </c>
      <c r="I107" s="59">
        <v>1263.2000000000005</v>
      </c>
      <c r="J107" s="60">
        <f t="shared" si="53"/>
        <v>0.7981297782270802</v>
      </c>
      <c r="K107" s="60">
        <f t="shared" si="54"/>
        <v>0.76724975704567555</v>
      </c>
      <c r="L107" s="61">
        <f t="shared" si="78"/>
        <v>1.2107069105276427</v>
      </c>
      <c r="M107" s="4">
        <f t="shared" si="55"/>
        <v>6.6588880079020347</v>
      </c>
      <c r="N107" s="62">
        <f t="shared" si="69"/>
        <v>5.2435567681191806</v>
      </c>
      <c r="O107" s="61">
        <f t="shared" si="70"/>
        <v>114.03184517954745</v>
      </c>
      <c r="P107" s="7">
        <f t="shared" si="71"/>
        <v>0.4140589875800561</v>
      </c>
      <c r="Q107" s="61">
        <f t="shared" si="48"/>
        <v>1.1949641795175001</v>
      </c>
      <c r="R107" s="4">
        <f t="shared" si="56"/>
        <v>6.5723029873462506</v>
      </c>
      <c r="S107" s="62">
        <f t="shared" si="66"/>
        <v>5.2210781550009653</v>
      </c>
      <c r="T107" s="61">
        <f t="shared" si="72"/>
        <v>115.10762696717697</v>
      </c>
      <c r="U107" s="4">
        <f t="shared" si="67"/>
        <v>0.41796523953223302</v>
      </c>
      <c r="AF107" s="61">
        <f t="shared" si="57"/>
        <v>1.2107069105276427</v>
      </c>
      <c r="AG107" s="61">
        <f t="shared" si="58"/>
        <v>6.6588880079020347</v>
      </c>
      <c r="AH107" s="61">
        <f t="shared" si="50"/>
        <v>6.6588880079020347</v>
      </c>
      <c r="AI107" s="65">
        <f t="shared" si="73"/>
        <v>208.56254497354576</v>
      </c>
      <c r="AJ107" s="49">
        <f t="shared" si="68"/>
        <v>0.75730771595332524</v>
      </c>
      <c r="AK107" s="49" t="str">
        <f t="shared" si="64"/>
        <v xml:space="preserve"> </v>
      </c>
      <c r="AL107" s="61">
        <f t="shared" si="59"/>
        <v>1.1949641795175001</v>
      </c>
      <c r="AM107" s="61">
        <f t="shared" si="60"/>
        <v>6.5723029873462506</v>
      </c>
      <c r="AN107" s="61">
        <f t="shared" si="61"/>
        <v>6.5723029873462506</v>
      </c>
      <c r="AO107" s="65">
        <f t="shared" si="74"/>
        <v>215.74221803768927</v>
      </c>
      <c r="AP107" s="49">
        <f t="shared" si="75"/>
        <v>0.78337769803082535</v>
      </c>
      <c r="AQ107" s="49" t="str">
        <f t="shared" si="65"/>
        <v xml:space="preserve"> </v>
      </c>
      <c r="AY107" s="51"/>
      <c r="AZ107" s="51"/>
      <c r="BB107" s="52"/>
      <c r="BC107" s="52"/>
      <c r="BE107" s="64">
        <v>6.4077470627359672</v>
      </c>
      <c r="BF107" s="64">
        <v>4.7791985693882637</v>
      </c>
      <c r="BG107" s="64">
        <v>3.5664830220576249</v>
      </c>
      <c r="BH107" s="64">
        <v>3.8642797743690438</v>
      </c>
      <c r="BI107" s="64">
        <v>3.1956393430398307</v>
      </c>
      <c r="BJ107" s="64">
        <v>4.391013243981881</v>
      </c>
      <c r="BK107" s="65"/>
      <c r="BL107" s="65"/>
      <c r="BM107" s="65"/>
      <c r="BN107" s="65"/>
      <c r="BO107" s="65"/>
      <c r="BP107" s="65"/>
    </row>
    <row r="108" spans="1:68" x14ac:dyDescent="0.25">
      <c r="A108" s="54">
        <v>42410</v>
      </c>
      <c r="B108" s="55">
        <v>99</v>
      </c>
      <c r="C108" s="56">
        <v>5.3</v>
      </c>
      <c r="D108" s="56"/>
      <c r="E108" s="56"/>
      <c r="F108" s="57">
        <f t="shared" si="52"/>
        <v>0</v>
      </c>
      <c r="G108" s="4">
        <v>0</v>
      </c>
      <c r="H108" s="58">
        <v>42410</v>
      </c>
      <c r="I108" s="59">
        <v>1276.6000000000006</v>
      </c>
      <c r="J108" s="60">
        <f t="shared" si="53"/>
        <v>0.80659632273962212</v>
      </c>
      <c r="K108" s="60">
        <f t="shared" si="54"/>
        <v>0.77538872691933935</v>
      </c>
      <c r="L108" s="61">
        <f t="shared" si="78"/>
        <v>1.1989500765961321</v>
      </c>
      <c r="M108" s="4">
        <f t="shared" si="55"/>
        <v>6.3544354059594994</v>
      </c>
      <c r="N108" s="62">
        <f t="shared" si="69"/>
        <v>4.7838383469717325</v>
      </c>
      <c r="O108" s="61">
        <f t="shared" si="70"/>
        <v>109.24800683257571</v>
      </c>
      <c r="P108" s="7">
        <f t="shared" si="71"/>
        <v>0.39668847796868456</v>
      </c>
      <c r="Q108" s="61">
        <f t="shared" si="48"/>
        <v>1.1820603681337127</v>
      </c>
      <c r="R108" s="4">
        <f t="shared" si="56"/>
        <v>6.2649199511086771</v>
      </c>
      <c r="S108" s="62">
        <f t="shared" si="66"/>
        <v>4.7609432145734614</v>
      </c>
      <c r="T108" s="61">
        <f t="shared" si="72"/>
        <v>110.34668375260351</v>
      </c>
      <c r="U108" s="4">
        <f t="shared" si="67"/>
        <v>0.40067786402543037</v>
      </c>
      <c r="AF108" s="61">
        <f t="shared" si="57"/>
        <v>1.1989500765961321</v>
      </c>
      <c r="AG108" s="61">
        <f t="shared" si="58"/>
        <v>6.3544354059594994</v>
      </c>
      <c r="AH108" s="61">
        <f t="shared" si="50"/>
        <v>6.3544354059594994</v>
      </c>
      <c r="AI108" s="65">
        <f t="shared" si="73"/>
        <v>202.20810956758626</v>
      </c>
      <c r="AJ108" s="49">
        <f t="shared" si="68"/>
        <v>0.73423423953371925</v>
      </c>
      <c r="AK108" s="49" t="str">
        <f t="shared" si="64"/>
        <v xml:space="preserve"> </v>
      </c>
      <c r="AL108" s="61">
        <f t="shared" si="59"/>
        <v>1.1820603681337127</v>
      </c>
      <c r="AM108" s="61">
        <f t="shared" si="60"/>
        <v>6.2649199511086771</v>
      </c>
      <c r="AN108" s="61">
        <f t="shared" si="61"/>
        <v>6.2649199511086771</v>
      </c>
      <c r="AO108" s="65">
        <f t="shared" si="74"/>
        <v>209.47729808658059</v>
      </c>
      <c r="AP108" s="49">
        <f t="shared" si="75"/>
        <v>0.76062925957364058</v>
      </c>
      <c r="AQ108" s="49" t="str">
        <f t="shared" si="65"/>
        <v xml:space="preserve"> </v>
      </c>
      <c r="AY108" s="51"/>
      <c r="AZ108" s="51"/>
      <c r="BB108" s="52"/>
      <c r="BC108" s="52"/>
      <c r="BE108" s="64">
        <v>6.4077470627359672</v>
      </c>
      <c r="BF108" s="64">
        <v>4.7791985693882637</v>
      </c>
      <c r="BG108" s="64">
        <v>3.5664830220576249</v>
      </c>
      <c r="BH108" s="64">
        <v>3.8642797743690438</v>
      </c>
      <c r="BI108" s="64">
        <v>3.1956393430398307</v>
      </c>
      <c r="BJ108" s="64">
        <v>4.391013243981881</v>
      </c>
      <c r="BK108" s="65"/>
      <c r="BL108" s="65"/>
      <c r="BM108" s="65"/>
      <c r="BN108" s="65"/>
      <c r="BO108" s="65"/>
      <c r="BP108" s="65"/>
    </row>
    <row r="109" spans="1:68" x14ac:dyDescent="0.25">
      <c r="A109" s="54">
        <v>42411</v>
      </c>
      <c r="B109" s="55">
        <v>100</v>
      </c>
      <c r="C109" s="56">
        <v>4.3</v>
      </c>
      <c r="D109" s="56">
        <v>8.5</v>
      </c>
      <c r="E109" s="56"/>
      <c r="F109" s="57">
        <f t="shared" si="52"/>
        <v>0</v>
      </c>
      <c r="G109" s="4">
        <v>8.5</v>
      </c>
      <c r="H109" s="58">
        <v>42411</v>
      </c>
      <c r="I109" s="59">
        <v>1291.6000000000006</v>
      </c>
      <c r="J109" s="60">
        <f t="shared" si="53"/>
        <v>0.81607379794022872</v>
      </c>
      <c r="K109" s="60">
        <f t="shared" si="54"/>
        <v>0.78449951409135099</v>
      </c>
      <c r="L109" s="61">
        <f t="shared" si="78"/>
        <v>1.1850315901183461</v>
      </c>
      <c r="M109" s="4">
        <f t="shared" si="55"/>
        <v>5.0956358375088886</v>
      </c>
      <c r="N109" s="62">
        <f t="shared" si="69"/>
        <v>3.6752364084801528</v>
      </c>
      <c r="O109" s="61">
        <f t="shared" si="70"/>
        <v>114.07277042409555</v>
      </c>
      <c r="P109" s="7">
        <f t="shared" si="71"/>
        <v>0.4142075905014363</v>
      </c>
      <c r="Q109" s="61">
        <f t="shared" si="48"/>
        <v>1.1667581533842282</v>
      </c>
      <c r="R109" s="4">
        <f t="shared" si="56"/>
        <v>5.0170600595521808</v>
      </c>
      <c r="S109" s="62">
        <f t="shared" si="66"/>
        <v>3.654954378815757</v>
      </c>
      <c r="T109" s="61">
        <f t="shared" si="72"/>
        <v>115.19172937378775</v>
      </c>
      <c r="U109" s="4">
        <f t="shared" si="67"/>
        <v>0.41827062227228673</v>
      </c>
      <c r="V109" s="4">
        <f>+AVERAGE(L101:L108)</f>
        <v>1.2387194187118016</v>
      </c>
      <c r="W109" s="4">
        <f>+AVERAGE(M101:M108)</f>
        <v>5.5896888459417529</v>
      </c>
      <c r="X109" s="4">
        <f t="shared" ref="X109:AE109" si="83">+AVERAGE(N101:N108)</f>
        <v>3.2752640182683539</v>
      </c>
      <c r="Y109" s="4">
        <f t="shared" si="83"/>
        <v>96.70478125017101</v>
      </c>
      <c r="Z109" s="4">
        <f>+AVERAGE(P101:P108)</f>
        <v>0.35114299655109305</v>
      </c>
      <c r="AA109" s="4">
        <f t="shared" si="83"/>
        <v>1.2255138705325668</v>
      </c>
      <c r="AB109" s="4">
        <f t="shared" si="83"/>
        <v>5.5300437217497596</v>
      </c>
      <c r="AC109" s="4">
        <f t="shared" si="83"/>
        <v>3.2775304296139312</v>
      </c>
      <c r="AD109" s="4">
        <f t="shared" si="83"/>
        <v>97.769368425001389</v>
      </c>
      <c r="AE109" s="4">
        <f t="shared" si="83"/>
        <v>0.35500859994553885</v>
      </c>
      <c r="AF109" s="61">
        <f t="shared" si="57"/>
        <v>1.1850315901183461</v>
      </c>
      <c r="AG109" s="61">
        <f t="shared" si="58"/>
        <v>5.0956358375088886</v>
      </c>
      <c r="AH109" s="61">
        <f t="shared" si="50"/>
        <v>5.0956358375088886</v>
      </c>
      <c r="AI109" s="65">
        <f t="shared" si="73"/>
        <v>205.61247373007737</v>
      </c>
      <c r="AJ109" s="49">
        <f t="shared" si="68"/>
        <v>0.74659576517820403</v>
      </c>
      <c r="AK109" s="49" t="str">
        <f t="shared" si="64"/>
        <v xml:space="preserve"> </v>
      </c>
      <c r="AL109" s="61">
        <f t="shared" si="59"/>
        <v>1.1667581533842282</v>
      </c>
      <c r="AM109" s="61">
        <f t="shared" si="60"/>
        <v>5.0170600595521808</v>
      </c>
      <c r="AN109" s="61">
        <f t="shared" si="61"/>
        <v>5.0170600595521808</v>
      </c>
      <c r="AO109" s="65">
        <f t="shared" si="74"/>
        <v>212.9602380270284</v>
      </c>
      <c r="AP109" s="49">
        <f t="shared" si="75"/>
        <v>0.77327610031600735</v>
      </c>
      <c r="AQ109" s="49" t="str">
        <f t="shared" si="65"/>
        <v xml:space="preserve"> </v>
      </c>
      <c r="AR109" s="68">
        <v>42411</v>
      </c>
      <c r="AS109" s="69">
        <v>438.48495656273786</v>
      </c>
      <c r="AT109" s="69">
        <v>441.33933257701074</v>
      </c>
      <c r="AU109" s="69">
        <v>437.51935340960262</v>
      </c>
      <c r="AV109" s="69">
        <v>554.65371208181102</v>
      </c>
      <c r="AW109" s="69">
        <v>546.28659157148195</v>
      </c>
      <c r="AX109" s="69">
        <v>542.06530638836136</v>
      </c>
      <c r="AY109" s="70">
        <f t="shared" ref="AY109:BD109" si="84">+(AS109-$C$3)/($C$4-$C$3)</f>
        <v>0.36995263820892466</v>
      </c>
      <c r="AZ109" s="70">
        <f t="shared" si="84"/>
        <v>0.38031711175385158</v>
      </c>
      <c r="BA109" s="71">
        <f t="shared" si="84"/>
        <v>0.36644645392012565</v>
      </c>
      <c r="BB109" s="72">
        <f t="shared" si="84"/>
        <v>0.7917709225919064</v>
      </c>
      <c r="BC109" s="72">
        <f t="shared" si="84"/>
        <v>0.76138922139245446</v>
      </c>
      <c r="BD109" s="71">
        <f t="shared" si="84"/>
        <v>0.74606138848351977</v>
      </c>
      <c r="BE109" s="64">
        <v>7.0413301295788218</v>
      </c>
      <c r="BF109" s="64">
        <v>7.2388161468524759</v>
      </c>
      <c r="BG109" s="64">
        <v>7.6539000147456973</v>
      </c>
      <c r="BH109" s="64">
        <v>4.5248919566466181</v>
      </c>
      <c r="BI109" s="64">
        <v>4.4711710214784164</v>
      </c>
      <c r="BJ109" s="64">
        <v>4.2</v>
      </c>
      <c r="BK109" s="65">
        <v>7.0413301295788218</v>
      </c>
      <c r="BL109" s="65">
        <v>7.2388161468524759</v>
      </c>
      <c r="BM109" s="65">
        <v>7.6539000147456973</v>
      </c>
      <c r="BN109" s="65">
        <v>4.5248919566466181</v>
      </c>
      <c r="BO109" s="65">
        <v>4.4711710214784164</v>
      </c>
      <c r="BP109" s="65">
        <v>4.2</v>
      </c>
    </row>
    <row r="110" spans="1:68" x14ac:dyDescent="0.25">
      <c r="A110" s="54">
        <v>42412</v>
      </c>
      <c r="B110" s="55">
        <v>101</v>
      </c>
      <c r="C110" s="56">
        <v>3.6</v>
      </c>
      <c r="D110" s="56">
        <v>36.5</v>
      </c>
      <c r="E110" s="56"/>
      <c r="F110" s="57">
        <f t="shared" si="52"/>
        <v>0</v>
      </c>
      <c r="G110" s="4">
        <v>36.5</v>
      </c>
      <c r="H110" s="58">
        <v>42412</v>
      </c>
      <c r="I110" s="59">
        <v>1309.3000000000006</v>
      </c>
      <c r="J110" s="60">
        <f t="shared" si="53"/>
        <v>0.82725721867694446</v>
      </c>
      <c r="K110" s="60">
        <f t="shared" si="54"/>
        <v>0.79525024295432478</v>
      </c>
      <c r="L110" s="61">
        <f t="shared" si="78"/>
        <v>1.1675781120886239</v>
      </c>
      <c r="M110" s="4">
        <f t="shared" si="55"/>
        <v>4.2032812035190465</v>
      </c>
      <c r="N110" s="62">
        <f t="shared" si="69"/>
        <v>3.1655108718356386</v>
      </c>
      <c r="O110" s="61">
        <f t="shared" si="70"/>
        <v>147.40725955225992</v>
      </c>
      <c r="P110" s="7">
        <f t="shared" si="71"/>
        <v>0.53524785603580216</v>
      </c>
      <c r="Q110" s="61">
        <f t="shared" si="48"/>
        <v>1.1475362838554068</v>
      </c>
      <c r="R110" s="4">
        <f t="shared" si="56"/>
        <v>4.131130621879465</v>
      </c>
      <c r="S110" s="62">
        <f t="shared" si="66"/>
        <v>3.141691956184768</v>
      </c>
      <c r="T110" s="61">
        <f t="shared" si="72"/>
        <v>148.55003741760299</v>
      </c>
      <c r="U110" s="4">
        <f t="shared" si="67"/>
        <v>0.53939737624401962</v>
      </c>
      <c r="AF110" s="61">
        <f t="shared" si="57"/>
        <v>1.1675781120886239</v>
      </c>
      <c r="AG110" s="61">
        <f t="shared" si="58"/>
        <v>4.2032812035190465</v>
      </c>
      <c r="AH110" s="61">
        <f t="shared" si="50"/>
        <v>4.2032812035190465</v>
      </c>
      <c r="AI110" s="65">
        <f t="shared" si="73"/>
        <v>237.90919252655831</v>
      </c>
      <c r="AJ110" s="49">
        <f t="shared" si="68"/>
        <v>0.86386780147624664</v>
      </c>
      <c r="AK110" s="49" t="str">
        <f t="shared" si="64"/>
        <v xml:space="preserve"> </v>
      </c>
      <c r="AL110" s="61">
        <f t="shared" si="59"/>
        <v>1.1475362838554068</v>
      </c>
      <c r="AM110" s="61">
        <f t="shared" si="60"/>
        <v>4.131130621879465</v>
      </c>
      <c r="AN110" s="61">
        <f t="shared" si="61"/>
        <v>4.131130621879465</v>
      </c>
      <c r="AO110" s="65">
        <f t="shared" si="74"/>
        <v>245.32910740514893</v>
      </c>
      <c r="AP110" s="49">
        <f t="shared" si="75"/>
        <v>0.89081012129683712</v>
      </c>
      <c r="AQ110" s="49" t="str">
        <f t="shared" si="65"/>
        <v xml:space="preserve"> </v>
      </c>
      <c r="AY110" s="51"/>
      <c r="AZ110" s="51"/>
      <c r="BB110" s="52"/>
      <c r="BC110" s="52"/>
      <c r="BE110" s="64">
        <v>7.0413301295788218</v>
      </c>
      <c r="BF110" s="64">
        <v>7.2388161468524759</v>
      </c>
      <c r="BG110" s="64">
        <v>7.6539000147456973</v>
      </c>
      <c r="BH110" s="64">
        <v>4.5248919566466181</v>
      </c>
      <c r="BI110" s="64">
        <v>4.4711710214784164</v>
      </c>
      <c r="BJ110" s="64">
        <v>4.2</v>
      </c>
      <c r="BK110" s="65"/>
      <c r="BL110" s="65"/>
      <c r="BM110" s="65"/>
      <c r="BN110" s="65"/>
      <c r="BO110" s="65"/>
      <c r="BP110" s="65"/>
    </row>
    <row r="111" spans="1:68" x14ac:dyDescent="0.25">
      <c r="A111" s="54">
        <v>42413</v>
      </c>
      <c r="B111" s="55">
        <v>102</v>
      </c>
      <c r="C111" s="56">
        <v>5</v>
      </c>
      <c r="D111" s="56"/>
      <c r="E111" s="56"/>
      <c r="F111" s="57">
        <f t="shared" si="52"/>
        <v>0</v>
      </c>
      <c r="G111" s="4">
        <v>0</v>
      </c>
      <c r="H111" s="58">
        <v>42413</v>
      </c>
      <c r="I111" s="59">
        <v>1323.8000000000006</v>
      </c>
      <c r="J111" s="60">
        <f t="shared" si="53"/>
        <v>0.83641877803753084</v>
      </c>
      <c r="K111" s="60">
        <f t="shared" si="54"/>
        <v>0.8040573372206028</v>
      </c>
      <c r="L111" s="61">
        <f t="shared" si="78"/>
        <v>1.1524494527772582</v>
      </c>
      <c r="M111" s="4">
        <f t="shared" si="55"/>
        <v>5.7622472638862909</v>
      </c>
      <c r="N111" s="62">
        <f t="shared" si="69"/>
        <v>5.607691807169644</v>
      </c>
      <c r="O111" s="61">
        <f t="shared" si="70"/>
        <v>141.79956774509026</v>
      </c>
      <c r="P111" s="7">
        <f t="shared" si="71"/>
        <v>0.51488586690301474</v>
      </c>
      <c r="Q111" s="61">
        <f t="shared" si="48"/>
        <v>1.1308495623820085</v>
      </c>
      <c r="R111" s="4">
        <f t="shared" si="56"/>
        <v>5.654247811910043</v>
      </c>
      <c r="S111" s="62">
        <f t="shared" si="66"/>
        <v>5.5452480625050287</v>
      </c>
      <c r="T111" s="61">
        <f t="shared" si="72"/>
        <v>143.00478935509796</v>
      </c>
      <c r="U111" s="4">
        <f t="shared" si="67"/>
        <v>0.51926212547239636</v>
      </c>
      <c r="AF111" s="61">
        <f t="shared" si="57"/>
        <v>1.1524494527772582</v>
      </c>
      <c r="AG111" s="61">
        <f t="shared" si="58"/>
        <v>5.7622472638862909</v>
      </c>
      <c r="AH111" s="61">
        <f t="shared" si="50"/>
        <v>5.7622472638862909</v>
      </c>
      <c r="AI111" s="65">
        <f t="shared" si="73"/>
        <v>232.14694526267203</v>
      </c>
      <c r="AJ111" s="49">
        <f t="shared" si="68"/>
        <v>0.84294460879692101</v>
      </c>
      <c r="AK111" s="49" t="str">
        <f t="shared" si="64"/>
        <v xml:space="preserve"> </v>
      </c>
      <c r="AL111" s="61">
        <f t="shared" si="59"/>
        <v>1.1308495623820085</v>
      </c>
      <c r="AM111" s="61">
        <f t="shared" si="60"/>
        <v>5.654247811910043</v>
      </c>
      <c r="AN111" s="61">
        <f t="shared" si="61"/>
        <v>5.654247811910043</v>
      </c>
      <c r="AO111" s="65">
        <f t="shared" si="74"/>
        <v>239.67485959323889</v>
      </c>
      <c r="AP111" s="49">
        <f t="shared" si="75"/>
        <v>0.87027908349033734</v>
      </c>
      <c r="AQ111" s="49" t="str">
        <f t="shared" si="65"/>
        <v xml:space="preserve"> </v>
      </c>
      <c r="AY111" s="51"/>
      <c r="AZ111" s="51"/>
      <c r="BB111" s="52"/>
      <c r="BC111" s="52"/>
      <c r="BE111" s="64">
        <v>7.0413301295788218</v>
      </c>
      <c r="BF111" s="64">
        <v>7.2388161468524759</v>
      </c>
      <c r="BG111" s="64">
        <v>7.6539000147456973</v>
      </c>
      <c r="BH111" s="64">
        <v>4.5248919566466181</v>
      </c>
      <c r="BI111" s="64">
        <v>4.4711710214784164</v>
      </c>
      <c r="BJ111" s="64">
        <v>4.2</v>
      </c>
      <c r="BK111" s="65"/>
      <c r="BL111" s="65"/>
      <c r="BM111" s="65"/>
      <c r="BN111" s="65"/>
      <c r="BO111" s="65"/>
      <c r="BP111" s="65"/>
    </row>
    <row r="112" spans="1:68" x14ac:dyDescent="0.25">
      <c r="A112" s="54">
        <v>42414</v>
      </c>
      <c r="B112" s="55">
        <v>103</v>
      </c>
      <c r="C112" s="56">
        <v>5.6</v>
      </c>
      <c r="D112" s="56"/>
      <c r="E112" s="56"/>
      <c r="F112" s="57">
        <f t="shared" si="52"/>
        <v>0</v>
      </c>
      <c r="G112" s="4">
        <v>0</v>
      </c>
      <c r="H112" s="58">
        <v>42414</v>
      </c>
      <c r="I112" s="59">
        <v>1337.0000000000007</v>
      </c>
      <c r="J112" s="60">
        <f t="shared" si="53"/>
        <v>0.8447589562140646</v>
      </c>
      <c r="K112" s="60">
        <f t="shared" si="54"/>
        <v>0.812074829931973</v>
      </c>
      <c r="L112" s="61">
        <f t="shared" si="78"/>
        <v>1.1380266846279321</v>
      </c>
      <c r="M112" s="4">
        <f t="shared" si="55"/>
        <v>6.3729494339164194</v>
      </c>
      <c r="N112" s="62">
        <f t="shared" si="69"/>
        <v>5.9660756254747866</v>
      </c>
      <c r="O112" s="61">
        <f t="shared" si="70"/>
        <v>135.83349211961547</v>
      </c>
      <c r="P112" s="7">
        <f t="shared" si="71"/>
        <v>0.4932225567161056</v>
      </c>
      <c r="Q112" s="61">
        <f t="shared" si="48"/>
        <v>1.11492276254807</v>
      </c>
      <c r="R112" s="4">
        <f t="shared" si="56"/>
        <v>6.2435674702691912</v>
      </c>
      <c r="S112" s="62">
        <f t="shared" si="66"/>
        <v>5.8946329366223509</v>
      </c>
      <c r="T112" s="61">
        <f t="shared" si="72"/>
        <v>137.11015641847561</v>
      </c>
      <c r="U112" s="4">
        <f t="shared" si="67"/>
        <v>0.49785822955147285</v>
      </c>
      <c r="AF112" s="61">
        <f t="shared" si="57"/>
        <v>1.1380266846279321</v>
      </c>
      <c r="AG112" s="61">
        <f t="shared" si="58"/>
        <v>6.3729494339164194</v>
      </c>
      <c r="AH112" s="61">
        <f t="shared" si="50"/>
        <v>6.3729494339164194</v>
      </c>
      <c r="AI112" s="65">
        <f t="shared" si="73"/>
        <v>225.7739958287556</v>
      </c>
      <c r="AJ112" s="49">
        <f t="shared" si="68"/>
        <v>0.81980390642249679</v>
      </c>
      <c r="AK112" s="49" t="str">
        <f t="shared" si="64"/>
        <v xml:space="preserve"> </v>
      </c>
      <c r="AL112" s="61">
        <f t="shared" si="59"/>
        <v>1.11492276254807</v>
      </c>
      <c r="AM112" s="61">
        <f t="shared" si="60"/>
        <v>6.2435674702691912</v>
      </c>
      <c r="AN112" s="61">
        <f t="shared" si="61"/>
        <v>6.2435674702691912</v>
      </c>
      <c r="AO112" s="65">
        <f t="shared" si="74"/>
        <v>233.43129212296969</v>
      </c>
      <c r="AP112" s="49">
        <f t="shared" si="75"/>
        <v>0.84760817764331775</v>
      </c>
      <c r="AQ112" s="49" t="str">
        <f t="shared" si="65"/>
        <v xml:space="preserve"> </v>
      </c>
      <c r="AY112" s="51"/>
      <c r="AZ112" s="51"/>
      <c r="BB112" s="52"/>
      <c r="BC112" s="52"/>
      <c r="BE112" s="64">
        <v>7.0413301295788218</v>
      </c>
      <c r="BF112" s="64">
        <v>7.2388161468524759</v>
      </c>
      <c r="BG112" s="64">
        <v>7.6539000147456973</v>
      </c>
      <c r="BH112" s="64">
        <v>4.5248919566466181</v>
      </c>
      <c r="BI112" s="64">
        <v>4.4711710214784164</v>
      </c>
      <c r="BJ112" s="64">
        <v>4.2</v>
      </c>
      <c r="BK112" s="65"/>
      <c r="BL112" s="65"/>
      <c r="BM112" s="65"/>
      <c r="BN112" s="65"/>
      <c r="BO112" s="65"/>
      <c r="BP112" s="65"/>
    </row>
    <row r="113" spans="1:68" x14ac:dyDescent="0.25">
      <c r="A113" s="54">
        <v>42415</v>
      </c>
      <c r="B113" s="55">
        <v>104</v>
      </c>
      <c r="C113" s="56">
        <v>4.9000000000000004</v>
      </c>
      <c r="D113" s="56"/>
      <c r="E113" s="56"/>
      <c r="F113" s="57">
        <f t="shared" si="52"/>
        <v>0</v>
      </c>
      <c r="G113" s="4">
        <v>0</v>
      </c>
      <c r="H113" s="58">
        <v>42415</v>
      </c>
      <c r="I113" s="59">
        <v>1350.3000000000006</v>
      </c>
      <c r="J113" s="60">
        <f t="shared" si="53"/>
        <v>0.85316231755860239</v>
      </c>
      <c r="K113" s="60">
        <f t="shared" si="54"/>
        <v>0.82015306122449005</v>
      </c>
      <c r="L113" s="61">
        <f t="shared" si="78"/>
        <v>1.1228676466185963</v>
      </c>
      <c r="M113" s="4">
        <f t="shared" si="55"/>
        <v>5.5020514684311221</v>
      </c>
      <c r="N113" s="62">
        <f t="shared" si="69"/>
        <v>4.9340652589876388</v>
      </c>
      <c r="O113" s="61">
        <f t="shared" si="70"/>
        <v>130.89942686062784</v>
      </c>
      <c r="P113" s="7">
        <f t="shared" si="71"/>
        <v>0.47530656085921513</v>
      </c>
      <c r="Q113" s="61">
        <f t="shared" si="48"/>
        <v>1.0981657308189692</v>
      </c>
      <c r="R113" s="4">
        <f t="shared" si="56"/>
        <v>5.3810120810129494</v>
      </c>
      <c r="S113" s="62">
        <f t="shared" si="66"/>
        <v>4.8708748142694427</v>
      </c>
      <c r="T113" s="61">
        <f t="shared" si="72"/>
        <v>132.23928160420616</v>
      </c>
      <c r="U113" s="4">
        <f t="shared" si="67"/>
        <v>0.48017168338491711</v>
      </c>
      <c r="AF113" s="61">
        <f t="shared" si="57"/>
        <v>1.1228676466185963</v>
      </c>
      <c r="AG113" s="61">
        <f t="shared" si="58"/>
        <v>5.5020514684311221</v>
      </c>
      <c r="AH113" s="61">
        <f t="shared" si="50"/>
        <v>5.5020514684311221</v>
      </c>
      <c r="AI113" s="65">
        <f t="shared" si="73"/>
        <v>220.27194436032448</v>
      </c>
      <c r="AJ113" s="49">
        <f t="shared" si="68"/>
        <v>0.79982550602877456</v>
      </c>
      <c r="AK113" s="49" t="str">
        <f t="shared" si="64"/>
        <v xml:space="preserve"> </v>
      </c>
      <c r="AL113" s="61">
        <f t="shared" si="59"/>
        <v>1.0981657308189692</v>
      </c>
      <c r="AM113" s="61">
        <f t="shared" si="60"/>
        <v>5.3810120810129494</v>
      </c>
      <c r="AN113" s="61">
        <f t="shared" si="61"/>
        <v>5.3810120810129494</v>
      </c>
      <c r="AO113" s="65">
        <f t="shared" si="74"/>
        <v>228.05028004195674</v>
      </c>
      <c r="AP113" s="49">
        <f t="shared" si="75"/>
        <v>0.82806928119810008</v>
      </c>
      <c r="AQ113" s="49" t="str">
        <f t="shared" si="65"/>
        <v xml:space="preserve"> </v>
      </c>
      <c r="AY113" s="51"/>
      <c r="AZ113" s="51"/>
      <c r="BB113" s="52"/>
      <c r="BC113" s="52"/>
      <c r="BE113" s="64">
        <v>7.0413301295788218</v>
      </c>
      <c r="BF113" s="64">
        <v>7.2388161468524759</v>
      </c>
      <c r="BG113" s="64">
        <v>7.6539000147456973</v>
      </c>
      <c r="BH113" s="64">
        <v>4.5248919566466181</v>
      </c>
      <c r="BI113" s="64">
        <v>4.4711710214784164</v>
      </c>
      <c r="BJ113" s="64">
        <v>4.2</v>
      </c>
      <c r="BK113" s="65"/>
      <c r="BL113" s="65"/>
      <c r="BM113" s="65"/>
      <c r="BN113" s="65"/>
      <c r="BO113" s="65"/>
      <c r="BP113" s="65"/>
    </row>
    <row r="114" spans="1:68" x14ac:dyDescent="0.25">
      <c r="A114" s="54">
        <v>42416</v>
      </c>
      <c r="B114" s="55">
        <v>105</v>
      </c>
      <c r="C114" s="56">
        <v>4.8</v>
      </c>
      <c r="D114" s="56">
        <v>10.5</v>
      </c>
      <c r="E114" s="56"/>
      <c r="F114" s="57">
        <f t="shared" si="52"/>
        <v>0</v>
      </c>
      <c r="G114" s="4">
        <v>10.5</v>
      </c>
      <c r="H114" s="58">
        <v>42416</v>
      </c>
      <c r="I114" s="59">
        <v>1367.8000000000006</v>
      </c>
      <c r="J114" s="60">
        <f t="shared" si="53"/>
        <v>0.86421937195931009</v>
      </c>
      <c r="K114" s="60">
        <f t="shared" si="54"/>
        <v>0.83078231292517024</v>
      </c>
      <c r="L114" s="61">
        <f t="shared" si="78"/>
        <v>1.1019626661634039</v>
      </c>
      <c r="M114" s="4">
        <f t="shared" si="55"/>
        <v>5.2894207975843388</v>
      </c>
      <c r="N114" s="62">
        <f t="shared" si="69"/>
        <v>4.5710843786127606</v>
      </c>
      <c r="O114" s="61">
        <f t="shared" si="70"/>
        <v>136.82834248201507</v>
      </c>
      <c r="P114" s="7">
        <f t="shared" si="71"/>
        <v>0.49683494002184125</v>
      </c>
      <c r="Q114" s="61">
        <f t="shared" si="48"/>
        <v>1.0750318564447126</v>
      </c>
      <c r="R114" s="4">
        <f t="shared" si="56"/>
        <v>5.1601529109346203</v>
      </c>
      <c r="S114" s="62">
        <f t="shared" si="66"/>
        <v>4.5050169268491942</v>
      </c>
      <c r="T114" s="61">
        <f t="shared" si="72"/>
        <v>138.23426467735698</v>
      </c>
      <c r="U114" s="4">
        <f t="shared" si="67"/>
        <v>0.50193995888655407</v>
      </c>
      <c r="AF114" s="61">
        <f t="shared" si="57"/>
        <v>1.1019626661634039</v>
      </c>
      <c r="AG114" s="61">
        <f t="shared" si="58"/>
        <v>5.2894207975843388</v>
      </c>
      <c r="AH114" s="61">
        <f t="shared" si="50"/>
        <v>5.2894207975843388</v>
      </c>
      <c r="AI114" s="65">
        <f t="shared" si="73"/>
        <v>225.48252356274014</v>
      </c>
      <c r="AJ114" s="49">
        <f t="shared" si="68"/>
        <v>0.81874554670566502</v>
      </c>
      <c r="AK114" s="49" t="str">
        <f t="shared" si="64"/>
        <v xml:space="preserve"> </v>
      </c>
      <c r="AL114" s="61">
        <f t="shared" si="59"/>
        <v>1.0750318564447126</v>
      </c>
      <c r="AM114" s="61">
        <f t="shared" si="60"/>
        <v>5.1601529109346203</v>
      </c>
      <c r="AN114" s="61">
        <f t="shared" si="61"/>
        <v>5.1601529109346203</v>
      </c>
      <c r="AO114" s="65">
        <f t="shared" si="74"/>
        <v>233.39012713102213</v>
      </c>
      <c r="AP114" s="49">
        <f t="shared" si="75"/>
        <v>0.8474587041794559</v>
      </c>
      <c r="AQ114" s="49" t="str">
        <f t="shared" si="65"/>
        <v xml:space="preserve"> </v>
      </c>
      <c r="AY114" s="51"/>
      <c r="AZ114" s="51"/>
      <c r="BB114" s="52"/>
      <c r="BC114" s="52"/>
      <c r="BE114" s="64">
        <v>7.0413301295788218</v>
      </c>
      <c r="BF114" s="64">
        <v>7.2388161468524759</v>
      </c>
      <c r="BG114" s="64">
        <v>7.6539000147456973</v>
      </c>
      <c r="BH114" s="64">
        <v>4.5248919566466181</v>
      </c>
      <c r="BI114" s="64">
        <v>4.4711710214784164</v>
      </c>
      <c r="BJ114" s="64">
        <v>4.2</v>
      </c>
      <c r="BK114" s="65"/>
      <c r="BL114" s="65"/>
      <c r="BM114" s="65"/>
      <c r="BN114" s="65"/>
      <c r="BO114" s="65"/>
      <c r="BP114" s="65"/>
    </row>
    <row r="115" spans="1:68" x14ac:dyDescent="0.25">
      <c r="A115" s="54">
        <v>42417</v>
      </c>
      <c r="B115" s="55">
        <v>106</v>
      </c>
      <c r="C115" s="56">
        <v>4.9000000000000004</v>
      </c>
      <c r="D115" s="56"/>
      <c r="E115" s="56"/>
      <c r="F115" s="57">
        <f t="shared" si="52"/>
        <v>0</v>
      </c>
      <c r="G115" s="4">
        <v>0</v>
      </c>
      <c r="H115" s="58">
        <v>42417</v>
      </c>
      <c r="I115" s="59">
        <v>1385.1000000000006</v>
      </c>
      <c r="J115" s="60">
        <f t="shared" si="53"/>
        <v>0.87515006002400952</v>
      </c>
      <c r="K115" s="60">
        <f t="shared" si="54"/>
        <v>0.84129008746355705</v>
      </c>
      <c r="L115" s="61">
        <f t="shared" si="78"/>
        <v>1.0802255741721662</v>
      </c>
      <c r="M115" s="4">
        <f t="shared" si="55"/>
        <v>5.2931053134436148</v>
      </c>
      <c r="N115" s="62">
        <f t="shared" si="69"/>
        <v>4.7814539289709952</v>
      </c>
      <c r="O115" s="61">
        <f t="shared" si="70"/>
        <v>132.04688855304408</v>
      </c>
      <c r="P115" s="7">
        <f t="shared" si="71"/>
        <v>0.47947308842790159</v>
      </c>
      <c r="Q115" s="61">
        <f t="shared" si="48"/>
        <v>1.050950304731737</v>
      </c>
      <c r="R115" s="4">
        <f t="shared" si="56"/>
        <v>5.1496564931855113</v>
      </c>
      <c r="S115" s="62">
        <f t="shared" si="66"/>
        <v>4.6996697608534754</v>
      </c>
      <c r="T115" s="61">
        <f t="shared" si="72"/>
        <v>133.53459491650349</v>
      </c>
      <c r="U115" s="4">
        <f t="shared" si="67"/>
        <v>0.48487507231845861</v>
      </c>
      <c r="V115" s="4">
        <f>+AVERAGE(L109:L114)</f>
        <v>1.1446526920656934</v>
      </c>
      <c r="W115" s="4">
        <f t="shared" ref="W115:AE115" si="85">+AVERAGE(M109:M114)</f>
        <v>5.3709310008076843</v>
      </c>
      <c r="X115" s="4">
        <f t="shared" si="85"/>
        <v>4.6532773917601036</v>
      </c>
      <c r="Y115" s="4">
        <f t="shared" si="85"/>
        <v>134.47347653061735</v>
      </c>
      <c r="Z115" s="4">
        <f t="shared" si="85"/>
        <v>0.48828422850623587</v>
      </c>
      <c r="AA115" s="4">
        <f t="shared" si="85"/>
        <v>1.1222107249055659</v>
      </c>
      <c r="AB115" s="4">
        <f t="shared" si="85"/>
        <v>5.2645284925930751</v>
      </c>
      <c r="AC115" s="4">
        <f t="shared" si="85"/>
        <v>4.602069845874424</v>
      </c>
      <c r="AD115" s="4">
        <f t="shared" si="85"/>
        <v>135.72170980775459</v>
      </c>
      <c r="AE115" s="4">
        <f t="shared" si="85"/>
        <v>0.49281666596860774</v>
      </c>
      <c r="AF115" s="61">
        <f t="shared" si="57"/>
        <v>1.0802255741721662</v>
      </c>
      <c r="AG115" s="61">
        <f t="shared" si="58"/>
        <v>5.2931053134436148</v>
      </c>
      <c r="AH115" s="61">
        <f t="shared" si="50"/>
        <v>5.2931053134436148</v>
      </c>
      <c r="AI115" s="65">
        <f t="shared" si="73"/>
        <v>220.18941824929652</v>
      </c>
      <c r="AJ115" s="49">
        <f t="shared" si="68"/>
        <v>0.79952584694733675</v>
      </c>
      <c r="AK115" s="49" t="str">
        <f t="shared" si="64"/>
        <v xml:space="preserve"> </v>
      </c>
      <c r="AL115" s="61">
        <f t="shared" si="59"/>
        <v>1.050950304731737</v>
      </c>
      <c r="AM115" s="61">
        <f t="shared" si="60"/>
        <v>5.1496564931855113</v>
      </c>
      <c r="AN115" s="61">
        <f t="shared" si="61"/>
        <v>5.1496564931855113</v>
      </c>
      <c r="AO115" s="65">
        <f t="shared" si="74"/>
        <v>228.24047063783661</v>
      </c>
      <c r="AP115" s="49">
        <f t="shared" si="75"/>
        <v>0.82875987885924707</v>
      </c>
      <c r="AQ115" s="49" t="str">
        <f t="shared" si="65"/>
        <v xml:space="preserve"> </v>
      </c>
      <c r="AR115" s="68">
        <v>42417</v>
      </c>
      <c r="AS115" s="69">
        <v>461.27647917422911</v>
      </c>
      <c r="AT115" s="69">
        <v>457.98457812853013</v>
      </c>
      <c r="AU115" s="69">
        <v>459.99203145597579</v>
      </c>
      <c r="AV115" s="69">
        <v>567.90573130433802</v>
      </c>
      <c r="AW115" s="69">
        <v>558.35369469036721</v>
      </c>
      <c r="AX115" s="69">
        <v>551.64190629988707</v>
      </c>
      <c r="AY115" s="70">
        <f t="shared" ref="AY115:BD115" si="86">+(AS115-$C$3)/($C$4-$C$3)</f>
        <v>0.45271052713953919</v>
      </c>
      <c r="AZ115" s="70">
        <f t="shared" si="86"/>
        <v>0.44075736430112605</v>
      </c>
      <c r="BA115" s="71">
        <f t="shared" si="86"/>
        <v>0.44804659206962882</v>
      </c>
      <c r="BB115" s="72">
        <f t="shared" si="86"/>
        <v>0.83989009188212782</v>
      </c>
      <c r="BC115" s="72">
        <f t="shared" si="86"/>
        <v>0.80520586307322872</v>
      </c>
      <c r="BD115" s="71">
        <f t="shared" si="86"/>
        <v>0.78083480864156518</v>
      </c>
      <c r="BE115" s="64">
        <v>4.2328926673403124</v>
      </c>
      <c r="BF115" s="64">
        <v>5.3873257135720332</v>
      </c>
      <c r="BG115" s="64">
        <v>5.2679268299971289</v>
      </c>
      <c r="BH115" s="64">
        <v>3.7225665454725507</v>
      </c>
      <c r="BI115" s="64">
        <v>3.0012376347236747</v>
      </c>
      <c r="BJ115" s="64">
        <v>4.3215775983589211</v>
      </c>
      <c r="BK115" s="65">
        <v>4.2328926673403124</v>
      </c>
      <c r="BL115" s="65">
        <v>5.3873257135720332</v>
      </c>
      <c r="BM115" s="65">
        <v>5.2679268299971289</v>
      </c>
      <c r="BN115" s="65">
        <v>3.7225665454725507</v>
      </c>
      <c r="BO115" s="65">
        <v>3.0012376347236747</v>
      </c>
      <c r="BP115" s="65">
        <v>4.3215775983589211</v>
      </c>
    </row>
    <row r="116" spans="1:68" x14ac:dyDescent="0.25">
      <c r="A116" s="54">
        <v>42418</v>
      </c>
      <c r="B116" s="55">
        <v>107</v>
      </c>
      <c r="C116" s="56">
        <v>3.7</v>
      </c>
      <c r="D116" s="56">
        <v>0.4</v>
      </c>
      <c r="E116" s="56"/>
      <c r="F116" s="57">
        <f t="shared" si="52"/>
        <v>0</v>
      </c>
      <c r="G116" s="4">
        <v>0.4</v>
      </c>
      <c r="H116" s="58">
        <v>42418</v>
      </c>
      <c r="I116" s="59">
        <v>1400.5000000000007</v>
      </c>
      <c r="J116" s="60">
        <f t="shared" si="53"/>
        <v>0.88488026789663232</v>
      </c>
      <c r="K116" s="60">
        <f t="shared" si="54"/>
        <v>0.85064382896015578</v>
      </c>
      <c r="L116" s="61">
        <f t="shared" si="78"/>
        <v>1.0599799270211778</v>
      </c>
      <c r="M116" s="4">
        <f t="shared" si="55"/>
        <v>3.9219257299783581</v>
      </c>
      <c r="N116" s="62">
        <f t="shared" si="69"/>
        <v>3.4190142587955923</v>
      </c>
      <c r="O116" s="61">
        <f t="shared" si="70"/>
        <v>129.02787429424851</v>
      </c>
      <c r="P116" s="7">
        <f t="shared" si="71"/>
        <v>0.46851079990649425</v>
      </c>
      <c r="Q116" s="61">
        <f t="shared" si="48"/>
        <v>1.028499709053627</v>
      </c>
      <c r="R116" s="4">
        <f t="shared" si="56"/>
        <v>3.8054489234984201</v>
      </c>
      <c r="S116" s="62">
        <f t="shared" si="66"/>
        <v>3.3548496763372668</v>
      </c>
      <c r="T116" s="61">
        <f t="shared" si="72"/>
        <v>130.57974524016623</v>
      </c>
      <c r="U116" s="4">
        <f t="shared" si="67"/>
        <v>0.47414577066146057</v>
      </c>
      <c r="AF116" s="61">
        <f t="shared" si="57"/>
        <v>1.0599799270211778</v>
      </c>
      <c r="AG116" s="61">
        <f t="shared" si="58"/>
        <v>3.9219257299783581</v>
      </c>
      <c r="AH116" s="61">
        <f t="shared" si="50"/>
        <v>3.9219257299783581</v>
      </c>
      <c r="AI116" s="65">
        <f t="shared" si="73"/>
        <v>216.66749251931816</v>
      </c>
      <c r="AJ116" s="49">
        <f t="shared" si="68"/>
        <v>0.7867374456039149</v>
      </c>
      <c r="AK116" s="49" t="str">
        <f t="shared" si="64"/>
        <v xml:space="preserve"> </v>
      </c>
      <c r="AL116" s="61">
        <f t="shared" si="59"/>
        <v>1.028499709053627</v>
      </c>
      <c r="AM116" s="61">
        <f t="shared" si="60"/>
        <v>3.8054489234984201</v>
      </c>
      <c r="AN116" s="61">
        <f t="shared" si="61"/>
        <v>3.8054489234984201</v>
      </c>
      <c r="AO116" s="65">
        <f t="shared" si="74"/>
        <v>224.83502171433818</v>
      </c>
      <c r="AP116" s="49">
        <f t="shared" si="75"/>
        <v>0.81639441435852655</v>
      </c>
      <c r="AQ116" s="49" t="str">
        <f t="shared" si="65"/>
        <v xml:space="preserve"> </v>
      </c>
      <c r="AY116" s="51"/>
      <c r="AZ116" s="51"/>
      <c r="BB116" s="52"/>
      <c r="BC116" s="52"/>
      <c r="BE116" s="64">
        <v>4.2328926673403124</v>
      </c>
      <c r="BF116" s="64">
        <v>5.3873257135720332</v>
      </c>
      <c r="BG116" s="64">
        <v>5.2679268299971289</v>
      </c>
      <c r="BH116" s="64">
        <v>3.7225665454725507</v>
      </c>
      <c r="BI116" s="64">
        <v>3.0012376347236747</v>
      </c>
      <c r="BJ116" s="64">
        <v>4.3215775983589211</v>
      </c>
      <c r="BK116" s="65"/>
      <c r="BL116" s="65"/>
      <c r="BM116" s="65"/>
      <c r="BN116" s="65"/>
      <c r="BO116" s="65"/>
      <c r="BP116" s="65"/>
    </row>
    <row r="117" spans="1:68" x14ac:dyDescent="0.25">
      <c r="A117" s="54">
        <v>42419</v>
      </c>
      <c r="B117" s="55">
        <v>108</v>
      </c>
      <c r="C117" s="56">
        <v>4</v>
      </c>
      <c r="D117" s="56"/>
      <c r="E117" s="56"/>
      <c r="F117" s="57">
        <f t="shared" si="52"/>
        <v>0</v>
      </c>
      <c r="G117" s="4">
        <v>0</v>
      </c>
      <c r="H117" s="58">
        <v>42419</v>
      </c>
      <c r="I117" s="59">
        <v>1412.8000000000006</v>
      </c>
      <c r="J117" s="60">
        <f t="shared" si="53"/>
        <v>0.89265179756112967</v>
      </c>
      <c r="K117" s="60">
        <f t="shared" si="54"/>
        <v>0.85811467444120526</v>
      </c>
      <c r="L117" s="61">
        <f t="shared" si="78"/>
        <v>1.0432035812742417</v>
      </c>
      <c r="M117" s="4">
        <f t="shared" si="55"/>
        <v>4.1728143250969669</v>
      </c>
      <c r="N117" s="62">
        <f t="shared" si="69"/>
        <v>3.5545610496590143</v>
      </c>
      <c r="O117" s="61">
        <f t="shared" si="70"/>
        <v>125.47331324458949</v>
      </c>
      <c r="P117" s="7">
        <f t="shared" si="71"/>
        <v>0.45560389703917759</v>
      </c>
      <c r="Q117" s="61">
        <f t="shared" si="48"/>
        <v>1.0098824505084107</v>
      </c>
      <c r="R117" s="4">
        <f t="shared" si="56"/>
        <v>4.039529802033643</v>
      </c>
      <c r="S117" s="62">
        <f t="shared" si="66"/>
        <v>3.4824108565366889</v>
      </c>
      <c r="T117" s="61">
        <f t="shared" si="72"/>
        <v>127.09733438362954</v>
      </c>
      <c r="U117" s="4">
        <f t="shared" si="67"/>
        <v>0.46150085106619299</v>
      </c>
      <c r="AF117" s="61">
        <f t="shared" si="57"/>
        <v>1.0432035812742417</v>
      </c>
      <c r="AG117" s="61">
        <f t="shared" si="58"/>
        <v>4.1728143250969669</v>
      </c>
      <c r="AH117" s="61">
        <f t="shared" si="50"/>
        <v>4.1728143250969669</v>
      </c>
      <c r="AI117" s="65">
        <f t="shared" si="73"/>
        <v>212.49467819422119</v>
      </c>
      <c r="AJ117" s="49">
        <f t="shared" si="68"/>
        <v>0.77158561435810169</v>
      </c>
      <c r="AK117" s="49" t="str">
        <f t="shared" si="64"/>
        <v xml:space="preserve"> </v>
      </c>
      <c r="AL117" s="61">
        <f t="shared" si="59"/>
        <v>1.0098824505084107</v>
      </c>
      <c r="AM117" s="61">
        <f t="shared" si="60"/>
        <v>4.039529802033643</v>
      </c>
      <c r="AN117" s="61">
        <f t="shared" si="61"/>
        <v>4.039529802033643</v>
      </c>
      <c r="AO117" s="65">
        <f t="shared" si="74"/>
        <v>220.79549191230453</v>
      </c>
      <c r="AP117" s="49">
        <f t="shared" si="75"/>
        <v>0.80172655015361127</v>
      </c>
      <c r="AQ117" s="49" t="str">
        <f t="shared" si="65"/>
        <v xml:space="preserve"> </v>
      </c>
      <c r="AY117" s="51"/>
      <c r="AZ117" s="51"/>
      <c r="BB117" s="52"/>
      <c r="BC117" s="52"/>
      <c r="BE117" s="64">
        <v>4.2328926673403124</v>
      </c>
      <c r="BF117" s="64">
        <v>5.3873257135720332</v>
      </c>
      <c r="BG117" s="64">
        <v>5.2679268299971289</v>
      </c>
      <c r="BH117" s="64">
        <v>3.7225665454725507</v>
      </c>
      <c r="BI117" s="64">
        <v>3.0012376347236747</v>
      </c>
      <c r="BJ117" s="64">
        <v>4.3215775983589211</v>
      </c>
      <c r="BK117" s="65"/>
      <c r="BL117" s="65"/>
      <c r="BM117" s="65"/>
      <c r="BN117" s="65"/>
      <c r="BO117" s="65"/>
      <c r="BP117" s="65"/>
    </row>
    <row r="118" spans="1:68" x14ac:dyDescent="0.25">
      <c r="A118" s="54">
        <v>42420</v>
      </c>
      <c r="B118" s="55">
        <v>109</v>
      </c>
      <c r="C118" s="56">
        <v>4.5999999999999996</v>
      </c>
      <c r="D118" s="56"/>
      <c r="E118" s="56"/>
      <c r="F118" s="57">
        <f t="shared" si="52"/>
        <v>0</v>
      </c>
      <c r="G118" s="4">
        <v>0</v>
      </c>
      <c r="H118" s="58">
        <v>42420</v>
      </c>
      <c r="I118" s="59">
        <v>1424.4000000000005</v>
      </c>
      <c r="J118" s="60">
        <f t="shared" si="53"/>
        <v>0.89998104504959875</v>
      </c>
      <c r="K118" s="60">
        <f t="shared" si="54"/>
        <v>0.86516034985422752</v>
      </c>
      <c r="L118" s="61">
        <f t="shared" si="78"/>
        <v>1.0268887785914029</v>
      </c>
      <c r="M118" s="4">
        <f t="shared" si="55"/>
        <v>4.7236883815204527</v>
      </c>
      <c r="N118" s="62">
        <f t="shared" si="69"/>
        <v>3.9129651545807338</v>
      </c>
      <c r="O118" s="61">
        <f t="shared" si="70"/>
        <v>121.56034809000876</v>
      </c>
      <c r="P118" s="7">
        <f t="shared" si="71"/>
        <v>0.44139559945536955</v>
      </c>
      <c r="Q118" s="61">
        <f t="shared" si="48"/>
        <v>0.99176655388402712</v>
      </c>
      <c r="R118" s="4">
        <f t="shared" si="56"/>
        <v>4.5621261478665245</v>
      </c>
      <c r="S118" s="62">
        <f t="shared" si="66"/>
        <v>3.8280456362031519</v>
      </c>
      <c r="T118" s="61">
        <f t="shared" si="72"/>
        <v>123.26928874742639</v>
      </c>
      <c r="U118" s="4">
        <f t="shared" si="67"/>
        <v>0.44760090322231805</v>
      </c>
      <c r="AF118" s="61">
        <f t="shared" si="57"/>
        <v>1.0268887785914029</v>
      </c>
      <c r="AG118" s="61">
        <f t="shared" si="58"/>
        <v>4.7236883815204527</v>
      </c>
      <c r="AH118" s="61">
        <f t="shared" si="50"/>
        <v>4.7236883815204527</v>
      </c>
      <c r="AI118" s="65">
        <f t="shared" si="73"/>
        <v>207.77098981270075</v>
      </c>
      <c r="AJ118" s="49">
        <f t="shared" si="68"/>
        <v>0.75443351420733751</v>
      </c>
      <c r="AK118" s="49" t="str">
        <f t="shared" si="64"/>
        <v xml:space="preserve"> </v>
      </c>
      <c r="AL118" s="61">
        <f t="shared" si="59"/>
        <v>0.99176655388402712</v>
      </c>
      <c r="AM118" s="61">
        <f t="shared" si="60"/>
        <v>4.5621261478665245</v>
      </c>
      <c r="AN118" s="61">
        <f t="shared" si="61"/>
        <v>4.5621261478665245</v>
      </c>
      <c r="AO118" s="65">
        <f t="shared" si="74"/>
        <v>216.23336576443799</v>
      </c>
      <c r="AP118" s="49">
        <f t="shared" si="75"/>
        <v>0.78516109573143789</v>
      </c>
      <c r="AQ118" s="49" t="str">
        <f t="shared" si="65"/>
        <v xml:space="preserve"> </v>
      </c>
      <c r="AY118" s="51"/>
      <c r="AZ118" s="51"/>
      <c r="BB118" s="52"/>
      <c r="BC118" s="52"/>
      <c r="BE118" s="64">
        <v>4.2328926673403124</v>
      </c>
      <c r="BF118" s="64">
        <v>5.3873257135720332</v>
      </c>
      <c r="BG118" s="64">
        <v>5.2679268299971289</v>
      </c>
      <c r="BH118" s="64">
        <v>3.7225665454725507</v>
      </c>
      <c r="BI118" s="64">
        <v>3.0012376347236747</v>
      </c>
      <c r="BJ118" s="64">
        <v>4.3215775983589211</v>
      </c>
      <c r="BK118" s="65"/>
      <c r="BL118" s="65"/>
      <c r="BM118" s="65"/>
      <c r="BN118" s="65"/>
      <c r="BO118" s="65"/>
      <c r="BP118" s="65"/>
    </row>
    <row r="119" spans="1:68" x14ac:dyDescent="0.25">
      <c r="A119" s="54">
        <v>42421</v>
      </c>
      <c r="B119" s="55">
        <v>110</v>
      </c>
      <c r="C119" s="56">
        <v>4.8</v>
      </c>
      <c r="D119" s="56"/>
      <c r="E119" s="56"/>
      <c r="F119" s="57">
        <f t="shared" si="52"/>
        <v>0</v>
      </c>
      <c r="G119" s="4">
        <v>0</v>
      </c>
      <c r="H119" s="58">
        <v>42421</v>
      </c>
      <c r="I119" s="59">
        <v>1439.4000000000005</v>
      </c>
      <c r="J119" s="60">
        <f t="shared" si="53"/>
        <v>0.90945852025020524</v>
      </c>
      <c r="K119" s="60">
        <f t="shared" si="54"/>
        <v>0.87427113702623926</v>
      </c>
      <c r="L119" s="61">
        <f t="shared" si="78"/>
        <v>1.0050822323447286</v>
      </c>
      <c r="M119" s="4">
        <f t="shared" si="55"/>
        <v>4.8243947152546971</v>
      </c>
      <c r="N119" s="62">
        <f t="shared" si="69"/>
        <v>3.8717574497257523</v>
      </c>
      <c r="O119" s="61">
        <f t="shared" si="70"/>
        <v>117.68859064028301</v>
      </c>
      <c r="P119" s="7">
        <f t="shared" si="71"/>
        <v>0.42733693042949533</v>
      </c>
      <c r="Q119" s="61">
        <f t="shared" si="48"/>
        <v>0.96753753380665797</v>
      </c>
      <c r="R119" s="4">
        <f t="shared" si="56"/>
        <v>4.6441801622719581</v>
      </c>
      <c r="S119" s="62">
        <f t="shared" si="66"/>
        <v>3.7795258824729085</v>
      </c>
      <c r="T119" s="61">
        <f t="shared" si="72"/>
        <v>119.48976286495348</v>
      </c>
      <c r="U119" s="4">
        <f t="shared" si="67"/>
        <v>0.43387713458588772</v>
      </c>
      <c r="AF119" s="61">
        <f t="shared" si="57"/>
        <v>1.0050822323447286</v>
      </c>
      <c r="AG119" s="61">
        <f t="shared" si="58"/>
        <v>4.8243947152546971</v>
      </c>
      <c r="AH119" s="61">
        <f t="shared" si="50"/>
        <v>4.8243947152546971</v>
      </c>
      <c r="AI119" s="65">
        <f t="shared" si="73"/>
        <v>202.94659509744605</v>
      </c>
      <c r="AJ119" s="49">
        <f t="shared" si="68"/>
        <v>0.73691574109457536</v>
      </c>
      <c r="AK119" s="49" t="str">
        <f t="shared" si="64"/>
        <v xml:space="preserve"> </v>
      </c>
      <c r="AL119" s="61">
        <f t="shared" si="59"/>
        <v>0.96753753380665797</v>
      </c>
      <c r="AM119" s="61">
        <f t="shared" si="60"/>
        <v>4.6441801622719581</v>
      </c>
      <c r="AN119" s="61">
        <f t="shared" si="61"/>
        <v>4.6441801622719581</v>
      </c>
      <c r="AO119" s="65">
        <f t="shared" si="74"/>
        <v>211.58918560216603</v>
      </c>
      <c r="AP119" s="49">
        <f t="shared" si="75"/>
        <v>0.76829769644940471</v>
      </c>
      <c r="AQ119" s="49" t="str">
        <f t="shared" si="65"/>
        <v xml:space="preserve"> </v>
      </c>
      <c r="AY119" s="51"/>
      <c r="AZ119" s="51"/>
      <c r="BB119" s="52"/>
      <c r="BC119" s="52"/>
      <c r="BE119" s="64">
        <v>4.2328926673403124</v>
      </c>
      <c r="BF119" s="64">
        <v>5.3873257135720332</v>
      </c>
      <c r="BG119" s="64">
        <v>5.2679268299971289</v>
      </c>
      <c r="BH119" s="64">
        <v>3.7225665454725507</v>
      </c>
      <c r="BI119" s="64">
        <v>3.0012376347236747</v>
      </c>
      <c r="BJ119" s="64">
        <v>4.3215775983589211</v>
      </c>
      <c r="BK119" s="65"/>
      <c r="BL119" s="65"/>
      <c r="BM119" s="65"/>
      <c r="BN119" s="65"/>
      <c r="BO119" s="65"/>
      <c r="BP119" s="65"/>
    </row>
    <row r="120" spans="1:68" x14ac:dyDescent="0.25">
      <c r="A120" s="54">
        <v>42422</v>
      </c>
      <c r="B120" s="55">
        <v>111</v>
      </c>
      <c r="C120" s="56">
        <v>5.4</v>
      </c>
      <c r="D120" s="56"/>
      <c r="E120" s="56"/>
      <c r="F120" s="57">
        <f t="shared" si="52"/>
        <v>0</v>
      </c>
      <c r="G120" s="4">
        <v>0</v>
      </c>
      <c r="H120" s="58">
        <v>42422</v>
      </c>
      <c r="I120" s="59">
        <v>1458.1000000000006</v>
      </c>
      <c r="J120" s="60">
        <f t="shared" si="53"/>
        <v>0.92127377266696142</v>
      </c>
      <c r="K120" s="60">
        <f t="shared" si="54"/>
        <v>0.88562925170068041</v>
      </c>
      <c r="L120" s="61">
        <f t="shared" si="78"/>
        <v>0.97677563374201692</v>
      </c>
      <c r="M120" s="4">
        <f t="shared" si="55"/>
        <v>5.2745884222068922</v>
      </c>
      <c r="N120" s="62">
        <f t="shared" si="69"/>
        <v>4.0982298647724509</v>
      </c>
      <c r="O120" s="61">
        <f t="shared" si="70"/>
        <v>113.59036077551056</v>
      </c>
      <c r="P120" s="7">
        <f t="shared" si="71"/>
        <v>0.41245592147970433</v>
      </c>
      <c r="Q120" s="61">
        <f t="shared" si="48"/>
        <v>0.93606328430019603</v>
      </c>
      <c r="R120" s="4">
        <f t="shared" si="56"/>
        <v>5.0547417352210591</v>
      </c>
      <c r="S120" s="62">
        <f t="shared" si="66"/>
        <v>3.9875215639080199</v>
      </c>
      <c r="T120" s="61">
        <f t="shared" si="72"/>
        <v>115.50224130104546</v>
      </c>
      <c r="U120" s="4">
        <f t="shared" si="67"/>
        <v>0.41939811656153037</v>
      </c>
      <c r="AF120" s="61">
        <f t="shared" si="57"/>
        <v>0.97677563374201692</v>
      </c>
      <c r="AG120" s="61">
        <f t="shared" si="58"/>
        <v>5.2745884222068922</v>
      </c>
      <c r="AH120" s="61">
        <f t="shared" si="50"/>
        <v>5.2745884222068922</v>
      </c>
      <c r="AI120" s="65">
        <f t="shared" si="73"/>
        <v>197.67200667523915</v>
      </c>
      <c r="AJ120" s="49">
        <f t="shared" si="68"/>
        <v>0.71776327768786918</v>
      </c>
      <c r="AK120" s="49" t="str">
        <f t="shared" si="64"/>
        <v xml:space="preserve"> </v>
      </c>
      <c r="AL120" s="61">
        <f t="shared" si="59"/>
        <v>0.93606328430019603</v>
      </c>
      <c r="AM120" s="61">
        <f t="shared" si="60"/>
        <v>5.0547417352210591</v>
      </c>
      <c r="AN120" s="61">
        <f t="shared" si="61"/>
        <v>5.0547417352210591</v>
      </c>
      <c r="AO120" s="65">
        <f t="shared" si="74"/>
        <v>206.53444386694497</v>
      </c>
      <c r="AP120" s="49">
        <f t="shared" si="75"/>
        <v>0.74994351440430274</v>
      </c>
      <c r="AQ120" s="49" t="str">
        <f t="shared" si="65"/>
        <v xml:space="preserve"> </v>
      </c>
      <c r="AY120" s="51"/>
      <c r="AZ120" s="51"/>
      <c r="BB120" s="52"/>
      <c r="BC120" s="52"/>
      <c r="BE120" s="64">
        <v>4.2328926673403124</v>
      </c>
      <c r="BF120" s="64">
        <v>5.3873257135720332</v>
      </c>
      <c r="BG120" s="64">
        <v>5.2679268299971289</v>
      </c>
      <c r="BH120" s="64">
        <v>3.7225665454725507</v>
      </c>
      <c r="BI120" s="64">
        <v>3.0012376347236747</v>
      </c>
      <c r="BJ120" s="64">
        <v>4.3215775983589211</v>
      </c>
      <c r="BK120" s="65"/>
      <c r="BL120" s="65"/>
      <c r="BM120" s="65"/>
      <c r="BN120" s="65"/>
      <c r="BO120" s="65"/>
      <c r="BP120" s="65"/>
    </row>
    <row r="121" spans="1:68" x14ac:dyDescent="0.25">
      <c r="A121" s="54">
        <v>42423</v>
      </c>
      <c r="B121" s="55">
        <v>112</v>
      </c>
      <c r="C121" s="56">
        <v>4.8</v>
      </c>
      <c r="D121" s="56"/>
      <c r="E121" s="56"/>
      <c r="F121" s="57">
        <f t="shared" si="52"/>
        <v>0</v>
      </c>
      <c r="G121" s="4">
        <v>0</v>
      </c>
      <c r="H121" s="58">
        <v>42423</v>
      </c>
      <c r="I121" s="59">
        <v>1477.0000000000007</v>
      </c>
      <c r="J121" s="60">
        <f t="shared" si="53"/>
        <v>0.93321539141972576</v>
      </c>
      <c r="K121" s="60">
        <f t="shared" si="54"/>
        <v>0.89710884353741516</v>
      </c>
      <c r="L121" s="61">
        <f t="shared" si="78"/>
        <v>0.94690206641329977</v>
      </c>
      <c r="M121" s="4">
        <f t="shared" si="55"/>
        <v>4.5451299187838385</v>
      </c>
      <c r="N121" s="62">
        <f t="shared" si="69"/>
        <v>3.4084831798126576</v>
      </c>
      <c r="O121" s="61">
        <f t="shared" si="70"/>
        <v>110.1818775956979</v>
      </c>
      <c r="P121" s="7">
        <f t="shared" si="71"/>
        <v>0.40007943934530832</v>
      </c>
      <c r="Q121" s="61">
        <f t="shared" si="48"/>
        <v>0.90282170703705977</v>
      </c>
      <c r="R121" s="4">
        <f t="shared" si="56"/>
        <v>4.3335441937778869</v>
      </c>
      <c r="S121" s="62">
        <f t="shared" si="66"/>
        <v>3.3045095871029115</v>
      </c>
      <c r="T121" s="61">
        <f t="shared" si="72"/>
        <v>112.19773171394255</v>
      </c>
      <c r="U121" s="4">
        <f t="shared" si="67"/>
        <v>0.40739917107459173</v>
      </c>
      <c r="V121" s="4">
        <f>+AVERAGE(L115:L120)</f>
        <v>1.0320259545242889</v>
      </c>
      <c r="W121" s="4">
        <f t="shared" ref="W121:AE121" si="87">+AVERAGE(M115:M120)</f>
        <v>4.7017528145834975</v>
      </c>
      <c r="X121" s="4">
        <f t="shared" si="87"/>
        <v>3.9396636177507567</v>
      </c>
      <c r="Y121" s="4">
        <f t="shared" si="87"/>
        <v>123.23122926628075</v>
      </c>
      <c r="Z121" s="4">
        <f t="shared" si="87"/>
        <v>0.44746270612302369</v>
      </c>
      <c r="AA121" s="4">
        <f t="shared" si="87"/>
        <v>0.99744997271410918</v>
      </c>
      <c r="AB121" s="4">
        <f t="shared" si="87"/>
        <v>4.5426138773461853</v>
      </c>
      <c r="AC121" s="4">
        <f t="shared" si="87"/>
        <v>3.8553372293852513</v>
      </c>
      <c r="AD121" s="4">
        <f t="shared" si="87"/>
        <v>124.91216124228744</v>
      </c>
      <c r="AE121" s="4">
        <f t="shared" si="87"/>
        <v>0.45356630806930803</v>
      </c>
      <c r="AF121" s="61">
        <f t="shared" si="57"/>
        <v>0.94690206641329977</v>
      </c>
      <c r="AG121" s="61">
        <f t="shared" si="58"/>
        <v>4.5451299187838385</v>
      </c>
      <c r="AH121" s="61">
        <f t="shared" si="50"/>
        <v>4.5451299187838385</v>
      </c>
      <c r="AI121" s="65">
        <f t="shared" si="73"/>
        <v>193.12687675645532</v>
      </c>
      <c r="AJ121" s="49">
        <f t="shared" si="68"/>
        <v>0.70125953796824736</v>
      </c>
      <c r="AK121" s="49" t="str">
        <f t="shared" si="64"/>
        <v xml:space="preserve"> </v>
      </c>
      <c r="AL121" s="61">
        <f t="shared" si="59"/>
        <v>0.90282170703705977</v>
      </c>
      <c r="AM121" s="61">
        <f t="shared" si="60"/>
        <v>4.3335441937778869</v>
      </c>
      <c r="AN121" s="61">
        <f t="shared" si="61"/>
        <v>4.3335441937778869</v>
      </c>
      <c r="AO121" s="65">
        <f t="shared" si="74"/>
        <v>202.20089967316707</v>
      </c>
      <c r="AP121" s="49">
        <f t="shared" si="75"/>
        <v>0.73420805981542148</v>
      </c>
      <c r="AQ121" s="49" t="str">
        <f t="shared" si="65"/>
        <v xml:space="preserve"> </v>
      </c>
      <c r="AR121" s="68">
        <v>42423</v>
      </c>
      <c r="AS121" s="69">
        <v>444.84403690172485</v>
      </c>
      <c r="AT121" s="69">
        <v>445.1221753470474</v>
      </c>
      <c r="AU121" s="69">
        <v>441.56042222929563</v>
      </c>
      <c r="AV121" s="69">
        <v>542.90837530029614</v>
      </c>
      <c r="AW121" s="69">
        <v>526.42974040893489</v>
      </c>
      <c r="AX121" s="69">
        <v>520.43434531990431</v>
      </c>
      <c r="AY121" s="70">
        <f t="shared" ref="AY121:BD121" si="88">+(AS121-$C$3)/($C$4-$C$3)</f>
        <v>0.3930429807615281</v>
      </c>
      <c r="AZ121" s="70">
        <f t="shared" si="88"/>
        <v>0.3940529242812178</v>
      </c>
      <c r="BA121" s="71">
        <f t="shared" si="88"/>
        <v>0.38111990642445753</v>
      </c>
      <c r="BB121" s="72">
        <f t="shared" si="88"/>
        <v>0.74912264088705938</v>
      </c>
      <c r="BC121" s="72">
        <f t="shared" si="88"/>
        <v>0.68928736531929879</v>
      </c>
      <c r="BD121" s="71">
        <f t="shared" si="88"/>
        <v>0.6675175937541914</v>
      </c>
      <c r="BE121" s="64">
        <v>3.8324842308509552</v>
      </c>
      <c r="BF121" s="64">
        <v>3.6622044648837622</v>
      </c>
      <c r="BG121" s="64">
        <v>3.9821171912968509</v>
      </c>
      <c r="BH121" s="64">
        <v>3.7441665614390822</v>
      </c>
      <c r="BI121" s="64">
        <v>2.6434424352232164</v>
      </c>
      <c r="BJ121" s="64">
        <v>2.675779854769273</v>
      </c>
      <c r="BK121" s="65">
        <v>3.8324842308509552</v>
      </c>
      <c r="BL121" s="65">
        <v>3.6622044648837622</v>
      </c>
      <c r="BM121" s="65">
        <v>3.9821171912968509</v>
      </c>
      <c r="BN121" s="65">
        <v>3.7441665614390822</v>
      </c>
      <c r="BO121" s="65">
        <v>2.6434424352232164</v>
      </c>
      <c r="BP121" s="65">
        <v>2.675779854769273</v>
      </c>
    </row>
    <row r="122" spans="1:68" x14ac:dyDescent="0.25">
      <c r="A122" s="54">
        <v>42424</v>
      </c>
      <c r="B122" s="55">
        <v>113</v>
      </c>
      <c r="C122" s="56">
        <v>4.8</v>
      </c>
      <c r="D122" s="56">
        <v>11</v>
      </c>
      <c r="E122" s="56"/>
      <c r="F122" s="57">
        <f t="shared" si="52"/>
        <v>0</v>
      </c>
      <c r="G122" s="4">
        <v>11</v>
      </c>
      <c r="H122" s="58">
        <v>42424</v>
      </c>
      <c r="I122" s="59">
        <v>1493.1000000000006</v>
      </c>
      <c r="J122" s="60">
        <f t="shared" si="53"/>
        <v>0.94338788146837671</v>
      </c>
      <c r="K122" s="60">
        <f t="shared" si="54"/>
        <v>0.906887755102041</v>
      </c>
      <c r="L122" s="61">
        <f t="shared" si="78"/>
        <v>0.92045174959652243</v>
      </c>
      <c r="M122" s="4">
        <f t="shared" si="55"/>
        <v>4.4181683980633073</v>
      </c>
      <c r="N122" s="62">
        <f t="shared" si="69"/>
        <v>3.2138515193278669</v>
      </c>
      <c r="O122" s="61">
        <f t="shared" si="70"/>
        <v>117.96802607637004</v>
      </c>
      <c r="P122" s="7">
        <f t="shared" si="71"/>
        <v>0.42835158342908514</v>
      </c>
      <c r="Q122" s="61">
        <f t="shared" si="48"/>
        <v>0.87337033454411583</v>
      </c>
      <c r="R122" s="4">
        <f t="shared" si="56"/>
        <v>4.1921776058117555</v>
      </c>
      <c r="S122" s="62">
        <f t="shared" si="66"/>
        <v>3.1052539665548644</v>
      </c>
      <c r="T122" s="61">
        <f t="shared" si="72"/>
        <v>120.09247774738768</v>
      </c>
      <c r="U122" s="4">
        <f t="shared" si="67"/>
        <v>0.43606564178426899</v>
      </c>
      <c r="AF122" s="61">
        <f t="shared" si="57"/>
        <v>0.92045174959652243</v>
      </c>
      <c r="AG122" s="61">
        <f t="shared" si="58"/>
        <v>4.4181683980633073</v>
      </c>
      <c r="AH122" s="61">
        <f t="shared" si="50"/>
        <v>4.4181683980633073</v>
      </c>
      <c r="AI122" s="65">
        <f t="shared" si="73"/>
        <v>199.70870835839202</v>
      </c>
      <c r="AJ122" s="49">
        <f t="shared" si="68"/>
        <v>0.72515870863613663</v>
      </c>
      <c r="AK122" s="49" t="str">
        <f t="shared" si="64"/>
        <v xml:space="preserve"> </v>
      </c>
      <c r="AL122" s="61">
        <f t="shared" si="59"/>
        <v>0.87337033454411583</v>
      </c>
      <c r="AM122" s="61">
        <f t="shared" si="60"/>
        <v>4.1921776058117555</v>
      </c>
      <c r="AN122" s="61">
        <f t="shared" si="61"/>
        <v>4.1921776058117555</v>
      </c>
      <c r="AO122" s="65">
        <f t="shared" si="74"/>
        <v>209.00872206735531</v>
      </c>
      <c r="AP122" s="49">
        <f t="shared" si="75"/>
        <v>0.75892782159533523</v>
      </c>
      <c r="AQ122" s="49" t="str">
        <f t="shared" si="65"/>
        <v xml:space="preserve"> </v>
      </c>
      <c r="AY122" s="51"/>
      <c r="AZ122" s="51"/>
      <c r="BB122" s="52"/>
      <c r="BC122" s="52"/>
      <c r="BE122" s="64">
        <v>3.8324842308509552</v>
      </c>
      <c r="BF122" s="64">
        <v>3.6622044648837622</v>
      </c>
      <c r="BG122" s="64">
        <v>3.9821171912968509</v>
      </c>
      <c r="BH122" s="64">
        <v>3.7441665614390822</v>
      </c>
      <c r="BI122" s="64">
        <v>2.6434424352232164</v>
      </c>
      <c r="BJ122" s="64">
        <v>2.675779854769273</v>
      </c>
      <c r="BK122" s="65"/>
      <c r="BL122" s="65"/>
      <c r="BM122" s="65"/>
      <c r="BN122" s="65"/>
      <c r="BO122" s="65"/>
      <c r="BP122" s="65"/>
    </row>
    <row r="123" spans="1:68" x14ac:dyDescent="0.25">
      <c r="A123" s="54">
        <v>42425</v>
      </c>
      <c r="B123" s="55">
        <v>114</v>
      </c>
      <c r="C123" s="56">
        <v>4.5999999999999996</v>
      </c>
      <c r="D123" s="56"/>
      <c r="E123" s="56"/>
      <c r="F123" s="57">
        <f t="shared" si="52"/>
        <v>0</v>
      </c>
      <c r="G123" s="4">
        <v>0</v>
      </c>
      <c r="H123" s="58">
        <v>42425</v>
      </c>
      <c r="I123" s="59">
        <v>1503.9000000000005</v>
      </c>
      <c r="J123" s="60">
        <f t="shared" si="53"/>
        <v>0.95021166361281351</v>
      </c>
      <c r="K123" s="60">
        <f t="shared" si="54"/>
        <v>0.9134475218658894</v>
      </c>
      <c r="L123" s="61">
        <f t="shared" si="78"/>
        <v>0.90219184656929696</v>
      </c>
      <c r="M123" s="4">
        <f t="shared" si="55"/>
        <v>4.1500824942187657</v>
      </c>
      <c r="N123" s="62">
        <f t="shared" si="69"/>
        <v>3.2321716504726097</v>
      </c>
      <c r="O123" s="61">
        <f t="shared" si="70"/>
        <v>114.73585442589743</v>
      </c>
      <c r="P123" s="7">
        <f t="shared" si="71"/>
        <v>0.41661530292627974</v>
      </c>
      <c r="Q123" s="61">
        <f t="shared" si="48"/>
        <v>0.85302924138013692</v>
      </c>
      <c r="R123" s="4">
        <f t="shared" si="56"/>
        <v>3.9239345103486296</v>
      </c>
      <c r="S123" s="62">
        <f t="shared" si="66"/>
        <v>3.1110782192265751</v>
      </c>
      <c r="T123" s="61">
        <f t="shared" si="72"/>
        <v>116.98139952816111</v>
      </c>
      <c r="U123" s="4">
        <f t="shared" si="67"/>
        <v>0.42476906146754217</v>
      </c>
      <c r="AF123" s="61">
        <f t="shared" si="57"/>
        <v>0.90219184656929696</v>
      </c>
      <c r="AG123" s="61">
        <f t="shared" si="58"/>
        <v>4.1500824942187657</v>
      </c>
      <c r="AH123" s="61">
        <f t="shared" si="50"/>
        <v>4.1500824942187657</v>
      </c>
      <c r="AI123" s="65">
        <f t="shared" si="73"/>
        <v>195.55862586417325</v>
      </c>
      <c r="AJ123" s="49">
        <f t="shared" si="68"/>
        <v>0.71008941853367202</v>
      </c>
      <c r="AK123" s="49" t="str">
        <f t="shared" si="64"/>
        <v xml:space="preserve"> </v>
      </c>
      <c r="AL123" s="61">
        <f t="shared" si="59"/>
        <v>0.85302924138013692</v>
      </c>
      <c r="AM123" s="61">
        <f t="shared" si="60"/>
        <v>3.9239345103486296</v>
      </c>
      <c r="AN123" s="61">
        <f t="shared" si="61"/>
        <v>3.9239345103486296</v>
      </c>
      <c r="AO123" s="65">
        <f t="shared" si="74"/>
        <v>205.08478755700668</v>
      </c>
      <c r="AP123" s="49">
        <f t="shared" si="75"/>
        <v>0.74467969338056172</v>
      </c>
      <c r="AQ123" s="49" t="str">
        <f t="shared" si="65"/>
        <v xml:space="preserve"> </v>
      </c>
      <c r="AY123" s="51"/>
      <c r="AZ123" s="51"/>
      <c r="BB123" s="52"/>
      <c r="BC123" s="52"/>
      <c r="BE123" s="64">
        <v>3.8324842308509552</v>
      </c>
      <c r="BF123" s="64">
        <v>3.6622044648837622</v>
      </c>
      <c r="BG123" s="64">
        <v>3.9821171912968509</v>
      </c>
      <c r="BH123" s="64">
        <v>3.7441665614390822</v>
      </c>
      <c r="BI123" s="64">
        <v>2.6434424352232164</v>
      </c>
      <c r="BJ123" s="64">
        <v>2.675779854769273</v>
      </c>
      <c r="BK123" s="65"/>
      <c r="BL123" s="65"/>
      <c r="BM123" s="65"/>
      <c r="BN123" s="65"/>
      <c r="BO123" s="65"/>
      <c r="BP123" s="65"/>
    </row>
    <row r="124" spans="1:68" x14ac:dyDescent="0.25">
      <c r="A124" s="54">
        <v>42426</v>
      </c>
      <c r="B124" s="55">
        <v>115</v>
      </c>
      <c r="C124" s="56">
        <v>4.4000000000000004</v>
      </c>
      <c r="D124" s="56"/>
      <c r="E124" s="56">
        <v>15</v>
      </c>
      <c r="F124" s="57">
        <f t="shared" si="52"/>
        <v>13.5</v>
      </c>
      <c r="G124" s="4">
        <v>15</v>
      </c>
      <c r="H124" s="58">
        <v>42426</v>
      </c>
      <c r="I124" s="59">
        <v>1516.2000000000005</v>
      </c>
      <c r="J124" s="60">
        <f t="shared" si="53"/>
        <v>0.95798319327731085</v>
      </c>
      <c r="K124" s="60">
        <f t="shared" si="54"/>
        <v>0.92091836734693888</v>
      </c>
      <c r="L124" s="61">
        <f t="shared" si="78"/>
        <v>0.88089038031028755</v>
      </c>
      <c r="M124" s="4">
        <f t="shared" si="55"/>
        <v>3.8759176733652656</v>
      </c>
      <c r="N124" s="62">
        <f t="shared" si="69"/>
        <v>2.9359393011025294</v>
      </c>
      <c r="O124" s="61">
        <f t="shared" si="70"/>
        <v>111.79991512479489</v>
      </c>
      <c r="P124" s="7">
        <f t="shared" si="71"/>
        <v>0.40595466639359079</v>
      </c>
      <c r="Q124" s="61">
        <f t="shared" si="48"/>
        <v>0.82929096815196635</v>
      </c>
      <c r="R124" s="4">
        <f t="shared" si="56"/>
        <v>3.6488802598686521</v>
      </c>
      <c r="S124" s="62">
        <f t="shared" si="66"/>
        <v>2.8180571698033607</v>
      </c>
      <c r="T124" s="61">
        <f t="shared" si="72"/>
        <v>114.16334235835774</v>
      </c>
      <c r="U124" s="4">
        <f t="shared" si="67"/>
        <v>0.41453646462729754</v>
      </c>
      <c r="AF124" s="61">
        <f t="shared" si="57"/>
        <v>0.88089038031028755</v>
      </c>
      <c r="AG124" s="61">
        <f t="shared" si="58"/>
        <v>3.8759176733652656</v>
      </c>
      <c r="AH124" s="61">
        <f t="shared" si="50"/>
        <v>3.8759176733652656</v>
      </c>
      <c r="AI124" s="65">
        <f t="shared" si="73"/>
        <v>205.18270819080797</v>
      </c>
      <c r="AJ124" s="49">
        <f t="shared" si="68"/>
        <v>0.74503525123750181</v>
      </c>
      <c r="AK124" s="49" t="str">
        <f t="shared" si="64"/>
        <v xml:space="preserve"> </v>
      </c>
      <c r="AL124" s="61">
        <f t="shared" si="59"/>
        <v>0.82929096815196635</v>
      </c>
      <c r="AM124" s="61">
        <f t="shared" si="60"/>
        <v>3.6488802598686521</v>
      </c>
      <c r="AN124" s="61">
        <f t="shared" si="61"/>
        <v>3.6488802598686521</v>
      </c>
      <c r="AO124" s="65">
        <f t="shared" si="74"/>
        <v>214.93590729713802</v>
      </c>
      <c r="AP124" s="49">
        <f t="shared" si="75"/>
        <v>0.78044991756404514</v>
      </c>
      <c r="AQ124" s="49" t="str">
        <f t="shared" si="65"/>
        <v xml:space="preserve"> </v>
      </c>
      <c r="AY124" s="51"/>
      <c r="AZ124" s="51"/>
      <c r="BB124" s="52"/>
      <c r="BC124" s="52"/>
      <c r="BE124" s="64">
        <v>3.8324842308509552</v>
      </c>
      <c r="BF124" s="64">
        <v>3.6622044648837622</v>
      </c>
      <c r="BG124" s="64">
        <v>3.9821171912968509</v>
      </c>
      <c r="BH124" s="64">
        <v>3.7441665614390822</v>
      </c>
      <c r="BI124" s="64">
        <v>2.6434424352232164</v>
      </c>
      <c r="BJ124" s="64">
        <v>2.675779854769273</v>
      </c>
      <c r="BK124" s="65"/>
      <c r="BL124" s="65"/>
      <c r="BM124" s="65"/>
      <c r="BN124" s="65"/>
      <c r="BO124" s="65"/>
      <c r="BP124" s="65"/>
    </row>
    <row r="125" spans="1:68" x14ac:dyDescent="0.25">
      <c r="A125" s="54">
        <v>42427</v>
      </c>
      <c r="B125" s="55">
        <v>116</v>
      </c>
      <c r="C125" s="56">
        <v>4.4000000000000004</v>
      </c>
      <c r="D125" s="56"/>
      <c r="E125" s="56"/>
      <c r="F125" s="57">
        <f t="shared" si="52"/>
        <v>0</v>
      </c>
      <c r="G125" s="4">
        <v>0</v>
      </c>
      <c r="H125" s="58">
        <v>42427</v>
      </c>
      <c r="I125" s="59">
        <v>1524.9000000000005</v>
      </c>
      <c r="J125" s="60">
        <f t="shared" si="53"/>
        <v>0.96348012889366264</v>
      </c>
      <c r="K125" s="60">
        <f t="shared" si="54"/>
        <v>0.92620262390670571</v>
      </c>
      <c r="L125" s="61">
        <f t="shared" si="78"/>
        <v>0.86549846732255487</v>
      </c>
      <c r="M125" s="4">
        <f t="shared" si="55"/>
        <v>3.8081932562192415</v>
      </c>
      <c r="N125" s="62">
        <f t="shared" si="69"/>
        <v>2.8108251325287354</v>
      </c>
      <c r="O125" s="61">
        <f t="shared" si="70"/>
        <v>108.98908999226616</v>
      </c>
      <c r="P125" s="7">
        <f t="shared" si="71"/>
        <v>0.39574832967416912</v>
      </c>
      <c r="Q125" s="61">
        <f t="shared" si="48"/>
        <v>0.81213265917594357</v>
      </c>
      <c r="R125" s="4">
        <f t="shared" si="56"/>
        <v>3.5733837003741522</v>
      </c>
      <c r="S125" s="62">
        <f t="shared" si="66"/>
        <v>2.6932688107452933</v>
      </c>
      <c r="T125" s="61">
        <f t="shared" si="72"/>
        <v>111.47007354761244</v>
      </c>
      <c r="U125" s="4">
        <f t="shared" si="67"/>
        <v>0.40475698455923187</v>
      </c>
      <c r="AF125" s="61">
        <f t="shared" si="57"/>
        <v>0.86549846732255487</v>
      </c>
      <c r="AG125" s="61">
        <f t="shared" si="58"/>
        <v>3.8081932562192415</v>
      </c>
      <c r="AH125" s="61">
        <f t="shared" si="50"/>
        <v>3.8081932562192415</v>
      </c>
      <c r="AI125" s="65">
        <f t="shared" si="73"/>
        <v>201.37451493458872</v>
      </c>
      <c r="AJ125" s="49">
        <f t="shared" si="68"/>
        <v>0.73120738901448346</v>
      </c>
      <c r="AK125" s="49" t="str">
        <f t="shared" si="64"/>
        <v xml:space="preserve"> </v>
      </c>
      <c r="AL125" s="61">
        <f t="shared" si="59"/>
        <v>0.81213265917594357</v>
      </c>
      <c r="AM125" s="61">
        <f t="shared" si="60"/>
        <v>3.5733837003741522</v>
      </c>
      <c r="AN125" s="61">
        <f t="shared" si="61"/>
        <v>3.5733837003741522</v>
      </c>
      <c r="AO125" s="65">
        <f t="shared" si="74"/>
        <v>211.36252359676385</v>
      </c>
      <c r="AP125" s="49">
        <f t="shared" si="75"/>
        <v>0.76747466810734888</v>
      </c>
      <c r="AQ125" s="49" t="str">
        <f t="shared" si="65"/>
        <v xml:space="preserve"> </v>
      </c>
      <c r="AY125" s="51"/>
      <c r="AZ125" s="51"/>
      <c r="BB125" s="52"/>
      <c r="BC125" s="52"/>
      <c r="BE125" s="64">
        <v>3.8324842308509552</v>
      </c>
      <c r="BF125" s="64">
        <v>3.6622044648837622</v>
      </c>
      <c r="BG125" s="64">
        <v>3.9821171912968509</v>
      </c>
      <c r="BH125" s="64">
        <v>3.7441665614390822</v>
      </c>
      <c r="BI125" s="64">
        <v>2.6434424352232164</v>
      </c>
      <c r="BJ125" s="64">
        <v>2.675779854769273</v>
      </c>
      <c r="BK125" s="65"/>
      <c r="BL125" s="65"/>
      <c r="BM125" s="65"/>
      <c r="BN125" s="65"/>
      <c r="BO125" s="65"/>
      <c r="BP125" s="65"/>
    </row>
    <row r="126" spans="1:68" x14ac:dyDescent="0.25">
      <c r="A126" s="54">
        <v>42428</v>
      </c>
      <c r="B126" s="55">
        <v>117</v>
      </c>
      <c r="C126" s="56">
        <v>4.2</v>
      </c>
      <c r="D126" s="56"/>
      <c r="E126" s="56"/>
      <c r="F126" s="57">
        <f t="shared" si="52"/>
        <v>0</v>
      </c>
      <c r="G126" s="4">
        <v>0</v>
      </c>
      <c r="H126" s="58">
        <v>42428</v>
      </c>
      <c r="I126" s="59">
        <v>1535.9000000000005</v>
      </c>
      <c r="J126" s="60">
        <f t="shared" si="53"/>
        <v>0.97043027737410748</v>
      </c>
      <c r="K126" s="60">
        <f t="shared" si="54"/>
        <v>0.9328838678328476</v>
      </c>
      <c r="L126" s="61">
        <f t="shared" si="78"/>
        <v>0.84565191989475375</v>
      </c>
      <c r="M126" s="4">
        <f t="shared" si="55"/>
        <v>3.5517380635579658</v>
      </c>
      <c r="N126" s="62">
        <f t="shared" si="69"/>
        <v>2.5556261928967867</v>
      </c>
      <c r="O126" s="61">
        <f t="shared" si="70"/>
        <v>106.43346379936938</v>
      </c>
      <c r="P126" s="7">
        <f t="shared" si="71"/>
        <v>0.38646864124680241</v>
      </c>
      <c r="Q126" s="61">
        <f t="shared" si="48"/>
        <v>0.79000197157353058</v>
      </c>
      <c r="R126" s="4">
        <f t="shared" si="56"/>
        <v>3.3180082806088285</v>
      </c>
      <c r="S126" s="62">
        <f t="shared" si="66"/>
        <v>2.4417945934578018</v>
      </c>
      <c r="T126" s="61">
        <f t="shared" si="72"/>
        <v>109.02827895415464</v>
      </c>
      <c r="U126" s="4">
        <f t="shared" si="67"/>
        <v>0.39589062801072861</v>
      </c>
      <c r="AF126" s="61">
        <f t="shared" si="57"/>
        <v>0.84565191989475375</v>
      </c>
      <c r="AG126" s="61">
        <f t="shared" si="58"/>
        <v>3.5517380635579658</v>
      </c>
      <c r="AH126" s="61">
        <f t="shared" si="50"/>
        <v>3.5517380635579658</v>
      </c>
      <c r="AI126" s="65">
        <f t="shared" si="73"/>
        <v>197.82277687103075</v>
      </c>
      <c r="AJ126" s="49">
        <f t="shared" si="68"/>
        <v>0.7183107366413608</v>
      </c>
      <c r="AK126" s="49" t="str">
        <f t="shared" si="64"/>
        <v xml:space="preserve"> </v>
      </c>
      <c r="AL126" s="61">
        <f t="shared" si="59"/>
        <v>0.79000197157353058</v>
      </c>
      <c r="AM126" s="61">
        <f t="shared" si="60"/>
        <v>3.3180082806088285</v>
      </c>
      <c r="AN126" s="61">
        <f t="shared" si="61"/>
        <v>3.3180082806088285</v>
      </c>
      <c r="AO126" s="65">
        <f t="shared" si="74"/>
        <v>208.04451531615501</v>
      </c>
      <c r="AP126" s="49">
        <f t="shared" si="75"/>
        <v>0.75542670775655418</v>
      </c>
      <c r="AQ126" s="49" t="str">
        <f t="shared" si="65"/>
        <v xml:space="preserve"> </v>
      </c>
      <c r="AY126" s="51"/>
      <c r="AZ126" s="51"/>
      <c r="BB126" s="52"/>
      <c r="BC126" s="52"/>
      <c r="BE126" s="64">
        <v>3.8324842308509552</v>
      </c>
      <c r="BF126" s="64">
        <v>3.6622044648837622</v>
      </c>
      <c r="BG126" s="64">
        <v>3.9821171912968509</v>
      </c>
      <c r="BH126" s="64">
        <v>3.7441665614390822</v>
      </c>
      <c r="BI126" s="64">
        <v>2.6434424352232164</v>
      </c>
      <c r="BJ126" s="64">
        <v>2.675779854769273</v>
      </c>
      <c r="BK126" s="65"/>
      <c r="BL126" s="65"/>
      <c r="BM126" s="65"/>
      <c r="BN126" s="65"/>
      <c r="BO126" s="65"/>
      <c r="BP126" s="65"/>
    </row>
    <row r="127" spans="1:68" x14ac:dyDescent="0.25">
      <c r="A127" s="54">
        <v>42429</v>
      </c>
      <c r="B127" s="55">
        <v>118</v>
      </c>
      <c r="C127" s="56">
        <v>3.2</v>
      </c>
      <c r="D127" s="56"/>
      <c r="E127" s="56"/>
      <c r="F127" s="57">
        <f t="shared" si="52"/>
        <v>0</v>
      </c>
      <c r="G127" s="4">
        <v>0</v>
      </c>
      <c r="H127" s="58">
        <v>42429</v>
      </c>
      <c r="I127" s="59">
        <v>1545.4000000000005</v>
      </c>
      <c r="J127" s="60">
        <f t="shared" si="53"/>
        <v>0.97643267833449154</v>
      </c>
      <c r="K127" s="60">
        <f t="shared" si="54"/>
        <v>0.93865403304178829</v>
      </c>
      <c r="L127" s="61">
        <f t="shared" si="78"/>
        <v>0.82816526074559371</v>
      </c>
      <c r="M127" s="4">
        <f t="shared" si="55"/>
        <v>2.6501288343859</v>
      </c>
      <c r="N127" s="62">
        <f t="shared" si="69"/>
        <v>1.8621667086438016</v>
      </c>
      <c r="O127" s="61">
        <f t="shared" si="70"/>
        <v>104.57129709072558</v>
      </c>
      <c r="P127" s="7">
        <f t="shared" si="71"/>
        <v>0.3797069611137458</v>
      </c>
      <c r="Q127" s="61">
        <f t="shared" si="48"/>
        <v>0.77049702216216198</v>
      </c>
      <c r="R127" s="4">
        <f t="shared" si="56"/>
        <v>2.4655904709189187</v>
      </c>
      <c r="S127" s="62">
        <f t="shared" si="66"/>
        <v>1.7747348362715611</v>
      </c>
      <c r="T127" s="61">
        <f t="shared" si="72"/>
        <v>107.25354411788308</v>
      </c>
      <c r="U127" s="4">
        <f t="shared" si="67"/>
        <v>0.38944642018112957</v>
      </c>
      <c r="AF127" s="61">
        <f t="shared" si="57"/>
        <v>0.82816526074559371</v>
      </c>
      <c r="AG127" s="61">
        <f t="shared" si="58"/>
        <v>2.6501288343859</v>
      </c>
      <c r="AH127" s="61">
        <f t="shared" si="50"/>
        <v>2.6501288343859</v>
      </c>
      <c r="AI127" s="65">
        <f t="shared" si="73"/>
        <v>195.17264803664486</v>
      </c>
      <c r="AJ127" s="49">
        <f t="shared" si="68"/>
        <v>0.70868790136762849</v>
      </c>
      <c r="AK127" s="49" t="str">
        <f t="shared" si="64"/>
        <v xml:space="preserve"> </v>
      </c>
      <c r="AL127" s="61">
        <f t="shared" si="59"/>
        <v>0.77049702216216198</v>
      </c>
      <c r="AM127" s="61">
        <f t="shared" si="60"/>
        <v>2.4655904709189187</v>
      </c>
      <c r="AN127" s="61">
        <f t="shared" si="61"/>
        <v>2.4655904709189187</v>
      </c>
      <c r="AO127" s="65">
        <f t="shared" si="74"/>
        <v>205.57892484523609</v>
      </c>
      <c r="AP127" s="49">
        <f t="shared" si="75"/>
        <v>0.74647394642424147</v>
      </c>
      <c r="AQ127" s="49" t="str">
        <f t="shared" si="65"/>
        <v xml:space="preserve"> </v>
      </c>
      <c r="AY127" s="51"/>
      <c r="AZ127" s="51"/>
      <c r="BB127" s="52"/>
      <c r="BC127" s="52"/>
      <c r="BE127" s="64">
        <v>3.8324842308509552</v>
      </c>
      <c r="BF127" s="64">
        <v>3.6622044648837622</v>
      </c>
      <c r="BG127" s="64">
        <v>3.9821171912968509</v>
      </c>
      <c r="BH127" s="64">
        <v>3.7441665614390822</v>
      </c>
      <c r="BI127" s="64">
        <v>2.6434424352232164</v>
      </c>
      <c r="BJ127" s="64">
        <v>2.675779854769273</v>
      </c>
      <c r="BK127" s="65"/>
      <c r="BL127" s="65"/>
      <c r="BM127" s="65"/>
      <c r="BN127" s="65"/>
      <c r="BO127" s="65"/>
      <c r="BP127" s="65"/>
    </row>
    <row r="128" spans="1:68" x14ac:dyDescent="0.25">
      <c r="A128" s="54">
        <v>42430</v>
      </c>
      <c r="B128" s="55">
        <v>119</v>
      </c>
      <c r="C128" s="56">
        <v>3.8</v>
      </c>
      <c r="D128" s="56"/>
      <c r="E128" s="56"/>
      <c r="F128" s="57">
        <f t="shared" si="52"/>
        <v>0</v>
      </c>
      <c r="G128" s="4">
        <v>0</v>
      </c>
      <c r="H128" s="58">
        <v>42430</v>
      </c>
      <c r="I128" s="59">
        <v>1553.8000000000006</v>
      </c>
      <c r="J128" s="60">
        <f t="shared" si="53"/>
        <v>0.98174006444683126</v>
      </c>
      <c r="K128" s="60">
        <f t="shared" si="54"/>
        <v>0.94375607385811489</v>
      </c>
      <c r="L128" s="61">
        <f t="shared" si="78"/>
        <v>0.81243588310532411</v>
      </c>
      <c r="M128" s="4">
        <f t="shared" si="55"/>
        <v>3.0872563558002315</v>
      </c>
      <c r="N128" s="62">
        <f t="shared" si="69"/>
        <v>2.1313685982545509</v>
      </c>
      <c r="O128" s="61">
        <f t="shared" si="70"/>
        <v>102.43992849247103</v>
      </c>
      <c r="P128" s="7">
        <f t="shared" si="71"/>
        <v>0.37196778682814463</v>
      </c>
      <c r="Q128" s="61">
        <f t="shared" si="48"/>
        <v>0.75294782644812164</v>
      </c>
      <c r="R128" s="4">
        <f t="shared" si="56"/>
        <v>2.861201740502862</v>
      </c>
      <c r="S128" s="62">
        <f t="shared" si="66"/>
        <v>2.0259723186451941</v>
      </c>
      <c r="T128" s="61">
        <f t="shared" si="72"/>
        <v>105.22757179923789</v>
      </c>
      <c r="U128" s="4">
        <f t="shared" si="67"/>
        <v>0.38208994843586747</v>
      </c>
      <c r="AF128" s="61">
        <f t="shared" si="57"/>
        <v>0.81243588310532411</v>
      </c>
      <c r="AG128" s="61">
        <f t="shared" si="58"/>
        <v>3.0872563558002315</v>
      </c>
      <c r="AH128" s="61">
        <f t="shared" si="50"/>
        <v>3.0872563558002315</v>
      </c>
      <c r="AI128" s="65">
        <f t="shared" si="73"/>
        <v>192.08539168084462</v>
      </c>
      <c r="AJ128" s="49">
        <f t="shared" si="68"/>
        <v>0.6974778201918832</v>
      </c>
      <c r="AK128" s="49" t="str">
        <f t="shared" si="64"/>
        <v xml:space="preserve"> </v>
      </c>
      <c r="AL128" s="61">
        <f t="shared" si="59"/>
        <v>0.75294782644812164</v>
      </c>
      <c r="AM128" s="61">
        <f t="shared" si="60"/>
        <v>2.861201740502862</v>
      </c>
      <c r="AN128" s="61">
        <f t="shared" si="61"/>
        <v>2.861201740502862</v>
      </c>
      <c r="AO128" s="65">
        <f t="shared" si="74"/>
        <v>202.71772310473324</v>
      </c>
      <c r="AP128" s="49">
        <f t="shared" si="75"/>
        <v>0.73608468810723771</v>
      </c>
      <c r="AQ128" s="49" t="str">
        <f t="shared" si="65"/>
        <v xml:space="preserve"> </v>
      </c>
      <c r="AY128" s="51"/>
      <c r="AZ128" s="51"/>
      <c r="BB128" s="52"/>
      <c r="BC128" s="52"/>
      <c r="BE128" s="64">
        <v>3.8324842308509552</v>
      </c>
      <c r="BF128" s="64">
        <v>3.6622044648837622</v>
      </c>
      <c r="BG128" s="64">
        <v>3.9821171912968509</v>
      </c>
      <c r="BH128" s="64">
        <v>3.7441665614390822</v>
      </c>
      <c r="BI128" s="64">
        <v>2.6434424352232164</v>
      </c>
      <c r="BJ128" s="64">
        <v>2.675779854769273</v>
      </c>
      <c r="BK128" s="65"/>
      <c r="BL128" s="65"/>
      <c r="BM128" s="65"/>
      <c r="BN128" s="65"/>
      <c r="BO128" s="65"/>
      <c r="BP128" s="65"/>
    </row>
    <row r="129" spans="1:68" x14ac:dyDescent="0.25">
      <c r="A129" s="54">
        <v>42431</v>
      </c>
      <c r="B129" s="55">
        <v>120</v>
      </c>
      <c r="C129" s="56">
        <v>3.7</v>
      </c>
      <c r="D129" s="56"/>
      <c r="E129" s="56"/>
      <c r="F129" s="57">
        <f t="shared" si="52"/>
        <v>0</v>
      </c>
      <c r="G129" s="4">
        <v>0</v>
      </c>
      <c r="H129" s="58">
        <v>42431</v>
      </c>
      <c r="I129" s="59">
        <v>1561.2000000000007</v>
      </c>
      <c r="J129" s="60">
        <f t="shared" si="53"/>
        <v>0.98641561887913065</v>
      </c>
      <c r="K129" s="60">
        <f t="shared" si="54"/>
        <v>0.94825072886297401</v>
      </c>
      <c r="L129" s="61">
        <f t="shared" si="78"/>
        <v>0.79837105043391732</v>
      </c>
      <c r="M129" s="4">
        <f t="shared" si="55"/>
        <v>2.9539728866054942</v>
      </c>
      <c r="N129" s="62">
        <f t="shared" si="69"/>
        <v>1.9977868308745299</v>
      </c>
      <c r="O129" s="61">
        <f t="shared" si="70"/>
        <v>100.44214166159649</v>
      </c>
      <c r="P129" s="7">
        <f t="shared" si="71"/>
        <v>0.36471365890194807</v>
      </c>
      <c r="Q129" s="61">
        <f t="shared" si="48"/>
        <v>0.73725243006428209</v>
      </c>
      <c r="R129" s="4">
        <f t="shared" si="56"/>
        <v>2.7278339912378438</v>
      </c>
      <c r="S129" s="62">
        <f t="shared" si="66"/>
        <v>1.8950508164612256</v>
      </c>
      <c r="T129" s="61">
        <f t="shared" si="72"/>
        <v>103.33252098277667</v>
      </c>
      <c r="U129" s="4">
        <f t="shared" si="67"/>
        <v>0.37520886340877518</v>
      </c>
      <c r="V129" s="4">
        <f>+AVERAGE(L121:L128)</f>
        <v>0.87527344674470398</v>
      </c>
      <c r="W129" s="4">
        <f t="shared" ref="W129:AE129" si="89">+AVERAGE(M121:M128)</f>
        <v>3.7608268742993145</v>
      </c>
      <c r="X129" s="4">
        <f t="shared" si="89"/>
        <v>2.7688040353799419</v>
      </c>
      <c r="Y129" s="4">
        <f t="shared" si="89"/>
        <v>109.63993157469905</v>
      </c>
      <c r="Z129" s="4">
        <f t="shared" si="89"/>
        <v>0.39811158886964071</v>
      </c>
      <c r="AA129" s="4">
        <f t="shared" si="89"/>
        <v>0.82301146630912947</v>
      </c>
      <c r="AB129" s="4">
        <f t="shared" si="89"/>
        <v>3.539590095276461</v>
      </c>
      <c r="AC129" s="4">
        <f t="shared" si="89"/>
        <v>2.6593336877259457</v>
      </c>
      <c r="AD129" s="4">
        <f t="shared" si="89"/>
        <v>112.05180247084213</v>
      </c>
      <c r="AE129" s="4">
        <f t="shared" si="89"/>
        <v>0.40686929001758221</v>
      </c>
      <c r="AF129" s="61">
        <f t="shared" si="57"/>
        <v>0.79837105043391732</v>
      </c>
      <c r="AG129" s="61">
        <f t="shared" si="58"/>
        <v>2.9539728866054942</v>
      </c>
      <c r="AH129" s="61">
        <f t="shared" si="50"/>
        <v>2.9539728866054942</v>
      </c>
      <c r="AI129" s="65">
        <f t="shared" si="73"/>
        <v>189.13141879423912</v>
      </c>
      <c r="AJ129" s="49">
        <f t="shared" si="68"/>
        <v>0.68675170223035276</v>
      </c>
      <c r="AK129" s="49" t="str">
        <f t="shared" si="64"/>
        <v xml:space="preserve"> </v>
      </c>
      <c r="AL129" s="61">
        <f t="shared" si="59"/>
        <v>0.73725243006428209</v>
      </c>
      <c r="AM129" s="61">
        <f t="shared" si="60"/>
        <v>2.7278339912378438</v>
      </c>
      <c r="AN129" s="61">
        <f t="shared" si="61"/>
        <v>2.7278339912378438</v>
      </c>
      <c r="AO129" s="65">
        <f t="shared" si="74"/>
        <v>199.98988911349539</v>
      </c>
      <c r="AP129" s="49">
        <f t="shared" si="75"/>
        <v>0.72617969903229995</v>
      </c>
      <c r="AQ129" s="49" t="str">
        <f t="shared" si="65"/>
        <v xml:space="preserve"> </v>
      </c>
      <c r="AR129" s="68">
        <v>42431</v>
      </c>
      <c r="AS129" s="69">
        <v>425.89070441021221</v>
      </c>
      <c r="AT129" s="69">
        <v>434.97463586526197</v>
      </c>
      <c r="AU129" s="69">
        <v>427.81937747817028</v>
      </c>
      <c r="AV129" s="69">
        <v>517.45879203574862</v>
      </c>
      <c r="AW129" s="69">
        <v>508.13210468986489</v>
      </c>
      <c r="AX129" s="69">
        <v>499.57740778952956</v>
      </c>
      <c r="AY129" s="70">
        <f t="shared" ref="AY129:BD129" si="90">+(AS129-$C$3)/($C$4-$C$3)</f>
        <v>0.32422187512785838</v>
      </c>
      <c r="AZ129" s="70">
        <f t="shared" si="90"/>
        <v>0.35720637569085678</v>
      </c>
      <c r="BA129" s="71">
        <f t="shared" si="90"/>
        <v>0.33122504530926022</v>
      </c>
      <c r="BB129" s="72">
        <f t="shared" si="90"/>
        <v>0.65671311559821577</v>
      </c>
      <c r="BC129" s="72">
        <f t="shared" si="90"/>
        <v>0.62284714847445488</v>
      </c>
      <c r="BD129" s="71">
        <f t="shared" si="90"/>
        <v>0.59178434200991126</v>
      </c>
      <c r="BE129" s="64">
        <v>4.1209022183536064</v>
      </c>
      <c r="BF129" s="64">
        <v>3.5994547882225612</v>
      </c>
      <c r="BG129" s="64">
        <v>2.6096716327824705</v>
      </c>
      <c r="BH129" s="64">
        <v>1.6451173905283127</v>
      </c>
      <c r="BI129" s="64">
        <v>2.2730566168748205</v>
      </c>
      <c r="BJ129" s="64">
        <v>2.497509249931293</v>
      </c>
      <c r="BK129" s="65">
        <v>4.1209022183536064</v>
      </c>
      <c r="BL129" s="65">
        <v>3.5994547882225612</v>
      </c>
      <c r="BM129" s="65">
        <v>2.6096716327824705</v>
      </c>
      <c r="BN129" s="65">
        <v>1.6451173905283127</v>
      </c>
      <c r="BO129" s="65">
        <v>2.2730566168748205</v>
      </c>
      <c r="BP129" s="65">
        <v>2.497509249931293</v>
      </c>
    </row>
    <row r="130" spans="1:68" x14ac:dyDescent="0.25">
      <c r="A130" s="54">
        <v>42432</v>
      </c>
      <c r="B130" s="55">
        <v>121</v>
      </c>
      <c r="C130" s="56">
        <v>3.6</v>
      </c>
      <c r="D130" s="56"/>
      <c r="E130" s="56"/>
      <c r="F130" s="57">
        <f t="shared" si="52"/>
        <v>0</v>
      </c>
      <c r="G130" s="4">
        <v>0</v>
      </c>
      <c r="H130" s="58">
        <v>42432</v>
      </c>
      <c r="I130" s="59">
        <v>1571.0000000000007</v>
      </c>
      <c r="J130" s="60">
        <f t="shared" si="53"/>
        <v>0.9926075693435269</v>
      </c>
      <c r="K130" s="60">
        <f t="shared" si="54"/>
        <v>0.95420310981535494</v>
      </c>
      <c r="L130" s="61">
        <f t="shared" si="78"/>
        <v>0.77944478316680621</v>
      </c>
      <c r="M130" s="4">
        <f t="shared" si="55"/>
        <v>2.8060012194005024</v>
      </c>
      <c r="N130" s="62">
        <f t="shared" si="69"/>
        <v>1.8607035847470637</v>
      </c>
      <c r="O130" s="61">
        <f t="shared" si="70"/>
        <v>98.581438076849437</v>
      </c>
      <c r="P130" s="7">
        <f t="shared" si="71"/>
        <v>0.35795729149182803</v>
      </c>
      <c r="Q130" s="61">
        <f t="shared" si="48"/>
        <v>0.71612727934895426</v>
      </c>
      <c r="R130" s="4">
        <f>+Q130*C130</f>
        <v>2.5780582056562356</v>
      </c>
      <c r="S130" s="62">
        <f t="shared" si="66"/>
        <v>1.75874598026535</v>
      </c>
      <c r="T130" s="61">
        <f>+T129-S130+D130</f>
        <v>101.57377500251133</v>
      </c>
      <c r="U130" s="4">
        <f t="shared" si="67"/>
        <v>0.36882271242741954</v>
      </c>
      <c r="AF130" s="61">
        <f t="shared" si="57"/>
        <v>0.77944478316680621</v>
      </c>
      <c r="AG130" s="61">
        <f t="shared" si="58"/>
        <v>2.8060012194005024</v>
      </c>
      <c r="AH130" s="61">
        <f t="shared" si="50"/>
        <v>2.8060012194005024</v>
      </c>
      <c r="AI130" s="65">
        <f t="shared" si="73"/>
        <v>186.32541757483861</v>
      </c>
      <c r="AJ130" s="49">
        <f t="shared" si="68"/>
        <v>0.6765628815353617</v>
      </c>
      <c r="AK130" s="49" t="str">
        <f t="shared" si="64"/>
        <v xml:space="preserve"> </v>
      </c>
      <c r="AL130" s="61">
        <f t="shared" si="59"/>
        <v>0.71612727934895426</v>
      </c>
      <c r="AM130" s="61">
        <f t="shared" si="60"/>
        <v>2.5780582056562356</v>
      </c>
      <c r="AN130" s="61">
        <f t="shared" si="61"/>
        <v>2.5780582056562356</v>
      </c>
      <c r="AO130" s="65">
        <f t="shared" si="74"/>
        <v>197.41183090783915</v>
      </c>
      <c r="AP130" s="49">
        <f t="shared" si="75"/>
        <v>0.71681855812577766</v>
      </c>
      <c r="AQ130" s="49" t="str">
        <f t="shared" si="65"/>
        <v xml:space="preserve"> </v>
      </c>
      <c r="AY130" s="51"/>
      <c r="AZ130" s="51"/>
      <c r="BB130" s="52"/>
      <c r="BC130" s="52"/>
      <c r="BE130" s="64">
        <v>4.1209022183536064</v>
      </c>
      <c r="BF130" s="64">
        <v>3.5994547882225612</v>
      </c>
      <c r="BG130" s="64">
        <v>2.6096716327824705</v>
      </c>
      <c r="BH130" s="64">
        <v>1.6451173905283127</v>
      </c>
      <c r="BI130" s="64">
        <v>2.2730566168748205</v>
      </c>
      <c r="BJ130" s="64">
        <v>2.497509249931293</v>
      </c>
      <c r="BK130" s="65"/>
      <c r="BL130" s="65"/>
      <c r="BM130" s="65"/>
      <c r="BN130" s="65"/>
      <c r="BO130" s="65"/>
      <c r="BP130" s="65"/>
    </row>
    <row r="131" spans="1:68" x14ac:dyDescent="0.25">
      <c r="A131" s="54">
        <v>42433</v>
      </c>
      <c r="B131" s="55">
        <v>122</v>
      </c>
      <c r="C131" s="56">
        <v>2.1</v>
      </c>
      <c r="D131" s="56">
        <v>10.5</v>
      </c>
      <c r="E131" s="56"/>
      <c r="F131" s="57">
        <f t="shared" si="52"/>
        <v>0</v>
      </c>
      <c r="G131" s="4">
        <v>10.5</v>
      </c>
      <c r="H131" s="58">
        <v>42433</v>
      </c>
      <c r="I131" s="78">
        <v>1582.7000000000007</v>
      </c>
      <c r="J131" s="60">
        <f t="shared" si="53"/>
        <v>1</v>
      </c>
      <c r="K131" s="60">
        <f t="shared" si="54"/>
        <v>0.96130952380952406</v>
      </c>
      <c r="L131" s="61">
        <f t="shared" si="78"/>
        <v>0.75640163159013551</v>
      </c>
      <c r="M131" s="4">
        <f t="shared" si="55"/>
        <v>1.5884434263392846</v>
      </c>
      <c r="N131" s="62">
        <f t="shared" si="69"/>
        <v>1.0338089210552897</v>
      </c>
      <c r="O131" s="61">
        <f t="shared" si="70"/>
        <v>108.04762915579414</v>
      </c>
      <c r="P131" s="7">
        <f t="shared" si="71"/>
        <v>0.39232980811835205</v>
      </c>
      <c r="Q131" s="61">
        <f t="shared" si="48"/>
        <v>0.69039999999999979</v>
      </c>
      <c r="R131" s="4">
        <f t="shared" si="56"/>
        <v>1.4498399999999996</v>
      </c>
      <c r="S131" s="62">
        <f t="shared" si="66"/>
        <v>0.97224349342867222</v>
      </c>
      <c r="T131" s="61">
        <f t="shared" si="72"/>
        <v>111.10153150908265</v>
      </c>
      <c r="U131" s="4">
        <f t="shared" si="67"/>
        <v>0.40341877817386584</v>
      </c>
      <c r="AF131" s="61">
        <f t="shared" si="57"/>
        <v>0.75640163159013551</v>
      </c>
      <c r="AG131" s="61">
        <f t="shared" si="58"/>
        <v>1.5884434263392846</v>
      </c>
      <c r="AH131" s="61">
        <f t="shared" si="50"/>
        <v>1.5884434263392846</v>
      </c>
      <c r="AI131" s="65">
        <f t="shared" si="73"/>
        <v>195.23697414849931</v>
      </c>
      <c r="AJ131" s="49">
        <f t="shared" si="68"/>
        <v>0.70892147475853062</v>
      </c>
      <c r="AK131" s="49" t="str">
        <f t="shared" si="64"/>
        <v xml:space="preserve"> </v>
      </c>
      <c r="AL131" s="61">
        <f t="shared" si="59"/>
        <v>0.69039999999999979</v>
      </c>
      <c r="AM131" s="61">
        <f t="shared" si="60"/>
        <v>1.4498399999999996</v>
      </c>
      <c r="AN131" s="61">
        <f t="shared" si="61"/>
        <v>1.4498399999999996</v>
      </c>
      <c r="AO131" s="65">
        <f t="shared" si="74"/>
        <v>206.46199090783915</v>
      </c>
      <c r="AP131" s="49">
        <f t="shared" si="75"/>
        <v>0.74968043176412191</v>
      </c>
      <c r="AQ131" s="49" t="str">
        <f t="shared" si="65"/>
        <v xml:space="preserve"> </v>
      </c>
      <c r="AY131" s="51"/>
      <c r="AZ131" s="51"/>
      <c r="BB131" s="52"/>
      <c r="BC131" s="52"/>
      <c r="BE131" s="64">
        <v>4.1209022183536064</v>
      </c>
      <c r="BF131" s="64">
        <v>3.5994547882225612</v>
      </c>
      <c r="BG131" s="64">
        <v>2.6096716327824705</v>
      </c>
      <c r="BH131" s="64">
        <v>1.6451173905283127</v>
      </c>
      <c r="BI131" s="64">
        <v>2.2730566168748205</v>
      </c>
      <c r="BJ131" s="64">
        <v>2.497509249931293</v>
      </c>
      <c r="BK131" s="65"/>
      <c r="BL131" s="65"/>
      <c r="BM131" s="65"/>
      <c r="BN131" s="65"/>
      <c r="BO131" s="65"/>
      <c r="BP131" s="65"/>
    </row>
    <row r="132" spans="1:68" x14ac:dyDescent="0.25">
      <c r="A132" s="54">
        <v>42434</v>
      </c>
      <c r="B132" s="55">
        <v>123</v>
      </c>
      <c r="C132" s="56">
        <v>4.0999999999999996</v>
      </c>
      <c r="D132" s="56"/>
      <c r="E132" s="56"/>
      <c r="F132" s="57">
        <f t="shared" si="52"/>
        <v>0</v>
      </c>
      <c r="G132" s="4">
        <v>0</v>
      </c>
      <c r="H132" s="58">
        <v>42434</v>
      </c>
      <c r="I132" s="59">
        <v>1591.3000000000006</v>
      </c>
      <c r="J132" s="60"/>
      <c r="K132" s="60">
        <f t="shared" si="54"/>
        <v>0.96653304178814403</v>
      </c>
      <c r="L132" s="61">
        <f t="shared" si="78"/>
        <v>0.73915335364401302</v>
      </c>
      <c r="M132" s="4">
        <f t="shared" si="55"/>
        <v>3.0305287499404532</v>
      </c>
      <c r="N132" s="62">
        <f t="shared" si="69"/>
        <v>2.1617577508387043</v>
      </c>
      <c r="O132" s="61">
        <f t="shared" si="70"/>
        <v>105.88587140495544</v>
      </c>
      <c r="P132" s="7">
        <f t="shared" si="71"/>
        <v>0.38448028832590941</v>
      </c>
      <c r="AF132" s="61">
        <f t="shared" si="57"/>
        <v>0.73915335364401302</v>
      </c>
      <c r="AG132" s="61">
        <f t="shared" si="58"/>
        <v>3.0305287499404532</v>
      </c>
      <c r="AH132" s="61">
        <f t="shared" si="50"/>
        <v>3.0305287499404532</v>
      </c>
      <c r="AI132" s="65">
        <f t="shared" si="73"/>
        <v>192.20644539855886</v>
      </c>
      <c r="AJ132" s="49">
        <f t="shared" si="68"/>
        <v>0.69791737617486882</v>
      </c>
      <c r="AK132" s="49" t="str">
        <f t="shared" si="64"/>
        <v xml:space="preserve"> </v>
      </c>
      <c r="AL132" s="61"/>
      <c r="AM132" s="61"/>
      <c r="AN132" s="61"/>
      <c r="AO132" s="65"/>
      <c r="AP132" s="49"/>
      <c r="AQ132" s="49" t="str">
        <f t="shared" si="65"/>
        <v xml:space="preserve"> </v>
      </c>
      <c r="AY132" s="51"/>
      <c r="AZ132" s="51"/>
      <c r="BB132" s="52"/>
      <c r="BC132" s="52"/>
      <c r="BE132" s="64">
        <v>4.1209022183536064</v>
      </c>
      <c r="BF132" s="64">
        <v>3.5994547882225612</v>
      </c>
      <c r="BG132" s="64">
        <v>2.6096716327824705</v>
      </c>
      <c r="BH132" s="64">
        <v>1.6451173905283127</v>
      </c>
      <c r="BI132" s="64">
        <v>2.2730566168748205</v>
      </c>
      <c r="BJ132" s="64">
        <v>2.497509249931293</v>
      </c>
      <c r="BK132" s="65"/>
      <c r="BL132" s="65"/>
      <c r="BM132" s="65"/>
      <c r="BN132" s="65"/>
      <c r="BO132" s="65"/>
      <c r="BP132" s="65"/>
    </row>
    <row r="133" spans="1:68" x14ac:dyDescent="0.25">
      <c r="A133" s="54">
        <v>42435</v>
      </c>
      <c r="B133" s="55">
        <v>124</v>
      </c>
      <c r="C133" s="56">
        <v>3.6</v>
      </c>
      <c r="D133" s="56"/>
      <c r="E133" s="56"/>
      <c r="F133" s="57">
        <f t="shared" si="52"/>
        <v>0</v>
      </c>
      <c r="G133" s="4">
        <v>0</v>
      </c>
      <c r="H133" s="58">
        <v>42435</v>
      </c>
      <c r="I133" s="59">
        <v>1599.3000000000006</v>
      </c>
      <c r="J133" s="60"/>
      <c r="K133" s="60">
        <f t="shared" si="54"/>
        <v>0.97139212827988353</v>
      </c>
      <c r="L133" s="61">
        <f t="shared" si="78"/>
        <v>0.72287219351232268</v>
      </c>
      <c r="M133" s="4">
        <f t="shared" si="55"/>
        <v>2.6023398966443616</v>
      </c>
      <c r="N133" s="62">
        <f t="shared" si="69"/>
        <v>1.8191788977888026</v>
      </c>
      <c r="O133" s="61">
        <f t="shared" si="70"/>
        <v>104.06669250716664</v>
      </c>
      <c r="P133" s="7">
        <f t="shared" si="71"/>
        <v>0.37787470046175253</v>
      </c>
      <c r="AF133" s="61">
        <f t="shared" si="57"/>
        <v>0.72287219351232268</v>
      </c>
      <c r="AG133" s="61">
        <f t="shared" si="58"/>
        <v>2.6023398966443616</v>
      </c>
      <c r="AH133" s="61">
        <f t="shared" si="50"/>
        <v>2.6023398966443616</v>
      </c>
      <c r="AI133" s="65">
        <f t="shared" si="73"/>
        <v>189.60410550191449</v>
      </c>
      <c r="AJ133" s="49">
        <f t="shared" si="68"/>
        <v>0.68846806645575342</v>
      </c>
      <c r="AK133" s="49" t="str">
        <f t="shared" si="64"/>
        <v xml:space="preserve"> </v>
      </c>
      <c r="AL133" s="61"/>
      <c r="AM133" s="61"/>
      <c r="AN133" s="61"/>
      <c r="AO133" s="65"/>
      <c r="AP133" s="49"/>
      <c r="AQ133" s="49" t="str">
        <f t="shared" si="65"/>
        <v xml:space="preserve"> </v>
      </c>
      <c r="AY133" s="51"/>
      <c r="AZ133" s="51"/>
      <c r="BB133" s="52"/>
      <c r="BC133" s="52"/>
      <c r="BE133" s="64">
        <v>4.1209022183536064</v>
      </c>
      <c r="BF133" s="64">
        <v>3.5994547882225612</v>
      </c>
      <c r="BG133" s="64">
        <v>2.6096716327824705</v>
      </c>
      <c r="BH133" s="64">
        <v>1.6451173905283127</v>
      </c>
      <c r="BI133" s="64">
        <v>2.2730566168748205</v>
      </c>
      <c r="BJ133" s="64">
        <v>2.497509249931293</v>
      </c>
      <c r="BK133" s="65"/>
      <c r="BL133" s="65"/>
      <c r="BM133" s="65"/>
      <c r="BN133" s="65"/>
      <c r="BO133" s="65"/>
      <c r="BP133" s="65"/>
    </row>
    <row r="134" spans="1:68" x14ac:dyDescent="0.25">
      <c r="A134" s="54">
        <v>42436</v>
      </c>
      <c r="B134" s="55">
        <v>125</v>
      </c>
      <c r="C134" s="56">
        <v>3.3</v>
      </c>
      <c r="D134" s="56"/>
      <c r="E134" s="56"/>
      <c r="F134" s="57">
        <f t="shared" si="52"/>
        <v>0</v>
      </c>
      <c r="G134" s="4">
        <v>0</v>
      </c>
      <c r="H134" s="58">
        <v>42436</v>
      </c>
      <c r="I134" s="59">
        <v>1608.4000000000005</v>
      </c>
      <c r="J134" s="60"/>
      <c r="K134" s="60">
        <f t="shared" si="54"/>
        <v>0.97691933916423723</v>
      </c>
      <c r="L134" s="61">
        <f t="shared" si="78"/>
        <v>0.70407554459309674</v>
      </c>
      <c r="M134" s="4">
        <f t="shared" si="55"/>
        <v>2.3234492971572189</v>
      </c>
      <c r="N134" s="62">
        <f t="shared" si="69"/>
        <v>1.59631401309337</v>
      </c>
      <c r="O134" s="61">
        <f t="shared" si="70"/>
        <v>102.47037849407326</v>
      </c>
      <c r="P134" s="7">
        <f t="shared" si="71"/>
        <v>0.37207835328276423</v>
      </c>
      <c r="AF134" s="61">
        <f t="shared" si="57"/>
        <v>0.70407554459309674</v>
      </c>
      <c r="AG134" s="61">
        <f t="shared" si="58"/>
        <v>2.3234492971572189</v>
      </c>
      <c r="AH134" s="61">
        <f t="shared" si="50"/>
        <v>2.3234492971572189</v>
      </c>
      <c r="AI134" s="65">
        <f t="shared" si="73"/>
        <v>187.28065620475726</v>
      </c>
      <c r="AJ134" s="49">
        <f t="shared" si="68"/>
        <v>0.68003143138982314</v>
      </c>
      <c r="AK134" s="49" t="str">
        <f t="shared" si="64"/>
        <v xml:space="preserve"> </v>
      </c>
      <c r="AL134" s="61"/>
      <c r="AM134" s="61"/>
      <c r="AN134" s="61"/>
      <c r="AO134" s="65"/>
      <c r="AP134" s="49"/>
      <c r="AQ134" s="49" t="str">
        <f t="shared" si="65"/>
        <v xml:space="preserve"> </v>
      </c>
      <c r="AY134" s="51"/>
      <c r="AZ134" s="51"/>
      <c r="BB134" s="52"/>
      <c r="BC134" s="52"/>
      <c r="BE134" s="64">
        <v>4.1209022183536064</v>
      </c>
      <c r="BF134" s="64">
        <v>3.5994547882225612</v>
      </c>
      <c r="BG134" s="64">
        <v>2.6096716327824705</v>
      </c>
      <c r="BH134" s="64">
        <v>1.6451173905283127</v>
      </c>
      <c r="BI134" s="64">
        <v>2.2730566168748205</v>
      </c>
      <c r="BJ134" s="64">
        <v>2.497509249931293</v>
      </c>
      <c r="BK134" s="65"/>
      <c r="BL134" s="65"/>
      <c r="BM134" s="65"/>
      <c r="BN134" s="65"/>
      <c r="BO134" s="65"/>
      <c r="BP134" s="65"/>
    </row>
    <row r="135" spans="1:68" x14ac:dyDescent="0.25">
      <c r="A135" s="54">
        <v>42437</v>
      </c>
      <c r="B135" s="55">
        <v>126</v>
      </c>
      <c r="C135" s="56">
        <v>3.7</v>
      </c>
      <c r="D135" s="56"/>
      <c r="E135" s="56"/>
      <c r="F135" s="57">
        <f t="shared" si="52"/>
        <v>0</v>
      </c>
      <c r="G135" s="4">
        <v>0</v>
      </c>
      <c r="H135" s="58">
        <v>42437</v>
      </c>
      <c r="I135" s="59">
        <v>1620.4000000000005</v>
      </c>
      <c r="J135" s="60"/>
      <c r="K135" s="60">
        <f t="shared" si="54"/>
        <v>0.98420796890184659</v>
      </c>
      <c r="L135" s="61">
        <f t="shared" si="78"/>
        <v>0.67883831350741042</v>
      </c>
      <c r="M135" s="4">
        <f t="shared" si="55"/>
        <v>2.5117017599774187</v>
      </c>
      <c r="N135" s="62">
        <f t="shared" si="69"/>
        <v>1.6991815541633066</v>
      </c>
      <c r="O135" s="61">
        <f t="shared" si="70"/>
        <v>100.77119693990996</v>
      </c>
      <c r="P135" s="7">
        <f t="shared" si="71"/>
        <v>0.36590848562058809</v>
      </c>
      <c r="AF135" s="61">
        <f t="shared" si="57"/>
        <v>0.67883831350741042</v>
      </c>
      <c r="AG135" s="61">
        <f t="shared" si="58"/>
        <v>2.5117017599774187</v>
      </c>
      <c r="AH135" s="61">
        <f t="shared" si="50"/>
        <v>2.5117017599774187</v>
      </c>
      <c r="AI135" s="65">
        <f t="shared" si="73"/>
        <v>184.76895444477984</v>
      </c>
      <c r="AJ135" s="49">
        <f t="shared" si="68"/>
        <v>0.67091123618293336</v>
      </c>
      <c r="AK135" s="49" t="str">
        <f t="shared" si="64"/>
        <v xml:space="preserve"> </v>
      </c>
      <c r="AL135" s="61"/>
      <c r="AM135" s="61"/>
      <c r="AN135" s="61"/>
      <c r="AO135" s="65"/>
      <c r="AP135" s="49"/>
      <c r="AQ135" s="49" t="str">
        <f t="shared" si="65"/>
        <v xml:space="preserve"> </v>
      </c>
      <c r="AY135" s="51"/>
      <c r="AZ135" s="51"/>
      <c r="BB135" s="52"/>
      <c r="BC135" s="52"/>
      <c r="BE135" s="64">
        <v>4.1209022183536064</v>
      </c>
      <c r="BF135" s="64">
        <v>3.5994547882225612</v>
      </c>
      <c r="BG135" s="64">
        <v>2.6096716327824705</v>
      </c>
      <c r="BH135" s="64">
        <v>1.6451173905283127</v>
      </c>
      <c r="BI135" s="64">
        <v>2.2730566168748205</v>
      </c>
      <c r="BJ135" s="64">
        <v>2.497509249931293</v>
      </c>
      <c r="BK135" s="65"/>
      <c r="BL135" s="65"/>
      <c r="BM135" s="65"/>
      <c r="BN135" s="65"/>
      <c r="BO135" s="65"/>
      <c r="BP135" s="65"/>
    </row>
    <row r="136" spans="1:68" x14ac:dyDescent="0.25">
      <c r="A136" s="74">
        <v>42438</v>
      </c>
      <c r="B136" s="55">
        <v>127</v>
      </c>
      <c r="C136" s="56">
        <v>3.2</v>
      </c>
      <c r="D136" s="56"/>
      <c r="E136" s="56"/>
      <c r="F136" s="57">
        <f t="shared" si="52"/>
        <v>0</v>
      </c>
      <c r="G136" s="4">
        <v>0</v>
      </c>
      <c r="H136" s="75">
        <v>42438</v>
      </c>
      <c r="I136" s="59">
        <v>1629.5000000000005</v>
      </c>
      <c r="J136" s="60"/>
      <c r="K136" s="60">
        <f t="shared" si="54"/>
        <v>0.98973517978620029</v>
      </c>
      <c r="L136" s="61">
        <f t="shared" si="78"/>
        <v>0.65935849528001034</v>
      </c>
      <c r="M136" s="4">
        <f t="shared" si="55"/>
        <v>2.1099471848960332</v>
      </c>
      <c r="N136" s="62">
        <f t="shared" si="69"/>
        <v>1.4037228712086007</v>
      </c>
      <c r="O136" s="61">
        <f t="shared" si="70"/>
        <v>99.367474068701355</v>
      </c>
      <c r="P136" s="7">
        <f t="shared" si="71"/>
        <v>0.36081145268228526</v>
      </c>
      <c r="V136" s="4">
        <f>+AVERAGE(L129:L135)</f>
        <v>0.73987955292110019</v>
      </c>
      <c r="W136" s="4">
        <f t="shared" ref="W136:AE136" si="91">+AVERAGE(M129:M135)</f>
        <v>2.5452053194378195</v>
      </c>
      <c r="X136" s="4">
        <f t="shared" si="91"/>
        <v>1.738390221794438</v>
      </c>
      <c r="Y136" s="4">
        <f t="shared" si="91"/>
        <v>102.89504974862075</v>
      </c>
      <c r="Z136" s="4">
        <f t="shared" si="91"/>
        <v>0.37362036945759175</v>
      </c>
      <c r="AA136" s="4">
        <f t="shared" si="91"/>
        <v>0.71459323647107864</v>
      </c>
      <c r="AB136" s="4">
        <f t="shared" si="91"/>
        <v>2.2519107322980267</v>
      </c>
      <c r="AC136" s="4">
        <f t="shared" si="91"/>
        <v>1.5420134300517494</v>
      </c>
      <c r="AD136" s="4">
        <f t="shared" si="91"/>
        <v>105.33594249812354</v>
      </c>
      <c r="AE136" s="4">
        <f t="shared" si="91"/>
        <v>0.38248345133668682</v>
      </c>
      <c r="AF136" s="61">
        <f t="shared" si="57"/>
        <v>0.65935849528001034</v>
      </c>
      <c r="AG136" s="61">
        <f t="shared" si="58"/>
        <v>2.1099471848960332</v>
      </c>
      <c r="AH136" s="61">
        <f t="shared" si="50"/>
        <v>2.1099471848960332</v>
      </c>
      <c r="AI136" s="65">
        <f t="shared" si="73"/>
        <v>182.65900725988379</v>
      </c>
      <c r="AJ136" s="49">
        <f t="shared" si="68"/>
        <v>0.66324984480713078</v>
      </c>
      <c r="AK136" s="49" t="str">
        <f t="shared" si="64"/>
        <v xml:space="preserve"> </v>
      </c>
      <c r="AL136" s="61"/>
      <c r="AM136" s="61"/>
      <c r="AN136" s="61"/>
      <c r="AO136" s="65"/>
      <c r="AP136" s="49"/>
      <c r="AQ136" s="49" t="str">
        <f t="shared" si="65"/>
        <v xml:space="preserve"> </v>
      </c>
      <c r="AR136" s="68">
        <v>42438</v>
      </c>
      <c r="AS136" s="69">
        <v>417.20669047096635</v>
      </c>
      <c r="AT136" s="69">
        <v>429.56323954713781</v>
      </c>
      <c r="AU136" s="69">
        <v>424.25472023852831</v>
      </c>
      <c r="AV136" s="69">
        <v>504.83879427708484</v>
      </c>
      <c r="AW136" s="69">
        <v>493.43592117230691</v>
      </c>
      <c r="AX136" s="69">
        <v>491.8097063600523</v>
      </c>
      <c r="AY136" s="70">
        <f t="shared" ref="AY136:BD136" si="92">+(AS136-$C$3)/($C$4-$C$3)</f>
        <v>0.29268950788295689</v>
      </c>
      <c r="AZ136" s="70">
        <f t="shared" si="92"/>
        <v>0.33755715158728322</v>
      </c>
      <c r="BA136" s="71">
        <f t="shared" si="92"/>
        <v>0.31828148234759729</v>
      </c>
      <c r="BB136" s="72">
        <f t="shared" si="92"/>
        <v>0.61088886810851428</v>
      </c>
      <c r="BC136" s="72">
        <f t="shared" si="92"/>
        <v>0.56948410011730899</v>
      </c>
      <c r="BD136" s="71">
        <f t="shared" si="92"/>
        <v>0.5635791806828333</v>
      </c>
      <c r="BE136" s="64">
        <v>1.1608114459925583</v>
      </c>
      <c r="BF136" s="64">
        <v>1.0019183332184207</v>
      </c>
      <c r="BG136" s="64">
        <v>2.0421733203768011</v>
      </c>
      <c r="BH136" s="64">
        <v>1.5115202636531724</v>
      </c>
      <c r="BI136" s="64">
        <v>1.6784683132450644</v>
      </c>
      <c r="BJ136" s="64">
        <v>1.5734048410338752</v>
      </c>
      <c r="BK136" s="65">
        <v>1.1608114459925583</v>
      </c>
      <c r="BL136" s="65">
        <v>1.0019183332184207</v>
      </c>
      <c r="BM136" s="65">
        <v>2.0421733203768011</v>
      </c>
      <c r="BN136" s="65">
        <v>1.5115202636531724</v>
      </c>
      <c r="BO136" s="65">
        <v>1.6784683132450644</v>
      </c>
      <c r="BP136" s="65">
        <v>1.5734048410338752</v>
      </c>
    </row>
    <row r="137" spans="1:68" x14ac:dyDescent="0.25">
      <c r="A137" s="54">
        <v>42439</v>
      </c>
      <c r="B137" s="55">
        <v>128</v>
      </c>
      <c r="C137" s="56">
        <v>2.9</v>
      </c>
      <c r="D137" s="56"/>
      <c r="E137" s="56"/>
      <c r="F137" s="57">
        <f t="shared" si="52"/>
        <v>0</v>
      </c>
      <c r="G137" s="4">
        <v>0</v>
      </c>
      <c r="H137" s="58">
        <v>42439</v>
      </c>
      <c r="I137" s="59">
        <v>1638.1000000000004</v>
      </c>
      <c r="J137" s="60"/>
      <c r="K137" s="60">
        <f t="shared" si="54"/>
        <v>0.99495869776482027</v>
      </c>
      <c r="L137" s="61">
        <f t="shared" si="78"/>
        <v>0.64067819825595274</v>
      </c>
      <c r="M137" s="4">
        <f t="shared" si="55"/>
        <v>1.8579667749422628</v>
      </c>
      <c r="N137" s="62">
        <f t="shared" si="69"/>
        <v>1.2188648929133425</v>
      </c>
      <c r="O137" s="61">
        <f t="shared" si="70"/>
        <v>98.14860917578801</v>
      </c>
      <c r="P137" s="7">
        <f t="shared" si="71"/>
        <v>0.35638565423307195</v>
      </c>
      <c r="AF137" s="61">
        <f t="shared" si="57"/>
        <v>0.64067819825595274</v>
      </c>
      <c r="AG137" s="61">
        <f t="shared" si="58"/>
        <v>1.8579667749422628</v>
      </c>
      <c r="AH137" s="61">
        <f t="shared" ref="AH137:AH138" si="93">+IF(AJ136&lt;$M$3,AJ136*1/$M$3*AG137,AG137)</f>
        <v>1.8579667749422628</v>
      </c>
      <c r="AI137" s="65">
        <f t="shared" si="73"/>
        <v>180.80104048494152</v>
      </c>
      <c r="AJ137" s="49">
        <f t="shared" si="68"/>
        <v>0.65650341497800124</v>
      </c>
      <c r="BE137" s="64">
        <v>1.1608114459925583</v>
      </c>
      <c r="BF137" s="64">
        <v>1.0019183332184207</v>
      </c>
      <c r="BG137" s="64">
        <v>2.0421733203768011</v>
      </c>
      <c r="BH137" s="64">
        <v>1.5115202636531724</v>
      </c>
      <c r="BI137" s="64">
        <v>1.6784683132450644</v>
      </c>
      <c r="BJ137" s="64">
        <v>1.5734048410338752</v>
      </c>
      <c r="BK137" s="65"/>
      <c r="BL137" s="65"/>
      <c r="BM137" s="65"/>
      <c r="BN137" s="65"/>
      <c r="BO137" s="65"/>
      <c r="BP137" s="65"/>
    </row>
    <row r="138" spans="1:68" x14ac:dyDescent="0.25">
      <c r="A138" s="54">
        <v>42440</v>
      </c>
      <c r="B138" s="55">
        <v>129</v>
      </c>
      <c r="C138" s="56">
        <v>3.5</v>
      </c>
      <c r="D138" s="56"/>
      <c r="E138" s="56"/>
      <c r="F138" s="57">
        <f t="shared" ref="F138:F142" si="94">+E138*$F$6</f>
        <v>0</v>
      </c>
      <c r="G138" s="4">
        <v>0</v>
      </c>
      <c r="H138" s="58">
        <v>42440</v>
      </c>
      <c r="I138" s="78">
        <v>1646.4000000000003</v>
      </c>
      <c r="J138" s="60"/>
      <c r="K138" s="60">
        <f t="shared" ref="K138" si="95">+I138/$I$138</f>
        <v>1</v>
      </c>
      <c r="L138" s="61">
        <f>+IF(K138&lt;0.2,((2/($M$1^0.49))*EXP((-0.02-0.04*LN($M$1))*$C138)),(-4.8222*K138^2+5.9944*K138-0.5498))</f>
        <v>0.62240000000000018</v>
      </c>
      <c r="M138" s="4">
        <f t="shared" ref="M138" si="96">+L138*C138</f>
        <v>2.1784000000000008</v>
      </c>
      <c r="N138" s="62">
        <f t="shared" si="69"/>
        <v>1.4115463803296802</v>
      </c>
      <c r="O138" s="61">
        <f t="shared" si="70"/>
        <v>96.737062795458328</v>
      </c>
      <c r="P138" s="7">
        <f t="shared" si="71"/>
        <v>0.35126021349113412</v>
      </c>
      <c r="AF138" s="61">
        <f t="shared" ref="AF138" si="97">+IF($K138&lt;0.2,((2/($M$1^0.49))*EXP((-0.02-0.04*LN($M$1))*$C138)),(-4.8222*$K138^2+5.9944*$K138-0.5498))</f>
        <v>0.62240000000000018</v>
      </c>
      <c r="AG138" s="61">
        <f t="shared" ref="AG138" si="98">+($AF138*$C138)</f>
        <v>2.1784000000000008</v>
      </c>
      <c r="AH138" s="61">
        <f t="shared" si="93"/>
        <v>2.1784000000000008</v>
      </c>
      <c r="AI138" s="65">
        <f t="shared" si="73"/>
        <v>178.62264048494151</v>
      </c>
      <c r="AJ138" s="49">
        <f t="shared" si="68"/>
        <v>0.64859346581315003</v>
      </c>
      <c r="BE138" s="64">
        <v>1.1608114459925583</v>
      </c>
      <c r="BF138" s="64">
        <v>1.0019183332184207</v>
      </c>
      <c r="BG138" s="64">
        <v>2.0421733203768011</v>
      </c>
      <c r="BH138" s="64">
        <v>1.5115202636531724</v>
      </c>
      <c r="BI138" s="64">
        <v>1.6784683132450644</v>
      </c>
      <c r="BJ138" s="64">
        <v>1.5734048410338752</v>
      </c>
      <c r="BK138" s="65"/>
      <c r="BL138" s="65"/>
      <c r="BM138" s="65"/>
      <c r="BN138" s="65"/>
      <c r="BO138" s="65"/>
      <c r="BP138" s="65"/>
    </row>
    <row r="139" spans="1:68" x14ac:dyDescent="0.25">
      <c r="A139" s="54">
        <v>42441</v>
      </c>
      <c r="B139" s="55">
        <v>130</v>
      </c>
      <c r="C139" s="56">
        <v>3.5</v>
      </c>
      <c r="D139" s="56"/>
      <c r="E139" s="56"/>
      <c r="F139" s="57">
        <f t="shared" si="94"/>
        <v>0</v>
      </c>
      <c r="G139" s="4">
        <v>0</v>
      </c>
      <c r="H139" s="58">
        <v>42441</v>
      </c>
      <c r="I139" s="59">
        <v>1653.2000000000003</v>
      </c>
      <c r="J139" s="59"/>
      <c r="K139" s="59"/>
      <c r="BE139" s="64">
        <v>1.1608114459925583</v>
      </c>
      <c r="BF139" s="64">
        <v>1.0019183332184207</v>
      </c>
      <c r="BG139" s="64">
        <v>2.0421733203768011</v>
      </c>
      <c r="BH139" s="64">
        <v>1.5115202636531724</v>
      </c>
      <c r="BI139" s="64">
        <v>1.6784683132450644</v>
      </c>
      <c r="BJ139" s="64">
        <v>1.5734048410338752</v>
      </c>
      <c r="BK139" s="65"/>
      <c r="BL139" s="65"/>
      <c r="BM139" s="65"/>
      <c r="BN139" s="65"/>
      <c r="BO139" s="65"/>
      <c r="BP139" s="65"/>
    </row>
    <row r="140" spans="1:68" x14ac:dyDescent="0.25">
      <c r="A140" s="54">
        <v>42442</v>
      </c>
      <c r="B140" s="55">
        <v>131</v>
      </c>
      <c r="C140" s="56">
        <v>3.5</v>
      </c>
      <c r="D140" s="56"/>
      <c r="E140" s="56"/>
      <c r="F140" s="57">
        <f t="shared" si="94"/>
        <v>0</v>
      </c>
      <c r="G140" s="4">
        <v>0</v>
      </c>
      <c r="H140" s="58">
        <v>42442</v>
      </c>
      <c r="I140" s="59">
        <v>1660.3000000000002</v>
      </c>
      <c r="J140" s="59"/>
      <c r="K140" s="59"/>
      <c r="BE140" s="64">
        <v>1.1608114459925583</v>
      </c>
      <c r="BF140" s="64">
        <v>1.0019183332184207</v>
      </c>
      <c r="BG140" s="64">
        <v>2.0421733203768011</v>
      </c>
      <c r="BH140" s="64">
        <v>1.5115202636531724</v>
      </c>
      <c r="BI140" s="64">
        <v>1.6784683132450644</v>
      </c>
      <c r="BJ140" s="64">
        <v>1.5734048410338752</v>
      </c>
      <c r="BK140" s="65"/>
      <c r="BL140" s="65"/>
      <c r="BM140" s="65"/>
      <c r="BN140" s="65"/>
      <c r="BO140" s="65"/>
      <c r="BP140" s="65"/>
    </row>
    <row r="141" spans="1:68" ht="15.75" thickBot="1" x14ac:dyDescent="0.3">
      <c r="A141" s="54">
        <v>42443</v>
      </c>
      <c r="B141" s="55">
        <v>132</v>
      </c>
      <c r="C141" s="56">
        <v>3.4</v>
      </c>
      <c r="D141" s="56"/>
      <c r="E141" s="56"/>
      <c r="F141" s="57">
        <f t="shared" si="94"/>
        <v>0</v>
      </c>
      <c r="G141" s="4">
        <v>0</v>
      </c>
      <c r="H141" s="58">
        <v>42443</v>
      </c>
      <c r="I141" s="59">
        <v>1672.4</v>
      </c>
      <c r="J141" s="59"/>
      <c r="K141" s="59"/>
      <c r="BE141" s="64">
        <v>1.1608114459925583</v>
      </c>
      <c r="BF141" s="64">
        <v>1.0019183332184207</v>
      </c>
      <c r="BG141" s="64">
        <v>2.0421733203768011</v>
      </c>
      <c r="BH141" s="64">
        <v>1.5115202636531724</v>
      </c>
      <c r="BI141" s="64">
        <v>1.6784683132450644</v>
      </c>
      <c r="BJ141" s="64">
        <v>1.5734048410338752</v>
      </c>
      <c r="BK141" s="65"/>
      <c r="BL141" s="65"/>
      <c r="BM141" s="65"/>
      <c r="BN141" s="65"/>
      <c r="BO141" s="65"/>
      <c r="BP141" s="65"/>
    </row>
    <row r="142" spans="1:68" ht="15.75" thickBot="1" x14ac:dyDescent="0.3">
      <c r="A142" s="54">
        <v>42444</v>
      </c>
      <c r="B142" s="55">
        <v>133</v>
      </c>
      <c r="C142" s="56">
        <v>3.1</v>
      </c>
      <c r="D142" s="56"/>
      <c r="E142" s="56"/>
      <c r="F142" s="57">
        <f t="shared" si="94"/>
        <v>0</v>
      </c>
      <c r="G142" s="4">
        <v>0</v>
      </c>
      <c r="H142" s="58">
        <v>42444</v>
      </c>
      <c r="I142" s="59">
        <v>1686.5</v>
      </c>
      <c r="J142" s="59"/>
      <c r="K142" s="59"/>
      <c r="BE142" s="79" t="s">
        <v>56</v>
      </c>
      <c r="BF142" s="80"/>
      <c r="BG142" s="80"/>
      <c r="BH142" s="80"/>
      <c r="BI142" s="80"/>
      <c r="BJ142" s="81"/>
      <c r="BK142" s="65"/>
      <c r="BL142" s="65"/>
      <c r="BM142" s="65"/>
      <c r="BN142" s="65"/>
      <c r="BO142" s="65"/>
      <c r="BP142" s="65"/>
    </row>
    <row r="143" spans="1:68" ht="15.75" thickBot="1" x14ac:dyDescent="0.3">
      <c r="N143" s="82">
        <f>+SUM(N9:N138)</f>
        <v>360.02185353961465</v>
      </c>
      <c r="S143" s="82">
        <f>+SUM(S9:S136)</f>
        <v>332.88082555843414</v>
      </c>
      <c r="AH143" s="83">
        <f>+SUM(AH9:AH138)</f>
        <v>560.91080759063368</v>
      </c>
      <c r="AK143" s="84">
        <f>+SUM(AK9:AK136)</f>
        <v>0</v>
      </c>
      <c r="AN143" s="83">
        <f>+SUM(AN9:AN136)</f>
        <v>525.36098851721499</v>
      </c>
      <c r="AQ143" s="84">
        <f>+SUM(AQ9:AQ136)</f>
        <v>0</v>
      </c>
      <c r="BE143" s="85">
        <v>577</v>
      </c>
      <c r="BF143" s="86">
        <v>618</v>
      </c>
      <c r="BG143" s="86"/>
      <c r="BH143" s="86">
        <v>386</v>
      </c>
      <c r="BI143" s="86">
        <v>390</v>
      </c>
      <c r="BJ143" s="87"/>
      <c r="BK143" s="88"/>
      <c r="BL143" s="88"/>
      <c r="BM143" s="88"/>
      <c r="BN143" s="88"/>
      <c r="BO143" s="88"/>
      <c r="BP143" s="88"/>
    </row>
    <row r="144" spans="1:68" x14ac:dyDescent="0.25">
      <c r="L144" s="4" t="s">
        <v>57</v>
      </c>
      <c r="N144" s="65">
        <f>+N143/BI143</f>
        <v>0.92313295779388371</v>
      </c>
      <c r="S144" s="65">
        <f>+S143/BH143</f>
        <v>0.86238555844153919</v>
      </c>
      <c r="AH144" s="65">
        <f>+AH143/BF143</f>
        <v>0.90762266600426167</v>
      </c>
      <c r="AN144" s="65">
        <f>+AN143/BE143</f>
        <v>0.91050431285479205</v>
      </c>
      <c r="BE144" t="s">
        <v>58</v>
      </c>
      <c r="BF144" t="s">
        <v>59</v>
      </c>
    </row>
    <row r="145" spans="12:61" x14ac:dyDescent="0.25">
      <c r="L145" s="4" t="s">
        <v>60</v>
      </c>
      <c r="N145" s="89">
        <f>+BI143-N143</f>
        <v>29.978146460385346</v>
      </c>
      <c r="S145" s="89">
        <f>+BH143-S143</f>
        <v>53.11917444156586</v>
      </c>
      <c r="AH145" s="89">
        <f>+BF143-AH143</f>
        <v>57.089192409366319</v>
      </c>
      <c r="AN145" s="89">
        <f>+BE143-AN143</f>
        <v>51.639011482785008</v>
      </c>
      <c r="BC145" t="s">
        <v>61</v>
      </c>
      <c r="BD145" t="s">
        <v>62</v>
      </c>
      <c r="BE145" s="15">
        <f>+BE143</f>
        <v>577</v>
      </c>
      <c r="BF145" s="15">
        <f>+AN143</f>
        <v>525.36098851721499</v>
      </c>
      <c r="BG145" s="89"/>
      <c r="BH145" s="89"/>
      <c r="BI145" s="89"/>
    </row>
    <row r="146" spans="12:61" x14ac:dyDescent="0.25">
      <c r="N146" s="89"/>
      <c r="S146" s="89"/>
      <c r="AH146" s="89"/>
      <c r="AK146" s="89"/>
      <c r="AN146" s="89"/>
      <c r="BC146" t="s">
        <v>61</v>
      </c>
      <c r="BD146" t="s">
        <v>63</v>
      </c>
      <c r="BE146" s="15">
        <f>+BF143</f>
        <v>618</v>
      </c>
      <c r="BF146" s="15">
        <f>+AH143</f>
        <v>560.91080759063368</v>
      </c>
    </row>
    <row r="147" spans="12:61" x14ac:dyDescent="0.25">
      <c r="BC147" t="s">
        <v>61</v>
      </c>
      <c r="BD147" t="s">
        <v>64</v>
      </c>
      <c r="BE147" s="15">
        <f>+BH143</f>
        <v>386</v>
      </c>
      <c r="BF147" s="15">
        <f>+S143</f>
        <v>332.88082555843414</v>
      </c>
    </row>
    <row r="148" spans="12:61" x14ac:dyDescent="0.25">
      <c r="N148" s="89"/>
      <c r="S148" s="89"/>
      <c r="AH148" s="89"/>
      <c r="AN148" s="89"/>
      <c r="BC148" t="s">
        <v>61</v>
      </c>
      <c r="BD148" t="s">
        <v>65</v>
      </c>
      <c r="BE148" s="15">
        <f>+BI143</f>
        <v>390</v>
      </c>
      <c r="BF148" s="15">
        <f>+N143</f>
        <v>360.02185353961465</v>
      </c>
    </row>
    <row r="149" spans="12:61" x14ac:dyDescent="0.25">
      <c r="N149" s="65"/>
      <c r="AH149" s="65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Balances Season1 dens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Revisor</dc:creator>
  <cp:lastModifiedBy>User</cp:lastModifiedBy>
  <dcterms:created xsi:type="dcterms:W3CDTF">2025-04-03T12:57:46Z</dcterms:created>
  <dcterms:modified xsi:type="dcterms:W3CDTF">2025-04-24T17:30:48Z</dcterms:modified>
</cp:coreProperties>
</file>