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E:\TRABAJO\CERBAS\GrupoAgrometeorologia\App_Meteo\"/>
    </mc:Choice>
  </mc:AlternateContent>
  <xr:revisionPtr revIDLastSave="0" documentId="13_ncr:1_{D1B708A6-D27D-468B-9205-FF2F8A0C5C66}" xr6:coauthVersionLast="47" xr6:coauthVersionMax="47" xr10:uidLastSave="{00000000-0000-0000-0000-000000000000}"/>
  <bookViews>
    <workbookView xWindow="-120" yWindow="-120" windowWidth="29040" windowHeight="15720" xr2:uid="{00000000-000D-0000-FFFF-FFFF00000000}"/>
  </bookViews>
  <sheets>
    <sheet name="balance de agua MAIZ"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7" l="1"/>
  <c r="M22" i="7"/>
  <c r="O20" i="7"/>
  <c r="N20" i="7"/>
  <c r="J22" i="7" l="1"/>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1" i="7"/>
  <c r="I21" i="7"/>
  <c r="I22" i="7" s="1"/>
  <c r="I23" i="7" s="1"/>
  <c r="I24" i="7" s="1"/>
  <c r="I25" i="7" s="1"/>
  <c r="I26" i="7" s="1"/>
  <c r="I27" i="7" s="1"/>
  <c r="I28" i="7" s="1"/>
  <c r="I29" i="7" s="1"/>
  <c r="I30" i="7" s="1"/>
  <c r="I31" i="7" s="1"/>
  <c r="I32" i="7" s="1"/>
  <c r="I33" i="7" s="1"/>
  <c r="I34" i="7" s="1"/>
  <c r="I35" i="7" s="1"/>
  <c r="I36" i="7" s="1"/>
  <c r="I37" i="7" s="1"/>
  <c r="H20" i="7"/>
  <c r="H21" i="7"/>
  <c r="H22" i="7"/>
  <c r="H23" i="7"/>
  <c r="H24" i="7"/>
  <c r="H25" i="7"/>
  <c r="H26" i="7"/>
  <c r="H27" i="7"/>
  <c r="H28" i="7"/>
  <c r="H29" i="7"/>
  <c r="H30" i="7"/>
  <c r="H31" i="7"/>
  <c r="H32" i="7"/>
  <c r="H33" i="7"/>
  <c r="H34" i="7"/>
  <c r="H35" i="7"/>
  <c r="H36" i="7"/>
  <c r="H37" i="7" l="1"/>
  <c r="B15" i="7"/>
  <c r="B10" i="7"/>
  <c r="B9" i="7"/>
  <c r="B7" i="7" l="1"/>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38" i="7" l="1"/>
  <c r="K37" i="7" l="1"/>
  <c r="L37" i="7" s="1"/>
  <c r="K20"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K36" i="7"/>
  <c r="L36" i="7" s="1"/>
  <c r="K35" i="7"/>
  <c r="L35" i="7" s="1"/>
  <c r="K34" i="7"/>
  <c r="L34" i="7" s="1"/>
  <c r="K33" i="7"/>
  <c r="L33" i="7" s="1"/>
  <c r="K32" i="7"/>
  <c r="L32" i="7" s="1"/>
  <c r="K31" i="7"/>
  <c r="L31" i="7" s="1"/>
  <c r="K30" i="7"/>
  <c r="L30" i="7" s="1"/>
  <c r="K29" i="7"/>
  <c r="L29" i="7" s="1"/>
  <c r="K28" i="7"/>
  <c r="L28" i="7" s="1"/>
  <c r="K27" i="7"/>
  <c r="L27" i="7" s="1"/>
  <c r="K26" i="7"/>
  <c r="L26" i="7" s="1"/>
  <c r="K25" i="7"/>
  <c r="L25" i="7" s="1"/>
  <c r="K24" i="7"/>
  <c r="L24" i="7" s="1"/>
  <c r="K23" i="7"/>
  <c r="L23" i="7" s="1"/>
  <c r="K22" i="7"/>
  <c r="L22" i="7" s="1"/>
  <c r="K21" i="7"/>
  <c r="L21" i="7" s="1"/>
  <c r="C21" i="7"/>
  <c r="M21" i="7" l="1"/>
  <c r="I38" i="7"/>
  <c r="C22" i="7"/>
  <c r="O21" i="7" l="1"/>
  <c r="N21" i="7" s="1"/>
  <c r="R21" i="7" s="1"/>
  <c r="P21" i="7"/>
  <c r="K38" i="7"/>
  <c r="L38" i="7" s="1"/>
  <c r="I39" i="7"/>
  <c r="K39" i="7" s="1"/>
  <c r="L39" i="7" s="1"/>
  <c r="C23" i="7"/>
  <c r="I40" i="7" l="1"/>
  <c r="K40" i="7" s="1"/>
  <c r="L40" i="7" s="1"/>
  <c r="C24" i="7"/>
  <c r="I41" i="7" l="1"/>
  <c r="K41" i="7" s="1"/>
  <c r="L41" i="7" s="1"/>
  <c r="C25" i="7"/>
  <c r="I42" i="7" l="1"/>
  <c r="I43" i="7" s="1"/>
  <c r="C26" i="7"/>
  <c r="K42" i="7" l="1"/>
  <c r="L42" i="7" s="1"/>
  <c r="P22" i="7"/>
  <c r="C27" i="7"/>
  <c r="K43" i="7"/>
  <c r="L43" i="7" s="1"/>
  <c r="I44" i="7"/>
  <c r="O22" i="7" l="1"/>
  <c r="K44" i="7"/>
  <c r="L44" i="7" s="1"/>
  <c r="I45" i="7"/>
  <c r="C28" i="7"/>
  <c r="N22" i="7" l="1"/>
  <c r="M23" i="7" s="1"/>
  <c r="P23" i="7" s="1"/>
  <c r="C29" i="7"/>
  <c r="K45" i="7"/>
  <c r="L45" i="7" s="1"/>
  <c r="I46" i="7"/>
  <c r="O23" i="7" l="1"/>
  <c r="C30" i="7"/>
  <c r="K46" i="7"/>
  <c r="L46" i="7" s="1"/>
  <c r="I47" i="7"/>
  <c r="N23" i="7" l="1"/>
  <c r="M24" i="7" s="1"/>
  <c r="K47" i="7"/>
  <c r="L47" i="7" s="1"/>
  <c r="I48" i="7"/>
  <c r="C31" i="7"/>
  <c r="O24" i="7" l="1"/>
  <c r="N24" i="7" s="1"/>
  <c r="M25" i="7" s="1"/>
  <c r="P25" i="7" s="1"/>
  <c r="P24" i="7"/>
  <c r="C32" i="7"/>
  <c r="K48" i="7"/>
  <c r="L48" i="7" s="1"/>
  <c r="I49" i="7"/>
  <c r="O25" i="7" l="1"/>
  <c r="N25" i="7" s="1"/>
  <c r="P26" i="7" s="1"/>
  <c r="K49" i="7"/>
  <c r="L49" i="7" s="1"/>
  <c r="I50" i="7"/>
  <c r="C33" i="7"/>
  <c r="O26" i="7" l="1"/>
  <c r="N26" i="7" s="1"/>
  <c r="C34" i="7"/>
  <c r="K50" i="7"/>
  <c r="L50" i="7" s="1"/>
  <c r="I51" i="7"/>
  <c r="M27" i="7" l="1"/>
  <c r="P27" i="7" s="1"/>
  <c r="O27" i="7"/>
  <c r="K51" i="7"/>
  <c r="L51" i="7" s="1"/>
  <c r="I52" i="7"/>
  <c r="C35" i="7"/>
  <c r="N27" i="7" l="1"/>
  <c r="M28" i="7" s="1"/>
  <c r="P28" i="7" s="1"/>
  <c r="C36" i="7"/>
  <c r="K52" i="7"/>
  <c r="L52" i="7" s="1"/>
  <c r="I53" i="7"/>
  <c r="O28" i="7" l="1"/>
  <c r="K53" i="7"/>
  <c r="L53" i="7" s="1"/>
  <c r="I54" i="7"/>
  <c r="C37" i="7"/>
  <c r="N28" i="7" l="1"/>
  <c r="C38" i="7"/>
  <c r="K54" i="7"/>
  <c r="L54" i="7" s="1"/>
  <c r="I55" i="7"/>
  <c r="M29" i="7" l="1"/>
  <c r="P29" i="7" s="1"/>
  <c r="K55" i="7"/>
  <c r="L55" i="7" s="1"/>
  <c r="I56" i="7"/>
  <c r="C39" i="7"/>
  <c r="O29" i="7" l="1"/>
  <c r="N29" i="7" s="1"/>
  <c r="C40" i="7"/>
  <c r="K56" i="7"/>
  <c r="L56" i="7" s="1"/>
  <c r="I57" i="7"/>
  <c r="M30" i="7" l="1"/>
  <c r="O30" i="7" s="1"/>
  <c r="N30" i="7" s="1"/>
  <c r="M31" i="7" s="1"/>
  <c r="P31" i="7" s="1"/>
  <c r="O31" i="7"/>
  <c r="K57" i="7"/>
  <c r="L57" i="7" s="1"/>
  <c r="I58" i="7"/>
  <c r="C41" i="7"/>
  <c r="P30" i="7" l="1"/>
  <c r="N31" i="7"/>
  <c r="M32" i="7" s="1"/>
  <c r="P32" i="7" s="1"/>
  <c r="C42" i="7"/>
  <c r="K58" i="7"/>
  <c r="L58" i="7" s="1"/>
  <c r="I59" i="7"/>
  <c r="O32" i="7" l="1"/>
  <c r="N32" i="7" s="1"/>
  <c r="M33" i="7" s="1"/>
  <c r="P33" i="7" s="1"/>
  <c r="K59" i="7"/>
  <c r="L59" i="7" s="1"/>
  <c r="I60" i="7"/>
  <c r="C43" i="7"/>
  <c r="O33" i="7" l="1"/>
  <c r="C44" i="7"/>
  <c r="K60" i="7"/>
  <c r="L60" i="7" s="1"/>
  <c r="I61" i="7"/>
  <c r="N33" i="7" l="1"/>
  <c r="M34" i="7" s="1"/>
  <c r="P34" i="7" s="1"/>
  <c r="K61" i="7"/>
  <c r="L61" i="7" s="1"/>
  <c r="I62" i="7"/>
  <c r="C45" i="7"/>
  <c r="O34" i="7" l="1"/>
  <c r="N34" i="7" s="1"/>
  <c r="M35" i="7" s="1"/>
  <c r="P35" i="7" s="1"/>
  <c r="C46" i="7"/>
  <c r="K62" i="7"/>
  <c r="L62" i="7" s="1"/>
  <c r="I63" i="7"/>
  <c r="O35" i="7" l="1"/>
  <c r="N35" i="7" s="1"/>
  <c r="M36" i="7" s="1"/>
  <c r="P36" i="7" s="1"/>
  <c r="K63" i="7"/>
  <c r="L63" i="7" s="1"/>
  <c r="I64" i="7"/>
  <c r="C47" i="7"/>
  <c r="O36" i="7" l="1"/>
  <c r="C48" i="7"/>
  <c r="K64" i="7"/>
  <c r="L64" i="7" s="1"/>
  <c r="I65" i="7"/>
  <c r="N36" i="7" l="1"/>
  <c r="M37" i="7" s="1"/>
  <c r="P37" i="7" s="1"/>
  <c r="K65" i="7"/>
  <c r="L65" i="7" s="1"/>
  <c r="I66" i="7"/>
  <c r="C49" i="7"/>
  <c r="O37" i="7" l="1"/>
  <c r="C50" i="7"/>
  <c r="K66" i="7"/>
  <c r="L66" i="7" s="1"/>
  <c r="I67" i="7"/>
  <c r="N37" i="7" l="1"/>
  <c r="M38" i="7" s="1"/>
  <c r="P38" i="7" s="1"/>
  <c r="K67" i="7"/>
  <c r="L67" i="7" s="1"/>
  <c r="I68" i="7"/>
  <c r="C51" i="7"/>
  <c r="O38" i="7" l="1"/>
  <c r="N38" i="7" s="1"/>
  <c r="M39" i="7" s="1"/>
  <c r="P39" i="7" s="1"/>
  <c r="C52" i="7"/>
  <c r="K68" i="7"/>
  <c r="L68" i="7" s="1"/>
  <c r="I69" i="7"/>
  <c r="O39" i="7" l="1"/>
  <c r="N39" i="7" s="1"/>
  <c r="M40" i="7" s="1"/>
  <c r="P40" i="7" s="1"/>
  <c r="I70" i="7"/>
  <c r="K69" i="7"/>
  <c r="L69" i="7" s="1"/>
  <c r="C53" i="7"/>
  <c r="O40" i="7" l="1"/>
  <c r="C54" i="7"/>
  <c r="K70" i="7"/>
  <c r="L70" i="7" s="1"/>
  <c r="I71" i="7"/>
  <c r="N40" i="7" l="1"/>
  <c r="M41" i="7" s="1"/>
  <c r="P41" i="7" s="1"/>
  <c r="K71" i="7"/>
  <c r="L71" i="7" s="1"/>
  <c r="I72" i="7"/>
  <c r="C55" i="7"/>
  <c r="O41" i="7" l="1"/>
  <c r="N41" i="7" s="1"/>
  <c r="M42" i="7" s="1"/>
  <c r="P42" i="7" s="1"/>
  <c r="C56" i="7"/>
  <c r="I73" i="7"/>
  <c r="K72" i="7"/>
  <c r="L72" i="7" s="1"/>
  <c r="O42" i="7" l="1"/>
  <c r="N42" i="7" s="1"/>
  <c r="M43" i="7" s="1"/>
  <c r="P43" i="7" s="1"/>
  <c r="I74" i="7"/>
  <c r="K73" i="7"/>
  <c r="L73" i="7" s="1"/>
  <c r="C57" i="7"/>
  <c r="O43" i="7" l="1"/>
  <c r="N43" i="7" s="1"/>
  <c r="M44" i="7" s="1"/>
  <c r="P44" i="7" s="1"/>
  <c r="I75" i="7"/>
  <c r="K74" i="7"/>
  <c r="L74" i="7" s="1"/>
  <c r="C58" i="7"/>
  <c r="O44" i="7" l="1"/>
  <c r="C59" i="7"/>
  <c r="I76" i="7"/>
  <c r="K75" i="7"/>
  <c r="L75" i="7" s="1"/>
  <c r="N44" i="7" l="1"/>
  <c r="M45" i="7" s="1"/>
  <c r="P45" i="7" s="1"/>
  <c r="C60" i="7"/>
  <c r="K76" i="7"/>
  <c r="L76" i="7" s="1"/>
  <c r="I77" i="7"/>
  <c r="O45" i="7" l="1"/>
  <c r="N45" i="7" s="1"/>
  <c r="M46" i="7" s="1"/>
  <c r="P46" i="7" s="1"/>
  <c r="K77" i="7"/>
  <c r="L77" i="7" s="1"/>
  <c r="I78" i="7"/>
  <c r="C61" i="7"/>
  <c r="O46" i="7" l="1"/>
  <c r="N46" i="7" s="1"/>
  <c r="M47" i="7" s="1"/>
  <c r="P47" i="7" s="1"/>
  <c r="C62" i="7"/>
  <c r="I79" i="7"/>
  <c r="K78" i="7"/>
  <c r="L78" i="7" s="1"/>
  <c r="O47" i="7" l="1"/>
  <c r="N47" i="7" s="1"/>
  <c r="M48" i="7" s="1"/>
  <c r="P48" i="7" s="1"/>
  <c r="K79" i="7"/>
  <c r="L79" i="7" s="1"/>
  <c r="I80" i="7"/>
  <c r="C63" i="7"/>
  <c r="O48" i="7" l="1"/>
  <c r="N48" i="7" s="1"/>
  <c r="M49" i="7" s="1"/>
  <c r="P49" i="7" s="1"/>
  <c r="K80" i="7"/>
  <c r="L80" i="7" s="1"/>
  <c r="I81" i="7"/>
  <c r="C64" i="7"/>
  <c r="O49" i="7" l="1"/>
  <c r="N49" i="7" s="1"/>
  <c r="M50" i="7" s="1"/>
  <c r="P50" i="7" s="1"/>
  <c r="K81" i="7"/>
  <c r="L81" i="7" s="1"/>
  <c r="I82" i="7"/>
  <c r="C65" i="7"/>
  <c r="O50" i="7" l="1"/>
  <c r="N50" i="7" s="1"/>
  <c r="M51" i="7" s="1"/>
  <c r="P51" i="7" s="1"/>
  <c r="C66" i="7"/>
  <c r="I83" i="7"/>
  <c r="K82" i="7"/>
  <c r="L82" i="7" s="1"/>
  <c r="O51" i="7" l="1"/>
  <c r="N51" i="7" s="1"/>
  <c r="M52" i="7" s="1"/>
  <c r="P52" i="7" s="1"/>
  <c r="K83" i="7"/>
  <c r="L83" i="7" s="1"/>
  <c r="I84" i="7"/>
  <c r="C67" i="7"/>
  <c r="O52" i="7" l="1"/>
  <c r="N52" i="7" s="1"/>
  <c r="M53" i="7" s="1"/>
  <c r="P53" i="7" s="1"/>
  <c r="C68" i="7"/>
  <c r="K84" i="7"/>
  <c r="L84" i="7" s="1"/>
  <c r="I85" i="7"/>
  <c r="O53" i="7" l="1"/>
  <c r="N53" i="7" s="1"/>
  <c r="M54" i="7" s="1"/>
  <c r="P54" i="7" s="1"/>
  <c r="K85" i="7"/>
  <c r="L85" i="7" s="1"/>
  <c r="I86" i="7"/>
  <c r="C69" i="7"/>
  <c r="O54" i="7" l="1"/>
  <c r="N54" i="7" s="1"/>
  <c r="M55" i="7" s="1"/>
  <c r="P55" i="7" s="1"/>
  <c r="C70" i="7"/>
  <c r="K86" i="7"/>
  <c r="L86" i="7" s="1"/>
  <c r="I87" i="7"/>
  <c r="O55" i="7" l="1"/>
  <c r="N55" i="7" s="1"/>
  <c r="M56" i="7" s="1"/>
  <c r="P56" i="7" s="1"/>
  <c r="K87" i="7"/>
  <c r="L87" i="7" s="1"/>
  <c r="I88" i="7"/>
  <c r="C71" i="7"/>
  <c r="O56" i="7" l="1"/>
  <c r="C72" i="7"/>
  <c r="K88" i="7"/>
  <c r="L88" i="7" s="1"/>
  <c r="I89" i="7"/>
  <c r="N56" i="7" l="1"/>
  <c r="M57" i="7" s="1"/>
  <c r="K89" i="7"/>
  <c r="L89" i="7" s="1"/>
  <c r="I90" i="7"/>
  <c r="C73" i="7"/>
  <c r="P57" i="7" l="1"/>
  <c r="O57" i="7"/>
  <c r="C74" i="7"/>
  <c r="I91" i="7"/>
  <c r="K90" i="7"/>
  <c r="L90" i="7" s="1"/>
  <c r="N57" i="7" l="1"/>
  <c r="K91" i="7"/>
  <c r="L91" i="7" s="1"/>
  <c r="I92" i="7"/>
  <c r="C75" i="7"/>
  <c r="M58" i="7" l="1"/>
  <c r="P58" i="7" s="1"/>
  <c r="O58" i="7"/>
  <c r="C76" i="7"/>
  <c r="K92" i="7"/>
  <c r="L92" i="7" s="1"/>
  <c r="I93" i="7"/>
  <c r="N58" i="7" l="1"/>
  <c r="M59" i="7" s="1"/>
  <c r="K93" i="7"/>
  <c r="L93" i="7" s="1"/>
  <c r="I94" i="7"/>
  <c r="C77" i="7"/>
  <c r="P59" i="7" l="1"/>
  <c r="O59" i="7"/>
  <c r="N59" i="7" s="1"/>
  <c r="C78" i="7"/>
  <c r="K94" i="7"/>
  <c r="L94" i="7" s="1"/>
  <c r="I95" i="7"/>
  <c r="M60" i="7" l="1"/>
  <c r="P60" i="7" s="1"/>
  <c r="O60" i="7"/>
  <c r="N60" i="7" s="1"/>
  <c r="M61" i="7" s="1"/>
  <c r="P61" i="7" s="1"/>
  <c r="I96" i="7"/>
  <c r="K95" i="7"/>
  <c r="L95" i="7" s="1"/>
  <c r="C79" i="7"/>
  <c r="O61" i="7" l="1"/>
  <c r="N61" i="7" s="1"/>
  <c r="M62" i="7" s="1"/>
  <c r="C80" i="7"/>
  <c r="K96" i="7"/>
  <c r="L96" i="7" s="1"/>
  <c r="I97" i="7"/>
  <c r="P62" i="7" l="1"/>
  <c r="O62" i="7"/>
  <c r="N62" i="7" s="1"/>
  <c r="M63" i="7" s="1"/>
  <c r="P63" i="7" s="1"/>
  <c r="I98" i="7"/>
  <c r="K97" i="7"/>
  <c r="L97" i="7" s="1"/>
  <c r="C81" i="7"/>
  <c r="O63" i="7" l="1"/>
  <c r="C82" i="7"/>
  <c r="K98" i="7"/>
  <c r="L98" i="7" s="1"/>
  <c r="I99" i="7"/>
  <c r="N63" i="7" l="1"/>
  <c r="M64" i="7" s="1"/>
  <c r="P64" i="7" s="1"/>
  <c r="K99" i="7"/>
  <c r="L99" i="7" s="1"/>
  <c r="I100" i="7"/>
  <c r="C83" i="7"/>
  <c r="O64" i="7" l="1"/>
  <c r="N64" i="7" s="1"/>
  <c r="M65" i="7" s="1"/>
  <c r="P65" i="7" s="1"/>
  <c r="C84" i="7"/>
  <c r="K100" i="7"/>
  <c r="L100" i="7" s="1"/>
  <c r="I101" i="7"/>
  <c r="O65" i="7" l="1"/>
  <c r="N65" i="7" s="1"/>
  <c r="M66" i="7" s="1"/>
  <c r="P66" i="7" s="1"/>
  <c r="K101" i="7"/>
  <c r="L101" i="7" s="1"/>
  <c r="I102" i="7"/>
  <c r="C85" i="7"/>
  <c r="O66" i="7" l="1"/>
  <c r="N66" i="7"/>
  <c r="M67" i="7" s="1"/>
  <c r="P67" i="7" s="1"/>
  <c r="C86" i="7"/>
  <c r="K102" i="7"/>
  <c r="L102" i="7" s="1"/>
  <c r="I103" i="7"/>
  <c r="O67" i="7" l="1"/>
  <c r="K103" i="7"/>
  <c r="L103" i="7" s="1"/>
  <c r="I104" i="7"/>
  <c r="C87" i="7"/>
  <c r="N67" i="7" l="1"/>
  <c r="M68" i="7" s="1"/>
  <c r="P68" i="7" s="1"/>
  <c r="C88" i="7"/>
  <c r="K104" i="7"/>
  <c r="L104" i="7" s="1"/>
  <c r="I105" i="7"/>
  <c r="O68" i="7" l="1"/>
  <c r="N68" i="7" s="1"/>
  <c r="M69" i="7" s="1"/>
  <c r="I106" i="7"/>
  <c r="K105" i="7"/>
  <c r="L105" i="7" s="1"/>
  <c r="C89" i="7"/>
  <c r="P69" i="7" l="1"/>
  <c r="O69" i="7"/>
  <c r="N69" i="7" s="1"/>
  <c r="M70" i="7" s="1"/>
  <c r="P70" i="7" s="1"/>
  <c r="C90" i="7"/>
  <c r="K106" i="7"/>
  <c r="L106" i="7" s="1"/>
  <c r="I107" i="7"/>
  <c r="O70" i="7" l="1"/>
  <c r="N70" i="7" s="1"/>
  <c r="M71" i="7" s="1"/>
  <c r="P71" i="7" s="1"/>
  <c r="K107" i="7"/>
  <c r="L107" i="7" s="1"/>
  <c r="I108" i="7"/>
  <c r="C91" i="7"/>
  <c r="O71" i="7" l="1"/>
  <c r="N71" i="7" s="1"/>
  <c r="M72" i="7" s="1"/>
  <c r="P72" i="7" s="1"/>
  <c r="C92" i="7"/>
  <c r="K108" i="7"/>
  <c r="L108" i="7" s="1"/>
  <c r="I109" i="7"/>
  <c r="O72" i="7" l="1"/>
  <c r="N72" i="7" s="1"/>
  <c r="M73" i="7" s="1"/>
  <c r="P73" i="7" s="1"/>
  <c r="I110" i="7"/>
  <c r="K109" i="7"/>
  <c r="L109" i="7" s="1"/>
  <c r="C93" i="7"/>
  <c r="O73" i="7" l="1"/>
  <c r="K110" i="7"/>
  <c r="L110" i="7" s="1"/>
  <c r="I111" i="7"/>
  <c r="C94" i="7"/>
  <c r="N73" i="7" l="1"/>
  <c r="M74" i="7" s="1"/>
  <c r="P74" i="7" s="1"/>
  <c r="C95" i="7"/>
  <c r="K111" i="7"/>
  <c r="L111" i="7" s="1"/>
  <c r="I112" i="7"/>
  <c r="O74" i="7" l="1"/>
  <c r="N74" i="7" s="1"/>
  <c r="M75" i="7" s="1"/>
  <c r="P75" i="7" s="1"/>
  <c r="K112" i="7"/>
  <c r="L112" i="7" s="1"/>
  <c r="I113" i="7"/>
  <c r="C96" i="7"/>
  <c r="O75" i="7" l="1"/>
  <c r="N75" i="7" s="1"/>
  <c r="M76" i="7" s="1"/>
  <c r="C97" i="7"/>
  <c r="K113" i="7"/>
  <c r="L113" i="7" s="1"/>
  <c r="I114" i="7"/>
  <c r="P76" i="7" l="1"/>
  <c r="O76" i="7"/>
  <c r="N76" i="7" s="1"/>
  <c r="M77" i="7" s="1"/>
  <c r="P77" i="7" s="1"/>
  <c r="K114" i="7"/>
  <c r="L114" i="7" s="1"/>
  <c r="I115" i="7"/>
  <c r="C98" i="7"/>
  <c r="O77" i="7" l="1"/>
  <c r="K115" i="7"/>
  <c r="L115" i="7" s="1"/>
  <c r="I116" i="7"/>
  <c r="C99" i="7"/>
  <c r="N77" i="7" l="1"/>
  <c r="M78" i="7" s="1"/>
  <c r="P78" i="7" s="1"/>
  <c r="C100" i="7"/>
  <c r="K116" i="7"/>
  <c r="L116" i="7" s="1"/>
  <c r="I117" i="7"/>
  <c r="O78" i="7" l="1"/>
  <c r="K117" i="7"/>
  <c r="L117" i="7" s="1"/>
  <c r="I118" i="7"/>
  <c r="C101" i="7"/>
  <c r="N78" i="7" l="1"/>
  <c r="M79" i="7" s="1"/>
  <c r="P79" i="7" s="1"/>
  <c r="C102" i="7"/>
  <c r="K118" i="7"/>
  <c r="L118" i="7" s="1"/>
  <c r="I119" i="7"/>
  <c r="O79" i="7" l="1"/>
  <c r="N79" i="7" s="1"/>
  <c r="M80" i="7" s="1"/>
  <c r="P80" i="7" s="1"/>
  <c r="K119" i="7"/>
  <c r="L119" i="7" s="1"/>
  <c r="I120" i="7"/>
  <c r="C103" i="7"/>
  <c r="O80" i="7" l="1"/>
  <c r="C104" i="7"/>
  <c r="K120" i="7"/>
  <c r="L120" i="7" s="1"/>
  <c r="I121" i="7"/>
  <c r="N80" i="7" l="1"/>
  <c r="M81" i="7" s="1"/>
  <c r="P81" i="7" s="1"/>
  <c r="K121" i="7"/>
  <c r="L121" i="7" s="1"/>
  <c r="I122" i="7"/>
  <c r="C105" i="7"/>
  <c r="O81" i="7" l="1"/>
  <c r="N81" i="7" s="1"/>
  <c r="M82" i="7" s="1"/>
  <c r="P82" i="7" s="1"/>
  <c r="C106" i="7"/>
  <c r="K122" i="7"/>
  <c r="L122" i="7" s="1"/>
  <c r="I123" i="7"/>
  <c r="O82" i="7" l="1"/>
  <c r="N82" i="7" s="1"/>
  <c r="M83" i="7" s="1"/>
  <c r="P83" i="7" s="1"/>
  <c r="K123" i="7"/>
  <c r="L123" i="7" s="1"/>
  <c r="I124" i="7"/>
  <c r="C107" i="7"/>
  <c r="O83" i="7" l="1"/>
  <c r="N83" i="7" s="1"/>
  <c r="M84" i="7" s="1"/>
  <c r="P84" i="7" s="1"/>
  <c r="C108" i="7"/>
  <c r="K124" i="7"/>
  <c r="L124" i="7" s="1"/>
  <c r="I125" i="7"/>
  <c r="O84" i="7" l="1"/>
  <c r="N84" i="7" s="1"/>
  <c r="M85" i="7" s="1"/>
  <c r="P85" i="7" s="1"/>
  <c r="K125" i="7"/>
  <c r="L125" i="7" s="1"/>
  <c r="I126" i="7"/>
  <c r="C109" i="7"/>
  <c r="O85" i="7" l="1"/>
  <c r="N85" i="7" s="1"/>
  <c r="M86" i="7" s="1"/>
  <c r="P86" i="7" s="1"/>
  <c r="C110" i="7"/>
  <c r="K126" i="7"/>
  <c r="L126" i="7" s="1"/>
  <c r="I127" i="7"/>
  <c r="O86" i="7" l="1"/>
  <c r="N86" i="7" s="1"/>
  <c r="M87" i="7" s="1"/>
  <c r="P87" i="7" s="1"/>
  <c r="K127" i="7"/>
  <c r="L127" i="7" s="1"/>
  <c r="I128" i="7"/>
  <c r="C111" i="7"/>
  <c r="O87" i="7" l="1"/>
  <c r="N87" i="7" s="1"/>
  <c r="M88" i="7" s="1"/>
  <c r="C112" i="7"/>
  <c r="K128" i="7"/>
  <c r="L128" i="7" s="1"/>
  <c r="I129" i="7"/>
  <c r="P88" i="7" l="1"/>
  <c r="O88" i="7"/>
  <c r="N88" i="7" s="1"/>
  <c r="M89" i="7" s="1"/>
  <c r="I130" i="7"/>
  <c r="K129" i="7"/>
  <c r="L129" i="7" s="1"/>
  <c r="C113" i="7"/>
  <c r="P89" i="7" l="1"/>
  <c r="O89" i="7"/>
  <c r="N89" i="7" s="1"/>
  <c r="M90" i="7" s="1"/>
  <c r="C114" i="7"/>
  <c r="K130" i="7"/>
  <c r="L130" i="7" s="1"/>
  <c r="I131" i="7"/>
  <c r="P90" i="7" l="1"/>
  <c r="O90" i="7"/>
  <c r="N90" i="7" s="1"/>
  <c r="M91" i="7" s="1"/>
  <c r="K131" i="7"/>
  <c r="L131" i="7" s="1"/>
  <c r="I132" i="7"/>
  <c r="C115" i="7"/>
  <c r="P91" i="7" l="1"/>
  <c r="O91" i="7"/>
  <c r="N91" i="7" s="1"/>
  <c r="M92" i="7" s="1"/>
  <c r="P92" i="7" s="1"/>
  <c r="C116" i="7"/>
  <c r="I133" i="7"/>
  <c r="K132" i="7"/>
  <c r="L132" i="7" s="1"/>
  <c r="O92" i="7" l="1"/>
  <c r="N92" i="7" s="1"/>
  <c r="K133" i="7"/>
  <c r="L133" i="7" s="1"/>
  <c r="I134" i="7"/>
  <c r="C117" i="7"/>
  <c r="M93" i="7" l="1"/>
  <c r="P93" i="7" s="1"/>
  <c r="O93" i="7"/>
  <c r="N93" i="7" s="1"/>
  <c r="M94" i="7" s="1"/>
  <c r="P94" i="7" s="1"/>
  <c r="C118" i="7"/>
  <c r="K134" i="7"/>
  <c r="L134" i="7" s="1"/>
  <c r="I135" i="7"/>
  <c r="O94" i="7" l="1"/>
  <c r="N94" i="7" s="1"/>
  <c r="M95" i="7" s="1"/>
  <c r="P95" i="7" s="1"/>
  <c r="K135" i="7"/>
  <c r="L135" i="7" s="1"/>
  <c r="I136" i="7"/>
  <c r="C119" i="7"/>
  <c r="O95" i="7" l="1"/>
  <c r="N95" i="7" s="1"/>
  <c r="M96" i="7" s="1"/>
  <c r="P96" i="7" s="1"/>
  <c r="C120" i="7"/>
  <c r="K136" i="7"/>
  <c r="L136" i="7" s="1"/>
  <c r="I137" i="7"/>
  <c r="O96" i="7" l="1"/>
  <c r="N96" i="7" s="1"/>
  <c r="M97" i="7" s="1"/>
  <c r="P97" i="7" s="1"/>
  <c r="K137" i="7"/>
  <c r="L137" i="7" s="1"/>
  <c r="I138" i="7"/>
  <c r="C121" i="7"/>
  <c r="O97" i="7" l="1"/>
  <c r="N97" i="7" s="1"/>
  <c r="M98" i="7" s="1"/>
  <c r="P98" i="7" s="1"/>
  <c r="C122" i="7"/>
  <c r="K138" i="7"/>
  <c r="L138" i="7" s="1"/>
  <c r="I139" i="7"/>
  <c r="O98" i="7" l="1"/>
  <c r="N98" i="7" s="1"/>
  <c r="M99" i="7" s="1"/>
  <c r="P99" i="7" s="1"/>
  <c r="K139" i="7"/>
  <c r="L139" i="7" s="1"/>
  <c r="I140" i="7"/>
  <c r="C123" i="7"/>
  <c r="O99" i="7" l="1"/>
  <c r="N99" i="7" s="1"/>
  <c r="M100" i="7" s="1"/>
  <c r="P100" i="7" s="1"/>
  <c r="C124" i="7"/>
  <c r="K140" i="7"/>
  <c r="L140" i="7" s="1"/>
  <c r="I141" i="7"/>
  <c r="O100" i="7" l="1"/>
  <c r="N100" i="7" s="1"/>
  <c r="M101" i="7" s="1"/>
  <c r="P101" i="7" s="1"/>
  <c r="K141" i="7"/>
  <c r="L141" i="7" s="1"/>
  <c r="I142" i="7"/>
  <c r="C125" i="7"/>
  <c r="O101" i="7" l="1"/>
  <c r="N101" i="7" s="1"/>
  <c r="M102" i="7" s="1"/>
  <c r="P102" i="7" s="1"/>
  <c r="C126" i="7"/>
  <c r="K142" i="7"/>
  <c r="L142" i="7" s="1"/>
  <c r="I143" i="7"/>
  <c r="O102" i="7" l="1"/>
  <c r="N102" i="7" s="1"/>
  <c r="M103" i="7" s="1"/>
  <c r="P103" i="7" s="1"/>
  <c r="K143" i="7"/>
  <c r="L143" i="7" s="1"/>
  <c r="I144" i="7"/>
  <c r="C127" i="7"/>
  <c r="O103" i="7" l="1"/>
  <c r="N103" i="7" s="1"/>
  <c r="M104" i="7" s="1"/>
  <c r="P104" i="7" s="1"/>
  <c r="C128" i="7"/>
  <c r="K144" i="7"/>
  <c r="L144" i="7" s="1"/>
  <c r="I145" i="7"/>
  <c r="O104" i="7" l="1"/>
  <c r="K145" i="7"/>
  <c r="L145" i="7" s="1"/>
  <c r="I146" i="7"/>
  <c r="C129" i="7"/>
  <c r="N104" i="7" l="1"/>
  <c r="M105" i="7" s="1"/>
  <c r="P105" i="7" s="1"/>
  <c r="C130" i="7"/>
  <c r="K146" i="7"/>
  <c r="L146" i="7" s="1"/>
  <c r="I147" i="7"/>
  <c r="O105" i="7" l="1"/>
  <c r="K147" i="7"/>
  <c r="L147" i="7" s="1"/>
  <c r="I148" i="7"/>
  <c r="C131" i="7"/>
  <c r="N105" i="7" l="1"/>
  <c r="M106" i="7" s="1"/>
  <c r="P106" i="7" s="1"/>
  <c r="C132" i="7"/>
  <c r="I149" i="7"/>
  <c r="K148" i="7"/>
  <c r="L148" i="7" s="1"/>
  <c r="O106" i="7" l="1"/>
  <c r="I150" i="7"/>
  <c r="K149" i="7"/>
  <c r="L149" i="7" s="1"/>
  <c r="C133" i="7"/>
  <c r="N106" i="7" l="1"/>
  <c r="M107" i="7" s="1"/>
  <c r="P107" i="7" s="1"/>
  <c r="C134" i="7"/>
  <c r="I151" i="7"/>
  <c r="K150" i="7"/>
  <c r="L150" i="7" s="1"/>
  <c r="O107" i="7" l="1"/>
  <c r="N107" i="7" s="1"/>
  <c r="M108" i="7" s="1"/>
  <c r="P108" i="7" s="1"/>
  <c r="I152" i="7"/>
  <c r="K151" i="7"/>
  <c r="L151" i="7" s="1"/>
  <c r="C135" i="7"/>
  <c r="O108" i="7" l="1"/>
  <c r="N108" i="7" s="1"/>
  <c r="M109" i="7" s="1"/>
  <c r="P109" i="7" s="1"/>
  <c r="C136" i="7"/>
  <c r="I153" i="7"/>
  <c r="K152" i="7"/>
  <c r="L152" i="7" s="1"/>
  <c r="O109" i="7" l="1"/>
  <c r="I154" i="7"/>
  <c r="K153" i="7"/>
  <c r="L153" i="7" s="1"/>
  <c r="C137" i="7"/>
  <c r="N109" i="7" l="1"/>
  <c r="M110" i="7" s="1"/>
  <c r="P110" i="7" s="1"/>
  <c r="C138" i="7"/>
  <c r="I155" i="7"/>
  <c r="K154" i="7"/>
  <c r="L154" i="7" s="1"/>
  <c r="O110" i="7" l="1"/>
  <c r="N110" i="7" s="1"/>
  <c r="M111" i="7" s="1"/>
  <c r="P111" i="7" s="1"/>
  <c r="I156" i="7"/>
  <c r="K155" i="7"/>
  <c r="L155" i="7" s="1"/>
  <c r="C139" i="7"/>
  <c r="O111" i="7" l="1"/>
  <c r="C140" i="7"/>
  <c r="I157" i="7"/>
  <c r="K156" i="7"/>
  <c r="L156" i="7" s="1"/>
  <c r="N111" i="7" l="1"/>
  <c r="M112" i="7" s="1"/>
  <c r="P112" i="7" s="1"/>
  <c r="K157" i="7"/>
  <c r="L157" i="7" s="1"/>
  <c r="I158" i="7"/>
  <c r="C141" i="7"/>
  <c r="O112" i="7" l="1"/>
  <c r="N112" i="7" s="1"/>
  <c r="M113" i="7" s="1"/>
  <c r="P113" i="7" s="1"/>
  <c r="C142" i="7"/>
  <c r="I159" i="7"/>
  <c r="K158" i="7"/>
  <c r="L158" i="7" s="1"/>
  <c r="O113" i="7" l="1"/>
  <c r="N113" i="7" s="1"/>
  <c r="M114" i="7" s="1"/>
  <c r="P114" i="7" s="1"/>
  <c r="I160" i="7"/>
  <c r="K159" i="7"/>
  <c r="L159" i="7" s="1"/>
  <c r="C143" i="7"/>
  <c r="O114" i="7" l="1"/>
  <c r="N114" i="7" s="1"/>
  <c r="M115" i="7" s="1"/>
  <c r="P115" i="7" s="1"/>
  <c r="C144" i="7"/>
  <c r="K160" i="7"/>
  <c r="L160" i="7" s="1"/>
  <c r="I161" i="7"/>
  <c r="O115" i="7" l="1"/>
  <c r="K161" i="7"/>
  <c r="L161" i="7" s="1"/>
  <c r="I162" i="7"/>
  <c r="C145" i="7"/>
  <c r="N115" i="7" l="1"/>
  <c r="M116" i="7" s="1"/>
  <c r="P116" i="7" s="1"/>
  <c r="C146" i="7"/>
  <c r="K162" i="7"/>
  <c r="L162" i="7" s="1"/>
  <c r="I163" i="7"/>
  <c r="O116" i="7" l="1"/>
  <c r="N116" i="7" s="1"/>
  <c r="M117" i="7" s="1"/>
  <c r="C147" i="7"/>
  <c r="K163" i="7"/>
  <c r="L163" i="7" s="1"/>
  <c r="I164" i="7"/>
  <c r="P117" i="7" l="1"/>
  <c r="O117" i="7"/>
  <c r="N117" i="7"/>
  <c r="M118" i="7" s="1"/>
  <c r="P118" i="7" s="1"/>
  <c r="K164" i="7"/>
  <c r="L164" i="7" s="1"/>
  <c r="I165" i="7"/>
  <c r="C148" i="7"/>
  <c r="O118" i="7" l="1"/>
  <c r="N118" i="7" s="1"/>
  <c r="M119" i="7" s="1"/>
  <c r="P119" i="7" s="1"/>
  <c r="C149" i="7"/>
  <c r="K165" i="7"/>
  <c r="L165" i="7" s="1"/>
  <c r="I166" i="7"/>
  <c r="O119" i="7" l="1"/>
  <c r="N119" i="7" s="1"/>
  <c r="M120" i="7" s="1"/>
  <c r="P120" i="7" s="1"/>
  <c r="K166" i="7"/>
  <c r="L166" i="7" s="1"/>
  <c r="I167" i="7"/>
  <c r="C150" i="7"/>
  <c r="O120" i="7" l="1"/>
  <c r="N120" i="7" s="1"/>
  <c r="M121" i="7" s="1"/>
  <c r="C151" i="7"/>
  <c r="K167" i="7"/>
  <c r="L167" i="7" s="1"/>
  <c r="I168" i="7"/>
  <c r="P121" i="7" l="1"/>
  <c r="O121" i="7"/>
  <c r="N121" i="7" s="1"/>
  <c r="M122" i="7" s="1"/>
  <c r="P122" i="7" s="1"/>
  <c r="K168" i="7"/>
  <c r="L168" i="7" s="1"/>
  <c r="I169" i="7"/>
  <c r="C152" i="7"/>
  <c r="O122" i="7" l="1"/>
  <c r="C153" i="7"/>
  <c r="K169" i="7"/>
  <c r="L169" i="7" s="1"/>
  <c r="I170" i="7"/>
  <c r="N122" i="7" l="1"/>
  <c r="M123" i="7" s="1"/>
  <c r="P123" i="7" s="1"/>
  <c r="K170" i="7"/>
  <c r="L170" i="7" s="1"/>
  <c r="I171" i="7"/>
  <c r="C154" i="7"/>
  <c r="O123" i="7" l="1"/>
  <c r="N123" i="7" s="1"/>
  <c r="M124" i="7" s="1"/>
  <c r="P124" i="7" s="1"/>
  <c r="C155" i="7"/>
  <c r="K171" i="7"/>
  <c r="L171" i="7" s="1"/>
  <c r="I172" i="7"/>
  <c r="O124" i="7" l="1"/>
  <c r="N124" i="7" s="1"/>
  <c r="M125" i="7" s="1"/>
  <c r="P125" i="7" s="1"/>
  <c r="K172" i="7"/>
  <c r="L172" i="7" s="1"/>
  <c r="I173" i="7"/>
  <c r="C156" i="7"/>
  <c r="O125" i="7" l="1"/>
  <c r="N125" i="7" s="1"/>
  <c r="M126" i="7" s="1"/>
  <c r="K173" i="7"/>
  <c r="L173" i="7" s="1"/>
  <c r="I174" i="7"/>
  <c r="C157" i="7"/>
  <c r="P126" i="7" l="1"/>
  <c r="O126" i="7"/>
  <c r="N126" i="7" s="1"/>
  <c r="M127" i="7" s="1"/>
  <c r="C158" i="7"/>
  <c r="K174" i="7"/>
  <c r="L174" i="7" s="1"/>
  <c r="I175" i="7"/>
  <c r="P127" i="7" l="1"/>
  <c r="O127" i="7"/>
  <c r="N127" i="7" s="1"/>
  <c r="M128" i="7" s="1"/>
  <c r="P128" i="7" s="1"/>
  <c r="K175" i="7"/>
  <c r="L175" i="7" s="1"/>
  <c r="I176" i="7"/>
  <c r="C159" i="7"/>
  <c r="O128" i="7" l="1"/>
  <c r="C160" i="7"/>
  <c r="K176" i="7"/>
  <c r="L176" i="7" s="1"/>
  <c r="I177" i="7"/>
  <c r="N128" i="7" l="1"/>
  <c r="M129" i="7" s="1"/>
  <c r="P129" i="7" s="1"/>
  <c r="K177" i="7"/>
  <c r="L177" i="7" s="1"/>
  <c r="I178" i="7"/>
  <c r="C161" i="7"/>
  <c r="O129" i="7" l="1"/>
  <c r="N129" i="7" s="1"/>
  <c r="M130" i="7" s="1"/>
  <c r="P130" i="7" s="1"/>
  <c r="C162" i="7"/>
  <c r="K178" i="7"/>
  <c r="L178" i="7" s="1"/>
  <c r="I179" i="7"/>
  <c r="O130" i="7" l="1"/>
  <c r="N130" i="7" s="1"/>
  <c r="M131" i="7" s="1"/>
  <c r="P131" i="7" s="1"/>
  <c r="K179" i="7"/>
  <c r="L179" i="7" s="1"/>
  <c r="I180" i="7"/>
  <c r="C163" i="7"/>
  <c r="O131" i="7" l="1"/>
  <c r="N131" i="7" s="1"/>
  <c r="M132" i="7" s="1"/>
  <c r="P132" i="7" s="1"/>
  <c r="C164" i="7"/>
  <c r="K180" i="7"/>
  <c r="L180" i="7" s="1"/>
  <c r="I181" i="7"/>
  <c r="O132" i="7" l="1"/>
  <c r="N132" i="7" s="1"/>
  <c r="M133" i="7" s="1"/>
  <c r="P133" i="7" s="1"/>
  <c r="K181" i="7"/>
  <c r="L181" i="7" s="1"/>
  <c r="I182" i="7"/>
  <c r="C165" i="7"/>
  <c r="O133" i="7" l="1"/>
  <c r="N133" i="7" s="1"/>
  <c r="M134" i="7" s="1"/>
  <c r="K182" i="7"/>
  <c r="L182" i="7" s="1"/>
  <c r="I183" i="7"/>
  <c r="C166" i="7"/>
  <c r="P134" i="7" l="1"/>
  <c r="O134" i="7"/>
  <c r="N134" i="7" s="1"/>
  <c r="M135" i="7" s="1"/>
  <c r="I184" i="7"/>
  <c r="K183" i="7"/>
  <c r="L183" i="7" s="1"/>
  <c r="C167" i="7"/>
  <c r="P135" i="7" l="1"/>
  <c r="O135" i="7"/>
  <c r="N135" i="7" s="1"/>
  <c r="M136" i="7" s="1"/>
  <c r="K184" i="7"/>
  <c r="L184" i="7" s="1"/>
  <c r="I185" i="7"/>
  <c r="C168" i="7"/>
  <c r="P136" i="7" l="1"/>
  <c r="O136" i="7"/>
  <c r="N136" i="7" s="1"/>
  <c r="M137" i="7" s="1"/>
  <c r="P137" i="7" s="1"/>
  <c r="K185" i="7"/>
  <c r="L185" i="7" s="1"/>
  <c r="I186" i="7"/>
  <c r="C169" i="7"/>
  <c r="O137" i="7" l="1"/>
  <c r="N137" i="7" s="1"/>
  <c r="M138" i="7" s="1"/>
  <c r="P138" i="7" s="1"/>
  <c r="K186" i="7"/>
  <c r="L186" i="7" s="1"/>
  <c r="I187" i="7"/>
  <c r="C170" i="7"/>
  <c r="O138" i="7" l="1"/>
  <c r="N138" i="7" s="1"/>
  <c r="M139" i="7" s="1"/>
  <c r="P139" i="7" s="1"/>
  <c r="K187" i="7"/>
  <c r="L187" i="7" s="1"/>
  <c r="I188" i="7"/>
  <c r="C171" i="7"/>
  <c r="O139" i="7" l="1"/>
  <c r="N139" i="7" s="1"/>
  <c r="M140" i="7" s="1"/>
  <c r="P140" i="7" s="1"/>
  <c r="K188" i="7"/>
  <c r="L188" i="7" s="1"/>
  <c r="I189" i="7"/>
  <c r="C172" i="7"/>
  <c r="O140" i="7" l="1"/>
  <c r="K189" i="7"/>
  <c r="L189" i="7" s="1"/>
  <c r="I190" i="7"/>
  <c r="C173" i="7"/>
  <c r="N140" i="7" l="1"/>
  <c r="M141" i="7" s="1"/>
  <c r="P141" i="7" s="1"/>
  <c r="K190" i="7"/>
  <c r="L190" i="7" s="1"/>
  <c r="I191" i="7"/>
  <c r="C174" i="7"/>
  <c r="O141" i="7" l="1"/>
  <c r="N141" i="7" s="1"/>
  <c r="M142" i="7" s="1"/>
  <c r="P142" i="7" s="1"/>
  <c r="I192" i="7"/>
  <c r="K191" i="7"/>
  <c r="L191" i="7" s="1"/>
  <c r="C175" i="7"/>
  <c r="O142" i="7" l="1"/>
  <c r="N142" i="7" s="1"/>
  <c r="M143" i="7" s="1"/>
  <c r="P143" i="7" s="1"/>
  <c r="K192" i="7"/>
  <c r="L192" i="7" s="1"/>
  <c r="I193" i="7"/>
  <c r="C176" i="7"/>
  <c r="O143" i="7" l="1"/>
  <c r="N143" i="7" s="1"/>
  <c r="M144" i="7" s="1"/>
  <c r="K193" i="7"/>
  <c r="L193" i="7" s="1"/>
  <c r="I194" i="7"/>
  <c r="C177" i="7"/>
  <c r="P144" i="7" l="1"/>
  <c r="O144" i="7"/>
  <c r="N144" i="7" s="1"/>
  <c r="M145" i="7" s="1"/>
  <c r="K194" i="7"/>
  <c r="L194" i="7" s="1"/>
  <c r="I195" i="7"/>
  <c r="C178" i="7"/>
  <c r="P145" i="7" l="1"/>
  <c r="O145" i="7"/>
  <c r="N145" i="7" s="1"/>
  <c r="M146" i="7" s="1"/>
  <c r="I196" i="7"/>
  <c r="K195" i="7"/>
  <c r="L195" i="7" s="1"/>
  <c r="C179" i="7"/>
  <c r="P146" i="7" l="1"/>
  <c r="O146" i="7"/>
  <c r="N146" i="7" s="1"/>
  <c r="M147" i="7" s="1"/>
  <c r="K196" i="7"/>
  <c r="L196" i="7" s="1"/>
  <c r="I197" i="7"/>
  <c r="C180" i="7"/>
  <c r="P147" i="7" l="1"/>
  <c r="O147" i="7"/>
  <c r="N147" i="7"/>
  <c r="M148" i="7" s="1"/>
  <c r="P148" i="7" s="1"/>
  <c r="I198" i="7"/>
  <c r="K197" i="7"/>
  <c r="L197" i="7" s="1"/>
  <c r="C181" i="7"/>
  <c r="C182" i="7" s="1"/>
  <c r="C183" i="7" s="1"/>
  <c r="C184" i="7" s="1"/>
  <c r="C185" i="7" s="1"/>
  <c r="C186" i="7" s="1"/>
  <c r="C187" i="7" s="1"/>
  <c r="C188" i="7" s="1"/>
  <c r="C189" i="7" s="1"/>
  <c r="C190" i="7" s="1"/>
  <c r="C191" i="7" s="1"/>
  <c r="C192" i="7" s="1"/>
  <c r="C193" i="7" s="1"/>
  <c r="C194" i="7" s="1"/>
  <c r="C195" i="7" s="1"/>
  <c r="C196" i="7" s="1"/>
  <c r="C197" i="7" s="1"/>
  <c r="C198" i="7" s="1"/>
  <c r="C199" i="7" s="1"/>
  <c r="C200" i="7" s="1"/>
  <c r="C201" i="7" s="1"/>
  <c r="C202" i="7" s="1"/>
  <c r="C203" i="7" s="1"/>
  <c r="C204" i="7" s="1"/>
  <c r="C205" i="7" s="1"/>
  <c r="C206" i="7" s="1"/>
  <c r="C207" i="7" s="1"/>
  <c r="C208" i="7" s="1"/>
  <c r="C209" i="7" s="1"/>
  <c r="C210" i="7" s="1"/>
  <c r="C211" i="7" s="1"/>
  <c r="C212" i="7" s="1"/>
  <c r="C213" i="7" s="1"/>
  <c r="C214" i="7" s="1"/>
  <c r="C215" i="7" s="1"/>
  <c r="C216" i="7" s="1"/>
  <c r="C217" i="7" s="1"/>
  <c r="C218" i="7" s="1"/>
  <c r="C219" i="7" s="1"/>
  <c r="C220" i="7" s="1"/>
  <c r="C221" i="7" s="1"/>
  <c r="C222" i="7" s="1"/>
  <c r="C223" i="7" s="1"/>
  <c r="C224" i="7" s="1"/>
  <c r="C225" i="7" s="1"/>
  <c r="C226" i="7" s="1"/>
  <c r="C227" i="7" s="1"/>
  <c r="C228" i="7" s="1"/>
  <c r="C229" i="7" s="1"/>
  <c r="C230" i="7" s="1"/>
  <c r="C231" i="7" s="1"/>
  <c r="C232" i="7" s="1"/>
  <c r="C233" i="7" s="1"/>
  <c r="C234" i="7" s="1"/>
  <c r="C235" i="7" s="1"/>
  <c r="C236" i="7" s="1"/>
  <c r="C237" i="7" s="1"/>
  <c r="C238" i="7" s="1"/>
  <c r="C239" i="7" s="1"/>
  <c r="C240" i="7" s="1"/>
  <c r="C241" i="7" s="1"/>
  <c r="C242" i="7" s="1"/>
  <c r="C243" i="7" s="1"/>
  <c r="C244" i="7" s="1"/>
  <c r="C245" i="7" s="1"/>
  <c r="C246" i="7" s="1"/>
  <c r="C247" i="7" s="1"/>
  <c r="C248" i="7" s="1"/>
  <c r="C249" i="7" s="1"/>
  <c r="C250" i="7" s="1"/>
  <c r="C251" i="7" s="1"/>
  <c r="C252" i="7" s="1"/>
  <c r="C253" i="7" s="1"/>
  <c r="C254" i="7" s="1"/>
  <c r="C255" i="7" s="1"/>
  <c r="C256" i="7" s="1"/>
  <c r="C257" i="7" s="1"/>
  <c r="C258" i="7" s="1"/>
  <c r="C259" i="7" s="1"/>
  <c r="O148" i="7" l="1"/>
  <c r="N148" i="7"/>
  <c r="M149" i="7" s="1"/>
  <c r="P149" i="7" s="1"/>
  <c r="K198" i="7"/>
  <c r="L198" i="7" s="1"/>
  <c r="I199" i="7"/>
  <c r="O149" i="7" l="1"/>
  <c r="N149" i="7" s="1"/>
  <c r="M150" i="7" s="1"/>
  <c r="P150" i="7" s="1"/>
  <c r="I200" i="7"/>
  <c r="K199" i="7"/>
  <c r="L199" i="7" s="1"/>
  <c r="O150" i="7" l="1"/>
  <c r="N150" i="7" s="1"/>
  <c r="M151" i="7" s="1"/>
  <c r="P151" i="7" s="1"/>
  <c r="K200" i="7"/>
  <c r="L200" i="7" s="1"/>
  <c r="I201" i="7"/>
  <c r="O151" i="7" l="1"/>
  <c r="N151" i="7" s="1"/>
  <c r="M152" i="7" s="1"/>
  <c r="P152" i="7" s="1"/>
  <c r="K201" i="7"/>
  <c r="L201" i="7" s="1"/>
  <c r="I202" i="7"/>
  <c r="O152" i="7" l="1"/>
  <c r="K202" i="7"/>
  <c r="L202" i="7" s="1"/>
  <c r="I203" i="7"/>
  <c r="N152" i="7" l="1"/>
  <c r="M153" i="7" s="1"/>
  <c r="P153" i="7" s="1"/>
  <c r="K203" i="7"/>
  <c r="L203" i="7" s="1"/>
  <c r="I204" i="7"/>
  <c r="O153" i="7" l="1"/>
  <c r="N153" i="7" s="1"/>
  <c r="M154" i="7" s="1"/>
  <c r="P154" i="7" s="1"/>
  <c r="K204" i="7"/>
  <c r="L204" i="7" s="1"/>
  <c r="I205" i="7"/>
  <c r="O154" i="7" l="1"/>
  <c r="N154" i="7" s="1"/>
  <c r="M155" i="7" s="1"/>
  <c r="K205" i="7"/>
  <c r="L205" i="7" s="1"/>
  <c r="I206" i="7"/>
  <c r="P155" i="7" l="1"/>
  <c r="O155" i="7"/>
  <c r="N155" i="7" s="1"/>
  <c r="M156" i="7" s="1"/>
  <c r="P156" i="7" s="1"/>
  <c r="K206" i="7"/>
  <c r="L206" i="7" s="1"/>
  <c r="I207" i="7"/>
  <c r="O156" i="7" l="1"/>
  <c r="N156" i="7"/>
  <c r="M157" i="7" s="1"/>
  <c r="P157" i="7" s="1"/>
  <c r="K207" i="7"/>
  <c r="L207" i="7" s="1"/>
  <c r="I208" i="7"/>
  <c r="O157" i="7" l="1"/>
  <c r="K208" i="7"/>
  <c r="L208" i="7" s="1"/>
  <c r="I209" i="7"/>
  <c r="N157" i="7" l="1"/>
  <c r="M158" i="7" s="1"/>
  <c r="P158" i="7" s="1"/>
  <c r="K209" i="7"/>
  <c r="L209" i="7" s="1"/>
  <c r="I210" i="7"/>
  <c r="O158" i="7" l="1"/>
  <c r="N158" i="7" s="1"/>
  <c r="M159" i="7" s="1"/>
  <c r="P159" i="7" s="1"/>
  <c r="I211" i="7"/>
  <c r="K210" i="7"/>
  <c r="L210" i="7" s="1"/>
  <c r="O159" i="7" l="1"/>
  <c r="N159" i="7" s="1"/>
  <c r="M160" i="7" s="1"/>
  <c r="K211" i="7"/>
  <c r="L211" i="7" s="1"/>
  <c r="I212" i="7"/>
  <c r="P160" i="7" l="1"/>
  <c r="O160" i="7"/>
  <c r="N160" i="7" s="1"/>
  <c r="M161" i="7" s="1"/>
  <c r="P161" i="7" s="1"/>
  <c r="K212" i="7"/>
  <c r="L212" i="7" s="1"/>
  <c r="I213" i="7"/>
  <c r="O161" i="7" l="1"/>
  <c r="N161" i="7" s="1"/>
  <c r="M162" i="7" s="1"/>
  <c r="P162" i="7" s="1"/>
  <c r="K213" i="7"/>
  <c r="L213" i="7" s="1"/>
  <c r="I214" i="7"/>
  <c r="O162" i="7" l="1"/>
  <c r="N162" i="7" s="1"/>
  <c r="M163" i="7" s="1"/>
  <c r="P163" i="7" s="1"/>
  <c r="K214" i="7"/>
  <c r="L214" i="7" s="1"/>
  <c r="I215" i="7"/>
  <c r="O163" i="7" l="1"/>
  <c r="I216" i="7"/>
  <c r="K215" i="7"/>
  <c r="L215" i="7" s="1"/>
  <c r="N163" i="7" l="1"/>
  <c r="M164" i="7" s="1"/>
  <c r="P164" i="7" s="1"/>
  <c r="K216" i="7"/>
  <c r="L216" i="7" s="1"/>
  <c r="I217" i="7"/>
  <c r="O164" i="7" l="1"/>
  <c r="N164" i="7"/>
  <c r="M165" i="7" s="1"/>
  <c r="P165" i="7" s="1"/>
  <c r="K217" i="7"/>
  <c r="L217" i="7" s="1"/>
  <c r="I218" i="7"/>
  <c r="O165" i="7" l="1"/>
  <c r="N165" i="7"/>
  <c r="M166" i="7" s="1"/>
  <c r="P166" i="7" s="1"/>
  <c r="K218" i="7"/>
  <c r="L218" i="7" s="1"/>
  <c r="I219" i="7"/>
  <c r="O166" i="7" l="1"/>
  <c r="N166" i="7"/>
  <c r="M167" i="7" s="1"/>
  <c r="P167" i="7" s="1"/>
  <c r="I220" i="7"/>
  <c r="K219" i="7"/>
  <c r="L219" i="7" s="1"/>
  <c r="O167" i="7" l="1"/>
  <c r="K220" i="7"/>
  <c r="L220" i="7" s="1"/>
  <c r="I221" i="7"/>
  <c r="N167" i="7" l="1"/>
  <c r="M168" i="7" s="1"/>
  <c r="P168" i="7" s="1"/>
  <c r="K221" i="7"/>
  <c r="L221" i="7" s="1"/>
  <c r="I222" i="7"/>
  <c r="O168" i="7" l="1"/>
  <c r="K222" i="7"/>
  <c r="L222" i="7" s="1"/>
  <c r="I223" i="7"/>
  <c r="N168" i="7" l="1"/>
  <c r="M169" i="7" s="1"/>
  <c r="P169" i="7" s="1"/>
  <c r="K223" i="7"/>
  <c r="L223" i="7" s="1"/>
  <c r="I224" i="7"/>
  <c r="O169" i="7" l="1"/>
  <c r="N169" i="7" s="1"/>
  <c r="M170" i="7" s="1"/>
  <c r="P170" i="7" s="1"/>
  <c r="I225" i="7"/>
  <c r="K224" i="7"/>
  <c r="L224" i="7" s="1"/>
  <c r="O170" i="7" l="1"/>
  <c r="N170" i="7" s="1"/>
  <c r="M171" i="7" s="1"/>
  <c r="K225" i="7"/>
  <c r="L225" i="7" s="1"/>
  <c r="I226" i="7"/>
  <c r="P171" i="7" l="1"/>
  <c r="O171" i="7"/>
  <c r="N171" i="7" s="1"/>
  <c r="M172" i="7" s="1"/>
  <c r="K226" i="7"/>
  <c r="L226" i="7" s="1"/>
  <c r="I227" i="7"/>
  <c r="P172" i="7" l="1"/>
  <c r="O172" i="7"/>
  <c r="N172" i="7" s="1"/>
  <c r="M173" i="7" s="1"/>
  <c r="K227" i="7"/>
  <c r="L227" i="7" s="1"/>
  <c r="I228" i="7"/>
  <c r="P173" i="7" l="1"/>
  <c r="O173" i="7"/>
  <c r="N173" i="7" s="1"/>
  <c r="M174" i="7" s="1"/>
  <c r="K228" i="7"/>
  <c r="L228" i="7" s="1"/>
  <c r="I229" i="7"/>
  <c r="P174" i="7" l="1"/>
  <c r="O174" i="7"/>
  <c r="N174" i="7" s="1"/>
  <c r="M175" i="7" s="1"/>
  <c r="P175" i="7" s="1"/>
  <c r="K229" i="7"/>
  <c r="L229" i="7" s="1"/>
  <c r="I230" i="7"/>
  <c r="O175" i="7" l="1"/>
  <c r="N175" i="7" s="1"/>
  <c r="M176" i="7" s="1"/>
  <c r="P176" i="7" s="1"/>
  <c r="K230" i="7"/>
  <c r="L230" i="7" s="1"/>
  <c r="I231" i="7"/>
  <c r="O176" i="7" l="1"/>
  <c r="N176" i="7" s="1"/>
  <c r="M177" i="7" s="1"/>
  <c r="P177" i="7" s="1"/>
  <c r="K231" i="7"/>
  <c r="L231" i="7" s="1"/>
  <c r="I232" i="7"/>
  <c r="O177" i="7" l="1"/>
  <c r="N177" i="7" s="1"/>
  <c r="M178" i="7" s="1"/>
  <c r="K232" i="7"/>
  <c r="L232" i="7" s="1"/>
  <c r="I233" i="7"/>
  <c r="P178" i="7" l="1"/>
  <c r="O178" i="7"/>
  <c r="N178" i="7" s="1"/>
  <c r="M179" i="7" s="1"/>
  <c r="P179" i="7" s="1"/>
  <c r="K233" i="7"/>
  <c r="L233" i="7" s="1"/>
  <c r="I234" i="7"/>
  <c r="O179" i="7" l="1"/>
  <c r="K234" i="7"/>
  <c r="L234" i="7" s="1"/>
  <c r="I235" i="7"/>
  <c r="N179" i="7" l="1"/>
  <c r="M180" i="7" s="1"/>
  <c r="P180" i="7" s="1"/>
  <c r="K235" i="7"/>
  <c r="L235" i="7" s="1"/>
  <c r="I236" i="7"/>
  <c r="O180" i="7" l="1"/>
  <c r="N180" i="7" s="1"/>
  <c r="M181" i="7" s="1"/>
  <c r="P181" i="7" s="1"/>
  <c r="K236" i="7"/>
  <c r="L236" i="7" s="1"/>
  <c r="I237" i="7"/>
  <c r="O181" i="7" l="1"/>
  <c r="N181" i="7" s="1"/>
  <c r="M182" i="7" s="1"/>
  <c r="P182" i="7" s="1"/>
  <c r="K237" i="7"/>
  <c r="L237" i="7" s="1"/>
  <c r="I238" i="7"/>
  <c r="O182" i="7" l="1"/>
  <c r="N182" i="7" s="1"/>
  <c r="M183" i="7" s="1"/>
  <c r="P183" i="7" s="1"/>
  <c r="K238" i="7"/>
  <c r="L238" i="7" s="1"/>
  <c r="I239" i="7"/>
  <c r="O183" i="7" l="1"/>
  <c r="N183" i="7" s="1"/>
  <c r="M184" i="7" s="1"/>
  <c r="P184" i="7" s="1"/>
  <c r="I240" i="7"/>
  <c r="K239" i="7"/>
  <c r="L239" i="7" s="1"/>
  <c r="O184" i="7" l="1"/>
  <c r="K240" i="7"/>
  <c r="L240" i="7" s="1"/>
  <c r="I241" i="7"/>
  <c r="N184" i="7" l="1"/>
  <c r="M185" i="7" s="1"/>
  <c r="P185" i="7" s="1"/>
  <c r="K241" i="7"/>
  <c r="L241" i="7" s="1"/>
  <c r="I242" i="7"/>
  <c r="O185" i="7" l="1"/>
  <c r="N185" i="7" s="1"/>
  <c r="M186" i="7" s="1"/>
  <c r="P186" i="7" s="1"/>
  <c r="K242" i="7"/>
  <c r="L242" i="7" s="1"/>
  <c r="I243" i="7"/>
  <c r="O186" i="7" l="1"/>
  <c r="N186" i="7"/>
  <c r="M187" i="7" s="1"/>
  <c r="P187" i="7" s="1"/>
  <c r="K243" i="7"/>
  <c r="L243" i="7" s="1"/>
  <c r="I244" i="7"/>
  <c r="O187" i="7" l="1"/>
  <c r="N187" i="7" s="1"/>
  <c r="M188" i="7" s="1"/>
  <c r="P188" i="7" s="1"/>
  <c r="K244" i="7"/>
  <c r="L244" i="7" s="1"/>
  <c r="I245" i="7"/>
  <c r="O188" i="7" l="1"/>
  <c r="K245" i="7"/>
  <c r="L245" i="7" s="1"/>
  <c r="I246" i="7"/>
  <c r="N188" i="7" l="1"/>
  <c r="M189" i="7" s="1"/>
  <c r="P189" i="7" s="1"/>
  <c r="K246" i="7"/>
  <c r="L246" i="7" s="1"/>
  <c r="I247" i="7"/>
  <c r="O189" i="7" l="1"/>
  <c r="N189" i="7" s="1"/>
  <c r="M190" i="7" s="1"/>
  <c r="P190" i="7" s="1"/>
  <c r="K247" i="7"/>
  <c r="L247" i="7" s="1"/>
  <c r="I248" i="7"/>
  <c r="O190" i="7" l="1"/>
  <c r="N190" i="7" s="1"/>
  <c r="M191" i="7" s="1"/>
  <c r="P191" i="7" s="1"/>
  <c r="K248" i="7"/>
  <c r="L248" i="7" s="1"/>
  <c r="I249" i="7"/>
  <c r="O191" i="7" l="1"/>
  <c r="K249" i="7"/>
  <c r="L249" i="7" s="1"/>
  <c r="I250" i="7"/>
  <c r="N191" i="7" l="1"/>
  <c r="M192" i="7" s="1"/>
  <c r="P192" i="7" s="1"/>
  <c r="K250" i="7"/>
  <c r="L250" i="7" s="1"/>
  <c r="I251" i="7"/>
  <c r="O192" i="7" l="1"/>
  <c r="N192" i="7" s="1"/>
  <c r="M193" i="7" s="1"/>
  <c r="P193" i="7" s="1"/>
  <c r="K251" i="7"/>
  <c r="L251" i="7" s="1"/>
  <c r="I252" i="7"/>
  <c r="O193" i="7" l="1"/>
  <c r="N193" i="7" s="1"/>
  <c r="M194" i="7" s="1"/>
  <c r="P194" i="7" s="1"/>
  <c r="K252" i="7"/>
  <c r="L252" i="7" s="1"/>
  <c r="I253" i="7"/>
  <c r="O194" i="7" l="1"/>
  <c r="N194" i="7" s="1"/>
  <c r="M195" i="7" s="1"/>
  <c r="K253" i="7"/>
  <c r="L253" i="7" s="1"/>
  <c r="I254" i="7"/>
  <c r="P195" i="7" l="1"/>
  <c r="O195" i="7"/>
  <c r="N195" i="7" s="1"/>
  <c r="M196" i="7" s="1"/>
  <c r="K254" i="7"/>
  <c r="L254" i="7" s="1"/>
  <c r="I255" i="7"/>
  <c r="P196" i="7" l="1"/>
  <c r="O196" i="7"/>
  <c r="N196" i="7" s="1"/>
  <c r="M197" i="7" s="1"/>
  <c r="P197" i="7" s="1"/>
  <c r="K255" i="7"/>
  <c r="L255" i="7" s="1"/>
  <c r="I256" i="7"/>
  <c r="O197" i="7" l="1"/>
  <c r="N197" i="7" s="1"/>
  <c r="M198" i="7" s="1"/>
  <c r="I257" i="7"/>
  <c r="K256" i="7"/>
  <c r="L256" i="7" s="1"/>
  <c r="P198" i="7" l="1"/>
  <c r="O198" i="7"/>
  <c r="N198" i="7" s="1"/>
  <c r="M199" i="7" s="1"/>
  <c r="K257" i="7"/>
  <c r="L257" i="7" s="1"/>
  <c r="I258" i="7"/>
  <c r="P199" i="7" l="1"/>
  <c r="O199" i="7"/>
  <c r="N199" i="7" s="1"/>
  <c r="M200" i="7" s="1"/>
  <c r="P200" i="7" s="1"/>
  <c r="K258" i="7"/>
  <c r="L258" i="7" s="1"/>
  <c r="I259" i="7"/>
  <c r="K259" i="7" s="1"/>
  <c r="L259" i="7" s="1"/>
  <c r="O200" i="7" l="1"/>
  <c r="N200" i="7" s="1"/>
  <c r="M201" i="7" s="1"/>
  <c r="P201" i="7" s="1"/>
  <c r="O201" i="7" l="1"/>
  <c r="N201" i="7" s="1"/>
  <c r="M202" i="7" s="1"/>
  <c r="P202" i="7" l="1"/>
  <c r="O202" i="7"/>
  <c r="N202" i="7" s="1"/>
  <c r="M203" i="7" s="1"/>
  <c r="P203" i="7" s="1"/>
  <c r="O203" i="7" l="1"/>
  <c r="N203" i="7" s="1"/>
  <c r="M204" i="7" s="1"/>
  <c r="P204" i="7" s="1"/>
  <c r="O204" i="7" l="1"/>
  <c r="N204" i="7" s="1"/>
  <c r="M205" i="7" s="1"/>
  <c r="P205" i="7" s="1"/>
  <c r="O205" i="7" l="1"/>
  <c r="N205" i="7" s="1"/>
  <c r="M206" i="7" s="1"/>
  <c r="P206" i="7" s="1"/>
  <c r="O206" i="7" l="1"/>
  <c r="N206" i="7" s="1"/>
  <c r="M207" i="7" s="1"/>
  <c r="P207" i="7" s="1"/>
  <c r="O207" i="7" l="1"/>
  <c r="N207" i="7" s="1"/>
  <c r="M208" i="7" s="1"/>
  <c r="P208" i="7" s="1"/>
  <c r="O208" i="7" l="1"/>
  <c r="N208" i="7" l="1"/>
  <c r="M209" i="7" s="1"/>
  <c r="P209" i="7" s="1"/>
  <c r="O209" i="7" l="1"/>
  <c r="N209" i="7" s="1"/>
  <c r="M210" i="7" s="1"/>
  <c r="P210" i="7" s="1"/>
  <c r="O210" i="7" l="1"/>
  <c r="N210" i="7" l="1"/>
  <c r="M211" i="7" s="1"/>
  <c r="P211" i="7" s="1"/>
  <c r="O211" i="7" l="1"/>
  <c r="N211" i="7" l="1"/>
  <c r="M212" i="7" s="1"/>
  <c r="P212" i="7" s="1"/>
  <c r="O212" i="7" l="1"/>
  <c r="N212" i="7" s="1"/>
  <c r="M213" i="7" s="1"/>
  <c r="P213" i="7" s="1"/>
  <c r="O213" i="7" l="1"/>
  <c r="N213" i="7" s="1"/>
  <c r="M214" i="7" s="1"/>
  <c r="P214" i="7" s="1"/>
  <c r="O214" i="7" l="1"/>
  <c r="N214" i="7" s="1"/>
  <c r="M215" i="7" s="1"/>
  <c r="P215" i="7" s="1"/>
  <c r="O215" i="7" l="1"/>
  <c r="N215" i="7" l="1"/>
  <c r="M216" i="7" s="1"/>
  <c r="P216" i="7" s="1"/>
  <c r="O216" i="7" l="1"/>
  <c r="N216" i="7" s="1"/>
  <c r="M217" i="7" s="1"/>
  <c r="P217" i="7" s="1"/>
  <c r="O217" i="7" l="1"/>
  <c r="N217" i="7" l="1"/>
  <c r="M218" i="7" s="1"/>
  <c r="P218" i="7" s="1"/>
  <c r="O218" i="7" l="1"/>
  <c r="N218" i="7" s="1"/>
  <c r="M219" i="7" s="1"/>
  <c r="P219" i="7" s="1"/>
  <c r="O219" i="7" l="1"/>
  <c r="N219" i="7" s="1"/>
  <c r="M220" i="7" s="1"/>
  <c r="P220" i="7" s="1"/>
  <c r="O220" i="7" l="1"/>
  <c r="N220" i="7" s="1"/>
  <c r="M221" i="7" s="1"/>
  <c r="P221" i="7" s="1"/>
  <c r="O221" i="7" l="1"/>
  <c r="N221" i="7"/>
  <c r="M222" i="7" s="1"/>
  <c r="P222" i="7" s="1"/>
  <c r="O222" i="7" l="1"/>
  <c r="N222" i="7"/>
  <c r="M223" i="7" s="1"/>
  <c r="P223" i="7" s="1"/>
  <c r="O223" i="7"/>
  <c r="N223" i="7" l="1"/>
  <c r="M224" i="7" s="1"/>
  <c r="P224" i="7" s="1"/>
  <c r="O224" i="7" l="1"/>
  <c r="N224" i="7" s="1"/>
  <c r="M225" i="7" s="1"/>
  <c r="P225" i="7" s="1"/>
  <c r="O225" i="7" l="1"/>
  <c r="N225" i="7" s="1"/>
  <c r="M226" i="7" s="1"/>
  <c r="P226" i="7" s="1"/>
  <c r="O226" i="7" l="1"/>
  <c r="N226" i="7"/>
  <c r="M227" i="7" s="1"/>
  <c r="P227" i="7" s="1"/>
  <c r="O227" i="7" l="1"/>
  <c r="N227" i="7"/>
  <c r="M228" i="7" s="1"/>
  <c r="P228" i="7" s="1"/>
  <c r="O228" i="7" l="1"/>
  <c r="N228" i="7" s="1"/>
  <c r="M229" i="7" s="1"/>
  <c r="P229" i="7" s="1"/>
  <c r="O229" i="7" l="1"/>
  <c r="N229" i="7"/>
  <c r="M230" i="7" s="1"/>
  <c r="P230" i="7" s="1"/>
  <c r="O230" i="7"/>
  <c r="N230" i="7" l="1"/>
  <c r="M231" i="7" s="1"/>
  <c r="P231" i="7" s="1"/>
  <c r="O231" i="7" l="1"/>
  <c r="N231" i="7"/>
  <c r="M232" i="7" s="1"/>
  <c r="P232" i="7" s="1"/>
  <c r="O232" i="7"/>
  <c r="N232" i="7" l="1"/>
  <c r="M233" i="7" s="1"/>
  <c r="P233" i="7" s="1"/>
  <c r="O233" i="7" l="1"/>
  <c r="N233" i="7"/>
  <c r="M234" i="7" s="1"/>
  <c r="P234" i="7" s="1"/>
  <c r="O234" i="7" l="1"/>
  <c r="N234" i="7"/>
  <c r="M235" i="7" s="1"/>
  <c r="P235" i="7" s="1"/>
  <c r="O235" i="7" l="1"/>
  <c r="N235" i="7"/>
  <c r="M236" i="7" s="1"/>
  <c r="P236" i="7" s="1"/>
  <c r="O236" i="7" l="1"/>
  <c r="N236" i="7" s="1"/>
  <c r="M237" i="7" s="1"/>
  <c r="P237" i="7" s="1"/>
  <c r="O237" i="7" l="1"/>
  <c r="N237" i="7" s="1"/>
  <c r="M238" i="7" s="1"/>
  <c r="P238" i="7" s="1"/>
  <c r="O238" i="7" l="1"/>
  <c r="N238" i="7" s="1"/>
  <c r="M239" i="7" s="1"/>
  <c r="P239" i="7" s="1"/>
  <c r="O239" i="7" l="1"/>
  <c r="N239" i="7"/>
  <c r="M240" i="7" s="1"/>
  <c r="P240" i="7" s="1"/>
  <c r="O240" i="7"/>
  <c r="N240" i="7" l="1"/>
  <c r="M241" i="7" s="1"/>
  <c r="P241" i="7" s="1"/>
  <c r="O241" i="7" l="1"/>
  <c r="N241" i="7"/>
  <c r="M242" i="7" s="1"/>
  <c r="P242" i="7" s="1"/>
  <c r="O242" i="7"/>
  <c r="N242" i="7" l="1"/>
  <c r="M243" i="7" s="1"/>
  <c r="P243" i="7" s="1"/>
  <c r="O243" i="7" l="1"/>
  <c r="N243" i="7" l="1"/>
  <c r="M244" i="7" s="1"/>
  <c r="P244" i="7" s="1"/>
  <c r="O244" i="7" l="1"/>
  <c r="N244" i="7" s="1"/>
  <c r="M245" i="7" s="1"/>
  <c r="P245" i="7" l="1"/>
  <c r="O245" i="7"/>
  <c r="N245" i="7" s="1"/>
  <c r="M246" i="7" s="1"/>
  <c r="P246" i="7" s="1"/>
  <c r="O246" i="7" l="1"/>
  <c r="N246" i="7" l="1"/>
  <c r="M247" i="7" s="1"/>
  <c r="P247" i="7" s="1"/>
  <c r="O247" i="7" l="1"/>
  <c r="N247" i="7" s="1"/>
  <c r="M248" i="7" s="1"/>
  <c r="P248" i="7" s="1"/>
  <c r="O248" i="7" l="1"/>
  <c r="N248" i="7"/>
  <c r="M249" i="7" s="1"/>
  <c r="P249" i="7" s="1"/>
  <c r="O249" i="7" l="1"/>
  <c r="N249" i="7"/>
  <c r="M250" i="7" s="1"/>
  <c r="P250" i="7" s="1"/>
  <c r="O250" i="7" l="1"/>
  <c r="N250" i="7" l="1"/>
  <c r="M251" i="7" s="1"/>
  <c r="P251" i="7" s="1"/>
  <c r="O251" i="7" l="1"/>
  <c r="N251" i="7" s="1"/>
  <c r="M252" i="7" s="1"/>
  <c r="P252" i="7" s="1"/>
  <c r="O252" i="7" l="1"/>
  <c r="N252" i="7" l="1"/>
  <c r="M253" i="7" s="1"/>
  <c r="P253" i="7" s="1"/>
  <c r="O253" i="7" l="1"/>
  <c r="N253" i="7" s="1"/>
  <c r="M254" i="7" s="1"/>
  <c r="P254" i="7" s="1"/>
  <c r="O254" i="7" l="1"/>
  <c r="N254" i="7" s="1"/>
  <c r="M255" i="7" s="1"/>
  <c r="P255" i="7" l="1"/>
  <c r="O255" i="7"/>
  <c r="N255" i="7" s="1"/>
  <c r="M256" i="7" s="1"/>
  <c r="P256" i="7" s="1"/>
  <c r="O256" i="7" l="1"/>
  <c r="N256" i="7"/>
  <c r="M257" i="7" s="1"/>
  <c r="P257" i="7" s="1"/>
  <c r="O257" i="7" l="1"/>
  <c r="N257" i="7"/>
  <c r="M258" i="7" s="1"/>
  <c r="P258" i="7" s="1"/>
  <c r="O258" i="7" l="1"/>
  <c r="N258" i="7"/>
  <c r="M259" i="7" s="1"/>
  <c r="P259" i="7" s="1"/>
  <c r="O259" i="7"/>
  <c r="N259"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Laura Echarte</author>
  </authors>
  <commentList>
    <comment ref="G85" authorId="0" shapeId="0" xr:uid="{A99CE92D-F516-4323-AE22-1465897D9FE1}">
      <text>
        <r>
          <rPr>
            <b/>
            <sz val="9"/>
            <color indexed="81"/>
            <rFont val="Tahoma"/>
            <family val="2"/>
          </rPr>
          <t>Laura Echarte:</t>
        </r>
        <r>
          <rPr>
            <sz val="9"/>
            <color indexed="81"/>
            <rFont val="Tahoma"/>
            <family val="2"/>
          </rPr>
          <t xml:space="preserve">
ojo parcela 6 tenia rota la manguera al lado de tubo. Lo corregi en seguida, pero en este riego seguro hechó mas</t>
        </r>
      </text>
    </comment>
    <comment ref="G98" authorId="0" shapeId="0" xr:uid="{1F088645-0581-41E8-8D6D-C048BD4C709B}">
      <text>
        <r>
          <rPr>
            <b/>
            <sz val="9"/>
            <color indexed="81"/>
            <rFont val="Tahoma"/>
            <family val="2"/>
          </rPr>
          <t>Laura Echarte:</t>
        </r>
        <r>
          <rPr>
            <sz val="9"/>
            <color indexed="81"/>
            <rFont val="Tahoma"/>
            <family val="2"/>
          </rPr>
          <t xml:space="preserve">
ojo parcela 6 tenia rota la manguera al lado de tubo. Lo corregi en seguida, pero en el riego anterior seguro hecho mas</t>
        </r>
      </text>
    </comment>
    <comment ref="G100" authorId="0" shapeId="0" xr:uid="{3FBFF68F-3CE4-4F54-B530-468BE02F77A8}">
      <text>
        <r>
          <rPr>
            <b/>
            <sz val="9"/>
            <color indexed="81"/>
            <rFont val="Tahoma"/>
            <family val="2"/>
          </rPr>
          <t>Laura Echarte:</t>
        </r>
        <r>
          <rPr>
            <sz val="9"/>
            <color indexed="81"/>
            <rFont val="Tahoma"/>
            <family val="2"/>
          </rPr>
          <t xml:space="preserve">
(se zafó manguera al lado de parcela 4, le llegó agua al final de los surcos centrales pero no cerca del tubo. El resto de las parcelas debe haber recibido mucha menos agua que la que se pretendia</t>
        </r>
      </text>
    </comment>
    <comment ref="G155" authorId="0" shapeId="0" xr:uid="{F9E70B43-6937-4BFF-B5F5-6B627F4E5F7B}">
      <text>
        <r>
          <rPr>
            <b/>
            <sz val="9"/>
            <color indexed="81"/>
            <rFont val="Tahoma"/>
            <family val="2"/>
          </rPr>
          <t>Laura Echarte:</t>
        </r>
        <r>
          <rPr>
            <sz val="9"/>
            <color indexed="81"/>
            <rFont val="Tahoma"/>
            <family val="2"/>
          </rPr>
          <t xml:space="preserve">
riego despues de la medicion</t>
        </r>
      </text>
    </comment>
  </commentList>
</comments>
</file>

<file path=xl/sharedStrings.xml><?xml version="1.0" encoding="utf-8"?>
<sst xmlns="http://schemas.openxmlformats.org/spreadsheetml/2006/main" count="33" uniqueCount="33">
  <si>
    <t>ETo (mm)</t>
  </si>
  <si>
    <t>Precipitación (mm)</t>
  </si>
  <si>
    <t>Día</t>
  </si>
  <si>
    <t>Riego (mm)</t>
  </si>
  <si>
    <t>T-TB</t>
  </si>
  <si>
    <t>GD acum</t>
  </si>
  <si>
    <t>Ttrelativo</t>
  </si>
  <si>
    <t>Tmedia (°C)</t>
  </si>
  <si>
    <t>Kc (cuánta agua requiere relativo a una pastura de referencia)</t>
  </si>
  <si>
    <t>ETR (consumo de agua que puede con el agua que hay)</t>
  </si>
  <si>
    <t>ETM (máximo consumo de agua si no hubiera deficiencias de agua)</t>
  </si>
  <si>
    <t>Datos diarios actuales</t>
  </si>
  <si>
    <t>Fecha de siembra</t>
  </si>
  <si>
    <t>Datos de Manejo</t>
  </si>
  <si>
    <t>Datos de suelo</t>
  </si>
  <si>
    <t>Profundidad máxima (cm)</t>
  </si>
  <si>
    <t>Límite Máximo de almacenamiento de agua (capacidad de campo; mm/cm)</t>
  </si>
  <si>
    <t>Almacenamiento máximo de agua  (capacidad de campo; mm)</t>
  </si>
  <si>
    <t>Agua útil total (mm)</t>
  </si>
  <si>
    <t xml:space="preserve">Fracción inicial de agua útil </t>
  </si>
  <si>
    <t>Datos de cultivo</t>
  </si>
  <si>
    <t>Umbral de fracción de agua util por denajo del cual reduce ET</t>
  </si>
  <si>
    <t>Disminución de ET ante disminuicones en fracción de agua útil</t>
  </si>
  <si>
    <t>Agua útil (mm)</t>
  </si>
  <si>
    <t>Almacenamiento mínimo de agua  (mm)</t>
  </si>
  <si>
    <t>Para cálculo de kc según tiempo termico</t>
  </si>
  <si>
    <t>Agua útil FRACCION</t>
  </si>
  <si>
    <t>Fracción de almacenamiento mínimo respecto del máximo</t>
  </si>
  <si>
    <t>Deficiencia (mm)</t>
  </si>
  <si>
    <t>lo puede modificar o dejar ese valor de referencia</t>
  </si>
  <si>
    <t>Se puede medir en el campo o estimar en función de mapa</t>
  </si>
  <si>
    <t>Se puede usar ese umbral de referencia o cambiarlo</t>
  </si>
  <si>
    <t>valor default o puede ser modificado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</si>
</sst>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_)"/>
    <numFmt numFmtId="166" formatCode="0.000"/>
    <numFmt numFmtId="167" formatCode="0.0000"/>
  </numFmts>
  <fonts count="8" x14ac:knownFonts="1">
    <font>
      <sz val="11"/>
      <color theme="1"/>
      <name val="Calibri"/>
      <family val="2"/>
      <scheme val="minor"/>
    </font>
    <font>
      <sz val="11"/>
      <name val="Calibri"/>
      <family val="2"/>
      <scheme val="minor"/>
    </font>
    <font>
      <sz val="10"/>
      <name val="Arial"/>
      <family val="2"/>
    </font>
    <font>
      <b/>
      <sz val="10"/>
      <name val="Arial"/>
      <family val="2"/>
    </font>
    <font>
      <sz val="10"/>
      <color indexed="10"/>
      <name val="Arial"/>
      <family val="2"/>
    </font>
    <font>
      <sz val="9"/>
      <name val="Arial"/>
      <family val="2"/>
    </font>
    <font>
      <b/>
      <sz val="9"/>
      <color indexed="81"/>
      <name val="Tahoma"/>
      <family val="2"/>
    </font>
    <font>
      <sz val="9"/>
      <color indexed="81"/>
      <name val="Tahoma"/>
      <family val="2"/>
    </font>
  </fonts>
  <fills count="10">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50">
    <xf numFmtId="0" fontId="0" fillId="0" borderId="0" xfId="0"/>
    <xf numFmtId="16" fontId="2" fillId="0" borderId="0" xfId="1" applyNumberFormat="1" applyAlignment="1">
      <alignment horizontal="left"/>
    </xf>
    <xf numFmtId="0" fontId="2" fillId="0" borderId="0" xfId="1" applyAlignment="1">
      <alignment horizontal="left"/>
    </xf>
    <xf numFmtId="1" fontId="2" fillId="0" borderId="0" xfId="1" applyNumberFormat="1" applyAlignment="1">
      <alignment horizontal="left"/>
    </xf>
    <xf numFmtId="164" fontId="2" fillId="0" borderId="0" xfId="1" applyNumberFormat="1" applyAlignment="1">
      <alignment horizontal="left"/>
    </xf>
    <xf numFmtId="1" fontId="3" fillId="0" borderId="0" xfId="1" applyNumberFormat="1" applyFont="1" applyAlignment="1">
      <alignment horizontal="left"/>
    </xf>
    <xf numFmtId="0" fontId="3" fillId="0" borderId="0" xfId="1" applyFont="1" applyAlignment="1">
      <alignment horizontal="left"/>
    </xf>
    <xf numFmtId="0" fontId="5" fillId="0" borderId="0" xfId="1" applyFont="1" applyAlignment="1">
      <alignment horizontal="left"/>
    </xf>
    <xf numFmtId="1" fontId="2" fillId="7" borderId="0" xfId="1" applyNumberFormat="1" applyFill="1" applyAlignment="1">
      <alignment horizontal="left"/>
    </xf>
    <xf numFmtId="0" fontId="2" fillId="3" borderId="0" xfId="1" applyFill="1" applyAlignment="1">
      <alignment horizontal="left"/>
    </xf>
    <xf numFmtId="0" fontId="2" fillId="8" borderId="0" xfId="1" applyFill="1" applyAlignment="1">
      <alignment horizontal="left"/>
    </xf>
    <xf numFmtId="0" fontId="1" fillId="0" borderId="0" xfId="0" applyFont="1" applyAlignment="1">
      <alignment horizontal="left" wrapText="1"/>
    </xf>
    <xf numFmtId="166" fontId="2" fillId="0" borderId="0" xfId="1" applyNumberFormat="1" applyAlignment="1">
      <alignment horizontal="left"/>
    </xf>
    <xf numFmtId="1" fontId="4" fillId="0" borderId="0" xfId="1" applyNumberFormat="1" applyFont="1" applyAlignment="1">
      <alignment horizontal="left"/>
    </xf>
    <xf numFmtId="0" fontId="2" fillId="7" borderId="0" xfId="1" applyFill="1" applyAlignment="1">
      <alignment horizontal="left"/>
    </xf>
    <xf numFmtId="0" fontId="1" fillId="8" borderId="0" xfId="0" applyFont="1" applyFill="1" applyAlignment="1">
      <alignment horizontal="left" wrapText="1"/>
    </xf>
    <xf numFmtId="0" fontId="3" fillId="3" borderId="0" xfId="1" applyFont="1" applyFill="1" applyAlignment="1">
      <alignment horizontal="left"/>
    </xf>
    <xf numFmtId="2" fontId="2" fillId="3" borderId="0" xfId="1" applyNumberFormat="1" applyFill="1" applyAlignment="1">
      <alignment horizontal="left"/>
    </xf>
    <xf numFmtId="164" fontId="2" fillId="3" borderId="0" xfId="1" applyNumberFormat="1" applyFill="1" applyAlignment="1">
      <alignment horizontal="left"/>
    </xf>
    <xf numFmtId="1" fontId="2" fillId="3" borderId="0" xfId="1" applyNumberFormat="1" applyFill="1" applyAlignment="1">
      <alignment horizontal="left"/>
    </xf>
    <xf numFmtId="0" fontId="1" fillId="8" borderId="0" xfId="0" applyFont="1" applyFill="1" applyAlignment="1">
      <alignment horizontal="left"/>
    </xf>
    <xf numFmtId="164" fontId="1" fillId="8" borderId="0" xfId="0" applyNumberFormat="1" applyFont="1" applyFill="1" applyAlignment="1">
      <alignment horizontal="left"/>
    </xf>
    <xf numFmtId="1" fontId="1" fillId="8" borderId="0" xfId="0" applyNumberFormat="1" applyFont="1" applyFill="1" applyAlignment="1">
      <alignment horizontal="left"/>
    </xf>
    <xf numFmtId="164" fontId="3" fillId="8" borderId="0" xfId="1" applyNumberFormat="1" applyFont="1" applyFill="1" applyAlignment="1">
      <alignment horizontal="left"/>
    </xf>
    <xf numFmtId="1" fontId="1" fillId="0" borderId="0" xfId="0" applyNumberFormat="1" applyFont="1" applyAlignment="1">
      <alignment horizontal="left"/>
    </xf>
    <xf numFmtId="0" fontId="1" fillId="0" borderId="0" xfId="0" applyFont="1" applyAlignment="1">
      <alignment horizontal="left"/>
    </xf>
    <xf numFmtId="2" fontId="2" fillId="0" borderId="0" xfId="1" applyNumberFormat="1" applyAlignment="1">
      <alignment horizontal="left"/>
    </xf>
    <xf numFmtId="164" fontId="3" fillId="0" borderId="0" xfId="1" applyNumberFormat="1" applyFont="1" applyAlignment="1">
      <alignment horizontal="left"/>
    </xf>
    <xf numFmtId="165" fontId="3" fillId="0" borderId="0" xfId="1" applyNumberFormat="1" applyFont="1" applyAlignment="1">
      <alignment horizontal="left"/>
    </xf>
    <xf numFmtId="16" fontId="2" fillId="0" borderId="0" xfId="1" applyNumberFormat="1" applyAlignment="1">
      <alignment horizontal="left" wrapText="1"/>
    </xf>
    <xf numFmtId="0" fontId="2" fillId="0" borderId="0" xfId="1" applyAlignment="1">
      <alignment horizontal="left" wrapText="1"/>
    </xf>
    <xf numFmtId="16" fontId="2" fillId="8" borderId="0" xfId="1" applyNumberFormat="1" applyFill="1" applyAlignment="1">
      <alignment horizontal="left"/>
    </xf>
    <xf numFmtId="15" fontId="1" fillId="3" borderId="0" xfId="0" applyNumberFormat="1" applyFont="1" applyFill="1" applyAlignment="1">
      <alignment horizontal="left" wrapText="1"/>
    </xf>
    <xf numFmtId="0" fontId="2" fillId="0" borderId="0" xfId="1" applyAlignment="1">
      <alignment wrapText="1"/>
    </xf>
    <xf numFmtId="0" fontId="2" fillId="6" borderId="0" xfId="1" applyFill="1" applyAlignment="1">
      <alignment horizontal="left" wrapText="1"/>
    </xf>
    <xf numFmtId="0" fontId="2" fillId="6" borderId="0" xfId="1" applyFill="1" applyAlignment="1">
      <alignment horizontal="left"/>
    </xf>
    <xf numFmtId="16" fontId="2" fillId="5" borderId="0" xfId="1" applyNumberFormat="1" applyFill="1" applyAlignment="1">
      <alignment horizontal="left"/>
    </xf>
    <xf numFmtId="0" fontId="1" fillId="5" borderId="0" xfId="0" applyFont="1" applyFill="1" applyAlignment="1">
      <alignment horizontal="left" wrapText="1"/>
    </xf>
    <xf numFmtId="16" fontId="2" fillId="0" borderId="0" xfId="1" applyNumberFormat="1" applyAlignment="1">
      <alignment wrapText="1"/>
    </xf>
    <xf numFmtId="0" fontId="1" fillId="4" borderId="0" xfId="0" applyFont="1" applyFill="1" applyAlignment="1">
      <alignment horizontal="left"/>
    </xf>
    <xf numFmtId="2" fontId="2" fillId="2" borderId="0" xfId="1" applyNumberFormat="1" applyFill="1" applyAlignment="1">
      <alignment horizontal="left"/>
    </xf>
    <xf numFmtId="0" fontId="2" fillId="2" borderId="0" xfId="1" applyFill="1" applyAlignment="1">
      <alignment horizontal="left"/>
    </xf>
    <xf numFmtId="2" fontId="1" fillId="8" borderId="0" xfId="0" applyNumberFormat="1" applyFont="1" applyFill="1" applyAlignment="1">
      <alignment horizontal="left" wrapText="1"/>
    </xf>
    <xf numFmtId="2" fontId="1" fillId="8" borderId="0" xfId="0" applyNumberFormat="1" applyFont="1" applyFill="1" applyAlignment="1">
      <alignment horizontal="left"/>
    </xf>
    <xf numFmtId="2" fontId="1" fillId="0" borderId="0" xfId="0" applyNumberFormat="1" applyFont="1" applyAlignment="1">
      <alignment horizontal="left"/>
    </xf>
    <xf numFmtId="2" fontId="1" fillId="0" borderId="0" xfId="0" applyNumberFormat="1" applyFont="1" applyAlignment="1">
      <alignment horizontal="left" wrapText="1"/>
    </xf>
    <xf numFmtId="2" fontId="3" fillId="0" borderId="0" xfId="1" applyNumberFormat="1" applyFont="1" applyAlignment="1">
      <alignment horizontal="left"/>
    </xf>
    <xf numFmtId="167" fontId="2" fillId="0" borderId="0" xfId="1" applyNumberFormat="1" applyAlignment="1">
      <alignment horizontal="left"/>
    </xf>
    <xf numFmtId="164" fontId="2" fillId="9" borderId="0" xfId="1" applyNumberFormat="1" applyFill="1" applyAlignment="1">
      <alignment horizontal="left"/>
    </xf>
    <xf numFmtId="2" fontId="2" fillId="9" borderId="0" xfId="1" applyNumberFormat="1" applyFill="1" applyAlignment="1">
      <alignment horizontal="left"/>
    </xf>
  </cellXfs>
  <cellStyles count="2">
    <cellStyle name="Normal" xfId="0" builtinId="0"/>
    <cellStyle name="Normal 2" xfId="1" xr:uid="{73A415F0-0686-4BBB-8DBD-0FFEE60EBC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'balance de agua MAIZ'!$L$19</c:f>
              <c:strCache>
                <c:ptCount val="1"/>
                <c:pt idx="0">
                  <c:v>ETM (máximo consumo de agua si no hubiera deficiencias de agua)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'balance de agua MAIZ'!$C$20:$C$181</c:f>
              <c:numCache>
                <c:formatCode>d\-mmm</c:formatCode>
                <c:ptCount val="162"/>
                <c:pt idx="0">
                  <c:v>45588</c:v>
                </c:pt>
                <c:pt idx="1">
                  <c:v>45589</c:v>
                </c:pt>
                <c:pt idx="2">
                  <c:v>45590</c:v>
                </c:pt>
                <c:pt idx="3">
                  <c:v>45591</c:v>
                </c:pt>
                <c:pt idx="4">
                  <c:v>45592</c:v>
                </c:pt>
                <c:pt idx="5">
                  <c:v>45593</c:v>
                </c:pt>
                <c:pt idx="6">
                  <c:v>45594</c:v>
                </c:pt>
                <c:pt idx="7">
                  <c:v>45595</c:v>
                </c:pt>
                <c:pt idx="8">
                  <c:v>45596</c:v>
                </c:pt>
                <c:pt idx="9">
                  <c:v>45597</c:v>
                </c:pt>
                <c:pt idx="10">
                  <c:v>45598</c:v>
                </c:pt>
                <c:pt idx="11">
                  <c:v>45599</c:v>
                </c:pt>
                <c:pt idx="12">
                  <c:v>45600</c:v>
                </c:pt>
                <c:pt idx="13">
                  <c:v>45601</c:v>
                </c:pt>
                <c:pt idx="14">
                  <c:v>45602</c:v>
                </c:pt>
                <c:pt idx="15">
                  <c:v>45603</c:v>
                </c:pt>
                <c:pt idx="16">
                  <c:v>45604</c:v>
                </c:pt>
                <c:pt idx="17">
                  <c:v>45605</c:v>
                </c:pt>
                <c:pt idx="18">
                  <c:v>45606</c:v>
                </c:pt>
                <c:pt idx="19">
                  <c:v>45607</c:v>
                </c:pt>
                <c:pt idx="20">
                  <c:v>45608</c:v>
                </c:pt>
                <c:pt idx="21">
                  <c:v>45609</c:v>
                </c:pt>
                <c:pt idx="22">
                  <c:v>45610</c:v>
                </c:pt>
                <c:pt idx="23">
                  <c:v>45611</c:v>
                </c:pt>
                <c:pt idx="24">
                  <c:v>45612</c:v>
                </c:pt>
                <c:pt idx="25">
                  <c:v>45613</c:v>
                </c:pt>
                <c:pt idx="26">
                  <c:v>45614</c:v>
                </c:pt>
                <c:pt idx="27">
                  <c:v>45615</c:v>
                </c:pt>
                <c:pt idx="28">
                  <c:v>45616</c:v>
                </c:pt>
                <c:pt idx="29">
                  <c:v>45617</c:v>
                </c:pt>
                <c:pt idx="30">
                  <c:v>45618</c:v>
                </c:pt>
                <c:pt idx="31">
                  <c:v>45619</c:v>
                </c:pt>
                <c:pt idx="32">
                  <c:v>45620</c:v>
                </c:pt>
                <c:pt idx="33">
                  <c:v>45621</c:v>
                </c:pt>
                <c:pt idx="34">
                  <c:v>45622</c:v>
                </c:pt>
                <c:pt idx="35">
                  <c:v>45623</c:v>
                </c:pt>
                <c:pt idx="36">
                  <c:v>45624</c:v>
                </c:pt>
                <c:pt idx="37">
                  <c:v>45625</c:v>
                </c:pt>
                <c:pt idx="38">
                  <c:v>45626</c:v>
                </c:pt>
                <c:pt idx="39">
                  <c:v>45627</c:v>
                </c:pt>
                <c:pt idx="40">
                  <c:v>45628</c:v>
                </c:pt>
                <c:pt idx="41">
                  <c:v>45629</c:v>
                </c:pt>
                <c:pt idx="42">
                  <c:v>45630</c:v>
                </c:pt>
                <c:pt idx="43">
                  <c:v>45631</c:v>
                </c:pt>
                <c:pt idx="44">
                  <c:v>45632</c:v>
                </c:pt>
                <c:pt idx="45">
                  <c:v>45633</c:v>
                </c:pt>
                <c:pt idx="46">
                  <c:v>45634</c:v>
                </c:pt>
                <c:pt idx="47">
                  <c:v>45635</c:v>
                </c:pt>
                <c:pt idx="48">
                  <c:v>45636</c:v>
                </c:pt>
                <c:pt idx="49">
                  <c:v>45637</c:v>
                </c:pt>
                <c:pt idx="50">
                  <c:v>45638</c:v>
                </c:pt>
                <c:pt idx="51">
                  <c:v>45639</c:v>
                </c:pt>
                <c:pt idx="52">
                  <c:v>45640</c:v>
                </c:pt>
                <c:pt idx="53">
                  <c:v>45641</c:v>
                </c:pt>
                <c:pt idx="54">
                  <c:v>45642</c:v>
                </c:pt>
                <c:pt idx="55">
                  <c:v>45643</c:v>
                </c:pt>
                <c:pt idx="56">
                  <c:v>45644</c:v>
                </c:pt>
                <c:pt idx="57">
                  <c:v>45645</c:v>
                </c:pt>
                <c:pt idx="58">
                  <c:v>45646</c:v>
                </c:pt>
                <c:pt idx="59">
                  <c:v>45647</c:v>
                </c:pt>
                <c:pt idx="60">
                  <c:v>45648</c:v>
                </c:pt>
                <c:pt idx="61">
                  <c:v>45649</c:v>
                </c:pt>
                <c:pt idx="62">
                  <c:v>45650</c:v>
                </c:pt>
                <c:pt idx="63">
                  <c:v>45651</c:v>
                </c:pt>
                <c:pt idx="64">
                  <c:v>45652</c:v>
                </c:pt>
                <c:pt idx="65">
                  <c:v>45653</c:v>
                </c:pt>
                <c:pt idx="66">
                  <c:v>45654</c:v>
                </c:pt>
                <c:pt idx="67">
                  <c:v>45655</c:v>
                </c:pt>
                <c:pt idx="68">
                  <c:v>45656</c:v>
                </c:pt>
                <c:pt idx="69">
                  <c:v>45657</c:v>
                </c:pt>
                <c:pt idx="70">
                  <c:v>45658</c:v>
                </c:pt>
                <c:pt idx="71">
                  <c:v>45659</c:v>
                </c:pt>
                <c:pt idx="72">
                  <c:v>45660</c:v>
                </c:pt>
                <c:pt idx="73">
                  <c:v>45661</c:v>
                </c:pt>
                <c:pt idx="74">
                  <c:v>45662</c:v>
                </c:pt>
                <c:pt idx="75">
                  <c:v>45663</c:v>
                </c:pt>
                <c:pt idx="76">
                  <c:v>45664</c:v>
                </c:pt>
                <c:pt idx="77">
                  <c:v>45665</c:v>
                </c:pt>
                <c:pt idx="78">
                  <c:v>45666</c:v>
                </c:pt>
                <c:pt idx="79">
                  <c:v>45667</c:v>
                </c:pt>
                <c:pt idx="80">
                  <c:v>45668</c:v>
                </c:pt>
                <c:pt idx="81">
                  <c:v>45669</c:v>
                </c:pt>
                <c:pt idx="82">
                  <c:v>45670</c:v>
                </c:pt>
                <c:pt idx="83">
                  <c:v>45671</c:v>
                </c:pt>
                <c:pt idx="84">
                  <c:v>45672</c:v>
                </c:pt>
                <c:pt idx="85">
                  <c:v>45673</c:v>
                </c:pt>
                <c:pt idx="86">
                  <c:v>45674</c:v>
                </c:pt>
                <c:pt idx="87">
                  <c:v>45675</c:v>
                </c:pt>
                <c:pt idx="88">
                  <c:v>45676</c:v>
                </c:pt>
                <c:pt idx="89">
                  <c:v>45677</c:v>
                </c:pt>
                <c:pt idx="90">
                  <c:v>45678</c:v>
                </c:pt>
                <c:pt idx="91">
                  <c:v>45679</c:v>
                </c:pt>
                <c:pt idx="92">
                  <c:v>45680</c:v>
                </c:pt>
                <c:pt idx="93">
                  <c:v>45681</c:v>
                </c:pt>
                <c:pt idx="94">
                  <c:v>45682</c:v>
                </c:pt>
                <c:pt idx="95">
                  <c:v>45683</c:v>
                </c:pt>
                <c:pt idx="96">
                  <c:v>45684</c:v>
                </c:pt>
                <c:pt idx="97">
                  <c:v>45685</c:v>
                </c:pt>
                <c:pt idx="98">
                  <c:v>45686</c:v>
                </c:pt>
                <c:pt idx="99">
                  <c:v>45687</c:v>
                </c:pt>
                <c:pt idx="100">
                  <c:v>45688</c:v>
                </c:pt>
                <c:pt idx="101">
                  <c:v>45689</c:v>
                </c:pt>
                <c:pt idx="102">
                  <c:v>45690</c:v>
                </c:pt>
                <c:pt idx="103">
                  <c:v>45691</c:v>
                </c:pt>
                <c:pt idx="104">
                  <c:v>45692</c:v>
                </c:pt>
                <c:pt idx="105">
                  <c:v>45693</c:v>
                </c:pt>
                <c:pt idx="106">
                  <c:v>45694</c:v>
                </c:pt>
                <c:pt idx="107">
                  <c:v>45695</c:v>
                </c:pt>
                <c:pt idx="108">
                  <c:v>45696</c:v>
                </c:pt>
                <c:pt idx="109">
                  <c:v>45697</c:v>
                </c:pt>
                <c:pt idx="110">
                  <c:v>45698</c:v>
                </c:pt>
                <c:pt idx="111">
                  <c:v>45699</c:v>
                </c:pt>
                <c:pt idx="112">
                  <c:v>45700</c:v>
                </c:pt>
                <c:pt idx="113">
                  <c:v>45701</c:v>
                </c:pt>
                <c:pt idx="114">
                  <c:v>45702</c:v>
                </c:pt>
                <c:pt idx="115">
                  <c:v>45703</c:v>
                </c:pt>
                <c:pt idx="116">
                  <c:v>45704</c:v>
                </c:pt>
                <c:pt idx="117">
                  <c:v>45705</c:v>
                </c:pt>
                <c:pt idx="118">
                  <c:v>45706</c:v>
                </c:pt>
                <c:pt idx="119">
                  <c:v>45707</c:v>
                </c:pt>
                <c:pt idx="120">
                  <c:v>45708</c:v>
                </c:pt>
                <c:pt idx="121">
                  <c:v>45709</c:v>
                </c:pt>
                <c:pt idx="122">
                  <c:v>45710</c:v>
                </c:pt>
                <c:pt idx="123">
                  <c:v>45711</c:v>
                </c:pt>
                <c:pt idx="124">
                  <c:v>45712</c:v>
                </c:pt>
                <c:pt idx="125">
                  <c:v>45713</c:v>
                </c:pt>
                <c:pt idx="126">
                  <c:v>45714</c:v>
                </c:pt>
                <c:pt idx="127">
                  <c:v>45715</c:v>
                </c:pt>
                <c:pt idx="128">
                  <c:v>45716</c:v>
                </c:pt>
                <c:pt idx="129">
                  <c:v>45717</c:v>
                </c:pt>
                <c:pt idx="130">
                  <c:v>45718</c:v>
                </c:pt>
                <c:pt idx="131">
                  <c:v>45719</c:v>
                </c:pt>
                <c:pt idx="132">
                  <c:v>45720</c:v>
                </c:pt>
                <c:pt idx="133">
                  <c:v>45721</c:v>
                </c:pt>
                <c:pt idx="134">
                  <c:v>45722</c:v>
                </c:pt>
                <c:pt idx="135">
                  <c:v>45723</c:v>
                </c:pt>
                <c:pt idx="136">
                  <c:v>45724</c:v>
                </c:pt>
                <c:pt idx="137">
                  <c:v>45725</c:v>
                </c:pt>
                <c:pt idx="138">
                  <c:v>45726</c:v>
                </c:pt>
                <c:pt idx="139">
                  <c:v>45727</c:v>
                </c:pt>
                <c:pt idx="140">
                  <c:v>45728</c:v>
                </c:pt>
                <c:pt idx="141">
                  <c:v>45729</c:v>
                </c:pt>
                <c:pt idx="142">
                  <c:v>45730</c:v>
                </c:pt>
                <c:pt idx="143">
                  <c:v>45731</c:v>
                </c:pt>
                <c:pt idx="144">
                  <c:v>45732</c:v>
                </c:pt>
                <c:pt idx="145">
                  <c:v>45733</c:v>
                </c:pt>
                <c:pt idx="146">
                  <c:v>45734</c:v>
                </c:pt>
                <c:pt idx="147">
                  <c:v>45735</c:v>
                </c:pt>
                <c:pt idx="148">
                  <c:v>45736</c:v>
                </c:pt>
                <c:pt idx="149">
                  <c:v>45737</c:v>
                </c:pt>
                <c:pt idx="150">
                  <c:v>45738</c:v>
                </c:pt>
                <c:pt idx="151">
                  <c:v>45739</c:v>
                </c:pt>
                <c:pt idx="152">
                  <c:v>45740</c:v>
                </c:pt>
                <c:pt idx="153">
                  <c:v>45741</c:v>
                </c:pt>
                <c:pt idx="154">
                  <c:v>45742</c:v>
                </c:pt>
                <c:pt idx="155">
                  <c:v>45743</c:v>
                </c:pt>
                <c:pt idx="156">
                  <c:v>45744</c:v>
                </c:pt>
                <c:pt idx="157">
                  <c:v>45745</c:v>
                </c:pt>
                <c:pt idx="158">
                  <c:v>45746</c:v>
                </c:pt>
                <c:pt idx="159">
                  <c:v>45747</c:v>
                </c:pt>
                <c:pt idx="160">
                  <c:v>45748</c:v>
                </c:pt>
                <c:pt idx="161">
                  <c:v>45749</c:v>
                </c:pt>
              </c:numCache>
            </c:numRef>
          </c:xVal>
          <c:yVal>
            <c:numRef>
              <c:f>'balance de agua MAIZ'!$L$20:$L$181</c:f>
              <c:numCache>
                <c:formatCode>0.0</c:formatCode>
                <c:ptCount val="162"/>
                <c:pt idx="1">
                  <c:v>0.93630849832477436</c:v>
                </c:pt>
                <c:pt idx="2">
                  <c:v>1.2483695578377056</c:v>
                </c:pt>
                <c:pt idx="3" formatCode="0.00">
                  <c:v>1.7582629805598946</c:v>
                </c:pt>
                <c:pt idx="4">
                  <c:v>1.7311164321947154</c:v>
                </c:pt>
                <c:pt idx="5">
                  <c:v>1.8399999999999999</c:v>
                </c:pt>
                <c:pt idx="6">
                  <c:v>1.64945116964889</c:v>
                </c:pt>
                <c:pt idx="7">
                  <c:v>1.64</c:v>
                </c:pt>
                <c:pt idx="8">
                  <c:v>1.08</c:v>
                </c:pt>
                <c:pt idx="9" formatCode="0.00">
                  <c:v>1.2380788455156861</c:v>
                </c:pt>
                <c:pt idx="10">
                  <c:v>0.47330507442780445</c:v>
                </c:pt>
                <c:pt idx="11">
                  <c:v>0.88547523499698932</c:v>
                </c:pt>
                <c:pt idx="12">
                  <c:v>1.6003395074430349</c:v>
                </c:pt>
                <c:pt idx="13">
                  <c:v>1.7474762076566415</c:v>
                </c:pt>
                <c:pt idx="14">
                  <c:v>1.8858492363470714</c:v>
                </c:pt>
                <c:pt idx="15">
                  <c:v>1.3520000000000001</c:v>
                </c:pt>
                <c:pt idx="16">
                  <c:v>2.05759951100206</c:v>
                </c:pt>
                <c:pt idx="17">
                  <c:v>1.8275751961910871</c:v>
                </c:pt>
                <c:pt idx="18">
                  <c:v>1.2650076450118886</c:v>
                </c:pt>
                <c:pt idx="19">
                  <c:v>1.6744720435775111</c:v>
                </c:pt>
                <c:pt idx="20">
                  <c:v>1.2718767622840845</c:v>
                </c:pt>
                <c:pt idx="21">
                  <c:v>1.56</c:v>
                </c:pt>
                <c:pt idx="22">
                  <c:v>1.8</c:v>
                </c:pt>
                <c:pt idx="23">
                  <c:v>1.6</c:v>
                </c:pt>
                <c:pt idx="24">
                  <c:v>1.8399999999999999</c:v>
                </c:pt>
                <c:pt idx="25">
                  <c:v>1.8399999999999999</c:v>
                </c:pt>
                <c:pt idx="26">
                  <c:v>2.08</c:v>
                </c:pt>
                <c:pt idx="27">
                  <c:v>2.08</c:v>
                </c:pt>
                <c:pt idx="28">
                  <c:v>1.6840000000000002</c:v>
                </c:pt>
                <c:pt idx="29">
                  <c:v>1.6320000000000001</c:v>
                </c:pt>
                <c:pt idx="30">
                  <c:v>1.7160000000000002</c:v>
                </c:pt>
                <c:pt idx="31">
                  <c:v>2.3155137744783563</c:v>
                </c:pt>
                <c:pt idx="32">
                  <c:v>2.0754862429537506</c:v>
                </c:pt>
                <c:pt idx="33">
                  <c:v>2.0479249462277891</c:v>
                </c:pt>
                <c:pt idx="34">
                  <c:v>2.3001021966845343</c:v>
                </c:pt>
                <c:pt idx="35">
                  <c:v>2.0874834985838642</c:v>
                </c:pt>
                <c:pt idx="36">
                  <c:v>1.3909653337662768</c:v>
                </c:pt>
                <c:pt idx="37">
                  <c:v>1.6092695361465112</c:v>
                </c:pt>
                <c:pt idx="38" formatCode="0.00">
                  <c:v>3.1334181240947152</c:v>
                </c:pt>
                <c:pt idx="39" formatCode="0.00">
                  <c:v>1.8774408906434179</c:v>
                </c:pt>
                <c:pt idx="40">
                  <c:v>3.3636859946217506</c:v>
                </c:pt>
                <c:pt idx="41">
                  <c:v>2.5152775522953039</c:v>
                </c:pt>
                <c:pt idx="42">
                  <c:v>2.5940863544778816</c:v>
                </c:pt>
                <c:pt idx="43">
                  <c:v>1.6123951581383522</c:v>
                </c:pt>
                <c:pt idx="44">
                  <c:v>1.0881568469366998</c:v>
                </c:pt>
                <c:pt idx="45">
                  <c:v>2.8440575125056489</c:v>
                </c:pt>
                <c:pt idx="46">
                  <c:v>2.9737121812267548</c:v>
                </c:pt>
                <c:pt idx="47">
                  <c:v>2.0855413959623399</c:v>
                </c:pt>
                <c:pt idx="48">
                  <c:v>3.6809738788300983</c:v>
                </c:pt>
                <c:pt idx="49">
                  <c:v>4.1907120765703025</c:v>
                </c:pt>
                <c:pt idx="50">
                  <c:v>3.5835179074937265</c:v>
                </c:pt>
                <c:pt idx="51">
                  <c:v>3.8831476528206754</c:v>
                </c:pt>
                <c:pt idx="52">
                  <c:v>3.6729728040066356</c:v>
                </c:pt>
                <c:pt idx="53">
                  <c:v>4.6327123229786329</c:v>
                </c:pt>
                <c:pt idx="54">
                  <c:v>3.4579232898630154</c:v>
                </c:pt>
                <c:pt idx="55">
                  <c:v>4.2227632619641122</c:v>
                </c:pt>
                <c:pt idx="56">
                  <c:v>3.6617316636293049</c:v>
                </c:pt>
                <c:pt idx="57">
                  <c:v>3.2310124955113673</c:v>
                </c:pt>
                <c:pt idx="58">
                  <c:v>2.8927820162305147</c:v>
                </c:pt>
                <c:pt idx="59">
                  <c:v>4.2433554202081352</c:v>
                </c:pt>
                <c:pt idx="60">
                  <c:v>4.7455681181170704</c:v>
                </c:pt>
                <c:pt idx="61">
                  <c:v>3.1318421734220792</c:v>
                </c:pt>
                <c:pt idx="62">
                  <c:v>5.3615787791906477</c:v>
                </c:pt>
                <c:pt idx="63">
                  <c:v>4.5971481894507447</c:v>
                </c:pt>
                <c:pt idx="64">
                  <c:v>4.7364711204165424</c:v>
                </c:pt>
                <c:pt idx="65">
                  <c:v>5.2714429101884424</c:v>
                </c:pt>
                <c:pt idx="66">
                  <c:v>4.5450149070984383</c:v>
                </c:pt>
                <c:pt idx="67">
                  <c:v>5.3936639337577486</c:v>
                </c:pt>
                <c:pt idx="68">
                  <c:v>4.9351588568767832</c:v>
                </c:pt>
                <c:pt idx="69">
                  <c:v>3.2140220779854674</c:v>
                </c:pt>
                <c:pt idx="70">
                  <c:v>4.1574276248032742</c:v>
                </c:pt>
                <c:pt idx="71">
                  <c:v>6.0495813887030092</c:v>
                </c:pt>
                <c:pt idx="72">
                  <c:v>5.6457396782865983</c:v>
                </c:pt>
                <c:pt idx="73">
                  <c:v>5.1682793680812491</c:v>
                </c:pt>
                <c:pt idx="74">
                  <c:v>5.7173120809188429</c:v>
                </c:pt>
                <c:pt idx="75">
                  <c:v>5.0675797035871026</c:v>
                </c:pt>
                <c:pt idx="76">
                  <c:v>5.0485792196108985</c:v>
                </c:pt>
                <c:pt idx="77">
                  <c:v>0</c:v>
                </c:pt>
                <c:pt idx="78">
                  <c:v>5.5960164985791545</c:v>
                </c:pt>
                <c:pt idx="79">
                  <c:v>4.8200245214357889</c:v>
                </c:pt>
                <c:pt idx="80">
                  <c:v>5.4619576118443929</c:v>
                </c:pt>
                <c:pt idx="81">
                  <c:v>4.9863288682893359</c:v>
                </c:pt>
                <c:pt idx="82">
                  <c:v>6.7732244540293651</c:v>
                </c:pt>
                <c:pt idx="83">
                  <c:v>7.8248597671186451</c:v>
                </c:pt>
                <c:pt idx="84">
                  <c:v>7.4904037522091365</c:v>
                </c:pt>
                <c:pt idx="85">
                  <c:v>4.339603292403158</c:v>
                </c:pt>
                <c:pt idx="86">
                  <c:v>7.4394113745590618</c:v>
                </c:pt>
                <c:pt idx="87">
                  <c:v>7.2161998250696726</c:v>
                </c:pt>
                <c:pt idx="88">
                  <c:v>6.3322374478217123</c:v>
                </c:pt>
                <c:pt idx="89">
                  <c:v>6.0875141074056973</c:v>
                </c:pt>
                <c:pt idx="90">
                  <c:v>6.361642821481496</c:v>
                </c:pt>
                <c:pt idx="91">
                  <c:v>6.8979231130770504</c:v>
                </c:pt>
                <c:pt idx="92">
                  <c:v>7.2370522549998997</c:v>
                </c:pt>
                <c:pt idx="93">
                  <c:v>7.551466390789499</c:v>
                </c:pt>
                <c:pt idx="94">
                  <c:v>7.8181602226648215</c:v>
                </c:pt>
                <c:pt idx="95">
                  <c:v>7.4929987523177353</c:v>
                </c:pt>
                <c:pt idx="96">
                  <c:v>7.3293907927667217</c:v>
                </c:pt>
                <c:pt idx="97">
                  <c:v>7.3814777203644146</c:v>
                </c:pt>
                <c:pt idx="98">
                  <c:v>7.691860855928681</c:v>
                </c:pt>
                <c:pt idx="99">
                  <c:v>7.6611240599195645</c:v>
                </c:pt>
                <c:pt idx="100">
                  <c:v>7.5902958831910325</c:v>
                </c:pt>
                <c:pt idx="101">
                  <c:v>7.1022793780364557</c:v>
                </c:pt>
                <c:pt idx="102">
                  <c:v>7.3217002696159845</c:v>
                </c:pt>
                <c:pt idx="103">
                  <c:v>8.0519291239008268</c:v>
                </c:pt>
                <c:pt idx="104">
                  <c:v>6.115376726317578</c:v>
                </c:pt>
                <c:pt idx="105">
                  <c:v>4.8208804371355347</c:v>
                </c:pt>
                <c:pt idx="106">
                  <c:v>2.3983764344715746</c:v>
                </c:pt>
                <c:pt idx="107">
                  <c:v>3.8856745849925804</c:v>
                </c:pt>
                <c:pt idx="108">
                  <c:v>2.7413699041784554</c:v>
                </c:pt>
                <c:pt idx="109">
                  <c:v>3.5870074890932284</c:v>
                </c:pt>
                <c:pt idx="110">
                  <c:v>3.6812361088702534</c:v>
                </c:pt>
                <c:pt idx="111">
                  <c:v>6.2033755994680613</c:v>
                </c:pt>
                <c:pt idx="112">
                  <c:v>4.5898573135776557</c:v>
                </c:pt>
                <c:pt idx="113">
                  <c:v>5.0499655189384516</c:v>
                </c:pt>
                <c:pt idx="114">
                  <c:v>4.9634345807852167</c:v>
                </c:pt>
                <c:pt idx="115">
                  <c:v>5.6015331630138725</c:v>
                </c:pt>
                <c:pt idx="116">
                  <c:v>5.71057709966286</c:v>
                </c:pt>
                <c:pt idx="117">
                  <c:v>5.2624537644544285</c:v>
                </c:pt>
                <c:pt idx="118">
                  <c:v>4.6075952462121403</c:v>
                </c:pt>
                <c:pt idx="119">
                  <c:v>4.8708209970777938</c:v>
                </c:pt>
                <c:pt idx="120">
                  <c:v>4.3794760717020438</c:v>
                </c:pt>
                <c:pt idx="121">
                  <c:v>5.2020274618302622</c:v>
                </c:pt>
                <c:pt idx="122">
                  <c:v>4.5827968768823792</c:v>
                </c:pt>
                <c:pt idx="123">
                  <c:v>3.6652385754069843</c:v>
                </c:pt>
                <c:pt idx="124">
                  <c:v>4.0684277300944398</c:v>
                </c:pt>
                <c:pt idx="125">
                  <c:v>3.8238069622378186</c:v>
                </c:pt>
                <c:pt idx="126">
                  <c:v>4.4060515341002136</c:v>
                </c:pt>
                <c:pt idx="127">
                  <c:v>4.6403226644936222</c:v>
                </c:pt>
                <c:pt idx="128">
                  <c:v>4.9330603213868844</c:v>
                </c:pt>
                <c:pt idx="129">
                  <c:v>3.429059312463314</c:v>
                </c:pt>
                <c:pt idx="130">
                  <c:v>3.9776825512748744</c:v>
                </c:pt>
                <c:pt idx="131">
                  <c:v>3.9647996768722078</c:v>
                </c:pt>
                <c:pt idx="132">
                  <c:v>3.917856350494215</c:v>
                </c:pt>
                <c:pt idx="133">
                  <c:v>3.7767258518366909</c:v>
                </c:pt>
                <c:pt idx="134">
                  <c:v>2.9737937155003848</c:v>
                </c:pt>
                <c:pt idx="135">
                  <c:v>2.1524184530552541</c:v>
                </c:pt>
                <c:pt idx="136">
                  <c:v>3.7042653559163008</c:v>
                </c:pt>
                <c:pt idx="137">
                  <c:v>2.4645192923872865</c:v>
                </c:pt>
                <c:pt idx="138">
                  <c:v>3.7123927022644385</c:v>
                </c:pt>
                <c:pt idx="139">
                  <c:v>3.1441468592964261</c:v>
                </c:pt>
                <c:pt idx="140">
                  <c:v>1.6531410425166237</c:v>
                </c:pt>
                <c:pt idx="141">
                  <c:v>1.0951233963152722</c:v>
                </c:pt>
                <c:pt idx="142">
                  <c:v>2.2896503170141975</c:v>
                </c:pt>
                <c:pt idx="143">
                  <c:v>3.0053612958263427</c:v>
                </c:pt>
                <c:pt idx="144">
                  <c:v>2.5974753935782076</c:v>
                </c:pt>
                <c:pt idx="145">
                  <c:v>2.8481933294137742</c:v>
                </c:pt>
                <c:pt idx="146">
                  <c:v>2.3386759473260814</c:v>
                </c:pt>
                <c:pt idx="147">
                  <c:v>2.2104275605329833</c:v>
                </c:pt>
                <c:pt idx="148">
                  <c:v>1.1589049569721834</c:v>
                </c:pt>
                <c:pt idx="149">
                  <c:v>0</c:v>
                </c:pt>
                <c:pt idx="150">
                  <c:v>0</c:v>
                </c:pt>
                <c:pt idx="151">
                  <c:v>1.9805951589929129</c:v>
                </c:pt>
                <c:pt idx="152">
                  <c:v>1.43741917089187</c:v>
                </c:pt>
                <c:pt idx="153">
                  <c:v>2.5228222734348775</c:v>
                </c:pt>
                <c:pt idx="154">
                  <c:v>1.6564794911477492</c:v>
                </c:pt>
                <c:pt idx="155">
                  <c:v>1.4576979568167134</c:v>
                </c:pt>
                <c:pt idx="156">
                  <c:v>0.77847773400540499</c:v>
                </c:pt>
                <c:pt idx="157">
                  <c:v>1.8449116264147025</c:v>
                </c:pt>
                <c:pt idx="158">
                  <c:v>1.8920859559050345</c:v>
                </c:pt>
                <c:pt idx="159">
                  <c:v>1.620741651116776</c:v>
                </c:pt>
                <c:pt idx="160">
                  <c:v>0.97774775829372174</c:v>
                </c:pt>
                <c:pt idx="161">
                  <c:v>1.1135611381868189</c:v>
                </c:pt>
              </c:numCache>
            </c:numRef>
          </c:yVal>
          <c:smooth val="1"/>
          <c:extLst>
            <c:ext xmlns:c16="http://schemas.microsoft.com/office/drawing/2014/chart" uri="{C3380CC4-5D6E-409C-BE32-E72D297353CC}">
              <c16:uniqueId val="{00000000-3743-433E-AFED-BB22D92774DF}"/>
            </c:ext>
          </c:extLst>
        </c:ser>
        <c:ser>
          <c:idx val="1"/>
          <c:order val="1"/>
          <c:tx>
            <c:strRef>
              <c:f>'balance de agua MAIZ'!$M$19</c:f>
              <c:strCache>
                <c:ptCount val="1"/>
                <c:pt idx="0">
                  <c:v>ETR (consumo de agua que puede con el agua que hay)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'balance de agua MAIZ'!$C$20:$C$181</c:f>
              <c:numCache>
                <c:formatCode>d\-mmm</c:formatCode>
                <c:ptCount val="162"/>
                <c:pt idx="0">
                  <c:v>45588</c:v>
                </c:pt>
                <c:pt idx="1">
                  <c:v>45589</c:v>
                </c:pt>
                <c:pt idx="2">
                  <c:v>45590</c:v>
                </c:pt>
                <c:pt idx="3">
                  <c:v>45591</c:v>
                </c:pt>
                <c:pt idx="4">
                  <c:v>45592</c:v>
                </c:pt>
                <c:pt idx="5">
                  <c:v>45593</c:v>
                </c:pt>
                <c:pt idx="6">
                  <c:v>45594</c:v>
                </c:pt>
                <c:pt idx="7">
                  <c:v>45595</c:v>
                </c:pt>
                <c:pt idx="8">
                  <c:v>45596</c:v>
                </c:pt>
                <c:pt idx="9">
                  <c:v>45597</c:v>
                </c:pt>
                <c:pt idx="10">
                  <c:v>45598</c:v>
                </c:pt>
                <c:pt idx="11">
                  <c:v>45599</c:v>
                </c:pt>
                <c:pt idx="12">
                  <c:v>45600</c:v>
                </c:pt>
                <c:pt idx="13">
                  <c:v>45601</c:v>
                </c:pt>
                <c:pt idx="14">
                  <c:v>45602</c:v>
                </c:pt>
                <c:pt idx="15">
                  <c:v>45603</c:v>
                </c:pt>
                <c:pt idx="16">
                  <c:v>45604</c:v>
                </c:pt>
                <c:pt idx="17">
                  <c:v>45605</c:v>
                </c:pt>
                <c:pt idx="18">
                  <c:v>45606</c:v>
                </c:pt>
                <c:pt idx="19">
                  <c:v>45607</c:v>
                </c:pt>
                <c:pt idx="20">
                  <c:v>45608</c:v>
                </c:pt>
                <c:pt idx="21">
                  <c:v>45609</c:v>
                </c:pt>
                <c:pt idx="22">
                  <c:v>45610</c:v>
                </c:pt>
                <c:pt idx="23">
                  <c:v>45611</c:v>
                </c:pt>
                <c:pt idx="24">
                  <c:v>45612</c:v>
                </c:pt>
                <c:pt idx="25">
                  <c:v>45613</c:v>
                </c:pt>
                <c:pt idx="26">
                  <c:v>45614</c:v>
                </c:pt>
                <c:pt idx="27">
                  <c:v>45615</c:v>
                </c:pt>
                <c:pt idx="28">
                  <c:v>45616</c:v>
                </c:pt>
                <c:pt idx="29">
                  <c:v>45617</c:v>
                </c:pt>
                <c:pt idx="30">
                  <c:v>45618</c:v>
                </c:pt>
                <c:pt idx="31">
                  <c:v>45619</c:v>
                </c:pt>
                <c:pt idx="32">
                  <c:v>45620</c:v>
                </c:pt>
                <c:pt idx="33">
                  <c:v>45621</c:v>
                </c:pt>
                <c:pt idx="34">
                  <c:v>45622</c:v>
                </c:pt>
                <c:pt idx="35">
                  <c:v>45623</c:v>
                </c:pt>
                <c:pt idx="36">
                  <c:v>45624</c:v>
                </c:pt>
                <c:pt idx="37">
                  <c:v>45625</c:v>
                </c:pt>
                <c:pt idx="38">
                  <c:v>45626</c:v>
                </c:pt>
                <c:pt idx="39">
                  <c:v>45627</c:v>
                </c:pt>
                <c:pt idx="40">
                  <c:v>45628</c:v>
                </c:pt>
                <c:pt idx="41">
                  <c:v>45629</c:v>
                </c:pt>
                <c:pt idx="42">
                  <c:v>45630</c:v>
                </c:pt>
                <c:pt idx="43">
                  <c:v>45631</c:v>
                </c:pt>
                <c:pt idx="44">
                  <c:v>45632</c:v>
                </c:pt>
                <c:pt idx="45">
                  <c:v>45633</c:v>
                </c:pt>
                <c:pt idx="46">
                  <c:v>45634</c:v>
                </c:pt>
                <c:pt idx="47">
                  <c:v>45635</c:v>
                </c:pt>
                <c:pt idx="48">
                  <c:v>45636</c:v>
                </c:pt>
                <c:pt idx="49">
                  <c:v>45637</c:v>
                </c:pt>
                <c:pt idx="50">
                  <c:v>45638</c:v>
                </c:pt>
                <c:pt idx="51">
                  <c:v>45639</c:v>
                </c:pt>
                <c:pt idx="52">
                  <c:v>45640</c:v>
                </c:pt>
                <c:pt idx="53">
                  <c:v>45641</c:v>
                </c:pt>
                <c:pt idx="54">
                  <c:v>45642</c:v>
                </c:pt>
                <c:pt idx="55">
                  <c:v>45643</c:v>
                </c:pt>
                <c:pt idx="56">
                  <c:v>45644</c:v>
                </c:pt>
                <c:pt idx="57">
                  <c:v>45645</c:v>
                </c:pt>
                <c:pt idx="58">
                  <c:v>45646</c:v>
                </c:pt>
                <c:pt idx="59">
                  <c:v>45647</c:v>
                </c:pt>
                <c:pt idx="60">
                  <c:v>45648</c:v>
                </c:pt>
                <c:pt idx="61">
                  <c:v>45649</c:v>
                </c:pt>
                <c:pt idx="62">
                  <c:v>45650</c:v>
                </c:pt>
                <c:pt idx="63">
                  <c:v>45651</c:v>
                </c:pt>
                <c:pt idx="64">
                  <c:v>45652</c:v>
                </c:pt>
                <c:pt idx="65">
                  <c:v>45653</c:v>
                </c:pt>
                <c:pt idx="66">
                  <c:v>45654</c:v>
                </c:pt>
                <c:pt idx="67">
                  <c:v>45655</c:v>
                </c:pt>
                <c:pt idx="68">
                  <c:v>45656</c:v>
                </c:pt>
                <c:pt idx="69">
                  <c:v>45657</c:v>
                </c:pt>
                <c:pt idx="70">
                  <c:v>45658</c:v>
                </c:pt>
                <c:pt idx="71">
                  <c:v>45659</c:v>
                </c:pt>
                <c:pt idx="72">
                  <c:v>45660</c:v>
                </c:pt>
                <c:pt idx="73">
                  <c:v>45661</c:v>
                </c:pt>
                <c:pt idx="74">
                  <c:v>45662</c:v>
                </c:pt>
                <c:pt idx="75">
                  <c:v>45663</c:v>
                </c:pt>
                <c:pt idx="76">
                  <c:v>45664</c:v>
                </c:pt>
                <c:pt idx="77">
                  <c:v>45665</c:v>
                </c:pt>
                <c:pt idx="78">
                  <c:v>45666</c:v>
                </c:pt>
                <c:pt idx="79">
                  <c:v>45667</c:v>
                </c:pt>
                <c:pt idx="80">
                  <c:v>45668</c:v>
                </c:pt>
                <c:pt idx="81">
                  <c:v>45669</c:v>
                </c:pt>
                <c:pt idx="82">
                  <c:v>45670</c:v>
                </c:pt>
                <c:pt idx="83">
                  <c:v>45671</c:v>
                </c:pt>
                <c:pt idx="84">
                  <c:v>45672</c:v>
                </c:pt>
                <c:pt idx="85">
                  <c:v>45673</c:v>
                </c:pt>
                <c:pt idx="86">
                  <c:v>45674</c:v>
                </c:pt>
                <c:pt idx="87">
                  <c:v>45675</c:v>
                </c:pt>
                <c:pt idx="88">
                  <c:v>45676</c:v>
                </c:pt>
                <c:pt idx="89">
                  <c:v>45677</c:v>
                </c:pt>
                <c:pt idx="90">
                  <c:v>45678</c:v>
                </c:pt>
                <c:pt idx="91">
                  <c:v>45679</c:v>
                </c:pt>
                <c:pt idx="92">
                  <c:v>45680</c:v>
                </c:pt>
                <c:pt idx="93">
                  <c:v>45681</c:v>
                </c:pt>
                <c:pt idx="94">
                  <c:v>45682</c:v>
                </c:pt>
                <c:pt idx="95">
                  <c:v>45683</c:v>
                </c:pt>
                <c:pt idx="96">
                  <c:v>45684</c:v>
                </c:pt>
                <c:pt idx="97">
                  <c:v>45685</c:v>
                </c:pt>
                <c:pt idx="98">
                  <c:v>45686</c:v>
                </c:pt>
                <c:pt idx="99">
                  <c:v>45687</c:v>
                </c:pt>
                <c:pt idx="100">
                  <c:v>45688</c:v>
                </c:pt>
                <c:pt idx="101">
                  <c:v>45689</c:v>
                </c:pt>
                <c:pt idx="102">
                  <c:v>45690</c:v>
                </c:pt>
                <c:pt idx="103">
                  <c:v>45691</c:v>
                </c:pt>
                <c:pt idx="104">
                  <c:v>45692</c:v>
                </c:pt>
                <c:pt idx="105">
                  <c:v>45693</c:v>
                </c:pt>
                <c:pt idx="106">
                  <c:v>45694</c:v>
                </c:pt>
                <c:pt idx="107">
                  <c:v>45695</c:v>
                </c:pt>
                <c:pt idx="108">
                  <c:v>45696</c:v>
                </c:pt>
                <c:pt idx="109">
                  <c:v>45697</c:v>
                </c:pt>
                <c:pt idx="110">
                  <c:v>45698</c:v>
                </c:pt>
                <c:pt idx="111">
                  <c:v>45699</c:v>
                </c:pt>
                <c:pt idx="112">
                  <c:v>45700</c:v>
                </c:pt>
                <c:pt idx="113">
                  <c:v>45701</c:v>
                </c:pt>
                <c:pt idx="114">
                  <c:v>45702</c:v>
                </c:pt>
                <c:pt idx="115">
                  <c:v>45703</c:v>
                </c:pt>
                <c:pt idx="116">
                  <c:v>45704</c:v>
                </c:pt>
                <c:pt idx="117">
                  <c:v>45705</c:v>
                </c:pt>
                <c:pt idx="118">
                  <c:v>45706</c:v>
                </c:pt>
                <c:pt idx="119">
                  <c:v>45707</c:v>
                </c:pt>
                <c:pt idx="120">
                  <c:v>45708</c:v>
                </c:pt>
                <c:pt idx="121">
                  <c:v>45709</c:v>
                </c:pt>
                <c:pt idx="122">
                  <c:v>45710</c:v>
                </c:pt>
                <c:pt idx="123">
                  <c:v>45711</c:v>
                </c:pt>
                <c:pt idx="124">
                  <c:v>45712</c:v>
                </c:pt>
                <c:pt idx="125">
                  <c:v>45713</c:v>
                </c:pt>
                <c:pt idx="126">
                  <c:v>45714</c:v>
                </c:pt>
                <c:pt idx="127">
                  <c:v>45715</c:v>
                </c:pt>
                <c:pt idx="128">
                  <c:v>45716</c:v>
                </c:pt>
                <c:pt idx="129">
                  <c:v>45717</c:v>
                </c:pt>
                <c:pt idx="130">
                  <c:v>45718</c:v>
                </c:pt>
                <c:pt idx="131">
                  <c:v>45719</c:v>
                </c:pt>
                <c:pt idx="132">
                  <c:v>45720</c:v>
                </c:pt>
                <c:pt idx="133">
                  <c:v>45721</c:v>
                </c:pt>
                <c:pt idx="134">
                  <c:v>45722</c:v>
                </c:pt>
                <c:pt idx="135">
                  <c:v>45723</c:v>
                </c:pt>
                <c:pt idx="136">
                  <c:v>45724</c:v>
                </c:pt>
                <c:pt idx="137">
                  <c:v>45725</c:v>
                </c:pt>
                <c:pt idx="138">
                  <c:v>45726</c:v>
                </c:pt>
                <c:pt idx="139">
                  <c:v>45727</c:v>
                </c:pt>
                <c:pt idx="140">
                  <c:v>45728</c:v>
                </c:pt>
                <c:pt idx="141">
                  <c:v>45729</c:v>
                </c:pt>
                <c:pt idx="142">
                  <c:v>45730</c:v>
                </c:pt>
                <c:pt idx="143">
                  <c:v>45731</c:v>
                </c:pt>
                <c:pt idx="144">
                  <c:v>45732</c:v>
                </c:pt>
                <c:pt idx="145">
                  <c:v>45733</c:v>
                </c:pt>
                <c:pt idx="146">
                  <c:v>45734</c:v>
                </c:pt>
                <c:pt idx="147">
                  <c:v>45735</c:v>
                </c:pt>
                <c:pt idx="148">
                  <c:v>45736</c:v>
                </c:pt>
                <c:pt idx="149">
                  <c:v>45737</c:v>
                </c:pt>
                <c:pt idx="150">
                  <c:v>45738</c:v>
                </c:pt>
                <c:pt idx="151">
                  <c:v>45739</c:v>
                </c:pt>
                <c:pt idx="152">
                  <c:v>45740</c:v>
                </c:pt>
                <c:pt idx="153">
                  <c:v>45741</c:v>
                </c:pt>
                <c:pt idx="154">
                  <c:v>45742</c:v>
                </c:pt>
                <c:pt idx="155">
                  <c:v>45743</c:v>
                </c:pt>
                <c:pt idx="156">
                  <c:v>45744</c:v>
                </c:pt>
                <c:pt idx="157">
                  <c:v>45745</c:v>
                </c:pt>
                <c:pt idx="158">
                  <c:v>45746</c:v>
                </c:pt>
                <c:pt idx="159">
                  <c:v>45747</c:v>
                </c:pt>
                <c:pt idx="160">
                  <c:v>45748</c:v>
                </c:pt>
                <c:pt idx="161">
                  <c:v>45749</c:v>
                </c:pt>
              </c:numCache>
            </c:numRef>
          </c:xVal>
          <c:yVal>
            <c:numRef>
              <c:f>'balance de agua MAIZ'!$M$20:$M$181</c:f>
              <c:numCache>
                <c:formatCode>0.000</c:formatCode>
                <c:ptCount val="162"/>
                <c:pt idx="1">
                  <c:v>0.58519281145298396</c:v>
                </c:pt>
                <c:pt idx="2" formatCode="0.0">
                  <c:v>0.77474646245274492</c:v>
                </c:pt>
                <c:pt idx="3" formatCode="0.0">
                  <c:v>1.0809629298085082</c:v>
                </c:pt>
                <c:pt idx="4" formatCode="0.0">
                  <c:v>1.0502249028977484</c:v>
                </c:pt>
                <c:pt idx="5" formatCode="0.0">
                  <c:v>1.1017742201489034</c:v>
                </c:pt>
                <c:pt idx="6" formatCode="0.0">
                  <c:v>1.159780863006725</c:v>
                </c:pt>
                <c:pt idx="7" formatCode="0.0">
                  <c:v>1.1573243333992576</c:v>
                </c:pt>
                <c:pt idx="8" formatCode="0.00">
                  <c:v>0.75275670386621452</c:v>
                </c:pt>
                <c:pt idx="9" formatCode="0.00">
                  <c:v>0.85594038881835233</c:v>
                </c:pt>
                <c:pt idx="10" formatCode="0.00">
                  <c:v>0.32417594238171565</c:v>
                </c:pt>
                <c:pt idx="11" formatCode="0.00">
                  <c:v>0.69739232076599822</c:v>
                </c:pt>
                <c:pt idx="12" formatCode="0.0">
                  <c:v>1.2520341214109241</c:v>
                </c:pt>
                <c:pt idx="13" formatCode="0.0">
                  <c:v>1.3507216265726454</c:v>
                </c:pt>
                <c:pt idx="14" formatCode="0.0">
                  <c:v>1.4385542887176621</c:v>
                </c:pt>
                <c:pt idx="15" formatCode="0.0">
                  <c:v>1.0167244838586569</c:v>
                </c:pt>
                <c:pt idx="16" formatCode="0.0">
                  <c:v>1.6397723186509596</c:v>
                </c:pt>
                <c:pt idx="17" formatCode="0.0">
                  <c:v>1.4339594222287899</c:v>
                </c:pt>
                <c:pt idx="18" formatCode="0.0">
                  <c:v>0.97893701039481062</c:v>
                </c:pt>
                <c:pt idx="19" formatCode="0.0">
                  <c:v>1.5600626707594594</c:v>
                </c:pt>
                <c:pt idx="20" formatCode="0.0">
                  <c:v>1.1700785170354662</c:v>
                </c:pt>
                <c:pt idx="21" formatCode="0.0">
                  <c:v>1.4214373762142605</c:v>
                </c:pt>
                <c:pt idx="22" formatCode="0.0">
                  <c:v>1.6209114362859081</c:v>
                </c:pt>
                <c:pt idx="23" formatCode="0.0">
                  <c:v>1.4213397579444003</c:v>
                </c:pt>
                <c:pt idx="24" formatCode="0.0">
                  <c:v>1.6149065988536448</c:v>
                </c:pt>
                <c:pt idx="25" formatCode="0.0">
                  <c:v>1.592598579770381</c:v>
                </c:pt>
                <c:pt idx="26" formatCode="0.0">
                  <c:v>1.9159999625945192</c:v>
                </c:pt>
                <c:pt idx="27" formatCode="0.0">
                  <c:v>1.8860804436591092</c:v>
                </c:pt>
                <c:pt idx="28" formatCode="0.0">
                  <c:v>1.5031547027641663</c:v>
                </c:pt>
                <c:pt idx="29" formatCode="0.0">
                  <c:v>1.4628264732654748</c:v>
                </c:pt>
                <c:pt idx="30" formatCode="0.0">
                  <c:v>1.5192735901975498</c:v>
                </c:pt>
                <c:pt idx="31" formatCode="0.0">
                  <c:v>2.1366412869825755</c:v>
                </c:pt>
                <c:pt idx="32" formatCode="0.0">
                  <c:v>1.8818632190826321</c:v>
                </c:pt>
                <c:pt idx="33" formatCode="0.0">
                  <c:v>1.8279398348114775</c:v>
                </c:pt>
                <c:pt idx="34" formatCode="0.0">
                  <c:v>2.0214636446028207</c:v>
                </c:pt>
                <c:pt idx="35" formatCode="0.0">
                  <c:v>1.8029219912642858</c:v>
                </c:pt>
                <c:pt idx="36" formatCode="0.0">
                  <c:v>1.1825244246066795</c:v>
                </c:pt>
                <c:pt idx="37" formatCode="0.0">
                  <c:v>1.6092695361465112</c:v>
                </c:pt>
                <c:pt idx="38" formatCode="0.00">
                  <c:v>3.1039595430118312</c:v>
                </c:pt>
                <c:pt idx="39" formatCode="0.00">
                  <c:v>1.8774408906434179</c:v>
                </c:pt>
                <c:pt idx="40" formatCode="0.0">
                  <c:v>3.3636859946217506</c:v>
                </c:pt>
                <c:pt idx="41" formatCode="0.0">
                  <c:v>2.5152775522953039</c:v>
                </c:pt>
                <c:pt idx="42" formatCode="0.0">
                  <c:v>2.5940863544778816</c:v>
                </c:pt>
                <c:pt idx="43" formatCode="0.0">
                  <c:v>1.6123951581383522</c:v>
                </c:pt>
                <c:pt idx="44" formatCode="0.0">
                  <c:v>1.0881568469366998</c:v>
                </c:pt>
                <c:pt idx="45" formatCode="0.0">
                  <c:v>2.8440575125056489</c:v>
                </c:pt>
                <c:pt idx="46" formatCode="0.0">
                  <c:v>2.9737121812267548</c:v>
                </c:pt>
                <c:pt idx="47" formatCode="0.0">
                  <c:v>2.0855413959623399</c:v>
                </c:pt>
                <c:pt idx="48" formatCode="0.0">
                  <c:v>3.6809738788300983</c:v>
                </c:pt>
                <c:pt idx="49" formatCode="0.0">
                  <c:v>4.1907120765703025</c:v>
                </c:pt>
                <c:pt idx="50" formatCode="0.0">
                  <c:v>3.5835179074937265</c:v>
                </c:pt>
                <c:pt idx="51" formatCode="0.0">
                  <c:v>3.8831476528206754</c:v>
                </c:pt>
                <c:pt idx="52" formatCode="0.0">
                  <c:v>3.6729728040066356</c:v>
                </c:pt>
                <c:pt idx="53" formatCode="0.0">
                  <c:v>4.6327123229786329</c:v>
                </c:pt>
                <c:pt idx="54" formatCode="0.0">
                  <c:v>3.4579232898630154</c:v>
                </c:pt>
                <c:pt idx="55" formatCode="0.0">
                  <c:v>4.2227632619641122</c:v>
                </c:pt>
                <c:pt idx="56" formatCode="0.0">
                  <c:v>3.6617316636293049</c:v>
                </c:pt>
                <c:pt idx="57" formatCode="0.0">
                  <c:v>3.2310124955113673</c:v>
                </c:pt>
                <c:pt idx="58" formatCode="0.0">
                  <c:v>2.8927820162305147</c:v>
                </c:pt>
                <c:pt idx="59" formatCode="0.0">
                  <c:v>4.2433554202081352</c:v>
                </c:pt>
                <c:pt idx="60" formatCode="0.0">
                  <c:v>4.7455681181170704</c:v>
                </c:pt>
                <c:pt idx="61" formatCode="0.0">
                  <c:v>3.1318421734220792</c:v>
                </c:pt>
                <c:pt idx="62" formatCode="0.0">
                  <c:v>5.3615787791906477</c:v>
                </c:pt>
                <c:pt idx="63" formatCode="0.0">
                  <c:v>4.5971481894507447</c:v>
                </c:pt>
                <c:pt idx="64" formatCode="0.0">
                  <c:v>4.7364711204165424</c:v>
                </c:pt>
                <c:pt idx="65" formatCode="0.0">
                  <c:v>5.2714429101884424</c:v>
                </c:pt>
                <c:pt idx="66" formatCode="0.0">
                  <c:v>4.5450149070984383</c:v>
                </c:pt>
                <c:pt idx="67" formatCode="0.0">
                  <c:v>5.3936639337577486</c:v>
                </c:pt>
                <c:pt idx="68" formatCode="0.0">
                  <c:v>4.9351588568767832</c:v>
                </c:pt>
                <c:pt idx="69" formatCode="0.0">
                  <c:v>3.2140220779854674</c:v>
                </c:pt>
                <c:pt idx="70" formatCode="0.0">
                  <c:v>4.1574276248032742</c:v>
                </c:pt>
                <c:pt idx="71" formatCode="0.0">
                  <c:v>6.0495813887030092</c:v>
                </c:pt>
                <c:pt idx="72" formatCode="0.0">
                  <c:v>5.6457396782865983</c:v>
                </c:pt>
                <c:pt idx="73" formatCode="0.0">
                  <c:v>5.1434231854561965</c:v>
                </c:pt>
                <c:pt idx="74" formatCode="0.0">
                  <c:v>5.4690454589524133</c:v>
                </c:pt>
                <c:pt idx="75" formatCode="0.0">
                  <c:v>5.0675797035871026</c:v>
                </c:pt>
                <c:pt idx="76" formatCode="0.0">
                  <c:v>5.0485792196108985</c:v>
                </c:pt>
                <c:pt idx="77" formatCode="0.0">
                  <c:v>0</c:v>
                </c:pt>
                <c:pt idx="78" formatCode="0.0">
                  <c:v>5.5960164985791545</c:v>
                </c:pt>
                <c:pt idx="79" formatCode="0.0">
                  <c:v>4.8200245214357889</c:v>
                </c:pt>
                <c:pt idx="80" formatCode="0.0">
                  <c:v>5.4619576118443929</c:v>
                </c:pt>
                <c:pt idx="81" formatCode="0.0">
                  <c:v>4.9863288682893359</c:v>
                </c:pt>
                <c:pt idx="82" formatCode="0.0">
                  <c:v>6.7732244540293651</c:v>
                </c:pt>
                <c:pt idx="83" formatCode="0.0">
                  <c:v>7.8248597671186451</c:v>
                </c:pt>
                <c:pt idx="84" formatCode="0.0">
                  <c:v>7.4904037522091365</c:v>
                </c:pt>
                <c:pt idx="85" formatCode="0.0">
                  <c:v>4.339603292403158</c:v>
                </c:pt>
                <c:pt idx="86" formatCode="0.0">
                  <c:v>7.4394113745590618</c:v>
                </c:pt>
                <c:pt idx="87" formatCode="0.0">
                  <c:v>7.2161998250696726</c:v>
                </c:pt>
                <c:pt idx="88" formatCode="0.0">
                  <c:v>6.3322374478217123</c:v>
                </c:pt>
                <c:pt idx="89" formatCode="0.0">
                  <c:v>6.0875141074056973</c:v>
                </c:pt>
                <c:pt idx="90" formatCode="0.0">
                  <c:v>6.2427305884315327</c:v>
                </c:pt>
                <c:pt idx="91" formatCode="0.0">
                  <c:v>6.4456993401747811</c:v>
                </c:pt>
                <c:pt idx="92" formatCode="0.0">
                  <c:v>6.4123861942052702</c:v>
                </c:pt>
                <c:pt idx="93" formatCode="0.0">
                  <c:v>7.551466390789499</c:v>
                </c:pt>
                <c:pt idx="94" formatCode="0.0">
                  <c:v>7.5339556946961945</c:v>
                </c:pt>
                <c:pt idx="95" formatCode="0.0">
                  <c:v>7.4929987523177353</c:v>
                </c:pt>
                <c:pt idx="96" formatCode="0.0">
                  <c:v>7.2265471225221543</c:v>
                </c:pt>
                <c:pt idx="97" formatCode="0.0">
                  <c:v>6.8774332386961117</c:v>
                </c:pt>
                <c:pt idx="98" formatCode="0.0">
                  <c:v>6.7694727547820976</c:v>
                </c:pt>
                <c:pt idx="99" formatCode="0.0">
                  <c:v>6.3530692039268857</c:v>
                </c:pt>
                <c:pt idx="100" formatCode="0.0">
                  <c:v>5.9323095922903333</c:v>
                </c:pt>
                <c:pt idx="101" formatCode="0.0">
                  <c:v>5.9544053718741372</c:v>
                </c:pt>
                <c:pt idx="102" formatCode="0.0">
                  <c:v>5.8110632616217872</c:v>
                </c:pt>
                <c:pt idx="103" formatCode="0.0">
                  <c:v>7.0851342119018428</c:v>
                </c:pt>
                <c:pt idx="104" formatCode="0.0">
                  <c:v>5.0558163345468765</c:v>
                </c:pt>
                <c:pt idx="105" formatCode="0.0">
                  <c:v>3.8026225062359047</c:v>
                </c:pt>
                <c:pt idx="106" formatCode="0.0">
                  <c:v>1.8377308527287721</c:v>
                </c:pt>
                <c:pt idx="107" formatCode="0.0">
                  <c:v>3.8856745849925804</c:v>
                </c:pt>
                <c:pt idx="108" formatCode="0.0">
                  <c:v>2.7413699041784554</c:v>
                </c:pt>
                <c:pt idx="109" formatCode="0.0">
                  <c:v>3.5870074890932284</c:v>
                </c:pt>
                <c:pt idx="110" formatCode="0.0">
                  <c:v>3.6812361088702534</c:v>
                </c:pt>
                <c:pt idx="111" formatCode="0.0">
                  <c:v>6.2033755994680613</c:v>
                </c:pt>
                <c:pt idx="112" formatCode="0.0">
                  <c:v>4.5898573135776557</c:v>
                </c:pt>
                <c:pt idx="113" formatCode="0.0">
                  <c:v>5.0499655189384516</c:v>
                </c:pt>
                <c:pt idx="114" formatCode="0.0">
                  <c:v>4.9634345807852167</c:v>
                </c:pt>
                <c:pt idx="115" formatCode="0.0">
                  <c:v>5.6015331630138725</c:v>
                </c:pt>
                <c:pt idx="116" formatCode="0.0">
                  <c:v>5.71057709966286</c:v>
                </c:pt>
                <c:pt idx="117" formatCode="0.0">
                  <c:v>5.2624537644544285</c:v>
                </c:pt>
                <c:pt idx="118" formatCode="0.0">
                  <c:v>4.6075952462121403</c:v>
                </c:pt>
                <c:pt idx="119" formatCode="0.0">
                  <c:v>4.7799349626649104</c:v>
                </c:pt>
                <c:pt idx="120" formatCode="0.0">
                  <c:v>4.3794760717020438</c:v>
                </c:pt>
                <c:pt idx="121" formatCode="0.0">
                  <c:v>5.2020274618302622</c:v>
                </c:pt>
                <c:pt idx="122" formatCode="0.0">
                  <c:v>4.5827968768823792</c:v>
                </c:pt>
                <c:pt idx="123" formatCode="0.0">
                  <c:v>3.6652385754069843</c:v>
                </c:pt>
                <c:pt idx="124" formatCode="0.0">
                  <c:v>4.0684277300944398</c:v>
                </c:pt>
                <c:pt idx="125" formatCode="0.0">
                  <c:v>3.8238069622378186</c:v>
                </c:pt>
                <c:pt idx="126" formatCode="0.0">
                  <c:v>4.4060515341002136</c:v>
                </c:pt>
                <c:pt idx="127" formatCode="0.0">
                  <c:v>4.6403226644936222</c:v>
                </c:pt>
                <c:pt idx="128" formatCode="0.0">
                  <c:v>4.9330603213868844</c:v>
                </c:pt>
                <c:pt idx="129" formatCode="0.0">
                  <c:v>3.429059312463314</c:v>
                </c:pt>
                <c:pt idx="130" formatCode="0.0">
                  <c:v>3.9776825512748744</c:v>
                </c:pt>
                <c:pt idx="131" formatCode="0.0">
                  <c:v>3.9647996768722078</c:v>
                </c:pt>
                <c:pt idx="132" formatCode="0.0">
                  <c:v>3.917856350494215</c:v>
                </c:pt>
                <c:pt idx="133" formatCode="0.0">
                  <c:v>3.7767258518366909</c:v>
                </c:pt>
                <c:pt idx="134" formatCode="0.0">
                  <c:v>2.9737937155003848</c:v>
                </c:pt>
                <c:pt idx="135" formatCode="0.0">
                  <c:v>2.1524184530552541</c:v>
                </c:pt>
                <c:pt idx="136" formatCode="0.0">
                  <c:v>3.7042653559163008</c:v>
                </c:pt>
                <c:pt idx="137" formatCode="0.0">
                  <c:v>2.4645192923872865</c:v>
                </c:pt>
                <c:pt idx="138" formatCode="0.0">
                  <c:v>3.7123927022644385</c:v>
                </c:pt>
                <c:pt idx="139" formatCode="0.0">
                  <c:v>3.1441468592964261</c:v>
                </c:pt>
                <c:pt idx="140" formatCode="0.0">
                  <c:v>1.6531410425166237</c:v>
                </c:pt>
                <c:pt idx="141" formatCode="0.0">
                  <c:v>1.0951233963152722</c:v>
                </c:pt>
                <c:pt idx="142" formatCode="0.0">
                  <c:v>2.2896503170141975</c:v>
                </c:pt>
                <c:pt idx="143" formatCode="0.0">
                  <c:v>3.0053612958263427</c:v>
                </c:pt>
                <c:pt idx="144" formatCode="0.0">
                  <c:v>2.5974753935782076</c:v>
                </c:pt>
                <c:pt idx="145" formatCode="0.0">
                  <c:v>2.8481933294137742</c:v>
                </c:pt>
                <c:pt idx="146" formatCode="0.0">
                  <c:v>2.3386759473260814</c:v>
                </c:pt>
                <c:pt idx="147" formatCode="0.0">
                  <c:v>2.2104275605329833</c:v>
                </c:pt>
                <c:pt idx="148" formatCode="0.0">
                  <c:v>1.1589049569721834</c:v>
                </c:pt>
                <c:pt idx="149" formatCode="0.0">
                  <c:v>0</c:v>
                </c:pt>
                <c:pt idx="150" formatCode="0.0">
                  <c:v>0</c:v>
                </c:pt>
                <c:pt idx="151" formatCode="0.0">
                  <c:v>1.9805951589929129</c:v>
                </c:pt>
                <c:pt idx="152" formatCode="0.0">
                  <c:v>1.43741917089187</c:v>
                </c:pt>
                <c:pt idx="153" formatCode="0.0">
                  <c:v>2.5228222734348775</c:v>
                </c:pt>
                <c:pt idx="154" formatCode="0.0">
                  <c:v>1.6564794911477492</c:v>
                </c:pt>
                <c:pt idx="155" formatCode="0.0">
                  <c:v>1.4576979568167134</c:v>
                </c:pt>
                <c:pt idx="156" formatCode="0.0">
                  <c:v>0.77847773400540499</c:v>
                </c:pt>
                <c:pt idx="157" formatCode="0.0">
                  <c:v>1.8449116264147025</c:v>
                </c:pt>
                <c:pt idx="158" formatCode="0.0">
                  <c:v>1.8920859559050345</c:v>
                </c:pt>
                <c:pt idx="159" formatCode="0.0">
                  <c:v>1.620741651116776</c:v>
                </c:pt>
                <c:pt idx="160" formatCode="0.0">
                  <c:v>0.97774775829372174</c:v>
                </c:pt>
                <c:pt idx="161" formatCode="0.0">
                  <c:v>1.1135611381868189</c:v>
                </c:pt>
              </c:numCache>
            </c:numRef>
          </c:yVal>
          <c:smooth val="1"/>
          <c:extLst>
            <c:ext xmlns:c16="http://schemas.microsoft.com/office/drawing/2014/chart" uri="{C3380CC4-5D6E-409C-BE32-E72D297353CC}">
              <c16:uniqueId val="{00000001-3743-433E-AFED-BB22D92774DF}"/>
            </c:ext>
          </c:extLst>
        </c:ser>
        <c:dLbls>
          <c:showLegendKey val="0"/>
          <c:showVal val="0"/>
          <c:showCatName val="0"/>
          <c:showSerName val="0"/>
          <c:showPercent val="0"/>
          <c:showBubbleSize val="0"/>
        </c:dLbls>
        <c:axId val="884569288"/>
        <c:axId val="884559568"/>
      </c:scatterChart>
      <c:scatterChart>
        <c:scatterStyle val="smoothMarker"/>
        <c:varyColors val="0"/>
        <c:ser>
          <c:idx val="2"/>
          <c:order val="2"/>
          <c:tx>
            <c:strRef>
              <c:f>'balance de agua MAIZ'!$N$19</c:f>
              <c:strCache>
                <c:ptCount val="1"/>
                <c:pt idx="0">
                  <c:v>Agua útil FRACCION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'balance de agua MAIZ'!$C$20:$C$181</c:f>
              <c:numCache>
                <c:formatCode>d\-mmm</c:formatCode>
                <c:ptCount val="162"/>
                <c:pt idx="0">
                  <c:v>45588</c:v>
                </c:pt>
                <c:pt idx="1">
                  <c:v>45589</c:v>
                </c:pt>
                <c:pt idx="2">
                  <c:v>45590</c:v>
                </c:pt>
                <c:pt idx="3">
                  <c:v>45591</c:v>
                </c:pt>
                <c:pt idx="4">
                  <c:v>45592</c:v>
                </c:pt>
                <c:pt idx="5">
                  <c:v>45593</c:v>
                </c:pt>
                <c:pt idx="6">
                  <c:v>45594</c:v>
                </c:pt>
                <c:pt idx="7">
                  <c:v>45595</c:v>
                </c:pt>
                <c:pt idx="8">
                  <c:v>45596</c:v>
                </c:pt>
                <c:pt idx="9">
                  <c:v>45597</c:v>
                </c:pt>
                <c:pt idx="10">
                  <c:v>45598</c:v>
                </c:pt>
                <c:pt idx="11">
                  <c:v>45599</c:v>
                </c:pt>
                <c:pt idx="12">
                  <c:v>45600</c:v>
                </c:pt>
                <c:pt idx="13">
                  <c:v>45601</c:v>
                </c:pt>
                <c:pt idx="14">
                  <c:v>45602</c:v>
                </c:pt>
                <c:pt idx="15">
                  <c:v>45603</c:v>
                </c:pt>
                <c:pt idx="16">
                  <c:v>45604</c:v>
                </c:pt>
                <c:pt idx="17">
                  <c:v>45605</c:v>
                </c:pt>
                <c:pt idx="18">
                  <c:v>45606</c:v>
                </c:pt>
                <c:pt idx="19">
                  <c:v>45607</c:v>
                </c:pt>
                <c:pt idx="20">
                  <c:v>45608</c:v>
                </c:pt>
                <c:pt idx="21">
                  <c:v>45609</c:v>
                </c:pt>
                <c:pt idx="22">
                  <c:v>45610</c:v>
                </c:pt>
                <c:pt idx="23">
                  <c:v>45611</c:v>
                </c:pt>
                <c:pt idx="24">
                  <c:v>45612</c:v>
                </c:pt>
                <c:pt idx="25">
                  <c:v>45613</c:v>
                </c:pt>
                <c:pt idx="26">
                  <c:v>45614</c:v>
                </c:pt>
                <c:pt idx="27">
                  <c:v>45615</c:v>
                </c:pt>
                <c:pt idx="28">
                  <c:v>45616</c:v>
                </c:pt>
                <c:pt idx="29">
                  <c:v>45617</c:v>
                </c:pt>
                <c:pt idx="30">
                  <c:v>45618</c:v>
                </c:pt>
                <c:pt idx="31">
                  <c:v>45619</c:v>
                </c:pt>
                <c:pt idx="32">
                  <c:v>45620</c:v>
                </c:pt>
                <c:pt idx="33">
                  <c:v>45621</c:v>
                </c:pt>
                <c:pt idx="34">
                  <c:v>45622</c:v>
                </c:pt>
                <c:pt idx="35">
                  <c:v>45623</c:v>
                </c:pt>
                <c:pt idx="36">
                  <c:v>45624</c:v>
                </c:pt>
                <c:pt idx="37">
                  <c:v>45625</c:v>
                </c:pt>
                <c:pt idx="38">
                  <c:v>45626</c:v>
                </c:pt>
                <c:pt idx="39">
                  <c:v>45627</c:v>
                </c:pt>
                <c:pt idx="40">
                  <c:v>45628</c:v>
                </c:pt>
                <c:pt idx="41">
                  <c:v>45629</c:v>
                </c:pt>
                <c:pt idx="42">
                  <c:v>45630</c:v>
                </c:pt>
                <c:pt idx="43">
                  <c:v>45631</c:v>
                </c:pt>
                <c:pt idx="44">
                  <c:v>45632</c:v>
                </c:pt>
                <c:pt idx="45">
                  <c:v>45633</c:v>
                </c:pt>
                <c:pt idx="46">
                  <c:v>45634</c:v>
                </c:pt>
                <c:pt idx="47">
                  <c:v>45635</c:v>
                </c:pt>
                <c:pt idx="48">
                  <c:v>45636</c:v>
                </c:pt>
                <c:pt idx="49">
                  <c:v>45637</c:v>
                </c:pt>
                <c:pt idx="50">
                  <c:v>45638</c:v>
                </c:pt>
                <c:pt idx="51">
                  <c:v>45639</c:v>
                </c:pt>
                <c:pt idx="52">
                  <c:v>45640</c:v>
                </c:pt>
                <c:pt idx="53">
                  <c:v>45641</c:v>
                </c:pt>
                <c:pt idx="54">
                  <c:v>45642</c:v>
                </c:pt>
                <c:pt idx="55">
                  <c:v>45643</c:v>
                </c:pt>
                <c:pt idx="56">
                  <c:v>45644</c:v>
                </c:pt>
                <c:pt idx="57">
                  <c:v>45645</c:v>
                </c:pt>
                <c:pt idx="58">
                  <c:v>45646</c:v>
                </c:pt>
                <c:pt idx="59">
                  <c:v>45647</c:v>
                </c:pt>
                <c:pt idx="60">
                  <c:v>45648</c:v>
                </c:pt>
                <c:pt idx="61">
                  <c:v>45649</c:v>
                </c:pt>
                <c:pt idx="62">
                  <c:v>45650</c:v>
                </c:pt>
                <c:pt idx="63">
                  <c:v>45651</c:v>
                </c:pt>
                <c:pt idx="64">
                  <c:v>45652</c:v>
                </c:pt>
                <c:pt idx="65">
                  <c:v>45653</c:v>
                </c:pt>
                <c:pt idx="66">
                  <c:v>45654</c:v>
                </c:pt>
                <c:pt idx="67">
                  <c:v>45655</c:v>
                </c:pt>
                <c:pt idx="68">
                  <c:v>45656</c:v>
                </c:pt>
                <c:pt idx="69">
                  <c:v>45657</c:v>
                </c:pt>
                <c:pt idx="70">
                  <c:v>45658</c:v>
                </c:pt>
                <c:pt idx="71">
                  <c:v>45659</c:v>
                </c:pt>
                <c:pt idx="72">
                  <c:v>45660</c:v>
                </c:pt>
                <c:pt idx="73">
                  <c:v>45661</c:v>
                </c:pt>
                <c:pt idx="74">
                  <c:v>45662</c:v>
                </c:pt>
                <c:pt idx="75">
                  <c:v>45663</c:v>
                </c:pt>
                <c:pt idx="76">
                  <c:v>45664</c:v>
                </c:pt>
                <c:pt idx="77">
                  <c:v>45665</c:v>
                </c:pt>
                <c:pt idx="78">
                  <c:v>45666</c:v>
                </c:pt>
                <c:pt idx="79">
                  <c:v>45667</c:v>
                </c:pt>
                <c:pt idx="80">
                  <c:v>45668</c:v>
                </c:pt>
                <c:pt idx="81">
                  <c:v>45669</c:v>
                </c:pt>
                <c:pt idx="82">
                  <c:v>45670</c:v>
                </c:pt>
                <c:pt idx="83">
                  <c:v>45671</c:v>
                </c:pt>
                <c:pt idx="84">
                  <c:v>45672</c:v>
                </c:pt>
                <c:pt idx="85">
                  <c:v>45673</c:v>
                </c:pt>
                <c:pt idx="86">
                  <c:v>45674</c:v>
                </c:pt>
                <c:pt idx="87">
                  <c:v>45675</c:v>
                </c:pt>
                <c:pt idx="88">
                  <c:v>45676</c:v>
                </c:pt>
                <c:pt idx="89">
                  <c:v>45677</c:v>
                </c:pt>
                <c:pt idx="90">
                  <c:v>45678</c:v>
                </c:pt>
                <c:pt idx="91">
                  <c:v>45679</c:v>
                </c:pt>
                <c:pt idx="92">
                  <c:v>45680</c:v>
                </c:pt>
                <c:pt idx="93">
                  <c:v>45681</c:v>
                </c:pt>
                <c:pt idx="94">
                  <c:v>45682</c:v>
                </c:pt>
                <c:pt idx="95">
                  <c:v>45683</c:v>
                </c:pt>
                <c:pt idx="96">
                  <c:v>45684</c:v>
                </c:pt>
                <c:pt idx="97">
                  <c:v>45685</c:v>
                </c:pt>
                <c:pt idx="98">
                  <c:v>45686</c:v>
                </c:pt>
                <c:pt idx="99">
                  <c:v>45687</c:v>
                </c:pt>
                <c:pt idx="100">
                  <c:v>45688</c:v>
                </c:pt>
                <c:pt idx="101">
                  <c:v>45689</c:v>
                </c:pt>
                <c:pt idx="102">
                  <c:v>45690</c:v>
                </c:pt>
                <c:pt idx="103">
                  <c:v>45691</c:v>
                </c:pt>
                <c:pt idx="104">
                  <c:v>45692</c:v>
                </c:pt>
                <c:pt idx="105">
                  <c:v>45693</c:v>
                </c:pt>
                <c:pt idx="106">
                  <c:v>45694</c:v>
                </c:pt>
                <c:pt idx="107">
                  <c:v>45695</c:v>
                </c:pt>
                <c:pt idx="108">
                  <c:v>45696</c:v>
                </c:pt>
                <c:pt idx="109">
                  <c:v>45697</c:v>
                </c:pt>
                <c:pt idx="110">
                  <c:v>45698</c:v>
                </c:pt>
                <c:pt idx="111">
                  <c:v>45699</c:v>
                </c:pt>
                <c:pt idx="112">
                  <c:v>45700</c:v>
                </c:pt>
                <c:pt idx="113">
                  <c:v>45701</c:v>
                </c:pt>
                <c:pt idx="114">
                  <c:v>45702</c:v>
                </c:pt>
                <c:pt idx="115">
                  <c:v>45703</c:v>
                </c:pt>
                <c:pt idx="116">
                  <c:v>45704</c:v>
                </c:pt>
                <c:pt idx="117">
                  <c:v>45705</c:v>
                </c:pt>
                <c:pt idx="118">
                  <c:v>45706</c:v>
                </c:pt>
                <c:pt idx="119">
                  <c:v>45707</c:v>
                </c:pt>
                <c:pt idx="120">
                  <c:v>45708</c:v>
                </c:pt>
                <c:pt idx="121">
                  <c:v>45709</c:v>
                </c:pt>
                <c:pt idx="122">
                  <c:v>45710</c:v>
                </c:pt>
                <c:pt idx="123">
                  <c:v>45711</c:v>
                </c:pt>
                <c:pt idx="124">
                  <c:v>45712</c:v>
                </c:pt>
                <c:pt idx="125">
                  <c:v>45713</c:v>
                </c:pt>
                <c:pt idx="126">
                  <c:v>45714</c:v>
                </c:pt>
                <c:pt idx="127">
                  <c:v>45715</c:v>
                </c:pt>
                <c:pt idx="128">
                  <c:v>45716</c:v>
                </c:pt>
                <c:pt idx="129">
                  <c:v>45717</c:v>
                </c:pt>
                <c:pt idx="130">
                  <c:v>45718</c:v>
                </c:pt>
                <c:pt idx="131">
                  <c:v>45719</c:v>
                </c:pt>
                <c:pt idx="132">
                  <c:v>45720</c:v>
                </c:pt>
                <c:pt idx="133">
                  <c:v>45721</c:v>
                </c:pt>
                <c:pt idx="134">
                  <c:v>45722</c:v>
                </c:pt>
                <c:pt idx="135">
                  <c:v>45723</c:v>
                </c:pt>
                <c:pt idx="136">
                  <c:v>45724</c:v>
                </c:pt>
                <c:pt idx="137">
                  <c:v>45725</c:v>
                </c:pt>
                <c:pt idx="138">
                  <c:v>45726</c:v>
                </c:pt>
                <c:pt idx="139">
                  <c:v>45727</c:v>
                </c:pt>
                <c:pt idx="140">
                  <c:v>45728</c:v>
                </c:pt>
                <c:pt idx="141">
                  <c:v>45729</c:v>
                </c:pt>
                <c:pt idx="142">
                  <c:v>45730</c:v>
                </c:pt>
                <c:pt idx="143">
                  <c:v>45731</c:v>
                </c:pt>
                <c:pt idx="144">
                  <c:v>45732</c:v>
                </c:pt>
                <c:pt idx="145">
                  <c:v>45733</c:v>
                </c:pt>
                <c:pt idx="146">
                  <c:v>45734</c:v>
                </c:pt>
                <c:pt idx="147">
                  <c:v>45735</c:v>
                </c:pt>
                <c:pt idx="148">
                  <c:v>45736</c:v>
                </c:pt>
                <c:pt idx="149">
                  <c:v>45737</c:v>
                </c:pt>
                <c:pt idx="150">
                  <c:v>45738</c:v>
                </c:pt>
                <c:pt idx="151">
                  <c:v>45739</c:v>
                </c:pt>
                <c:pt idx="152">
                  <c:v>45740</c:v>
                </c:pt>
                <c:pt idx="153">
                  <c:v>45741</c:v>
                </c:pt>
                <c:pt idx="154">
                  <c:v>45742</c:v>
                </c:pt>
                <c:pt idx="155">
                  <c:v>45743</c:v>
                </c:pt>
                <c:pt idx="156">
                  <c:v>45744</c:v>
                </c:pt>
                <c:pt idx="157">
                  <c:v>45745</c:v>
                </c:pt>
                <c:pt idx="158">
                  <c:v>45746</c:v>
                </c:pt>
                <c:pt idx="159">
                  <c:v>45747</c:v>
                </c:pt>
                <c:pt idx="160">
                  <c:v>45748</c:v>
                </c:pt>
                <c:pt idx="161">
                  <c:v>45749</c:v>
                </c:pt>
              </c:numCache>
            </c:numRef>
          </c:xVal>
          <c:yVal>
            <c:numRef>
              <c:f>'balance de agua MAIZ'!$N$20:$N$181</c:f>
              <c:numCache>
                <c:formatCode>0.00</c:formatCode>
                <c:ptCount val="162"/>
                <c:pt idx="0">
                  <c:v>0.5</c:v>
                </c:pt>
                <c:pt idx="1">
                  <c:v>0.49648532845974186</c:v>
                </c:pt>
                <c:pt idx="2">
                  <c:v>0.49183219655311877</c:v>
                </c:pt>
                <c:pt idx="3">
                  <c:v>0.48533992670441906</c:v>
                </c:pt>
                <c:pt idx="4">
                  <c:v>0.47903226962995804</c:v>
                </c:pt>
                <c:pt idx="5">
                  <c:v>0.56250509713657126</c:v>
                </c:pt>
                <c:pt idx="6">
                  <c:v>0.56454845531671105</c:v>
                </c:pt>
                <c:pt idx="7">
                  <c:v>0.55759755841941816</c:v>
                </c:pt>
                <c:pt idx="8" formatCode="0.0000">
                  <c:v>0.55307649713493645</c:v>
                </c:pt>
                <c:pt idx="9">
                  <c:v>0.54793571401891028</c:v>
                </c:pt>
                <c:pt idx="10">
                  <c:v>0.63007279544604722</c:v>
                </c:pt>
                <c:pt idx="11">
                  <c:v>0.62588425297898409</c:v>
                </c:pt>
                <c:pt idx="12">
                  <c:v>0.6183645285260656</c:v>
                </c:pt>
                <c:pt idx="13">
                  <c:v>0.61025208632442807</c:v>
                </c:pt>
                <c:pt idx="14">
                  <c:v>0.60161212062642411</c:v>
                </c:pt>
                <c:pt idx="15">
                  <c:v>0.6375477093119577</c:v>
                </c:pt>
                <c:pt idx="16">
                  <c:v>0.62769922691765767</c:v>
                </c:pt>
                <c:pt idx="17">
                  <c:v>0.61908685801538255</c:v>
                </c:pt>
                <c:pt idx="18">
                  <c:v>0.7453394885835819</c:v>
                </c:pt>
                <c:pt idx="19">
                  <c:v>0.73596974281325478</c:v>
                </c:pt>
                <c:pt idx="20">
                  <c:v>0.72894224421244125</c:v>
                </c:pt>
                <c:pt idx="21">
                  <c:v>0.72040508279373694</c:v>
                </c:pt>
                <c:pt idx="22">
                  <c:v>0.71066987897220002</c:v>
                </c:pt>
                <c:pt idx="23">
                  <c:v>0.70213330384941086</c:v>
                </c:pt>
                <c:pt idx="24">
                  <c:v>0.69243416511755707</c:v>
                </c:pt>
                <c:pt idx="25">
                  <c:v>0.73692306253635353</c:v>
                </c:pt>
                <c:pt idx="26">
                  <c:v>0.72541555525350354</c:v>
                </c:pt>
                <c:pt idx="27">
                  <c:v>0.71408774478107651</c:v>
                </c:pt>
                <c:pt idx="28">
                  <c:v>0.71707180062033071</c:v>
                </c:pt>
                <c:pt idx="29">
                  <c:v>0.70828605603615369</c:v>
                </c:pt>
                <c:pt idx="30">
                  <c:v>0.73820032876769992</c:v>
                </c:pt>
                <c:pt idx="31">
                  <c:v>0.72536764836540213</c:v>
                </c:pt>
                <c:pt idx="32">
                  <c:v>0.71406516656911001</c:v>
                </c:pt>
                <c:pt idx="33">
                  <c:v>0.70308654894261469</c:v>
                </c:pt>
                <c:pt idx="34">
                  <c:v>0.69094562615220734</c:v>
                </c:pt>
                <c:pt idx="35">
                  <c:v>0.68011726584431376</c:v>
                </c:pt>
                <c:pt idx="36">
                  <c:v>0.80214414617700658</c:v>
                </c:pt>
                <c:pt idx="37">
                  <c:v>0.7924788636776281</c:v>
                </c:pt>
                <c:pt idx="38">
                  <c:v>0.86993256011599551</c:v>
                </c:pt>
                <c:pt idx="39">
                  <c:v>0.97877675897099004</c:v>
                </c:pt>
                <c:pt idx="40">
                  <c:v>0.96458044669097942</c:v>
                </c:pt>
                <c:pt idx="41">
                  <c:v>0.94947367460512166</c:v>
                </c:pt>
                <c:pt idx="42">
                  <c:v>0.93389357638002923</c:v>
                </c:pt>
                <c:pt idx="43">
                  <c:v>0.98426958143625531</c:v>
                </c:pt>
                <c:pt idx="44">
                  <c:v>0.992749119893092</c:v>
                </c:pt>
                <c:pt idx="45">
                  <c:v>0.97566769339155657</c:v>
                </c:pt>
                <c:pt idx="46">
                  <c:v>0.95780756017097546</c:v>
                </c:pt>
                <c:pt idx="47">
                  <c:v>0.97230881304807859</c:v>
                </c:pt>
                <c:pt idx="48">
                  <c:v>0.95020086182387387</c:v>
                </c:pt>
                <c:pt idx="49">
                  <c:v>0.92503141992255078</c:v>
                </c:pt>
                <c:pt idx="50">
                  <c:v>0.90951479585351935</c:v>
                </c:pt>
                <c:pt idx="51">
                  <c:v>0.88619258772847032</c:v>
                </c:pt>
                <c:pt idx="52">
                  <c:v>0.95121977809479685</c:v>
                </c:pt>
                <c:pt idx="53">
                  <c:v>0.92339568005888917</c:v>
                </c:pt>
                <c:pt idx="54">
                  <c:v>1</c:v>
                </c:pt>
                <c:pt idx="55">
                  <c:v>0.97463805848670204</c:v>
                </c:pt>
                <c:pt idx="56">
                  <c:v>0.95264567612256212</c:v>
                </c:pt>
                <c:pt idx="57">
                  <c:v>0.93324019566904037</c:v>
                </c:pt>
                <c:pt idx="58">
                  <c:v>0.93388414752351179</c:v>
                </c:pt>
                <c:pt idx="59">
                  <c:v>0.90839852938412358</c:v>
                </c:pt>
                <c:pt idx="60">
                  <c:v>1</c:v>
                </c:pt>
                <c:pt idx="61">
                  <c:v>1</c:v>
                </c:pt>
                <c:pt idx="62">
                  <c:v>0.96779832565050672</c:v>
                </c:pt>
                <c:pt idx="63">
                  <c:v>0.94018782601416595</c:v>
                </c:pt>
                <c:pt idx="64">
                  <c:v>0.91174055201767013</c:v>
                </c:pt>
                <c:pt idx="65">
                  <c:v>1</c:v>
                </c:pt>
                <c:pt idx="66">
                  <c:v>0.97270261317057993</c:v>
                </c:pt>
                <c:pt idx="67">
                  <c:v>0.9403082351900528</c:v>
                </c:pt>
                <c:pt idx="68">
                  <c:v>0.91066764145505708</c:v>
                </c:pt>
                <c:pt idx="69">
                  <c:v>0.89136420555124041</c:v>
                </c:pt>
                <c:pt idx="70">
                  <c:v>0.86639467026713668</c:v>
                </c:pt>
                <c:pt idx="71">
                  <c:v>0.83006084811276426</c:v>
                </c:pt>
                <c:pt idx="72" formatCode="0.000">
                  <c:v>0.79615250169662855</c:v>
                </c:pt>
                <c:pt idx="73">
                  <c:v>0.76526107115334807</c:v>
                </c:pt>
                <c:pt idx="74">
                  <c:v>0.90658812545393419</c:v>
                </c:pt>
                <c:pt idx="75">
                  <c:v>0.89116722633329093</c:v>
                </c:pt>
                <c:pt idx="76">
                  <c:v>0.93291750129058282</c:v>
                </c:pt>
                <c:pt idx="77">
                  <c:v>0.93291750129058282</c:v>
                </c:pt>
                <c:pt idx="78">
                  <c:v>1</c:v>
                </c:pt>
                <c:pt idx="79">
                  <c:v>0.99207192479618145</c:v>
                </c:pt>
                <c:pt idx="80">
                  <c:v>1</c:v>
                </c:pt>
                <c:pt idx="81">
                  <c:v>0.97005207886913303</c:v>
                </c:pt>
                <c:pt idx="82">
                  <c:v>0.92937205211820595</c:v>
                </c:pt>
                <c:pt idx="83">
                  <c:v>0.88237589736073652</c:v>
                </c:pt>
                <c:pt idx="84">
                  <c:v>0.83738848743755845</c:v>
                </c:pt>
                <c:pt idx="85">
                  <c:v>0.94766114033603799</c:v>
                </c:pt>
                <c:pt idx="86">
                  <c:v>0.90297999093928683</c:v>
                </c:pt>
                <c:pt idx="87">
                  <c:v>0.85963945144937892</c:v>
                </c:pt>
                <c:pt idx="88">
                  <c:v>0.82160799530630557</c:v>
                </c:pt>
                <c:pt idx="89">
                  <c:v>0.78504634901558068</c:v>
                </c:pt>
                <c:pt idx="90">
                  <c:v>0.74755247160758342</c:v>
                </c:pt>
                <c:pt idx="91">
                  <c:v>0.70883956265758474</c:v>
                </c:pt>
                <c:pt idx="92">
                  <c:v>0.81627267860830377</c:v>
                </c:pt>
                <c:pt idx="93">
                  <c:v>0.77091852611106959</c:v>
                </c:pt>
                <c:pt idx="94">
                  <c:v>0.83377765106784907</c:v>
                </c:pt>
                <c:pt idx="95">
                  <c:v>0.78877465555843329</c:v>
                </c:pt>
                <c:pt idx="96">
                  <c:v>0.74537197013787981</c:v>
                </c:pt>
                <c:pt idx="97">
                  <c:v>0.7040660648003656</c:v>
                </c:pt>
                <c:pt idx="98">
                  <c:v>0.66340857077765036</c:v>
                </c:pt>
                <c:pt idx="99">
                  <c:v>0.62525199898229356</c:v>
                </c:pt>
                <c:pt idx="100">
                  <c:v>0.67070359302259186</c:v>
                </c:pt>
                <c:pt idx="101">
                  <c:v>0.63494139859692145</c:v>
                </c:pt>
                <c:pt idx="102">
                  <c:v>0.70394402165024406</c:v>
                </c:pt>
                <c:pt idx="103">
                  <c:v>0.66139066302020288</c:v>
                </c:pt>
                <c:pt idx="104">
                  <c:v>0.63102539974965111</c:v>
                </c:pt>
                <c:pt idx="105">
                  <c:v>0.61299163094342946</c:v>
                </c:pt>
                <c:pt idx="106">
                  <c:v>0.86381607026637974</c:v>
                </c:pt>
                <c:pt idx="107">
                  <c:v>1</c:v>
                </c:pt>
                <c:pt idx="108">
                  <c:v>1</c:v>
                </c:pt>
                <c:pt idx="109">
                  <c:v>1</c:v>
                </c:pt>
                <c:pt idx="110">
                  <c:v>0.98990248583261109</c:v>
                </c:pt>
                <c:pt idx="111">
                  <c:v>1</c:v>
                </c:pt>
                <c:pt idx="112">
                  <c:v>0.97243328940794205</c:v>
                </c:pt>
                <c:pt idx="113">
                  <c:v>0.94210316617107448</c:v>
                </c:pt>
                <c:pt idx="114">
                  <c:v>0.91229274826846052</c:v>
                </c:pt>
                <c:pt idx="115">
                  <c:v>0.87864990644855745</c:v>
                </c:pt>
                <c:pt idx="116">
                  <c:v>0.84435214609022191</c:v>
                </c:pt>
                <c:pt idx="117">
                  <c:v>0.81274581717457972</c:v>
                </c:pt>
                <c:pt idx="118">
                  <c:v>0.78507257245258499</c:v>
                </c:pt>
                <c:pt idx="119">
                  <c:v>0.8914993894936365</c:v>
                </c:pt>
                <c:pt idx="120">
                  <c:v>0.86519622990383438</c:v>
                </c:pt>
                <c:pt idx="121">
                  <c:v>0.83395282172467378</c:v>
                </c:pt>
                <c:pt idx="122">
                  <c:v>0.86648857621787267</c:v>
                </c:pt>
                <c:pt idx="123">
                  <c:v>0.97961026645566851</c:v>
                </c:pt>
                <c:pt idx="124">
                  <c:v>0.95517526507371997</c:v>
                </c:pt>
                <c:pt idx="125">
                  <c:v>0.932209457492712</c:v>
                </c:pt>
                <c:pt idx="126">
                  <c:v>1</c:v>
                </c:pt>
                <c:pt idx="127">
                  <c:v>0.97213019420724545</c:v>
                </c:pt>
                <c:pt idx="128">
                  <c:v>0.942502204289006</c:v>
                </c:pt>
                <c:pt idx="129">
                  <c:v>0.92190725346340041</c:v>
                </c:pt>
                <c:pt idx="130">
                  <c:v>1</c:v>
                </c:pt>
                <c:pt idx="131">
                  <c:v>0.97618738932809479</c:v>
                </c:pt>
                <c:pt idx="132">
                  <c:v>0.95265672055635775</c:v>
                </c:pt>
                <c:pt idx="133">
                  <c:v>1</c:v>
                </c:pt>
                <c:pt idx="134">
                  <c:v>0.98213937708408172</c:v>
                </c:pt>
                <c:pt idx="135">
                  <c:v>1</c:v>
                </c:pt>
                <c:pt idx="136">
                  <c:v>1</c:v>
                </c:pt>
                <c:pt idx="137">
                  <c:v>1</c:v>
                </c:pt>
                <c:pt idx="138">
                  <c:v>0.97770334713354679</c:v>
                </c:pt>
                <c:pt idx="139">
                  <c:v>0.98284360623687161</c:v>
                </c:pt>
                <c:pt idx="140">
                  <c:v>1</c:v>
                </c:pt>
                <c:pt idx="141">
                  <c:v>1</c:v>
                </c:pt>
                <c:pt idx="142">
                  <c:v>0.9862483464443591</c:v>
                </c:pt>
                <c:pt idx="143">
                  <c:v>0.96819812845140818</c:v>
                </c:pt>
                <c:pt idx="144">
                  <c:v>0.95259767563712461</c:v>
                </c:pt>
                <c:pt idx="145">
                  <c:v>0.93549140939439934</c:v>
                </c:pt>
                <c:pt idx="146">
                  <c:v>1</c:v>
                </c:pt>
                <c:pt idx="147">
                  <c:v>0.98672415879559761</c:v>
                </c:pt>
                <c:pt idx="148">
                  <c:v>1</c:v>
                </c:pt>
                <c:pt idx="149">
                  <c:v>1</c:v>
                </c:pt>
                <c:pt idx="150">
                  <c:v>1</c:v>
                </c:pt>
                <c:pt idx="151">
                  <c:v>0.98810453357962214</c:v>
                </c:pt>
                <c:pt idx="152">
                  <c:v>0.97947138540609735</c:v>
                </c:pt>
                <c:pt idx="153">
                  <c:v>0.96431929967976171</c:v>
                </c:pt>
                <c:pt idx="154">
                  <c:v>0.95437047390710272</c:v>
                </c:pt>
                <c:pt idx="155">
                  <c:v>0.94561553122351893</c:v>
                </c:pt>
                <c:pt idx="156">
                  <c:v>0.94574479408234535</c:v>
                </c:pt>
                <c:pt idx="157">
                  <c:v>0.9346642437735484</c:v>
                </c:pt>
                <c:pt idx="158">
                  <c:v>0.92330036415850314</c:v>
                </c:pt>
                <c:pt idx="159">
                  <c:v>0.91356618006771162</c:v>
                </c:pt>
                <c:pt idx="160">
                  <c:v>0.90889502236024167</c:v>
                </c:pt>
                <c:pt idx="161">
                  <c:v>0.90220696747623685</c:v>
                </c:pt>
              </c:numCache>
            </c:numRef>
          </c:yVal>
          <c:smooth val="1"/>
          <c:extLst>
            <c:ext xmlns:c16="http://schemas.microsoft.com/office/drawing/2014/chart" uri="{C3380CC4-5D6E-409C-BE32-E72D297353CC}">
              <c16:uniqueId val="{00000002-3743-433E-AFED-BB22D92774DF}"/>
            </c:ext>
          </c:extLst>
        </c:ser>
        <c:dLbls>
          <c:showLegendKey val="0"/>
          <c:showVal val="0"/>
          <c:showCatName val="0"/>
          <c:showSerName val="0"/>
          <c:showPercent val="0"/>
          <c:showBubbleSize val="0"/>
        </c:dLbls>
        <c:axId val="884580088"/>
        <c:axId val="884572528"/>
      </c:scatterChart>
      <c:valAx>
        <c:axId val="884569288"/>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AR"/>
          </a:p>
        </c:txPr>
        <c:crossAx val="884559568"/>
        <c:crosses val="autoZero"/>
        <c:crossBetween val="midCat"/>
      </c:valAx>
      <c:valAx>
        <c:axId val="88455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Consumo de agua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AR"/>
          </a:p>
        </c:txPr>
        <c:crossAx val="884569288"/>
        <c:crosses val="autoZero"/>
        <c:crossBetween val="midCat"/>
      </c:valAx>
      <c:valAx>
        <c:axId val="884572528"/>
        <c:scaling>
          <c:orientation val="minMax"/>
        </c:scaling>
        <c:delete val="0"/>
        <c:axPos val="r"/>
        <c:title>
          <c:tx>
            <c:rich>
              <a:bodyPr rot="5400000" spcFirstLastPara="1" vertOverflow="ellipsis" wrap="square" anchor="ctr" anchorCtr="1"/>
              <a:lstStyle/>
              <a:p>
                <a:pPr>
                  <a:defRPr sz="1000" b="0" i="0" u="none" strike="noStrike" kern="1200" baseline="0">
                    <a:solidFill>
                      <a:sysClr val="windowText" lastClr="000000"/>
                    </a:solidFill>
                    <a:latin typeface="+mn-lt"/>
                    <a:ea typeface="+mn-ea"/>
                    <a:cs typeface="+mn-cs"/>
                  </a:defRPr>
                </a:pPr>
                <a:r>
                  <a:rPr lang="en-US"/>
                  <a:t>Fracción de agua útil </a:t>
                </a:r>
              </a:p>
            </c:rich>
          </c:tx>
          <c:overlay val="0"/>
          <c:spPr>
            <a:noFill/>
            <a:ln>
              <a:noFill/>
            </a:ln>
            <a:effectLst/>
          </c:spPr>
          <c:txPr>
            <a:bodyPr rot="540000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s-AR"/>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AR"/>
          </a:p>
        </c:txPr>
        <c:crossAx val="884580088"/>
        <c:crosses val="max"/>
        <c:crossBetween val="midCat"/>
      </c:valAx>
      <c:valAx>
        <c:axId val="884580088"/>
        <c:scaling>
          <c:orientation val="minMax"/>
        </c:scaling>
        <c:delete val="1"/>
        <c:axPos val="b"/>
        <c:numFmt formatCode="d\-mmm" sourceLinked="1"/>
        <c:majorTickMark val="out"/>
        <c:minorTickMark val="none"/>
        <c:tickLblPos val="nextTo"/>
        <c:crossAx val="884572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lineChart>
        <c:grouping val="standard"/>
        <c:varyColors val="0"/>
        <c:ser>
          <c:idx val="0"/>
          <c:order val="0"/>
          <c:tx>
            <c:strRef>
              <c:f>'balance de agua MAIZ'!$E$19</c:f>
              <c:strCache>
                <c:ptCount val="1"/>
                <c:pt idx="0">
                  <c:v>Precipitación (mm)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'balance de agua MAIZ'!$E$20:$E$259</c:f>
              <c:numCache>
                <c:formatCode>General</c:formatCode>
                <c:ptCount val="240"/>
                <c:pt idx="0">
                  <c:v>0.5</c:v>
                </c:pt>
                <c:pt idx="1">
                  <c:v>0</c:v>
                </c:pt>
                <c:pt idx="2">
                  <c:v>0</c:v>
                </c:pt>
                <c:pt idx="3">
                  <c:v>0</c:v>
                </c:pt>
                <c:pt idx="4">
                  <c:v>0</c:v>
                </c:pt>
                <c:pt idx="5">
                  <c:v>15</c:v>
                </c:pt>
                <c:pt idx="6">
                  <c:v>1.5</c:v>
                </c:pt>
                <c:pt idx="7">
                  <c:v>0</c:v>
                </c:pt>
                <c:pt idx="8">
                  <c:v>0</c:v>
                </c:pt>
                <c:pt idx="9">
                  <c:v>0</c:v>
                </c:pt>
                <c:pt idx="10">
                  <c:v>14</c:v>
                </c:pt>
                <c:pt idx="11">
                  <c:v>0</c:v>
                </c:pt>
                <c:pt idx="12">
                  <c:v>0</c:v>
                </c:pt>
                <c:pt idx="13">
                  <c:v>0</c:v>
                </c:pt>
                <c:pt idx="14">
                  <c:v>0</c:v>
                </c:pt>
                <c:pt idx="15">
                  <c:v>7</c:v>
                </c:pt>
                <c:pt idx="16">
                  <c:v>0</c:v>
                </c:pt>
                <c:pt idx="17">
                  <c:v>0</c:v>
                </c:pt>
                <c:pt idx="18">
                  <c:v>22</c:v>
                </c:pt>
                <c:pt idx="19">
                  <c:v>0</c:v>
                </c:pt>
                <c:pt idx="20">
                  <c:v>0</c:v>
                </c:pt>
                <c:pt idx="21">
                  <c:v>0</c:v>
                </c:pt>
                <c:pt idx="22">
                  <c:v>0</c:v>
                </c:pt>
                <c:pt idx="23">
                  <c:v>0</c:v>
                </c:pt>
                <c:pt idx="24">
                  <c:v>0</c:v>
                </c:pt>
                <c:pt idx="25">
                  <c:v>9</c:v>
                </c:pt>
                <c:pt idx="26">
                  <c:v>0</c:v>
                </c:pt>
                <c:pt idx="27">
                  <c:v>0</c:v>
                </c:pt>
                <c:pt idx="28">
                  <c:v>2</c:v>
                </c:pt>
                <c:pt idx="29">
                  <c:v>0</c:v>
                </c:pt>
                <c:pt idx="30">
                  <c:v>6.5</c:v>
                </c:pt>
                <c:pt idx="31">
                  <c:v>0</c:v>
                </c:pt>
                <c:pt idx="32">
                  <c:v>0</c:v>
                </c:pt>
                <c:pt idx="33">
                  <c:v>0</c:v>
                </c:pt>
                <c:pt idx="34">
                  <c:v>0</c:v>
                </c:pt>
                <c:pt idx="35">
                  <c:v>0</c:v>
                </c:pt>
                <c:pt idx="36">
                  <c:v>21.5</c:v>
                </c:pt>
                <c:pt idx="37">
                  <c:v>0</c:v>
                </c:pt>
                <c:pt idx="38">
                  <c:v>16</c:v>
                </c:pt>
                <c:pt idx="39">
                  <c:v>20</c:v>
                </c:pt>
                <c:pt idx="40">
                  <c:v>1</c:v>
                </c:pt>
                <c:pt idx="41">
                  <c:v>0</c:v>
                </c:pt>
                <c:pt idx="42">
                  <c:v>0</c:v>
                </c:pt>
                <c:pt idx="43">
                  <c:v>10</c:v>
                </c:pt>
                <c:pt idx="44">
                  <c:v>2.5</c:v>
                </c:pt>
                <c:pt idx="45">
                  <c:v>0</c:v>
                </c:pt>
                <c:pt idx="46">
                  <c:v>0</c:v>
                </c:pt>
                <c:pt idx="47">
                  <c:v>4.5</c:v>
                </c:pt>
                <c:pt idx="48">
                  <c:v>0</c:v>
                </c:pt>
                <c:pt idx="49">
                  <c:v>0</c:v>
                </c:pt>
                <c:pt idx="50">
                  <c:v>1</c:v>
                </c:pt>
                <c:pt idx="51">
                  <c:v>0</c:v>
                </c:pt>
                <c:pt idx="52">
                  <c:v>14.5</c:v>
                </c:pt>
                <c:pt idx="53">
                  <c:v>0</c:v>
                </c:pt>
                <c:pt idx="54">
                  <c:v>63.5</c:v>
                </c:pt>
                <c:pt idx="55">
                  <c:v>0</c:v>
                </c:pt>
                <c:pt idx="56">
                  <c:v>0</c:v>
                </c:pt>
                <c:pt idx="57">
                  <c:v>0</c:v>
                </c:pt>
                <c:pt idx="58">
                  <c:v>3</c:v>
                </c:pt>
                <c:pt idx="59">
                  <c:v>0</c:v>
                </c:pt>
                <c:pt idx="60">
                  <c:v>89</c:v>
                </c:pt>
                <c:pt idx="61">
                  <c:v>33</c:v>
                </c:pt>
                <c:pt idx="62">
                  <c:v>0</c:v>
                </c:pt>
                <c:pt idx="63">
                  <c:v>0</c:v>
                </c:pt>
                <c:pt idx="64">
                  <c:v>0</c:v>
                </c:pt>
                <c:pt idx="65">
                  <c:v>7.5</c:v>
                </c:pt>
                <c:pt idx="66">
                  <c:v>0</c:v>
                </c:pt>
                <c:pt idx="67">
                  <c:v>0</c:v>
                </c:pt>
                <c:pt idx="68">
                  <c:v>0</c:v>
                </c:pt>
                <c:pt idx="69">
                  <c:v>0</c:v>
                </c:pt>
                <c:pt idx="70">
                  <c:v>0</c:v>
                </c:pt>
                <c:pt idx="71">
                  <c:v>0</c:v>
                </c:pt>
                <c:pt idx="72">
                  <c:v>0</c:v>
                </c:pt>
                <c:pt idx="73">
                  <c:v>0</c:v>
                </c:pt>
                <c:pt idx="74">
                  <c:v>29</c:v>
                </c:pt>
                <c:pt idx="75">
                  <c:v>2.5</c:v>
                </c:pt>
                <c:pt idx="76">
                  <c:v>12</c:v>
                </c:pt>
                <c:pt idx="77">
                  <c:v>0</c:v>
                </c:pt>
                <c:pt idx="78">
                  <c:v>22</c:v>
                </c:pt>
                <c:pt idx="79">
                  <c:v>3.5</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0.8</c:v>
                </c:pt>
                <c:pt idx="106">
                  <c:v>19</c:v>
                </c:pt>
                <c:pt idx="107">
                  <c:v>9.5</c:v>
                </c:pt>
                <c:pt idx="108">
                  <c:v>0</c:v>
                </c:pt>
                <c:pt idx="109">
                  <c:v>39</c:v>
                </c:pt>
                <c:pt idx="110">
                  <c:v>2</c:v>
                </c:pt>
                <c:pt idx="111">
                  <c:v>14</c:v>
                </c:pt>
                <c:pt idx="112">
                  <c:v>0</c:v>
                </c:pt>
                <c:pt idx="113">
                  <c:v>0</c:v>
                </c:pt>
                <c:pt idx="114">
                  <c:v>0</c:v>
                </c:pt>
                <c:pt idx="115">
                  <c:v>0</c:v>
                </c:pt>
                <c:pt idx="116">
                  <c:v>0</c:v>
                </c:pt>
                <c:pt idx="117">
                  <c:v>0</c:v>
                </c:pt>
                <c:pt idx="118">
                  <c:v>0</c:v>
                </c:pt>
                <c:pt idx="119">
                  <c:v>0</c:v>
                </c:pt>
                <c:pt idx="120">
                  <c:v>0</c:v>
                </c:pt>
                <c:pt idx="121" formatCode="0">
                  <c:v>0</c:v>
                </c:pt>
                <c:pt idx="122" formatCode="0">
                  <c:v>10</c:v>
                </c:pt>
                <c:pt idx="123" formatCode="0">
                  <c:v>0</c:v>
                </c:pt>
                <c:pt idx="124" formatCode="0">
                  <c:v>0</c:v>
                </c:pt>
                <c:pt idx="125" formatCode="0">
                  <c:v>0</c:v>
                </c:pt>
                <c:pt idx="126" formatCode="0">
                  <c:v>3</c:v>
                </c:pt>
                <c:pt idx="127" formatCode="0.0">
                  <c:v>0</c:v>
                </c:pt>
                <c:pt idx="128" formatCode="0">
                  <c:v>0</c:v>
                </c:pt>
                <c:pt idx="129" formatCode="0">
                  <c:v>0</c:v>
                </c:pt>
                <c:pt idx="130" formatCode="0">
                  <c:v>8.5</c:v>
                </c:pt>
                <c:pt idx="131" formatCode="0">
                  <c:v>0</c:v>
                </c:pt>
                <c:pt idx="132" formatCode="0">
                  <c:v>0</c:v>
                </c:pt>
                <c:pt idx="133" formatCode="0">
                  <c:v>2</c:v>
                </c:pt>
                <c:pt idx="134" formatCode="0">
                  <c:v>0</c:v>
                </c:pt>
                <c:pt idx="135" formatCode="0">
                  <c:v>0</c:v>
                </c:pt>
                <c:pt idx="136">
                  <c:v>7.5</c:v>
                </c:pt>
                <c:pt idx="137">
                  <c:v>2</c:v>
                </c:pt>
                <c:pt idx="138">
                  <c:v>0</c:v>
                </c:pt>
                <c:pt idx="139">
                  <c:v>4</c:v>
                </c:pt>
                <c:pt idx="140">
                  <c:v>9</c:v>
                </c:pt>
                <c:pt idx="141">
                  <c:v>10.5</c:v>
                </c:pt>
                <c:pt idx="142">
                  <c:v>0</c:v>
                </c:pt>
                <c:pt idx="143">
                  <c:v>0</c:v>
                </c:pt>
                <c:pt idx="144">
                  <c:v>0</c:v>
                </c:pt>
                <c:pt idx="145">
                  <c:v>0</c:v>
                </c:pt>
                <c:pt idx="146">
                  <c:v>30</c:v>
                </c:pt>
                <c:pt idx="147">
                  <c:v>0</c:v>
                </c:pt>
                <c:pt idx="148">
                  <c:v>15</c:v>
                </c:pt>
                <c:pt idx="149">
                  <c:v>4.5</c:v>
                </c:pt>
                <c:pt idx="150">
                  <c:v>0</c:v>
                </c:pt>
                <c:pt idx="151">
                  <c:v>0</c:v>
                </c:pt>
                <c:pt idx="152">
                  <c:v>0</c:v>
                </c:pt>
                <c:pt idx="153">
                  <c:v>0</c:v>
                </c:pt>
                <c:pt idx="154">
                  <c:v>0</c:v>
                </c:pt>
                <c:pt idx="155">
                  <c:v>0</c:v>
                </c:pt>
                <c:pt idx="156">
                  <c:v>0.8</c:v>
                </c:pt>
                <c:pt idx="157">
                  <c:v>0</c:v>
                </c:pt>
                <c:pt idx="158">
                  <c:v>0</c:v>
                </c:pt>
                <c:pt idx="159">
                  <c:v>0</c:v>
                </c:pt>
                <c:pt idx="160">
                  <c:v>0.2</c:v>
                </c:pt>
                <c:pt idx="161" formatCode="0">
                  <c:v>0</c:v>
                </c:pt>
                <c:pt idx="162" formatCode="0">
                  <c:v>0</c:v>
                </c:pt>
                <c:pt idx="163" formatCode="0">
                  <c:v>0</c:v>
                </c:pt>
                <c:pt idx="164" formatCode="0">
                  <c:v>0</c:v>
                </c:pt>
                <c:pt idx="165">
                  <c:v>0</c:v>
                </c:pt>
                <c:pt idx="166">
                  <c:v>0</c:v>
                </c:pt>
                <c:pt idx="167">
                  <c:v>0</c:v>
                </c:pt>
                <c:pt idx="168">
                  <c:v>0</c:v>
                </c:pt>
                <c:pt idx="169">
                  <c:v>0</c:v>
                </c:pt>
                <c:pt idx="170">
                  <c:v>0</c:v>
                </c:pt>
                <c:pt idx="171">
                  <c:v>0</c:v>
                </c:pt>
                <c:pt idx="172">
                  <c:v>3</c:v>
                </c:pt>
                <c:pt idx="173">
                  <c:v>9</c:v>
                </c:pt>
                <c:pt idx="174">
                  <c:v>13.5</c:v>
                </c:pt>
                <c:pt idx="175">
                  <c:v>10.5</c:v>
                </c:pt>
                <c:pt idx="176">
                  <c:v>2</c:v>
                </c:pt>
                <c:pt idx="177">
                  <c:v>0</c:v>
                </c:pt>
                <c:pt idx="178">
                  <c:v>0</c:v>
                </c:pt>
                <c:pt idx="179">
                  <c:v>0</c:v>
                </c:pt>
                <c:pt idx="180">
                  <c:v>0</c:v>
                </c:pt>
                <c:pt idx="181">
                  <c:v>0</c:v>
                </c:pt>
                <c:pt idx="182">
                  <c:v>8.5</c:v>
                </c:pt>
                <c:pt idx="183">
                  <c:v>0</c:v>
                </c:pt>
                <c:pt idx="184">
                  <c:v>0</c:v>
                </c:pt>
                <c:pt idx="185">
                  <c:v>1.2</c:v>
                </c:pt>
                <c:pt idx="186">
                  <c:v>0.5</c:v>
                </c:pt>
                <c:pt idx="187">
                  <c:v>0</c:v>
                </c:pt>
                <c:pt idx="188">
                  <c:v>0</c:v>
                </c:pt>
                <c:pt idx="189">
                  <c:v>3</c:v>
                </c:pt>
                <c:pt idx="190">
                  <c:v>0</c:v>
                </c:pt>
                <c:pt idx="191">
                  <c:v>0</c:v>
                </c:pt>
                <c:pt idx="192">
                  <c:v>0</c:v>
                </c:pt>
                <c:pt idx="193">
                  <c:v>0</c:v>
                </c:pt>
                <c:pt idx="194">
                  <c:v>0</c:v>
                </c:pt>
                <c:pt idx="195">
                  <c:v>5</c:v>
                </c:pt>
                <c:pt idx="196">
                  <c:v>0.3</c:v>
                </c:pt>
                <c:pt idx="197">
                  <c:v>0.8</c:v>
                </c:pt>
                <c:pt idx="198">
                  <c:v>0.3</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1</c:v>
                </c:pt>
                <c:pt idx="216">
                  <c:v>0</c:v>
                </c:pt>
                <c:pt idx="217">
                  <c:v>0.3</c:v>
                </c:pt>
                <c:pt idx="218">
                  <c:v>0</c:v>
                </c:pt>
                <c:pt idx="219">
                  <c:v>0</c:v>
                </c:pt>
                <c:pt idx="220">
                  <c:v>0</c:v>
                </c:pt>
                <c:pt idx="221">
                  <c:v>0</c:v>
                </c:pt>
                <c:pt idx="222">
                  <c:v>0</c:v>
                </c:pt>
                <c:pt idx="223">
                  <c:v>0</c:v>
                </c:pt>
                <c:pt idx="224">
                  <c:v>0</c:v>
                </c:pt>
                <c:pt idx="225">
                  <c:v>0</c:v>
                </c:pt>
                <c:pt idx="226">
                  <c:v>0</c:v>
                </c:pt>
                <c:pt idx="227">
                  <c:v>0</c:v>
                </c:pt>
                <c:pt idx="228">
                  <c:v>1.1000000000000001</c:v>
                </c:pt>
                <c:pt idx="229">
                  <c:v>0</c:v>
                </c:pt>
                <c:pt idx="230">
                  <c:v>7</c:v>
                </c:pt>
                <c:pt idx="231">
                  <c:v>0</c:v>
                </c:pt>
                <c:pt idx="232">
                  <c:v>0</c:v>
                </c:pt>
                <c:pt idx="233">
                  <c:v>0</c:v>
                </c:pt>
                <c:pt idx="234">
                  <c:v>0</c:v>
                </c:pt>
                <c:pt idx="235">
                  <c:v>0</c:v>
                </c:pt>
                <c:pt idx="236">
                  <c:v>0</c:v>
                </c:pt>
                <c:pt idx="237">
                  <c:v>0</c:v>
                </c:pt>
                <c:pt idx="238">
                  <c:v>0</c:v>
                </c:pt>
                <c:pt idx="239">
                  <c:v>0.4</c:v>
                </c:pt>
              </c:numCache>
            </c:numRef>
          </c:val>
          <c:smooth val="0"/>
          <c:extLst>
            <c:ext xmlns:c16="http://schemas.microsoft.com/office/drawing/2014/chart" uri="{C3380CC4-5D6E-409C-BE32-E72D297353CC}">
              <c16:uniqueId val="{00000000-AA5D-411B-BDA4-092B81C81E94}"/>
            </c:ext>
          </c:extLst>
        </c:ser>
        <c:ser>
          <c:idx val="1"/>
          <c:order val="1"/>
          <c:tx>
            <c:strRef>
              <c:f>'balance de agua MAIZ'!$P$19</c:f>
              <c:strCache>
                <c:ptCount val="1"/>
                <c:pt idx="0">
                  <c:v>Deficiencia (mm)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'balance de agua MAIZ'!$P$20:$P$259</c:f>
              <c:numCache>
                <c:formatCode>0.0</c:formatCode>
                <c:ptCount val="240"/>
                <c:pt idx="1">
                  <c:v>-0.3511156868717904</c:v>
                </c:pt>
                <c:pt idx="2">
                  <c:v>-0.47362309538496072</c:v>
                </c:pt>
                <c:pt idx="3">
                  <c:v>-0.67730005075138644</c:v>
                </c:pt>
                <c:pt idx="4">
                  <c:v>-0.68089152929696706</c:v>
                </c:pt>
                <c:pt idx="5">
                  <c:v>-0.7382257798510965</c:v>
                </c:pt>
                <c:pt idx="6">
                  <c:v>-0.48967030664216504</c:v>
                </c:pt>
                <c:pt idx="7">
                  <c:v>-0.48267566660074235</c:v>
                </c:pt>
                <c:pt idx="8">
                  <c:v>-0.32724329613378556</c:v>
                </c:pt>
                <c:pt idx="9">
                  <c:v>-0.38213845669733382</c:v>
                </c:pt>
                <c:pt idx="10">
                  <c:v>-0.1491291320460888</c:v>
                </c:pt>
                <c:pt idx="11">
                  <c:v>-0.18808291423099111</c:v>
                </c:pt>
                <c:pt idx="12">
                  <c:v>-0.34830538603211081</c:v>
                </c:pt>
                <c:pt idx="13">
                  <c:v>-0.39675458108399608</c:v>
                </c:pt>
                <c:pt idx="14">
                  <c:v>-0.44729494762940925</c:v>
                </c:pt>
                <c:pt idx="15">
                  <c:v>-0.33527551614134321</c:v>
                </c:pt>
                <c:pt idx="16">
                  <c:v>-0.41782719235110033</c:v>
                </c:pt>
                <c:pt idx="17">
                  <c:v>-0.39361577396229719</c:v>
                </c:pt>
                <c:pt idx="18">
                  <c:v>-0.28607063461707793</c:v>
                </c:pt>
                <c:pt idx="19">
                  <c:v>-0.11440937281805175</c:v>
                </c:pt>
                <c:pt idx="20">
                  <c:v>-0.10179824524861836</c:v>
                </c:pt>
                <c:pt idx="21">
                  <c:v>-0.13856262378573958</c:v>
                </c:pt>
                <c:pt idx="22">
                  <c:v>-0.17908856371409199</c:v>
                </c:pt>
                <c:pt idx="23">
                  <c:v>-0.17866024205559983</c:v>
                </c:pt>
                <c:pt idx="24">
                  <c:v>-0.22509340114635501</c:v>
                </c:pt>
                <c:pt idx="25">
                  <c:v>-0.24740142022961886</c:v>
                </c:pt>
                <c:pt idx="26">
                  <c:v>-0.16400003740548086</c:v>
                </c:pt>
                <c:pt idx="27">
                  <c:v>-0.19391955634089086</c:v>
                </c:pt>
                <c:pt idx="28">
                  <c:v>-0.18084529723583387</c:v>
                </c:pt>
                <c:pt idx="29">
                  <c:v>-0.16917352673452535</c:v>
                </c:pt>
                <c:pt idx="30">
                  <c:v>-0.19672640980245037</c:v>
                </c:pt>
                <c:pt idx="31">
                  <c:v>-0.17887248749578077</c:v>
                </c:pt>
                <c:pt idx="32">
                  <c:v>-0.19362302387111852</c:v>
                </c:pt>
                <c:pt idx="33">
                  <c:v>-0.21998511141631161</c:v>
                </c:pt>
                <c:pt idx="34">
                  <c:v>-0.27863855208171362</c:v>
                </c:pt>
                <c:pt idx="35">
                  <c:v>-0.28456150731957841</c:v>
                </c:pt>
                <c:pt idx="36">
                  <c:v>-0.20844090915959734</c:v>
                </c:pt>
                <c:pt idx="37">
                  <c:v>0</c:v>
                </c:pt>
                <c:pt idx="38">
                  <c:v>-2.9458581082884017E-2</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-2.4856182625052625E-2</c:v>
                </c:pt>
                <c:pt idx="74">
                  <c:v>-0.24826662196642957</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-0.11891223304996323</c:v>
                </c:pt>
                <c:pt idx="91">
                  <c:v>-0.45222377290226934</c:v>
                </c:pt>
                <c:pt idx="92">
                  <c:v>-0.82466606079462945</c:v>
                </c:pt>
                <c:pt idx="93">
                  <c:v>0</c:v>
                </c:pt>
                <c:pt idx="94">
                  <c:v>-0.28420452796862694</c:v>
                </c:pt>
                <c:pt idx="95">
                  <c:v>0</c:v>
                </c:pt>
                <c:pt idx="96">
                  <c:v>-0.10284367024456742</c:v>
                </c:pt>
                <c:pt idx="97">
                  <c:v>-0.50404448166830296</c:v>
                </c:pt>
                <c:pt idx="98">
                  <c:v>-0.92238810114658332</c:v>
                </c:pt>
                <c:pt idx="99">
                  <c:v>-1.3080548559926788</c:v>
                </c:pt>
                <c:pt idx="100">
                  <c:v>-1.6579862909006993</c:v>
                </c:pt>
                <c:pt idx="101">
                  <c:v>-1.1478740061623185</c:v>
                </c:pt>
                <c:pt idx="102">
                  <c:v>-1.5106370079941973</c:v>
                </c:pt>
                <c:pt idx="103">
                  <c:v>-0.96679491199898404</c:v>
                </c:pt>
                <c:pt idx="104">
                  <c:v>-1.0595603917707015</c:v>
                </c:pt>
                <c:pt idx="105">
                  <c:v>-1.01825793089963</c:v>
                </c:pt>
                <c:pt idx="106">
                  <c:v>-0.56064558174280243</c:v>
                </c:pt>
                <c:pt idx="107">
                  <c:v>0</c:v>
                </c:pt>
                <c:pt idx="108">
                  <c:v>0</c:v>
                </c:pt>
                <c:pt idx="109">
                  <c:v>0</c:v>
                </c:pt>
                <c:pt idx="110">
                  <c:v>0</c:v>
                </c:pt>
                <c:pt idx="111">
                  <c:v>0</c:v>
                </c:pt>
                <c:pt idx="112">
                  <c:v>0</c:v>
                </c:pt>
                <c:pt idx="113">
                  <c:v>0</c:v>
                </c:pt>
                <c:pt idx="114">
                  <c:v>0</c:v>
                </c:pt>
                <c:pt idx="115">
                  <c:v>0</c:v>
                </c:pt>
                <c:pt idx="116">
                  <c:v>0</c:v>
                </c:pt>
                <c:pt idx="117">
                  <c:v>0</c:v>
                </c:pt>
                <c:pt idx="118">
                  <c:v>0</c:v>
                </c:pt>
                <c:pt idx="119">
                  <c:v>-9.0886034412883454E-2</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smooth val="0"/>
          <c:extLst>
            <c:ext xmlns:c16="http://schemas.microsoft.com/office/drawing/2014/chart" uri="{C3380CC4-5D6E-409C-BE32-E72D297353CC}">
              <c16:uniqueId val="{00000001-AA5D-411B-BDA4-092B81C81E94}"/>
            </c:ext>
          </c:extLst>
        </c:ser>
        <c:dLbls>
          <c:showLegendKey val="0"/>
          <c:showVal val="0"/>
          <c:showCatName val="0"/>
          <c:showSerName val="0"/>
          <c:showPercent val="0"/>
          <c:showBubbleSize val="0"/>
        </c:dLbls>
        <c:marker val="1"/>
        <c:smooth val="0"/>
        <c:axId val="889699800"/>
        <c:axId val="889700160"/>
      </c:lineChart>
      <c:catAx>
        <c:axId val="889699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89700160"/>
        <c:crosses val="autoZero"/>
        <c:auto val="1"/>
        <c:lblAlgn val="ctr"/>
        <c:lblOffset val="100"/>
        <c:noMultiLvlLbl val="0"/>
      </c:catAx>
      <c:valAx>
        <c:axId val="88970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89699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lineChart>
        <c:grouping val="standard"/>
        <c:varyColors val="0"/>
        <c:ser>
          <c:idx val="0"/>
          <c:order val="0"/>
          <c:tx>
            <c:strRef>
              <c:f>'balance de agua MAIZ'!$L$19</c:f>
              <c:strCache>
                <c:ptCount val="1"/>
                <c:pt idx="0">
                  <c:v>ETM (máximo consumo de agua si no hubiera deficiencias de agua)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'balance de agua MAIZ'!$C$20:$C$259</c:f>
              <c:numCache>
                <c:formatCode>d\-mmm</c:formatCode>
                <c:ptCount val="240"/>
                <c:pt idx="0">
                  <c:v>45588</c:v>
                </c:pt>
                <c:pt idx="1">
                  <c:v>45589</c:v>
                </c:pt>
                <c:pt idx="2">
                  <c:v>45590</c:v>
                </c:pt>
                <c:pt idx="3">
                  <c:v>45591</c:v>
                </c:pt>
                <c:pt idx="4">
                  <c:v>45592</c:v>
                </c:pt>
                <c:pt idx="5">
                  <c:v>45593</c:v>
                </c:pt>
                <c:pt idx="6">
                  <c:v>45594</c:v>
                </c:pt>
                <c:pt idx="7">
                  <c:v>45595</c:v>
                </c:pt>
                <c:pt idx="8">
                  <c:v>45596</c:v>
                </c:pt>
                <c:pt idx="9">
                  <c:v>45597</c:v>
                </c:pt>
                <c:pt idx="10">
                  <c:v>45598</c:v>
                </c:pt>
                <c:pt idx="11">
                  <c:v>45599</c:v>
                </c:pt>
                <c:pt idx="12">
                  <c:v>45600</c:v>
                </c:pt>
                <c:pt idx="13">
                  <c:v>45601</c:v>
                </c:pt>
                <c:pt idx="14">
                  <c:v>45602</c:v>
                </c:pt>
                <c:pt idx="15">
                  <c:v>45603</c:v>
                </c:pt>
                <c:pt idx="16">
                  <c:v>45604</c:v>
                </c:pt>
                <c:pt idx="17">
                  <c:v>45605</c:v>
                </c:pt>
                <c:pt idx="18">
                  <c:v>45606</c:v>
                </c:pt>
                <c:pt idx="19">
                  <c:v>45607</c:v>
                </c:pt>
                <c:pt idx="20">
                  <c:v>45608</c:v>
                </c:pt>
                <c:pt idx="21">
                  <c:v>45609</c:v>
                </c:pt>
                <c:pt idx="22">
                  <c:v>45610</c:v>
                </c:pt>
                <c:pt idx="23">
                  <c:v>45611</c:v>
                </c:pt>
                <c:pt idx="24">
                  <c:v>45612</c:v>
                </c:pt>
                <c:pt idx="25">
                  <c:v>45613</c:v>
                </c:pt>
                <c:pt idx="26">
                  <c:v>45614</c:v>
                </c:pt>
                <c:pt idx="27">
                  <c:v>45615</c:v>
                </c:pt>
                <c:pt idx="28">
                  <c:v>45616</c:v>
                </c:pt>
                <c:pt idx="29">
                  <c:v>45617</c:v>
                </c:pt>
                <c:pt idx="30">
                  <c:v>45618</c:v>
                </c:pt>
                <c:pt idx="31">
                  <c:v>45619</c:v>
                </c:pt>
                <c:pt idx="32">
                  <c:v>45620</c:v>
                </c:pt>
                <c:pt idx="33">
                  <c:v>45621</c:v>
                </c:pt>
                <c:pt idx="34">
                  <c:v>45622</c:v>
                </c:pt>
                <c:pt idx="35">
                  <c:v>45623</c:v>
                </c:pt>
                <c:pt idx="36">
                  <c:v>45624</c:v>
                </c:pt>
                <c:pt idx="37">
                  <c:v>45625</c:v>
                </c:pt>
                <c:pt idx="38">
                  <c:v>45626</c:v>
                </c:pt>
                <c:pt idx="39">
                  <c:v>45627</c:v>
                </c:pt>
                <c:pt idx="40">
                  <c:v>45628</c:v>
                </c:pt>
                <c:pt idx="41">
                  <c:v>45629</c:v>
                </c:pt>
                <c:pt idx="42">
                  <c:v>45630</c:v>
                </c:pt>
                <c:pt idx="43">
                  <c:v>45631</c:v>
                </c:pt>
                <c:pt idx="44">
                  <c:v>45632</c:v>
                </c:pt>
                <c:pt idx="45">
                  <c:v>45633</c:v>
                </c:pt>
                <c:pt idx="46">
                  <c:v>45634</c:v>
                </c:pt>
                <c:pt idx="47">
                  <c:v>45635</c:v>
                </c:pt>
                <c:pt idx="48">
                  <c:v>45636</c:v>
                </c:pt>
                <c:pt idx="49">
                  <c:v>45637</c:v>
                </c:pt>
                <c:pt idx="50">
                  <c:v>45638</c:v>
                </c:pt>
                <c:pt idx="51">
                  <c:v>45639</c:v>
                </c:pt>
                <c:pt idx="52">
                  <c:v>45640</c:v>
                </c:pt>
                <c:pt idx="53">
                  <c:v>45641</c:v>
                </c:pt>
                <c:pt idx="54">
                  <c:v>45642</c:v>
                </c:pt>
                <c:pt idx="55">
                  <c:v>45643</c:v>
                </c:pt>
                <c:pt idx="56">
                  <c:v>45644</c:v>
                </c:pt>
                <c:pt idx="57">
                  <c:v>45645</c:v>
                </c:pt>
                <c:pt idx="58">
                  <c:v>45646</c:v>
                </c:pt>
                <c:pt idx="59">
                  <c:v>45647</c:v>
                </c:pt>
                <c:pt idx="60">
                  <c:v>45648</c:v>
                </c:pt>
                <c:pt idx="61">
                  <c:v>45649</c:v>
                </c:pt>
                <c:pt idx="62">
                  <c:v>45650</c:v>
                </c:pt>
                <c:pt idx="63">
                  <c:v>45651</c:v>
                </c:pt>
                <c:pt idx="64">
                  <c:v>45652</c:v>
                </c:pt>
                <c:pt idx="65">
                  <c:v>45653</c:v>
                </c:pt>
                <c:pt idx="66">
                  <c:v>45654</c:v>
                </c:pt>
                <c:pt idx="67">
                  <c:v>45655</c:v>
                </c:pt>
                <c:pt idx="68">
                  <c:v>45656</c:v>
                </c:pt>
                <c:pt idx="69">
                  <c:v>45657</c:v>
                </c:pt>
                <c:pt idx="70">
                  <c:v>45658</c:v>
                </c:pt>
                <c:pt idx="71">
                  <c:v>45659</c:v>
                </c:pt>
                <c:pt idx="72">
                  <c:v>45660</c:v>
                </c:pt>
                <c:pt idx="73">
                  <c:v>45661</c:v>
                </c:pt>
                <c:pt idx="74">
                  <c:v>45662</c:v>
                </c:pt>
                <c:pt idx="75">
                  <c:v>45663</c:v>
                </c:pt>
                <c:pt idx="76">
                  <c:v>45664</c:v>
                </c:pt>
                <c:pt idx="77">
                  <c:v>45665</c:v>
                </c:pt>
                <c:pt idx="78">
                  <c:v>45666</c:v>
                </c:pt>
                <c:pt idx="79">
                  <c:v>45667</c:v>
                </c:pt>
                <c:pt idx="80">
                  <c:v>45668</c:v>
                </c:pt>
                <c:pt idx="81">
                  <c:v>45669</c:v>
                </c:pt>
                <c:pt idx="82">
                  <c:v>45670</c:v>
                </c:pt>
                <c:pt idx="83">
                  <c:v>45671</c:v>
                </c:pt>
                <c:pt idx="84">
                  <c:v>45672</c:v>
                </c:pt>
                <c:pt idx="85">
                  <c:v>45673</c:v>
                </c:pt>
                <c:pt idx="86">
                  <c:v>45674</c:v>
                </c:pt>
                <c:pt idx="87">
                  <c:v>45675</c:v>
                </c:pt>
                <c:pt idx="88">
                  <c:v>45676</c:v>
                </c:pt>
                <c:pt idx="89">
                  <c:v>45677</c:v>
                </c:pt>
                <c:pt idx="90">
                  <c:v>45678</c:v>
                </c:pt>
                <c:pt idx="91">
                  <c:v>45679</c:v>
                </c:pt>
                <c:pt idx="92">
                  <c:v>45680</c:v>
                </c:pt>
                <c:pt idx="93">
                  <c:v>45681</c:v>
                </c:pt>
                <c:pt idx="94">
                  <c:v>45682</c:v>
                </c:pt>
                <c:pt idx="95">
                  <c:v>45683</c:v>
                </c:pt>
                <c:pt idx="96">
                  <c:v>45684</c:v>
                </c:pt>
                <c:pt idx="97">
                  <c:v>45685</c:v>
                </c:pt>
                <c:pt idx="98">
                  <c:v>45686</c:v>
                </c:pt>
                <c:pt idx="99">
                  <c:v>45687</c:v>
                </c:pt>
                <c:pt idx="100">
                  <c:v>45688</c:v>
                </c:pt>
                <c:pt idx="101">
                  <c:v>45689</c:v>
                </c:pt>
                <c:pt idx="102">
                  <c:v>45690</c:v>
                </c:pt>
                <c:pt idx="103">
                  <c:v>45691</c:v>
                </c:pt>
                <c:pt idx="104">
                  <c:v>45692</c:v>
                </c:pt>
                <c:pt idx="105">
                  <c:v>45693</c:v>
                </c:pt>
                <c:pt idx="106">
                  <c:v>45694</c:v>
                </c:pt>
                <c:pt idx="107">
                  <c:v>45695</c:v>
                </c:pt>
                <c:pt idx="108">
                  <c:v>45696</c:v>
                </c:pt>
                <c:pt idx="109">
                  <c:v>45697</c:v>
                </c:pt>
                <c:pt idx="110">
                  <c:v>45698</c:v>
                </c:pt>
                <c:pt idx="111">
                  <c:v>45699</c:v>
                </c:pt>
                <c:pt idx="112">
                  <c:v>45700</c:v>
                </c:pt>
                <c:pt idx="113">
                  <c:v>45701</c:v>
                </c:pt>
                <c:pt idx="114">
                  <c:v>45702</c:v>
                </c:pt>
                <c:pt idx="115">
                  <c:v>45703</c:v>
                </c:pt>
                <c:pt idx="116">
                  <c:v>45704</c:v>
                </c:pt>
                <c:pt idx="117">
                  <c:v>45705</c:v>
                </c:pt>
                <c:pt idx="118">
                  <c:v>45706</c:v>
                </c:pt>
                <c:pt idx="119">
                  <c:v>45707</c:v>
                </c:pt>
                <c:pt idx="120">
                  <c:v>45708</c:v>
                </c:pt>
                <c:pt idx="121">
                  <c:v>45709</c:v>
                </c:pt>
                <c:pt idx="122">
                  <c:v>45710</c:v>
                </c:pt>
                <c:pt idx="123">
                  <c:v>45711</c:v>
                </c:pt>
                <c:pt idx="124">
                  <c:v>45712</c:v>
                </c:pt>
                <c:pt idx="125">
                  <c:v>45713</c:v>
                </c:pt>
                <c:pt idx="126">
                  <c:v>45714</c:v>
                </c:pt>
                <c:pt idx="127">
                  <c:v>45715</c:v>
                </c:pt>
                <c:pt idx="128">
                  <c:v>45716</c:v>
                </c:pt>
                <c:pt idx="129">
                  <c:v>45717</c:v>
                </c:pt>
                <c:pt idx="130">
                  <c:v>45718</c:v>
                </c:pt>
                <c:pt idx="131">
                  <c:v>45719</c:v>
                </c:pt>
                <c:pt idx="132">
                  <c:v>45720</c:v>
                </c:pt>
                <c:pt idx="133">
                  <c:v>45721</c:v>
                </c:pt>
                <c:pt idx="134">
                  <c:v>45722</c:v>
                </c:pt>
                <c:pt idx="135">
                  <c:v>45723</c:v>
                </c:pt>
                <c:pt idx="136">
                  <c:v>45724</c:v>
                </c:pt>
                <c:pt idx="137">
                  <c:v>45725</c:v>
                </c:pt>
                <c:pt idx="138">
                  <c:v>45726</c:v>
                </c:pt>
                <c:pt idx="139">
                  <c:v>45727</c:v>
                </c:pt>
                <c:pt idx="140">
                  <c:v>45728</c:v>
                </c:pt>
                <c:pt idx="141">
                  <c:v>45729</c:v>
                </c:pt>
                <c:pt idx="142">
                  <c:v>45730</c:v>
                </c:pt>
                <c:pt idx="143">
                  <c:v>45731</c:v>
                </c:pt>
                <c:pt idx="144">
                  <c:v>45732</c:v>
                </c:pt>
                <c:pt idx="145">
                  <c:v>45733</c:v>
                </c:pt>
                <c:pt idx="146">
                  <c:v>45734</c:v>
                </c:pt>
                <c:pt idx="147">
                  <c:v>45735</c:v>
                </c:pt>
                <c:pt idx="148">
                  <c:v>45736</c:v>
                </c:pt>
                <c:pt idx="149">
                  <c:v>45737</c:v>
                </c:pt>
                <c:pt idx="150">
                  <c:v>45738</c:v>
                </c:pt>
                <c:pt idx="151">
                  <c:v>45739</c:v>
                </c:pt>
                <c:pt idx="152">
                  <c:v>45740</c:v>
                </c:pt>
                <c:pt idx="153">
                  <c:v>45741</c:v>
                </c:pt>
                <c:pt idx="154">
                  <c:v>45742</c:v>
                </c:pt>
                <c:pt idx="155">
                  <c:v>45743</c:v>
                </c:pt>
                <c:pt idx="156">
                  <c:v>45744</c:v>
                </c:pt>
                <c:pt idx="157">
                  <c:v>45745</c:v>
                </c:pt>
                <c:pt idx="158">
                  <c:v>45746</c:v>
                </c:pt>
                <c:pt idx="159">
                  <c:v>45747</c:v>
                </c:pt>
                <c:pt idx="160">
                  <c:v>45748</c:v>
                </c:pt>
                <c:pt idx="161">
                  <c:v>45749</c:v>
                </c:pt>
                <c:pt idx="162">
                  <c:v>45750</c:v>
                </c:pt>
                <c:pt idx="163">
                  <c:v>45751</c:v>
                </c:pt>
                <c:pt idx="164">
                  <c:v>45752</c:v>
                </c:pt>
                <c:pt idx="165">
                  <c:v>45753</c:v>
                </c:pt>
                <c:pt idx="166">
                  <c:v>45754</c:v>
                </c:pt>
                <c:pt idx="167">
                  <c:v>45755</c:v>
                </c:pt>
                <c:pt idx="168">
                  <c:v>45756</c:v>
                </c:pt>
                <c:pt idx="169">
                  <c:v>45757</c:v>
                </c:pt>
                <c:pt idx="170">
                  <c:v>45758</c:v>
                </c:pt>
                <c:pt idx="171">
                  <c:v>45759</c:v>
                </c:pt>
                <c:pt idx="172">
                  <c:v>45760</c:v>
                </c:pt>
                <c:pt idx="173">
                  <c:v>45761</c:v>
                </c:pt>
                <c:pt idx="174">
                  <c:v>45762</c:v>
                </c:pt>
                <c:pt idx="175">
                  <c:v>45763</c:v>
                </c:pt>
                <c:pt idx="176">
                  <c:v>45764</c:v>
                </c:pt>
                <c:pt idx="177">
                  <c:v>45765</c:v>
                </c:pt>
                <c:pt idx="178">
                  <c:v>45766</c:v>
                </c:pt>
                <c:pt idx="179">
                  <c:v>45767</c:v>
                </c:pt>
                <c:pt idx="180">
                  <c:v>45768</c:v>
                </c:pt>
                <c:pt idx="181">
                  <c:v>45769</c:v>
                </c:pt>
                <c:pt idx="182">
                  <c:v>45770</c:v>
                </c:pt>
                <c:pt idx="183">
                  <c:v>45771</c:v>
                </c:pt>
                <c:pt idx="184">
                  <c:v>45772</c:v>
                </c:pt>
                <c:pt idx="185">
                  <c:v>45773</c:v>
                </c:pt>
                <c:pt idx="186">
                  <c:v>45774</c:v>
                </c:pt>
                <c:pt idx="187">
                  <c:v>45775</c:v>
                </c:pt>
                <c:pt idx="188">
                  <c:v>45776</c:v>
                </c:pt>
                <c:pt idx="189">
                  <c:v>45777</c:v>
                </c:pt>
                <c:pt idx="190">
                  <c:v>45778</c:v>
                </c:pt>
                <c:pt idx="191">
                  <c:v>45779</c:v>
                </c:pt>
                <c:pt idx="192">
                  <c:v>45780</c:v>
                </c:pt>
                <c:pt idx="193">
                  <c:v>45781</c:v>
                </c:pt>
                <c:pt idx="194">
                  <c:v>45782</c:v>
                </c:pt>
                <c:pt idx="195">
                  <c:v>45783</c:v>
                </c:pt>
                <c:pt idx="196">
                  <c:v>45784</c:v>
                </c:pt>
                <c:pt idx="197">
                  <c:v>45785</c:v>
                </c:pt>
                <c:pt idx="198">
                  <c:v>45786</c:v>
                </c:pt>
                <c:pt idx="199">
                  <c:v>45787</c:v>
                </c:pt>
                <c:pt idx="200">
                  <c:v>45788</c:v>
                </c:pt>
                <c:pt idx="201">
                  <c:v>45789</c:v>
                </c:pt>
                <c:pt idx="202">
                  <c:v>45790</c:v>
                </c:pt>
                <c:pt idx="203">
                  <c:v>45791</c:v>
                </c:pt>
                <c:pt idx="204">
                  <c:v>45792</c:v>
                </c:pt>
                <c:pt idx="205">
                  <c:v>45793</c:v>
                </c:pt>
                <c:pt idx="206">
                  <c:v>45794</c:v>
                </c:pt>
                <c:pt idx="207">
                  <c:v>45795</c:v>
                </c:pt>
                <c:pt idx="208">
                  <c:v>45796</c:v>
                </c:pt>
                <c:pt idx="209">
                  <c:v>45797</c:v>
                </c:pt>
                <c:pt idx="210">
                  <c:v>45798</c:v>
                </c:pt>
                <c:pt idx="211">
                  <c:v>45799</c:v>
                </c:pt>
                <c:pt idx="212">
                  <c:v>45800</c:v>
                </c:pt>
                <c:pt idx="213">
                  <c:v>45801</c:v>
                </c:pt>
                <c:pt idx="214">
                  <c:v>45802</c:v>
                </c:pt>
                <c:pt idx="215">
                  <c:v>45803</c:v>
                </c:pt>
                <c:pt idx="216">
                  <c:v>45804</c:v>
                </c:pt>
                <c:pt idx="217">
                  <c:v>45805</c:v>
                </c:pt>
                <c:pt idx="218">
                  <c:v>45806</c:v>
                </c:pt>
                <c:pt idx="219">
                  <c:v>45807</c:v>
                </c:pt>
                <c:pt idx="220">
                  <c:v>45808</c:v>
                </c:pt>
                <c:pt idx="221">
                  <c:v>45809</c:v>
                </c:pt>
                <c:pt idx="222">
                  <c:v>45810</c:v>
                </c:pt>
                <c:pt idx="223">
                  <c:v>45811</c:v>
                </c:pt>
                <c:pt idx="224">
                  <c:v>45812</c:v>
                </c:pt>
                <c:pt idx="225">
                  <c:v>45813</c:v>
                </c:pt>
                <c:pt idx="226">
                  <c:v>45814</c:v>
                </c:pt>
                <c:pt idx="227">
                  <c:v>45815</c:v>
                </c:pt>
                <c:pt idx="228">
                  <c:v>45816</c:v>
                </c:pt>
                <c:pt idx="229">
                  <c:v>45817</c:v>
                </c:pt>
                <c:pt idx="230">
                  <c:v>45818</c:v>
                </c:pt>
                <c:pt idx="231">
                  <c:v>45819</c:v>
                </c:pt>
                <c:pt idx="232">
                  <c:v>45820</c:v>
                </c:pt>
                <c:pt idx="233">
                  <c:v>45821</c:v>
                </c:pt>
                <c:pt idx="234">
                  <c:v>45822</c:v>
                </c:pt>
                <c:pt idx="235">
                  <c:v>45823</c:v>
                </c:pt>
                <c:pt idx="236">
                  <c:v>45824</c:v>
                </c:pt>
                <c:pt idx="237">
                  <c:v>45825</c:v>
                </c:pt>
                <c:pt idx="238">
                  <c:v>45826</c:v>
                </c:pt>
                <c:pt idx="239">
                  <c:v>45827</c:v>
                </c:pt>
              </c:numCache>
            </c:numRef>
          </c:cat>
          <c:val>
            <c:numRef>
              <c:f>'balance de agua MAIZ'!$L$20:$L$259</c:f>
              <c:numCache>
                <c:formatCode>0.0</c:formatCode>
                <c:ptCount val="240"/>
                <c:pt idx="1">
                  <c:v>0.93630849832477436</c:v>
                </c:pt>
                <c:pt idx="2">
                  <c:v>1.2483695578377056</c:v>
                </c:pt>
                <c:pt idx="3" formatCode="0.00">
                  <c:v>1.7582629805598946</c:v>
                </c:pt>
                <c:pt idx="4">
                  <c:v>1.7311164321947154</c:v>
                </c:pt>
                <c:pt idx="5">
                  <c:v>1.8399999999999999</c:v>
                </c:pt>
                <c:pt idx="6">
                  <c:v>1.64945116964889</c:v>
                </c:pt>
                <c:pt idx="7">
                  <c:v>1.64</c:v>
                </c:pt>
                <c:pt idx="8">
                  <c:v>1.08</c:v>
                </c:pt>
                <c:pt idx="9" formatCode="0.00">
                  <c:v>1.2380788455156861</c:v>
                </c:pt>
                <c:pt idx="10">
                  <c:v>0.47330507442780445</c:v>
                </c:pt>
                <c:pt idx="11">
                  <c:v>0.88547523499698932</c:v>
                </c:pt>
                <c:pt idx="12">
                  <c:v>1.6003395074430349</c:v>
                </c:pt>
                <c:pt idx="13">
                  <c:v>1.7474762076566415</c:v>
                </c:pt>
                <c:pt idx="14">
                  <c:v>1.8858492363470714</c:v>
                </c:pt>
                <c:pt idx="15">
                  <c:v>1.3520000000000001</c:v>
                </c:pt>
                <c:pt idx="16">
                  <c:v>2.05759951100206</c:v>
                </c:pt>
                <c:pt idx="17">
                  <c:v>1.8275751961910871</c:v>
                </c:pt>
                <c:pt idx="18">
                  <c:v>1.2650076450118886</c:v>
                </c:pt>
                <c:pt idx="19">
                  <c:v>1.6744720435775111</c:v>
                </c:pt>
                <c:pt idx="20">
                  <c:v>1.2718767622840845</c:v>
                </c:pt>
                <c:pt idx="21">
                  <c:v>1.56</c:v>
                </c:pt>
                <c:pt idx="22">
                  <c:v>1.8</c:v>
                </c:pt>
                <c:pt idx="23">
                  <c:v>1.6</c:v>
                </c:pt>
                <c:pt idx="24">
                  <c:v>1.8399999999999999</c:v>
                </c:pt>
                <c:pt idx="25">
                  <c:v>1.8399999999999999</c:v>
                </c:pt>
                <c:pt idx="26">
                  <c:v>2.08</c:v>
                </c:pt>
                <c:pt idx="27">
                  <c:v>2.08</c:v>
                </c:pt>
                <c:pt idx="28">
                  <c:v>1.6840000000000002</c:v>
                </c:pt>
                <c:pt idx="29">
                  <c:v>1.6320000000000001</c:v>
                </c:pt>
                <c:pt idx="30">
                  <c:v>1.7160000000000002</c:v>
                </c:pt>
                <c:pt idx="31">
                  <c:v>2.3155137744783563</c:v>
                </c:pt>
                <c:pt idx="32">
                  <c:v>2.0754862429537506</c:v>
                </c:pt>
                <c:pt idx="33">
                  <c:v>2.0479249462277891</c:v>
                </c:pt>
                <c:pt idx="34">
                  <c:v>2.3001021966845343</c:v>
                </c:pt>
                <c:pt idx="35">
                  <c:v>2.0874834985838642</c:v>
                </c:pt>
                <c:pt idx="36">
                  <c:v>1.3909653337662768</c:v>
                </c:pt>
                <c:pt idx="37">
                  <c:v>1.6092695361465112</c:v>
                </c:pt>
                <c:pt idx="38" formatCode="0.00">
                  <c:v>3.1334181240947152</c:v>
                </c:pt>
                <c:pt idx="39" formatCode="0.00">
                  <c:v>1.8774408906434179</c:v>
                </c:pt>
                <c:pt idx="40">
                  <c:v>3.3636859946217506</c:v>
                </c:pt>
                <c:pt idx="41">
                  <c:v>2.5152775522953039</c:v>
                </c:pt>
                <c:pt idx="42">
                  <c:v>2.5940863544778816</c:v>
                </c:pt>
                <c:pt idx="43">
                  <c:v>1.6123951581383522</c:v>
                </c:pt>
                <c:pt idx="44">
                  <c:v>1.0881568469366998</c:v>
                </c:pt>
                <c:pt idx="45">
                  <c:v>2.8440575125056489</c:v>
                </c:pt>
                <c:pt idx="46">
                  <c:v>2.9737121812267548</c:v>
                </c:pt>
                <c:pt idx="47">
                  <c:v>2.0855413959623399</c:v>
                </c:pt>
                <c:pt idx="48">
                  <c:v>3.6809738788300983</c:v>
                </c:pt>
                <c:pt idx="49">
                  <c:v>4.1907120765703025</c:v>
                </c:pt>
                <c:pt idx="50">
                  <c:v>3.5835179074937265</c:v>
                </c:pt>
                <c:pt idx="51">
                  <c:v>3.8831476528206754</c:v>
                </c:pt>
                <c:pt idx="52">
                  <c:v>3.6729728040066356</c:v>
                </c:pt>
                <c:pt idx="53">
                  <c:v>4.6327123229786329</c:v>
                </c:pt>
                <c:pt idx="54">
                  <c:v>3.4579232898630154</c:v>
                </c:pt>
                <c:pt idx="55">
                  <c:v>4.2227632619641122</c:v>
                </c:pt>
                <c:pt idx="56">
                  <c:v>3.6617316636293049</c:v>
                </c:pt>
                <c:pt idx="57">
                  <c:v>3.2310124955113673</c:v>
                </c:pt>
                <c:pt idx="58">
                  <c:v>2.8927820162305147</c:v>
                </c:pt>
                <c:pt idx="59">
                  <c:v>4.2433554202081352</c:v>
                </c:pt>
                <c:pt idx="60">
                  <c:v>4.7455681181170704</c:v>
                </c:pt>
                <c:pt idx="61">
                  <c:v>3.1318421734220792</c:v>
                </c:pt>
                <c:pt idx="62">
                  <c:v>5.3615787791906477</c:v>
                </c:pt>
                <c:pt idx="63">
                  <c:v>4.5971481894507447</c:v>
                </c:pt>
                <c:pt idx="64">
                  <c:v>4.7364711204165424</c:v>
                </c:pt>
                <c:pt idx="65">
                  <c:v>5.2714429101884424</c:v>
                </c:pt>
                <c:pt idx="66">
                  <c:v>4.5450149070984383</c:v>
                </c:pt>
                <c:pt idx="67">
                  <c:v>5.3936639337577486</c:v>
                </c:pt>
                <c:pt idx="68">
                  <c:v>4.9351588568767832</c:v>
                </c:pt>
                <c:pt idx="69">
                  <c:v>3.2140220779854674</c:v>
                </c:pt>
                <c:pt idx="70">
                  <c:v>4.1574276248032742</c:v>
                </c:pt>
                <c:pt idx="71">
                  <c:v>6.0495813887030092</c:v>
                </c:pt>
                <c:pt idx="72">
                  <c:v>5.6457396782865983</c:v>
                </c:pt>
                <c:pt idx="73">
                  <c:v>5.1682793680812491</c:v>
                </c:pt>
                <c:pt idx="74">
                  <c:v>5.7173120809188429</c:v>
                </c:pt>
                <c:pt idx="75">
                  <c:v>5.0675797035871026</c:v>
                </c:pt>
                <c:pt idx="76">
                  <c:v>5.0485792196108985</c:v>
                </c:pt>
                <c:pt idx="77">
                  <c:v>0</c:v>
                </c:pt>
                <c:pt idx="78">
                  <c:v>5.5960164985791545</c:v>
                </c:pt>
                <c:pt idx="79">
                  <c:v>4.8200245214357889</c:v>
                </c:pt>
                <c:pt idx="80">
                  <c:v>5.4619576118443929</c:v>
                </c:pt>
                <c:pt idx="81">
                  <c:v>4.9863288682893359</c:v>
                </c:pt>
                <c:pt idx="82">
                  <c:v>6.7732244540293651</c:v>
                </c:pt>
                <c:pt idx="83">
                  <c:v>7.8248597671186451</c:v>
                </c:pt>
                <c:pt idx="84">
                  <c:v>7.4904037522091365</c:v>
                </c:pt>
                <c:pt idx="85">
                  <c:v>4.339603292403158</c:v>
                </c:pt>
                <c:pt idx="86">
                  <c:v>7.4394113745590618</c:v>
                </c:pt>
                <c:pt idx="87">
                  <c:v>7.2161998250696726</c:v>
                </c:pt>
                <c:pt idx="88">
                  <c:v>6.3322374478217123</c:v>
                </c:pt>
                <c:pt idx="89">
                  <c:v>6.0875141074056973</c:v>
                </c:pt>
                <c:pt idx="90">
                  <c:v>6.361642821481496</c:v>
                </c:pt>
                <c:pt idx="91">
                  <c:v>6.8979231130770504</c:v>
                </c:pt>
                <c:pt idx="92">
                  <c:v>7.2370522549998997</c:v>
                </c:pt>
                <c:pt idx="93">
                  <c:v>7.551466390789499</c:v>
                </c:pt>
                <c:pt idx="94">
                  <c:v>7.8181602226648215</c:v>
                </c:pt>
                <c:pt idx="95">
                  <c:v>7.4929987523177353</c:v>
                </c:pt>
                <c:pt idx="96">
                  <c:v>7.3293907927667217</c:v>
                </c:pt>
                <c:pt idx="97">
                  <c:v>7.3814777203644146</c:v>
                </c:pt>
                <c:pt idx="98">
                  <c:v>7.691860855928681</c:v>
                </c:pt>
                <c:pt idx="99">
                  <c:v>7.6611240599195645</c:v>
                </c:pt>
                <c:pt idx="100">
                  <c:v>7.5902958831910325</c:v>
                </c:pt>
                <c:pt idx="101">
                  <c:v>7.1022793780364557</c:v>
                </c:pt>
                <c:pt idx="102">
                  <c:v>7.3217002696159845</c:v>
                </c:pt>
                <c:pt idx="103">
                  <c:v>8.0519291239008268</c:v>
                </c:pt>
                <c:pt idx="104">
                  <c:v>6.115376726317578</c:v>
                </c:pt>
                <c:pt idx="105">
                  <c:v>4.8208804371355347</c:v>
                </c:pt>
                <c:pt idx="106">
                  <c:v>2.3983764344715746</c:v>
                </c:pt>
                <c:pt idx="107">
                  <c:v>3.8856745849925804</c:v>
                </c:pt>
                <c:pt idx="108">
                  <c:v>2.7413699041784554</c:v>
                </c:pt>
                <c:pt idx="109">
                  <c:v>3.5870074890932284</c:v>
                </c:pt>
                <c:pt idx="110">
                  <c:v>3.6812361088702534</c:v>
                </c:pt>
                <c:pt idx="111">
                  <c:v>6.2033755994680613</c:v>
                </c:pt>
                <c:pt idx="112">
                  <c:v>4.5898573135776557</c:v>
                </c:pt>
                <c:pt idx="113">
                  <c:v>5.0499655189384516</c:v>
                </c:pt>
                <c:pt idx="114">
                  <c:v>4.9634345807852167</c:v>
                </c:pt>
                <c:pt idx="115">
                  <c:v>5.6015331630138725</c:v>
                </c:pt>
                <c:pt idx="116">
                  <c:v>5.71057709966286</c:v>
                </c:pt>
                <c:pt idx="117">
                  <c:v>5.2624537644544285</c:v>
                </c:pt>
                <c:pt idx="118">
                  <c:v>4.6075952462121403</c:v>
                </c:pt>
                <c:pt idx="119">
                  <c:v>4.8708209970777938</c:v>
                </c:pt>
                <c:pt idx="120">
                  <c:v>4.3794760717020438</c:v>
                </c:pt>
                <c:pt idx="121">
                  <c:v>5.2020274618302622</c:v>
                </c:pt>
                <c:pt idx="122">
                  <c:v>4.5827968768823792</c:v>
                </c:pt>
                <c:pt idx="123">
                  <c:v>3.6652385754069843</c:v>
                </c:pt>
                <c:pt idx="124">
                  <c:v>4.0684277300944398</c:v>
                </c:pt>
                <c:pt idx="125">
                  <c:v>3.8238069622378186</c:v>
                </c:pt>
                <c:pt idx="126">
                  <c:v>4.4060515341002136</c:v>
                </c:pt>
                <c:pt idx="127">
                  <c:v>4.6403226644936222</c:v>
                </c:pt>
                <c:pt idx="128">
                  <c:v>4.9330603213868844</c:v>
                </c:pt>
                <c:pt idx="129">
                  <c:v>3.429059312463314</c:v>
                </c:pt>
                <c:pt idx="130">
                  <c:v>3.9776825512748744</c:v>
                </c:pt>
                <c:pt idx="131">
                  <c:v>3.9647996768722078</c:v>
                </c:pt>
                <c:pt idx="132">
                  <c:v>3.917856350494215</c:v>
                </c:pt>
                <c:pt idx="133">
                  <c:v>3.7767258518366909</c:v>
                </c:pt>
                <c:pt idx="134">
                  <c:v>2.9737937155003848</c:v>
                </c:pt>
                <c:pt idx="135">
                  <c:v>2.1524184530552541</c:v>
                </c:pt>
                <c:pt idx="136">
                  <c:v>3.7042653559163008</c:v>
                </c:pt>
                <c:pt idx="137">
                  <c:v>2.4645192923872865</c:v>
                </c:pt>
                <c:pt idx="138">
                  <c:v>3.7123927022644385</c:v>
                </c:pt>
                <c:pt idx="139">
                  <c:v>3.1441468592964261</c:v>
                </c:pt>
                <c:pt idx="140">
                  <c:v>1.6531410425166237</c:v>
                </c:pt>
                <c:pt idx="141">
                  <c:v>1.0951233963152722</c:v>
                </c:pt>
                <c:pt idx="142">
                  <c:v>2.2896503170141975</c:v>
                </c:pt>
                <c:pt idx="143">
                  <c:v>3.0053612958263427</c:v>
                </c:pt>
                <c:pt idx="144">
                  <c:v>2.5974753935782076</c:v>
                </c:pt>
                <c:pt idx="145">
                  <c:v>2.8481933294137742</c:v>
                </c:pt>
                <c:pt idx="146">
                  <c:v>2.3386759473260814</c:v>
                </c:pt>
                <c:pt idx="147">
                  <c:v>2.2104275605329833</c:v>
                </c:pt>
                <c:pt idx="148">
                  <c:v>1.1589049569721834</c:v>
                </c:pt>
                <c:pt idx="149">
                  <c:v>0</c:v>
                </c:pt>
                <c:pt idx="150">
                  <c:v>0</c:v>
                </c:pt>
                <c:pt idx="151">
                  <c:v>1.9805951589929129</c:v>
                </c:pt>
                <c:pt idx="152">
                  <c:v>1.43741917089187</c:v>
                </c:pt>
                <c:pt idx="153">
                  <c:v>2.5228222734348775</c:v>
                </c:pt>
                <c:pt idx="154">
                  <c:v>1.6564794911477492</c:v>
                </c:pt>
                <c:pt idx="155">
                  <c:v>1.4576979568167134</c:v>
                </c:pt>
                <c:pt idx="156">
                  <c:v>0.77847773400540499</c:v>
                </c:pt>
                <c:pt idx="157">
                  <c:v>1.8449116264147025</c:v>
                </c:pt>
                <c:pt idx="158">
                  <c:v>1.8920859559050345</c:v>
                </c:pt>
                <c:pt idx="159">
                  <c:v>1.620741651116776</c:v>
                </c:pt>
                <c:pt idx="160">
                  <c:v>0.97774775829372174</c:v>
                </c:pt>
                <c:pt idx="161">
                  <c:v>1.1135611381868189</c:v>
                </c:pt>
                <c:pt idx="162">
                  <c:v>1.3415498012162359</c:v>
                </c:pt>
                <c:pt idx="163">
                  <c:v>1.3153757245478839</c:v>
                </c:pt>
                <c:pt idx="164">
                  <c:v>1.6456380542251148</c:v>
                </c:pt>
                <c:pt idx="165">
                  <c:v>1.2130002668478264</c:v>
                </c:pt>
                <c:pt idx="166">
                  <c:v>1.4663304962108559</c:v>
                </c:pt>
                <c:pt idx="167">
                  <c:v>1.3787373136955197</c:v>
                </c:pt>
                <c:pt idx="168">
                  <c:v>1.3982121211359086</c:v>
                </c:pt>
                <c:pt idx="169">
                  <c:v>1.1119625811044704</c:v>
                </c:pt>
                <c:pt idx="170">
                  <c:v>0.84054298168546238</c:v>
                </c:pt>
                <c:pt idx="171">
                  <c:v>0.67754613090459259</c:v>
                </c:pt>
                <c:pt idx="172">
                  <c:v>0.36217351315917273</c:v>
                </c:pt>
                <c:pt idx="173">
                  <c:v>0.61167241180756282</c:v>
                </c:pt>
                <c:pt idx="174">
                  <c:v>0.35018406089322535</c:v>
                </c:pt>
                <c:pt idx="175">
                  <c:v>0.24409942097342313</c:v>
                </c:pt>
                <c:pt idx="176">
                  <c:v>0.71622571087219788</c:v>
                </c:pt>
                <c:pt idx="177">
                  <c:v>1.2694841381103332</c:v>
                </c:pt>
                <c:pt idx="178">
                  <c:v>1.0161995973931248</c:v>
                </c:pt>
                <c:pt idx="179">
                  <c:v>0.7220488311316432</c:v>
                </c:pt>
                <c:pt idx="180">
                  <c:v>0.75130018856960856</c:v>
                </c:pt>
                <c:pt idx="181">
                  <c:v>0.69701281077572075</c:v>
                </c:pt>
                <c:pt idx="182">
                  <c:v>0.645425882743764</c:v>
                </c:pt>
                <c:pt idx="183">
                  <c:v>1.0178704883834686</c:v>
                </c:pt>
                <c:pt idx="184">
                  <c:v>0.58738194548263278</c:v>
                </c:pt>
                <c:pt idx="185">
                  <c:v>0.20867283291784583</c:v>
                </c:pt>
                <c:pt idx="186">
                  <c:v>0.1659045382990485</c:v>
                </c:pt>
                <c:pt idx="187">
                  <c:v>0.86500474369587887</c:v>
                </c:pt>
                <c:pt idx="188">
                  <c:v>0.65496595840750038</c:v>
                </c:pt>
                <c:pt idx="189">
                  <c:v>0.645675793475323</c:v>
                </c:pt>
                <c:pt idx="190">
                  <c:v>0.51550209906091349</c:v>
                </c:pt>
                <c:pt idx="191">
                  <c:v>0.70803850355799369</c:v>
                </c:pt>
                <c:pt idx="192">
                  <c:v>0.47072249684785644</c:v>
                </c:pt>
                <c:pt idx="193">
                  <c:v>0.43000729342538957</c:v>
                </c:pt>
                <c:pt idx="194">
                  <c:v>0.34900020943756282</c:v>
                </c:pt>
                <c:pt idx="195">
                  <c:v>0.2676625285426909</c:v>
                </c:pt>
                <c:pt idx="196">
                  <c:v>0.2655192449688244</c:v>
                </c:pt>
                <c:pt idx="197">
                  <c:v>0.1122905378005646</c:v>
                </c:pt>
                <c:pt idx="198">
                  <c:v>0.40835414606264109</c:v>
                </c:pt>
                <c:pt idx="199">
                  <c:v>0.44304123737952189</c:v>
                </c:pt>
                <c:pt idx="200">
                  <c:v>0.33031574246137296</c:v>
                </c:pt>
                <c:pt idx="201">
                  <c:v>0.2558607873858012</c:v>
                </c:pt>
                <c:pt idx="202">
                  <c:v>0.36551541055114456</c:v>
                </c:pt>
                <c:pt idx="203">
                  <c:v>0.2558607873858012</c:v>
                </c:pt>
                <c:pt idx="204">
                  <c:v>0.40206695160625905</c:v>
                </c:pt>
                <c:pt idx="205">
                  <c:v>0.40243655995869598</c:v>
                </c:pt>
                <c:pt idx="206">
                  <c:v>0.42436615185338711</c:v>
                </c:pt>
                <c:pt idx="207">
                  <c:v>0.26622199938595636</c:v>
                </c:pt>
                <c:pt idx="208">
                  <c:v>0.19354236830387056</c:v>
                </c:pt>
                <c:pt idx="209">
                  <c:v>0.25513751771509408</c:v>
                </c:pt>
                <c:pt idx="210">
                  <c:v>0.19467566005515755</c:v>
                </c:pt>
                <c:pt idx="211">
                  <c:v>0.21183702807844887</c:v>
                </c:pt>
                <c:pt idx="212">
                  <c:v>0.22208770932995464</c:v>
                </c:pt>
                <c:pt idx="213">
                  <c:v>0.35215727571946098</c:v>
                </c:pt>
                <c:pt idx="214">
                  <c:v>0.25311692622117649</c:v>
                </c:pt>
                <c:pt idx="215">
                  <c:v>0.10110545376098076</c:v>
                </c:pt>
                <c:pt idx="216">
                  <c:v>0.13894687333278841</c:v>
                </c:pt>
                <c:pt idx="217">
                  <c:v>0.17211487530658931</c:v>
                </c:pt>
                <c:pt idx="218">
                  <c:v>4.3745895079681039E-2</c:v>
                </c:pt>
                <c:pt idx="219">
                  <c:v>0.1769794335555106</c:v>
                </c:pt>
                <c:pt idx="220">
                  <c:v>0.20896886190819014</c:v>
                </c:pt>
                <c:pt idx="221">
                  <c:v>0.18563303836332937</c:v>
                </c:pt>
                <c:pt idx="222">
                  <c:v>0.24382076946504375</c:v>
                </c:pt>
                <c:pt idx="223">
                  <c:v>0.45089368173020217</c:v>
                </c:pt>
                <c:pt idx="224">
                  <c:v>0.20810477618317022</c:v>
                </c:pt>
                <c:pt idx="225">
                  <c:v>0.17342064681930852</c:v>
                </c:pt>
                <c:pt idx="226">
                  <c:v>0.17203718480724023</c:v>
                </c:pt>
                <c:pt idx="227">
                  <c:v>0.20421825432402751</c:v>
                </c:pt>
                <c:pt idx="228">
                  <c:v>0.26819903188937472</c:v>
                </c:pt>
                <c:pt idx="229">
                  <c:v>6.6224461940634805E-2</c:v>
                </c:pt>
                <c:pt idx="230">
                  <c:v>9.7832992730970361E-2</c:v>
                </c:pt>
                <c:pt idx="231">
                  <c:v>0.19359999286140528</c:v>
                </c:pt>
                <c:pt idx="232">
                  <c:v>0.1600156317398112</c:v>
                </c:pt>
                <c:pt idx="233">
                  <c:v>0.15783675168875405</c:v>
                </c:pt>
                <c:pt idx="234">
                  <c:v>0.21652419911775123</c:v>
                </c:pt>
                <c:pt idx="235">
                  <c:v>0.38930344669284533</c:v>
                </c:pt>
                <c:pt idx="236">
                  <c:v>0.21426882776383505</c:v>
                </c:pt>
                <c:pt idx="237">
                  <c:v>0.15728058570817052</c:v>
                </c:pt>
                <c:pt idx="238">
                  <c:v>0.15374039744629481</c:v>
                </c:pt>
                <c:pt idx="239">
                  <c:v>0.11928185248413629</c:v>
                </c:pt>
              </c:numCache>
            </c:numRef>
          </c:val>
          <c:smooth val="0"/>
          <c:extLst>
            <c:ext xmlns:c16="http://schemas.microsoft.com/office/drawing/2014/chart" uri="{C3380CC4-5D6E-409C-BE32-E72D297353CC}">
              <c16:uniqueId val="{00000000-D09A-4E44-88E0-A4A780E9F23B}"/>
            </c:ext>
          </c:extLst>
        </c:ser>
        <c:ser>
          <c:idx val="1"/>
          <c:order val="1"/>
          <c:tx>
            <c:strRef>
              <c:f>'balance de agua MAIZ'!$M$19</c:f>
              <c:strCache>
                <c:ptCount val="1"/>
                <c:pt idx="0">
                  <c:v>ETR (consumo de agua que puede con el agua que hay)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'balance de agua MAIZ'!$C$20:$C$259</c:f>
              <c:numCache>
                <c:formatCode>d\-mmm</c:formatCode>
                <c:ptCount val="240"/>
                <c:pt idx="0">
                  <c:v>45588</c:v>
                </c:pt>
                <c:pt idx="1">
                  <c:v>45589</c:v>
                </c:pt>
                <c:pt idx="2">
                  <c:v>45590</c:v>
                </c:pt>
                <c:pt idx="3">
                  <c:v>45591</c:v>
                </c:pt>
                <c:pt idx="4">
                  <c:v>45592</c:v>
                </c:pt>
                <c:pt idx="5">
                  <c:v>45593</c:v>
                </c:pt>
                <c:pt idx="6">
                  <c:v>45594</c:v>
                </c:pt>
                <c:pt idx="7">
                  <c:v>45595</c:v>
                </c:pt>
                <c:pt idx="8">
                  <c:v>45596</c:v>
                </c:pt>
                <c:pt idx="9">
                  <c:v>45597</c:v>
                </c:pt>
                <c:pt idx="10">
                  <c:v>45598</c:v>
                </c:pt>
                <c:pt idx="11">
                  <c:v>45599</c:v>
                </c:pt>
                <c:pt idx="12">
                  <c:v>45600</c:v>
                </c:pt>
                <c:pt idx="13">
                  <c:v>45601</c:v>
                </c:pt>
                <c:pt idx="14">
                  <c:v>45602</c:v>
                </c:pt>
                <c:pt idx="15">
                  <c:v>45603</c:v>
                </c:pt>
                <c:pt idx="16">
                  <c:v>45604</c:v>
                </c:pt>
                <c:pt idx="17">
                  <c:v>45605</c:v>
                </c:pt>
                <c:pt idx="18">
                  <c:v>45606</c:v>
                </c:pt>
                <c:pt idx="19">
                  <c:v>45607</c:v>
                </c:pt>
                <c:pt idx="20">
                  <c:v>45608</c:v>
                </c:pt>
                <c:pt idx="21">
                  <c:v>45609</c:v>
                </c:pt>
                <c:pt idx="22">
                  <c:v>45610</c:v>
                </c:pt>
                <c:pt idx="23">
                  <c:v>45611</c:v>
                </c:pt>
                <c:pt idx="24">
                  <c:v>45612</c:v>
                </c:pt>
                <c:pt idx="25">
                  <c:v>45613</c:v>
                </c:pt>
                <c:pt idx="26">
                  <c:v>45614</c:v>
                </c:pt>
                <c:pt idx="27">
                  <c:v>45615</c:v>
                </c:pt>
                <c:pt idx="28">
                  <c:v>45616</c:v>
                </c:pt>
                <c:pt idx="29">
                  <c:v>45617</c:v>
                </c:pt>
                <c:pt idx="30">
                  <c:v>45618</c:v>
                </c:pt>
                <c:pt idx="31">
                  <c:v>45619</c:v>
                </c:pt>
                <c:pt idx="32">
                  <c:v>45620</c:v>
                </c:pt>
                <c:pt idx="33">
                  <c:v>45621</c:v>
                </c:pt>
                <c:pt idx="34">
                  <c:v>45622</c:v>
                </c:pt>
                <c:pt idx="35">
                  <c:v>45623</c:v>
                </c:pt>
                <c:pt idx="36">
                  <c:v>45624</c:v>
                </c:pt>
                <c:pt idx="37">
                  <c:v>45625</c:v>
                </c:pt>
                <c:pt idx="38">
                  <c:v>45626</c:v>
                </c:pt>
                <c:pt idx="39">
                  <c:v>45627</c:v>
                </c:pt>
                <c:pt idx="40">
                  <c:v>45628</c:v>
                </c:pt>
                <c:pt idx="41">
                  <c:v>45629</c:v>
                </c:pt>
                <c:pt idx="42">
                  <c:v>45630</c:v>
                </c:pt>
                <c:pt idx="43">
                  <c:v>45631</c:v>
                </c:pt>
                <c:pt idx="44">
                  <c:v>45632</c:v>
                </c:pt>
                <c:pt idx="45">
                  <c:v>45633</c:v>
                </c:pt>
                <c:pt idx="46">
                  <c:v>45634</c:v>
                </c:pt>
                <c:pt idx="47">
                  <c:v>45635</c:v>
                </c:pt>
                <c:pt idx="48">
                  <c:v>45636</c:v>
                </c:pt>
                <c:pt idx="49">
                  <c:v>45637</c:v>
                </c:pt>
                <c:pt idx="50">
                  <c:v>45638</c:v>
                </c:pt>
                <c:pt idx="51">
                  <c:v>45639</c:v>
                </c:pt>
                <c:pt idx="52">
                  <c:v>45640</c:v>
                </c:pt>
                <c:pt idx="53">
                  <c:v>45641</c:v>
                </c:pt>
                <c:pt idx="54">
                  <c:v>45642</c:v>
                </c:pt>
                <c:pt idx="55">
                  <c:v>45643</c:v>
                </c:pt>
                <c:pt idx="56">
                  <c:v>45644</c:v>
                </c:pt>
                <c:pt idx="57">
                  <c:v>45645</c:v>
                </c:pt>
                <c:pt idx="58">
                  <c:v>45646</c:v>
                </c:pt>
                <c:pt idx="59">
                  <c:v>45647</c:v>
                </c:pt>
                <c:pt idx="60">
                  <c:v>45648</c:v>
                </c:pt>
                <c:pt idx="61">
                  <c:v>45649</c:v>
                </c:pt>
                <c:pt idx="62">
                  <c:v>45650</c:v>
                </c:pt>
                <c:pt idx="63">
                  <c:v>45651</c:v>
                </c:pt>
                <c:pt idx="64">
                  <c:v>45652</c:v>
                </c:pt>
                <c:pt idx="65">
                  <c:v>45653</c:v>
                </c:pt>
                <c:pt idx="66">
                  <c:v>45654</c:v>
                </c:pt>
                <c:pt idx="67">
                  <c:v>45655</c:v>
                </c:pt>
                <c:pt idx="68">
                  <c:v>45656</c:v>
                </c:pt>
                <c:pt idx="69">
                  <c:v>45657</c:v>
                </c:pt>
                <c:pt idx="70">
                  <c:v>45658</c:v>
                </c:pt>
                <c:pt idx="71">
                  <c:v>45659</c:v>
                </c:pt>
                <c:pt idx="72">
                  <c:v>45660</c:v>
                </c:pt>
                <c:pt idx="73">
                  <c:v>45661</c:v>
                </c:pt>
                <c:pt idx="74">
                  <c:v>45662</c:v>
                </c:pt>
                <c:pt idx="75">
                  <c:v>45663</c:v>
                </c:pt>
                <c:pt idx="76">
                  <c:v>45664</c:v>
                </c:pt>
                <c:pt idx="77">
                  <c:v>45665</c:v>
                </c:pt>
                <c:pt idx="78">
                  <c:v>45666</c:v>
                </c:pt>
                <c:pt idx="79">
                  <c:v>45667</c:v>
                </c:pt>
                <c:pt idx="80">
                  <c:v>45668</c:v>
                </c:pt>
                <c:pt idx="81">
                  <c:v>45669</c:v>
                </c:pt>
                <c:pt idx="82">
                  <c:v>45670</c:v>
                </c:pt>
                <c:pt idx="83">
                  <c:v>45671</c:v>
                </c:pt>
                <c:pt idx="84">
                  <c:v>45672</c:v>
                </c:pt>
                <c:pt idx="85">
                  <c:v>45673</c:v>
                </c:pt>
                <c:pt idx="86">
                  <c:v>45674</c:v>
                </c:pt>
                <c:pt idx="87">
                  <c:v>45675</c:v>
                </c:pt>
                <c:pt idx="88">
                  <c:v>45676</c:v>
                </c:pt>
                <c:pt idx="89">
                  <c:v>45677</c:v>
                </c:pt>
                <c:pt idx="90">
                  <c:v>45678</c:v>
                </c:pt>
                <c:pt idx="91">
                  <c:v>45679</c:v>
                </c:pt>
                <c:pt idx="92">
                  <c:v>45680</c:v>
                </c:pt>
                <c:pt idx="93">
                  <c:v>45681</c:v>
                </c:pt>
                <c:pt idx="94">
                  <c:v>45682</c:v>
                </c:pt>
                <c:pt idx="95">
                  <c:v>45683</c:v>
                </c:pt>
                <c:pt idx="96">
                  <c:v>45684</c:v>
                </c:pt>
                <c:pt idx="97">
                  <c:v>45685</c:v>
                </c:pt>
                <c:pt idx="98">
                  <c:v>45686</c:v>
                </c:pt>
                <c:pt idx="99">
                  <c:v>45687</c:v>
                </c:pt>
                <c:pt idx="100">
                  <c:v>45688</c:v>
                </c:pt>
                <c:pt idx="101">
                  <c:v>45689</c:v>
                </c:pt>
                <c:pt idx="102">
                  <c:v>45690</c:v>
                </c:pt>
                <c:pt idx="103">
                  <c:v>45691</c:v>
                </c:pt>
                <c:pt idx="104">
                  <c:v>45692</c:v>
                </c:pt>
                <c:pt idx="105">
                  <c:v>45693</c:v>
                </c:pt>
                <c:pt idx="106">
                  <c:v>45694</c:v>
                </c:pt>
                <c:pt idx="107">
                  <c:v>45695</c:v>
                </c:pt>
                <c:pt idx="108">
                  <c:v>45696</c:v>
                </c:pt>
                <c:pt idx="109">
                  <c:v>45697</c:v>
                </c:pt>
                <c:pt idx="110">
                  <c:v>45698</c:v>
                </c:pt>
                <c:pt idx="111">
                  <c:v>45699</c:v>
                </c:pt>
                <c:pt idx="112">
                  <c:v>45700</c:v>
                </c:pt>
                <c:pt idx="113">
                  <c:v>45701</c:v>
                </c:pt>
                <c:pt idx="114">
                  <c:v>45702</c:v>
                </c:pt>
                <c:pt idx="115">
                  <c:v>45703</c:v>
                </c:pt>
                <c:pt idx="116">
                  <c:v>45704</c:v>
                </c:pt>
                <c:pt idx="117">
                  <c:v>45705</c:v>
                </c:pt>
                <c:pt idx="118">
                  <c:v>45706</c:v>
                </c:pt>
                <c:pt idx="119">
                  <c:v>45707</c:v>
                </c:pt>
                <c:pt idx="120">
                  <c:v>45708</c:v>
                </c:pt>
                <c:pt idx="121">
                  <c:v>45709</c:v>
                </c:pt>
                <c:pt idx="122">
                  <c:v>45710</c:v>
                </c:pt>
                <c:pt idx="123">
                  <c:v>45711</c:v>
                </c:pt>
                <c:pt idx="124">
                  <c:v>45712</c:v>
                </c:pt>
                <c:pt idx="125">
                  <c:v>45713</c:v>
                </c:pt>
                <c:pt idx="126">
                  <c:v>45714</c:v>
                </c:pt>
                <c:pt idx="127">
                  <c:v>45715</c:v>
                </c:pt>
                <c:pt idx="128">
                  <c:v>45716</c:v>
                </c:pt>
                <c:pt idx="129">
                  <c:v>45717</c:v>
                </c:pt>
                <c:pt idx="130">
                  <c:v>45718</c:v>
                </c:pt>
                <c:pt idx="131">
                  <c:v>45719</c:v>
                </c:pt>
                <c:pt idx="132">
                  <c:v>45720</c:v>
                </c:pt>
                <c:pt idx="133">
                  <c:v>45721</c:v>
                </c:pt>
                <c:pt idx="134">
                  <c:v>45722</c:v>
                </c:pt>
                <c:pt idx="135">
                  <c:v>45723</c:v>
                </c:pt>
                <c:pt idx="136">
                  <c:v>45724</c:v>
                </c:pt>
                <c:pt idx="137">
                  <c:v>45725</c:v>
                </c:pt>
                <c:pt idx="138">
                  <c:v>45726</c:v>
                </c:pt>
                <c:pt idx="139">
                  <c:v>45727</c:v>
                </c:pt>
                <c:pt idx="140">
                  <c:v>45728</c:v>
                </c:pt>
                <c:pt idx="141">
                  <c:v>45729</c:v>
                </c:pt>
                <c:pt idx="142">
                  <c:v>45730</c:v>
                </c:pt>
                <c:pt idx="143">
                  <c:v>45731</c:v>
                </c:pt>
                <c:pt idx="144">
                  <c:v>45732</c:v>
                </c:pt>
                <c:pt idx="145">
                  <c:v>45733</c:v>
                </c:pt>
                <c:pt idx="146">
                  <c:v>45734</c:v>
                </c:pt>
                <c:pt idx="147">
                  <c:v>45735</c:v>
                </c:pt>
                <c:pt idx="148">
                  <c:v>45736</c:v>
                </c:pt>
                <c:pt idx="149">
                  <c:v>45737</c:v>
                </c:pt>
                <c:pt idx="150">
                  <c:v>45738</c:v>
                </c:pt>
                <c:pt idx="151">
                  <c:v>45739</c:v>
                </c:pt>
                <c:pt idx="152">
                  <c:v>45740</c:v>
                </c:pt>
                <c:pt idx="153">
                  <c:v>45741</c:v>
                </c:pt>
                <c:pt idx="154">
                  <c:v>45742</c:v>
                </c:pt>
                <c:pt idx="155">
                  <c:v>45743</c:v>
                </c:pt>
                <c:pt idx="156">
                  <c:v>45744</c:v>
                </c:pt>
                <c:pt idx="157">
                  <c:v>45745</c:v>
                </c:pt>
                <c:pt idx="158">
                  <c:v>45746</c:v>
                </c:pt>
                <c:pt idx="159">
                  <c:v>45747</c:v>
                </c:pt>
                <c:pt idx="160">
                  <c:v>45748</c:v>
                </c:pt>
                <c:pt idx="161">
                  <c:v>45749</c:v>
                </c:pt>
                <c:pt idx="162">
                  <c:v>45750</c:v>
                </c:pt>
                <c:pt idx="163">
                  <c:v>45751</c:v>
                </c:pt>
                <c:pt idx="164">
                  <c:v>45752</c:v>
                </c:pt>
                <c:pt idx="165">
                  <c:v>45753</c:v>
                </c:pt>
                <c:pt idx="166">
                  <c:v>45754</c:v>
                </c:pt>
                <c:pt idx="167">
                  <c:v>45755</c:v>
                </c:pt>
                <c:pt idx="168">
                  <c:v>45756</c:v>
                </c:pt>
                <c:pt idx="169">
                  <c:v>45757</c:v>
                </c:pt>
                <c:pt idx="170">
                  <c:v>45758</c:v>
                </c:pt>
                <c:pt idx="171">
                  <c:v>45759</c:v>
                </c:pt>
                <c:pt idx="172">
                  <c:v>45760</c:v>
                </c:pt>
                <c:pt idx="173">
                  <c:v>45761</c:v>
                </c:pt>
                <c:pt idx="174">
                  <c:v>45762</c:v>
                </c:pt>
                <c:pt idx="175">
                  <c:v>45763</c:v>
                </c:pt>
                <c:pt idx="176">
                  <c:v>45764</c:v>
                </c:pt>
                <c:pt idx="177">
                  <c:v>45765</c:v>
                </c:pt>
                <c:pt idx="178">
                  <c:v>45766</c:v>
                </c:pt>
                <c:pt idx="179">
                  <c:v>45767</c:v>
                </c:pt>
                <c:pt idx="180">
                  <c:v>45768</c:v>
                </c:pt>
                <c:pt idx="181">
                  <c:v>45769</c:v>
                </c:pt>
                <c:pt idx="182">
                  <c:v>45770</c:v>
                </c:pt>
                <c:pt idx="183">
                  <c:v>45771</c:v>
                </c:pt>
                <c:pt idx="184">
                  <c:v>45772</c:v>
                </c:pt>
                <c:pt idx="185">
                  <c:v>45773</c:v>
                </c:pt>
                <c:pt idx="186">
                  <c:v>45774</c:v>
                </c:pt>
                <c:pt idx="187">
                  <c:v>45775</c:v>
                </c:pt>
                <c:pt idx="188">
                  <c:v>45776</c:v>
                </c:pt>
                <c:pt idx="189">
                  <c:v>45777</c:v>
                </c:pt>
                <c:pt idx="190">
                  <c:v>45778</c:v>
                </c:pt>
                <c:pt idx="191">
                  <c:v>45779</c:v>
                </c:pt>
                <c:pt idx="192">
                  <c:v>45780</c:v>
                </c:pt>
                <c:pt idx="193">
                  <c:v>45781</c:v>
                </c:pt>
                <c:pt idx="194">
                  <c:v>45782</c:v>
                </c:pt>
                <c:pt idx="195">
                  <c:v>45783</c:v>
                </c:pt>
                <c:pt idx="196">
                  <c:v>45784</c:v>
                </c:pt>
                <c:pt idx="197">
                  <c:v>45785</c:v>
                </c:pt>
                <c:pt idx="198">
                  <c:v>45786</c:v>
                </c:pt>
                <c:pt idx="199">
                  <c:v>45787</c:v>
                </c:pt>
                <c:pt idx="200">
                  <c:v>45788</c:v>
                </c:pt>
                <c:pt idx="201">
                  <c:v>45789</c:v>
                </c:pt>
                <c:pt idx="202">
                  <c:v>45790</c:v>
                </c:pt>
                <c:pt idx="203">
                  <c:v>45791</c:v>
                </c:pt>
                <c:pt idx="204">
                  <c:v>45792</c:v>
                </c:pt>
                <c:pt idx="205">
                  <c:v>45793</c:v>
                </c:pt>
                <c:pt idx="206">
                  <c:v>45794</c:v>
                </c:pt>
                <c:pt idx="207">
                  <c:v>45795</c:v>
                </c:pt>
                <c:pt idx="208">
                  <c:v>45796</c:v>
                </c:pt>
                <c:pt idx="209">
                  <c:v>45797</c:v>
                </c:pt>
                <c:pt idx="210">
                  <c:v>45798</c:v>
                </c:pt>
                <c:pt idx="211">
                  <c:v>45799</c:v>
                </c:pt>
                <c:pt idx="212">
                  <c:v>45800</c:v>
                </c:pt>
                <c:pt idx="213">
                  <c:v>45801</c:v>
                </c:pt>
                <c:pt idx="214">
                  <c:v>45802</c:v>
                </c:pt>
                <c:pt idx="215">
                  <c:v>45803</c:v>
                </c:pt>
                <c:pt idx="216">
                  <c:v>45804</c:v>
                </c:pt>
                <c:pt idx="217">
                  <c:v>45805</c:v>
                </c:pt>
                <c:pt idx="218">
                  <c:v>45806</c:v>
                </c:pt>
                <c:pt idx="219">
                  <c:v>45807</c:v>
                </c:pt>
                <c:pt idx="220">
                  <c:v>45808</c:v>
                </c:pt>
                <c:pt idx="221">
                  <c:v>45809</c:v>
                </c:pt>
                <c:pt idx="222">
                  <c:v>45810</c:v>
                </c:pt>
                <c:pt idx="223">
                  <c:v>45811</c:v>
                </c:pt>
                <c:pt idx="224">
                  <c:v>45812</c:v>
                </c:pt>
                <c:pt idx="225">
                  <c:v>45813</c:v>
                </c:pt>
                <c:pt idx="226">
                  <c:v>45814</c:v>
                </c:pt>
                <c:pt idx="227">
                  <c:v>45815</c:v>
                </c:pt>
                <c:pt idx="228">
                  <c:v>45816</c:v>
                </c:pt>
                <c:pt idx="229">
                  <c:v>45817</c:v>
                </c:pt>
                <c:pt idx="230">
                  <c:v>45818</c:v>
                </c:pt>
                <c:pt idx="231">
                  <c:v>45819</c:v>
                </c:pt>
                <c:pt idx="232">
                  <c:v>45820</c:v>
                </c:pt>
                <c:pt idx="233">
                  <c:v>45821</c:v>
                </c:pt>
                <c:pt idx="234">
                  <c:v>45822</c:v>
                </c:pt>
                <c:pt idx="235">
                  <c:v>45823</c:v>
                </c:pt>
                <c:pt idx="236">
                  <c:v>45824</c:v>
                </c:pt>
                <c:pt idx="237">
                  <c:v>45825</c:v>
                </c:pt>
                <c:pt idx="238">
                  <c:v>45826</c:v>
                </c:pt>
                <c:pt idx="239">
                  <c:v>45827</c:v>
                </c:pt>
              </c:numCache>
            </c:numRef>
          </c:cat>
          <c:val>
            <c:numRef>
              <c:f>'balance de agua MAIZ'!$M$20:$M$259</c:f>
              <c:numCache>
                <c:formatCode>0.000</c:formatCode>
                <c:ptCount val="240"/>
                <c:pt idx="1">
                  <c:v>0.58519281145298396</c:v>
                </c:pt>
                <c:pt idx="2" formatCode="0.0">
                  <c:v>0.77474646245274492</c:v>
                </c:pt>
                <c:pt idx="3" formatCode="0.0">
                  <c:v>1.0809629298085082</c:v>
                </c:pt>
                <c:pt idx="4" formatCode="0.0">
                  <c:v>1.0502249028977484</c:v>
                </c:pt>
                <c:pt idx="5" formatCode="0.0">
                  <c:v>1.1017742201489034</c:v>
                </c:pt>
                <c:pt idx="6" formatCode="0.0">
                  <c:v>1.159780863006725</c:v>
                </c:pt>
                <c:pt idx="7" formatCode="0.0">
                  <c:v>1.1573243333992576</c:v>
                </c:pt>
                <c:pt idx="8" formatCode="0.00">
                  <c:v>0.75275670386621452</c:v>
                </c:pt>
                <c:pt idx="9" formatCode="0.00">
                  <c:v>0.85594038881835233</c:v>
                </c:pt>
                <c:pt idx="10" formatCode="0.00">
                  <c:v>0.32417594238171565</c:v>
                </c:pt>
                <c:pt idx="11" formatCode="0.00">
                  <c:v>0.69739232076599822</c:v>
                </c:pt>
                <c:pt idx="12" formatCode="0.0">
                  <c:v>1.2520341214109241</c:v>
                </c:pt>
                <c:pt idx="13" formatCode="0.0">
                  <c:v>1.3507216265726454</c:v>
                </c:pt>
                <c:pt idx="14" formatCode="0.0">
                  <c:v>1.4385542887176621</c:v>
                </c:pt>
                <c:pt idx="15" formatCode="0.0">
                  <c:v>1.0167244838586569</c:v>
                </c:pt>
                <c:pt idx="16" formatCode="0.0">
                  <c:v>1.6397723186509596</c:v>
                </c:pt>
                <c:pt idx="17" formatCode="0.0">
                  <c:v>1.4339594222287899</c:v>
                </c:pt>
                <c:pt idx="18" formatCode="0.0">
                  <c:v>0.97893701039481062</c:v>
                </c:pt>
                <c:pt idx="19" formatCode="0.0">
                  <c:v>1.5600626707594594</c:v>
                </c:pt>
                <c:pt idx="20" formatCode="0.0">
                  <c:v>1.1700785170354662</c:v>
                </c:pt>
                <c:pt idx="21" formatCode="0.0">
                  <c:v>1.4214373762142605</c:v>
                </c:pt>
                <c:pt idx="22" formatCode="0.0">
                  <c:v>1.6209114362859081</c:v>
                </c:pt>
                <c:pt idx="23" formatCode="0.0">
                  <c:v>1.4213397579444003</c:v>
                </c:pt>
                <c:pt idx="24" formatCode="0.0">
                  <c:v>1.6149065988536448</c:v>
                </c:pt>
                <c:pt idx="25" formatCode="0.0">
                  <c:v>1.592598579770381</c:v>
                </c:pt>
                <c:pt idx="26" formatCode="0.0">
                  <c:v>1.9159999625945192</c:v>
                </c:pt>
                <c:pt idx="27" formatCode="0.0">
                  <c:v>1.8860804436591092</c:v>
                </c:pt>
                <c:pt idx="28" formatCode="0.0">
                  <c:v>1.5031547027641663</c:v>
                </c:pt>
                <c:pt idx="29" formatCode="0.0">
                  <c:v>1.4628264732654748</c:v>
                </c:pt>
                <c:pt idx="30" formatCode="0.0">
                  <c:v>1.5192735901975498</c:v>
                </c:pt>
                <c:pt idx="31" formatCode="0.0">
                  <c:v>2.1366412869825755</c:v>
                </c:pt>
                <c:pt idx="32" formatCode="0.0">
                  <c:v>1.8818632190826321</c:v>
                </c:pt>
                <c:pt idx="33" formatCode="0.0">
                  <c:v>1.8279398348114775</c:v>
                </c:pt>
                <c:pt idx="34" formatCode="0.0">
                  <c:v>2.0214636446028207</c:v>
                </c:pt>
                <c:pt idx="35" formatCode="0.0">
                  <c:v>1.8029219912642858</c:v>
                </c:pt>
                <c:pt idx="36" formatCode="0.0">
                  <c:v>1.1825244246066795</c:v>
                </c:pt>
                <c:pt idx="37" formatCode="0.0">
                  <c:v>1.6092695361465112</c:v>
                </c:pt>
                <c:pt idx="38" formatCode="0.00">
                  <c:v>3.1039595430118312</c:v>
                </c:pt>
                <c:pt idx="39" formatCode="0.00">
                  <c:v>1.8774408906434179</c:v>
                </c:pt>
                <c:pt idx="40" formatCode="0.0">
                  <c:v>3.3636859946217506</c:v>
                </c:pt>
                <c:pt idx="41" formatCode="0.0">
                  <c:v>2.5152775522953039</c:v>
                </c:pt>
                <c:pt idx="42" formatCode="0.0">
                  <c:v>2.5940863544778816</c:v>
                </c:pt>
                <c:pt idx="43" formatCode="0.0">
                  <c:v>1.6123951581383522</c:v>
                </c:pt>
                <c:pt idx="44" formatCode="0.0">
                  <c:v>1.0881568469366998</c:v>
                </c:pt>
                <c:pt idx="45" formatCode="0.0">
                  <c:v>2.8440575125056489</c:v>
                </c:pt>
                <c:pt idx="46" formatCode="0.0">
                  <c:v>2.9737121812267548</c:v>
                </c:pt>
                <c:pt idx="47" formatCode="0.0">
                  <c:v>2.0855413959623399</c:v>
                </c:pt>
                <c:pt idx="48" formatCode="0.0">
                  <c:v>3.6809738788300983</c:v>
                </c:pt>
                <c:pt idx="49" formatCode="0.0">
                  <c:v>4.1907120765703025</c:v>
                </c:pt>
                <c:pt idx="50" formatCode="0.0">
                  <c:v>3.5835179074937265</c:v>
                </c:pt>
                <c:pt idx="51" formatCode="0.0">
                  <c:v>3.8831476528206754</c:v>
                </c:pt>
                <c:pt idx="52" formatCode="0.0">
                  <c:v>3.6729728040066356</c:v>
                </c:pt>
                <c:pt idx="53" formatCode="0.0">
                  <c:v>4.6327123229786329</c:v>
                </c:pt>
                <c:pt idx="54" formatCode="0.0">
                  <c:v>3.4579232898630154</c:v>
                </c:pt>
                <c:pt idx="55" formatCode="0.0">
                  <c:v>4.2227632619641122</c:v>
                </c:pt>
                <c:pt idx="56" formatCode="0.0">
                  <c:v>3.6617316636293049</c:v>
                </c:pt>
                <c:pt idx="57" formatCode="0.0">
                  <c:v>3.2310124955113673</c:v>
                </c:pt>
                <c:pt idx="58" formatCode="0.0">
                  <c:v>2.8927820162305147</c:v>
                </c:pt>
                <c:pt idx="59" formatCode="0.0">
                  <c:v>4.2433554202081352</c:v>
                </c:pt>
                <c:pt idx="60" formatCode="0.0">
                  <c:v>4.7455681181170704</c:v>
                </c:pt>
                <c:pt idx="61" formatCode="0.0">
                  <c:v>3.1318421734220792</c:v>
                </c:pt>
                <c:pt idx="62" formatCode="0.0">
                  <c:v>5.3615787791906477</c:v>
                </c:pt>
                <c:pt idx="63" formatCode="0.0">
                  <c:v>4.5971481894507447</c:v>
                </c:pt>
                <c:pt idx="64" formatCode="0.0">
                  <c:v>4.7364711204165424</c:v>
                </c:pt>
                <c:pt idx="65" formatCode="0.0">
                  <c:v>5.2714429101884424</c:v>
                </c:pt>
                <c:pt idx="66" formatCode="0.0">
                  <c:v>4.5450149070984383</c:v>
                </c:pt>
                <c:pt idx="67" formatCode="0.0">
                  <c:v>5.3936639337577486</c:v>
                </c:pt>
                <c:pt idx="68" formatCode="0.0">
                  <c:v>4.9351588568767832</c:v>
                </c:pt>
                <c:pt idx="69" formatCode="0.0">
                  <c:v>3.2140220779854674</c:v>
                </c:pt>
                <c:pt idx="70" formatCode="0.0">
                  <c:v>4.1574276248032742</c:v>
                </c:pt>
                <c:pt idx="71" formatCode="0.0">
                  <c:v>6.0495813887030092</c:v>
                </c:pt>
                <c:pt idx="72" formatCode="0.0">
                  <c:v>5.6457396782865983</c:v>
                </c:pt>
                <c:pt idx="73" formatCode="0.0">
                  <c:v>5.1434231854561965</c:v>
                </c:pt>
                <c:pt idx="74" formatCode="0.0">
                  <c:v>5.4690454589524133</c:v>
                </c:pt>
                <c:pt idx="75" formatCode="0.0">
                  <c:v>5.0675797035871026</c:v>
                </c:pt>
                <c:pt idx="76" formatCode="0.0">
                  <c:v>5.0485792196108985</c:v>
                </c:pt>
                <c:pt idx="77" formatCode="0.0">
                  <c:v>0</c:v>
                </c:pt>
                <c:pt idx="78" formatCode="0.0">
                  <c:v>5.5960164985791545</c:v>
                </c:pt>
                <c:pt idx="79" formatCode="0.0">
                  <c:v>4.8200245214357889</c:v>
                </c:pt>
                <c:pt idx="80" formatCode="0.0">
                  <c:v>5.4619576118443929</c:v>
                </c:pt>
                <c:pt idx="81" formatCode="0.0">
                  <c:v>4.9863288682893359</c:v>
                </c:pt>
                <c:pt idx="82" formatCode="0.0">
                  <c:v>6.7732244540293651</c:v>
                </c:pt>
                <c:pt idx="83" formatCode="0.0">
                  <c:v>7.8248597671186451</c:v>
                </c:pt>
                <c:pt idx="84" formatCode="0.0">
                  <c:v>7.4904037522091365</c:v>
                </c:pt>
                <c:pt idx="85" formatCode="0.0">
                  <c:v>4.339603292403158</c:v>
                </c:pt>
                <c:pt idx="86" formatCode="0.0">
                  <c:v>7.4394113745590618</c:v>
                </c:pt>
                <c:pt idx="87" formatCode="0.0">
                  <c:v>7.2161998250696726</c:v>
                </c:pt>
                <c:pt idx="88" formatCode="0.0">
                  <c:v>6.3322374478217123</c:v>
                </c:pt>
                <c:pt idx="89" formatCode="0.0">
                  <c:v>6.0875141074056973</c:v>
                </c:pt>
                <c:pt idx="90" formatCode="0.0">
                  <c:v>6.2427305884315327</c:v>
                </c:pt>
                <c:pt idx="91" formatCode="0.0">
                  <c:v>6.4456993401747811</c:v>
                </c:pt>
                <c:pt idx="92" formatCode="0.0">
                  <c:v>6.4123861942052702</c:v>
                </c:pt>
                <c:pt idx="93" formatCode="0.0">
                  <c:v>7.551466390789499</c:v>
                </c:pt>
                <c:pt idx="94" formatCode="0.0">
                  <c:v>7.5339556946961945</c:v>
                </c:pt>
                <c:pt idx="95" formatCode="0.0">
                  <c:v>7.4929987523177353</c:v>
                </c:pt>
                <c:pt idx="96" formatCode="0.0">
                  <c:v>7.2265471225221543</c:v>
                </c:pt>
                <c:pt idx="97" formatCode="0.0">
                  <c:v>6.8774332386961117</c:v>
                </c:pt>
                <c:pt idx="98" formatCode="0.0">
                  <c:v>6.7694727547820976</c:v>
                </c:pt>
                <c:pt idx="99" formatCode="0.0">
                  <c:v>6.3530692039268857</c:v>
                </c:pt>
                <c:pt idx="100" formatCode="0.0">
                  <c:v>5.9323095922903333</c:v>
                </c:pt>
                <c:pt idx="101" formatCode="0.0">
                  <c:v>5.9544053718741372</c:v>
                </c:pt>
                <c:pt idx="102" formatCode="0.0">
                  <c:v>5.8110632616217872</c:v>
                </c:pt>
                <c:pt idx="103" formatCode="0.0">
                  <c:v>7.0851342119018428</c:v>
                </c:pt>
                <c:pt idx="104" formatCode="0.0">
                  <c:v>5.0558163345468765</c:v>
                </c:pt>
                <c:pt idx="105" formatCode="0.0">
                  <c:v>3.8026225062359047</c:v>
                </c:pt>
                <c:pt idx="106" formatCode="0.0">
                  <c:v>1.8377308527287721</c:v>
                </c:pt>
                <c:pt idx="107" formatCode="0.0">
                  <c:v>3.8856745849925804</c:v>
                </c:pt>
                <c:pt idx="108" formatCode="0.0">
                  <c:v>2.7413699041784554</c:v>
                </c:pt>
                <c:pt idx="109" formatCode="0.0">
                  <c:v>3.5870074890932284</c:v>
                </c:pt>
                <c:pt idx="110" formatCode="0.0">
                  <c:v>3.6812361088702534</c:v>
                </c:pt>
                <c:pt idx="111" formatCode="0.0">
                  <c:v>6.2033755994680613</c:v>
                </c:pt>
                <c:pt idx="112" formatCode="0.0">
                  <c:v>4.5898573135776557</c:v>
                </c:pt>
                <c:pt idx="113" formatCode="0.0">
                  <c:v>5.0499655189384516</c:v>
                </c:pt>
                <c:pt idx="114" formatCode="0.0">
                  <c:v>4.9634345807852167</c:v>
                </c:pt>
                <c:pt idx="115" formatCode="0.0">
                  <c:v>5.6015331630138725</c:v>
                </c:pt>
                <c:pt idx="116" formatCode="0.0">
                  <c:v>5.71057709966286</c:v>
                </c:pt>
                <c:pt idx="117" formatCode="0.0">
                  <c:v>5.2624537644544285</c:v>
                </c:pt>
                <c:pt idx="118" formatCode="0.0">
                  <c:v>4.6075952462121403</c:v>
                </c:pt>
                <c:pt idx="119" formatCode="0.0">
                  <c:v>4.7799349626649104</c:v>
                </c:pt>
                <c:pt idx="120" formatCode="0.0">
                  <c:v>4.3794760717020438</c:v>
                </c:pt>
                <c:pt idx="121" formatCode="0.0">
                  <c:v>5.2020274618302622</c:v>
                </c:pt>
                <c:pt idx="122" formatCode="0.0">
                  <c:v>4.5827968768823792</c:v>
                </c:pt>
                <c:pt idx="123" formatCode="0.0">
                  <c:v>3.6652385754069843</c:v>
                </c:pt>
                <c:pt idx="124" formatCode="0.0">
                  <c:v>4.0684277300944398</c:v>
                </c:pt>
                <c:pt idx="125" formatCode="0.0">
                  <c:v>3.8238069622378186</c:v>
                </c:pt>
                <c:pt idx="126" formatCode="0.0">
                  <c:v>4.4060515341002136</c:v>
                </c:pt>
                <c:pt idx="127" formatCode="0.0">
                  <c:v>4.6403226644936222</c:v>
                </c:pt>
                <c:pt idx="128" formatCode="0.0">
                  <c:v>4.9330603213868844</c:v>
                </c:pt>
                <c:pt idx="129" formatCode="0.0">
                  <c:v>3.429059312463314</c:v>
                </c:pt>
                <c:pt idx="130" formatCode="0.0">
                  <c:v>3.9776825512748744</c:v>
                </c:pt>
                <c:pt idx="131" formatCode="0.0">
                  <c:v>3.9647996768722078</c:v>
                </c:pt>
                <c:pt idx="132" formatCode="0.0">
                  <c:v>3.917856350494215</c:v>
                </c:pt>
                <c:pt idx="133" formatCode="0.0">
                  <c:v>3.7767258518366909</c:v>
                </c:pt>
                <c:pt idx="134" formatCode="0.0">
                  <c:v>2.9737937155003848</c:v>
                </c:pt>
                <c:pt idx="135" formatCode="0.0">
                  <c:v>2.1524184530552541</c:v>
                </c:pt>
                <c:pt idx="136" formatCode="0.0">
                  <c:v>3.7042653559163008</c:v>
                </c:pt>
                <c:pt idx="137" formatCode="0.0">
                  <c:v>2.4645192923872865</c:v>
                </c:pt>
                <c:pt idx="138" formatCode="0.0">
                  <c:v>3.7123927022644385</c:v>
                </c:pt>
                <c:pt idx="139" formatCode="0.0">
                  <c:v>3.1441468592964261</c:v>
                </c:pt>
                <c:pt idx="140" formatCode="0.0">
                  <c:v>1.6531410425166237</c:v>
                </c:pt>
                <c:pt idx="141" formatCode="0.0">
                  <c:v>1.0951233963152722</c:v>
                </c:pt>
                <c:pt idx="142" formatCode="0.0">
                  <c:v>2.2896503170141975</c:v>
                </c:pt>
                <c:pt idx="143" formatCode="0.0">
                  <c:v>3.0053612958263427</c:v>
                </c:pt>
                <c:pt idx="144" formatCode="0.0">
                  <c:v>2.5974753935782076</c:v>
                </c:pt>
                <c:pt idx="145" formatCode="0.0">
                  <c:v>2.8481933294137742</c:v>
                </c:pt>
                <c:pt idx="146" formatCode="0.0">
                  <c:v>2.3386759473260814</c:v>
                </c:pt>
                <c:pt idx="147" formatCode="0.0">
                  <c:v>2.2104275605329833</c:v>
                </c:pt>
                <c:pt idx="148" formatCode="0.0">
                  <c:v>1.1589049569721834</c:v>
                </c:pt>
                <c:pt idx="149" formatCode="0.0">
                  <c:v>0</c:v>
                </c:pt>
                <c:pt idx="150" formatCode="0.0">
                  <c:v>0</c:v>
                </c:pt>
                <c:pt idx="151" formatCode="0.0">
                  <c:v>1.9805951589929129</c:v>
                </c:pt>
                <c:pt idx="152" formatCode="0.0">
                  <c:v>1.43741917089187</c:v>
                </c:pt>
                <c:pt idx="153" formatCode="0.0">
                  <c:v>2.5228222734348775</c:v>
                </c:pt>
                <c:pt idx="154" formatCode="0.0">
                  <c:v>1.6564794911477492</c:v>
                </c:pt>
                <c:pt idx="155" formatCode="0.0">
                  <c:v>1.4576979568167134</c:v>
                </c:pt>
                <c:pt idx="156" formatCode="0.0">
                  <c:v>0.77847773400540499</c:v>
                </c:pt>
                <c:pt idx="157" formatCode="0.0">
                  <c:v>1.8449116264147025</c:v>
                </c:pt>
                <c:pt idx="158" formatCode="0.0">
                  <c:v>1.8920859559050345</c:v>
                </c:pt>
                <c:pt idx="159" formatCode="0.0">
                  <c:v>1.620741651116776</c:v>
                </c:pt>
                <c:pt idx="160" formatCode="0.0">
                  <c:v>0.97774775829372174</c:v>
                </c:pt>
                <c:pt idx="161" formatCode="0.0">
                  <c:v>1.1135611381868189</c:v>
                </c:pt>
                <c:pt idx="162" formatCode="0.0">
                  <c:v>1.3415498012162359</c:v>
                </c:pt>
                <c:pt idx="163" formatCode="0.0">
                  <c:v>1.3153757245478839</c:v>
                </c:pt>
                <c:pt idx="164" formatCode="0.0">
                  <c:v>1.6456380542251148</c:v>
                </c:pt>
                <c:pt idx="165" formatCode="0.0">
                  <c:v>1.2130002668478264</c:v>
                </c:pt>
                <c:pt idx="166" formatCode="0.0">
                  <c:v>1.4663304962108559</c:v>
                </c:pt>
                <c:pt idx="167" formatCode="0.0">
                  <c:v>1.3787373136955197</c:v>
                </c:pt>
                <c:pt idx="168" formatCode="0.0">
                  <c:v>1.3982121211359086</c:v>
                </c:pt>
                <c:pt idx="169" formatCode="0.0">
                  <c:v>1.1119625811044704</c:v>
                </c:pt>
                <c:pt idx="170" formatCode="0.0">
                  <c:v>0.84054298168546238</c:v>
                </c:pt>
                <c:pt idx="171" formatCode="0.0">
                  <c:v>0.67754613090459259</c:v>
                </c:pt>
                <c:pt idx="172" formatCode="0.0">
                  <c:v>0.36217351315917273</c:v>
                </c:pt>
                <c:pt idx="173" formatCode="0.0">
                  <c:v>0.61167241180756282</c:v>
                </c:pt>
                <c:pt idx="174" formatCode="0.0">
                  <c:v>0.35018406089322535</c:v>
                </c:pt>
                <c:pt idx="175" formatCode="0.0">
                  <c:v>0.24409942097342313</c:v>
                </c:pt>
                <c:pt idx="176" formatCode="0.0">
                  <c:v>0.71622571087219788</c:v>
                </c:pt>
                <c:pt idx="177" formatCode="0.0">
                  <c:v>1.2694841381103332</c:v>
                </c:pt>
                <c:pt idx="178" formatCode="0.0">
                  <c:v>1.0161995973931248</c:v>
                </c:pt>
                <c:pt idx="179" formatCode="0.0">
                  <c:v>0.7220488311316432</c:v>
                </c:pt>
                <c:pt idx="180" formatCode="0.0">
                  <c:v>0.75130018856960856</c:v>
                </c:pt>
                <c:pt idx="181" formatCode="0.0">
                  <c:v>0.69701281077572075</c:v>
                </c:pt>
                <c:pt idx="182" formatCode="0.0">
                  <c:v>0.645425882743764</c:v>
                </c:pt>
                <c:pt idx="183" formatCode="0.0">
                  <c:v>1.0178704883834686</c:v>
                </c:pt>
                <c:pt idx="184" formatCode="0.0">
                  <c:v>0.58738194548263278</c:v>
                </c:pt>
                <c:pt idx="185" formatCode="0.0">
                  <c:v>0.20867283291784583</c:v>
                </c:pt>
                <c:pt idx="186" formatCode="0.0">
                  <c:v>0.1659045382990485</c:v>
                </c:pt>
                <c:pt idx="187" formatCode="0.0">
                  <c:v>0.86500474369587887</c:v>
                </c:pt>
                <c:pt idx="188" formatCode="0.0">
                  <c:v>0.65496595840750038</c:v>
                </c:pt>
                <c:pt idx="189" formatCode="0.0">
                  <c:v>0.645675793475323</c:v>
                </c:pt>
                <c:pt idx="190" formatCode="0.0">
                  <c:v>0.51550209906091349</c:v>
                </c:pt>
                <c:pt idx="191" formatCode="0.0">
                  <c:v>0.70803850355799369</c:v>
                </c:pt>
                <c:pt idx="192" formatCode="0.0">
                  <c:v>0.47072249684785644</c:v>
                </c:pt>
                <c:pt idx="193" formatCode="0.0">
                  <c:v>0.43000729342538957</c:v>
                </c:pt>
                <c:pt idx="194" formatCode="0.0">
                  <c:v>0.34900020943756282</c:v>
                </c:pt>
                <c:pt idx="195" formatCode="0.0">
                  <c:v>0.2676625285426909</c:v>
                </c:pt>
                <c:pt idx="196" formatCode="0.0">
                  <c:v>0.2655192449688244</c:v>
                </c:pt>
                <c:pt idx="197" formatCode="0.0">
                  <c:v>0.1122905378005646</c:v>
                </c:pt>
                <c:pt idx="198" formatCode="0.0">
                  <c:v>0.40835414606264109</c:v>
                </c:pt>
                <c:pt idx="199" formatCode="0.0">
                  <c:v>0.44304123737952189</c:v>
                </c:pt>
                <c:pt idx="200" formatCode="0.0">
                  <c:v>0.33031574246137296</c:v>
                </c:pt>
                <c:pt idx="201" formatCode="0.0">
                  <c:v>0.2558607873858012</c:v>
                </c:pt>
                <c:pt idx="202" formatCode="0.0">
                  <c:v>0.36551541055114456</c:v>
                </c:pt>
                <c:pt idx="203" formatCode="0.0">
                  <c:v>0.2558607873858012</c:v>
                </c:pt>
                <c:pt idx="204" formatCode="0.0">
                  <c:v>0.40206695160625905</c:v>
                </c:pt>
                <c:pt idx="205" formatCode="0.0">
                  <c:v>0.40243655995869598</c:v>
                </c:pt>
                <c:pt idx="206" formatCode="0.0">
                  <c:v>0.42436615185338711</c:v>
                </c:pt>
                <c:pt idx="207" formatCode="0.0">
                  <c:v>0.26622199938595636</c:v>
                </c:pt>
                <c:pt idx="208" formatCode="0.0">
                  <c:v>0.19354236830387056</c:v>
                </c:pt>
                <c:pt idx="209" formatCode="0.0">
                  <c:v>0.25513751771509408</c:v>
                </c:pt>
                <c:pt idx="210" formatCode="0.0">
                  <c:v>0.19467566005515755</c:v>
                </c:pt>
                <c:pt idx="211" formatCode="0.0">
                  <c:v>0.21183702807844887</c:v>
                </c:pt>
                <c:pt idx="212" formatCode="0.0">
                  <c:v>0.22208770932995464</c:v>
                </c:pt>
                <c:pt idx="213" formatCode="0.0">
                  <c:v>0.35215727571946098</c:v>
                </c:pt>
                <c:pt idx="214" formatCode="0.0">
                  <c:v>0.25311692622117649</c:v>
                </c:pt>
                <c:pt idx="215" formatCode="0.0">
                  <c:v>0.10110545376098076</c:v>
                </c:pt>
                <c:pt idx="216" formatCode="0.0">
                  <c:v>0.13894687333278841</c:v>
                </c:pt>
                <c:pt idx="217" formatCode="0.0">
                  <c:v>0.17211487530658931</c:v>
                </c:pt>
                <c:pt idx="218" formatCode="0.0">
                  <c:v>4.3745895079681039E-2</c:v>
                </c:pt>
                <c:pt idx="219" formatCode="0.0">
                  <c:v>0.1769794335555106</c:v>
                </c:pt>
                <c:pt idx="220" formatCode="0.0">
                  <c:v>0.20896886190819014</c:v>
                </c:pt>
                <c:pt idx="221" formatCode="0.0">
                  <c:v>0.18563303836332937</c:v>
                </c:pt>
                <c:pt idx="222" formatCode="0.0">
                  <c:v>0.24382076946504375</c:v>
                </c:pt>
                <c:pt idx="223" formatCode="0.0">
                  <c:v>0.45089368173020217</c:v>
                </c:pt>
                <c:pt idx="224" formatCode="0.0">
                  <c:v>0.20810477618317022</c:v>
                </c:pt>
                <c:pt idx="225" formatCode="0.0">
                  <c:v>0.17342064681930852</c:v>
                </c:pt>
                <c:pt idx="226" formatCode="0.0">
                  <c:v>0.17203718480724023</c:v>
                </c:pt>
                <c:pt idx="227" formatCode="0.0">
                  <c:v>0.20421825432402751</c:v>
                </c:pt>
                <c:pt idx="228" formatCode="0.0">
                  <c:v>0.26819903188937472</c:v>
                </c:pt>
                <c:pt idx="229" formatCode="0.0">
                  <c:v>6.6224461940634805E-2</c:v>
                </c:pt>
                <c:pt idx="230" formatCode="0.0">
                  <c:v>9.7832992730970361E-2</c:v>
                </c:pt>
                <c:pt idx="231" formatCode="0.0">
                  <c:v>0.19359999286140528</c:v>
                </c:pt>
                <c:pt idx="232" formatCode="0.0">
                  <c:v>0.1600156317398112</c:v>
                </c:pt>
                <c:pt idx="233" formatCode="0.0">
                  <c:v>0.15783675168875405</c:v>
                </c:pt>
                <c:pt idx="234" formatCode="0.0">
                  <c:v>0.21652419911775123</c:v>
                </c:pt>
                <c:pt idx="235" formatCode="0.0">
                  <c:v>0.38930344669284533</c:v>
                </c:pt>
                <c:pt idx="236" formatCode="0.0">
                  <c:v>0.21426882776383505</c:v>
                </c:pt>
                <c:pt idx="237" formatCode="0.0">
                  <c:v>0.15728058570817052</c:v>
                </c:pt>
                <c:pt idx="238" formatCode="0.0">
                  <c:v>0.15374039744629481</c:v>
                </c:pt>
                <c:pt idx="239" formatCode="0.0">
                  <c:v>0.11928185248413629</c:v>
                </c:pt>
              </c:numCache>
            </c:numRef>
          </c:val>
          <c:smooth val="0"/>
          <c:extLst>
            <c:ext xmlns:c16="http://schemas.microsoft.com/office/drawing/2014/chart" uri="{C3380CC4-5D6E-409C-BE32-E72D297353CC}">
              <c16:uniqueId val="{00000001-D09A-4E44-88E0-A4A780E9F23B}"/>
            </c:ext>
          </c:extLst>
        </c:ser>
        <c:dLbls>
          <c:showLegendKey val="0"/>
          <c:showVal val="0"/>
          <c:showCatName val="0"/>
          <c:showSerName val="0"/>
          <c:showPercent val="0"/>
          <c:showBubbleSize val="0"/>
        </c:dLbls>
        <c:marker val="1"/>
        <c:smooth val="0"/>
        <c:axId val="874458640"/>
        <c:axId val="874458280"/>
      </c:lineChart>
      <c:dateAx>
        <c:axId val="874458640"/>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74458280"/>
        <c:crosses val="autoZero"/>
        <c:auto val="1"/>
        <c:lblOffset val="100"/>
        <c:baseTimeUnit val="days"/>
      </c:dateAx>
      <c:valAx>
        <c:axId val="874458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7445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609600</xdr:colOff>
      <xdr:row>2</xdr:row>
      <xdr:rowOff>5</xdr:rowOff>
    </xdr:from>
    <xdr:to>
      <xdr:col>20</xdr:col>
      <xdr:colOff>295275</xdr:colOff>
      <xdr:row>16</xdr:row>
      <xdr:rowOff>114299</xdr:rowOff>
    </xdr:to>
    <xdr:graphicFrame macro="">
      <xdr:nvGraphicFramePr>
        <xdr:cNvPr id="3" name="Gráfico 2">
          <a:extLst>
            <a:ext uri="{FF2B5EF4-FFF2-40B4-BE49-F238E27FC236}">
              <a16:creationId xmlns:a16="http://schemas.microsoft.com/office/drawing/2014/main" id="{22AAFCFF-A455-E27B-8ED7-6529E6C83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295274</xdr:colOff>
      <xdr:row>2</xdr:row>
      <xdr:rowOff>76199</xdr:rowOff>
    </xdr:from>
    <xdr:to>
      <xdr:col>36</xdr:col>
      <xdr:colOff>600075</xdr:colOff>
      <xdr:row>22</xdr:row>
      <xdr:rowOff>38100</xdr:rowOff>
    </xdr:to>
    <xdr:graphicFrame macro="">
      <xdr:nvGraphicFramePr>
        <xdr:cNvPr id="2" name="Gráfico 1">
          <a:extLst>
            <a:ext uri="{FF2B5EF4-FFF2-40B4-BE49-F238E27FC236}">
              <a16:creationId xmlns:a16="http://schemas.microsoft.com/office/drawing/2014/main" id="{DDC8D1B8-43DB-7CC7-8993-4D812CD9A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171451</xdr:colOff>
      <xdr:row>31</xdr:row>
      <xdr:rowOff>166687</xdr:rowOff>
    </xdr:from>
    <xdr:to>
      <xdr:col>38</xdr:col>
      <xdr:colOff>171451</xdr:colOff>
      <xdr:row>52</xdr:row>
      <xdr:rowOff>85725</xdr:rowOff>
    </xdr:to>
    <xdr:graphicFrame macro="">
      <xdr:nvGraphicFramePr>
        <xdr:cNvPr id="4" name="Gráfico 3">
          <a:extLst>
            <a:ext uri="{FF2B5EF4-FFF2-40B4-BE49-F238E27FC236}">
              <a16:creationId xmlns:a16="http://schemas.microsoft.com/office/drawing/2014/main" id="{888FEFA5-C57B-E04B-FBC9-CAD60906F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D76B-C23F-4223-8996-1C4EC0DEF434}">
  <dimension ref="A1:AN329"/>
  <sheetViews>
    <sheetView tabSelected="1" workbookViewId="0">
      <pane ySplit="5835" topLeftCell="A13" activePane="bottomLeft"/>
      <selection activeCell="B14" sqref="B14"/>
      <selection pane="bottomLeft" activeCell="A24" sqref="A24"/>
    </sheetView>
  </sheetViews>
  <sheetFormatPr baseColWidth="10" defaultColWidth="11.42578125" defaultRowHeight="12.75" x14ac:dyDescent="0.2"/>
  <cols>
    <col min="1" max="1" width="52.42578125" style="2" customWidth="1"/>
    <col min="2" max="2" width="11.42578125" style="2"/>
    <col min="3" max="4" width="10.28515625" style="2" customWidth="1"/>
    <col min="5" max="5" width="17.42578125" style="6" customWidth="1"/>
    <col min="6" max="7" width="10.28515625" style="6" customWidth="1"/>
    <col min="8" max="10" width="8.28515625" style="6" customWidth="1"/>
    <col min="11" max="11" width="8.28515625" style="2" customWidth="1"/>
    <col min="12" max="12" width="10.28515625" style="2" customWidth="1"/>
    <col min="13" max="13" width="7.85546875" style="2" customWidth="1"/>
    <col min="14" max="16" width="8" style="2" customWidth="1"/>
    <col min="17" max="36" width="6.7109375" style="2" customWidth="1"/>
    <col min="37" max="16384" width="11.42578125" style="2"/>
  </cols>
  <sheetData>
    <row r="1" spans="1:24" ht="15.6" customHeight="1" x14ac:dyDescent="0.25">
      <c r="A1" s="31" t="s">
        <v>13</v>
      </c>
      <c r="B1" s="15"/>
      <c r="E1" s="11"/>
      <c r="F1" s="11"/>
      <c r="G1" s="11"/>
      <c r="H1" s="5"/>
      <c r="I1" s="5"/>
      <c r="J1" s="5"/>
      <c r="N1" s="6"/>
      <c r="O1" s="6"/>
      <c r="Q1" s="3"/>
      <c r="R1" s="3"/>
      <c r="S1" s="13"/>
      <c r="T1" s="13"/>
      <c r="U1" s="13"/>
      <c r="V1" s="13"/>
      <c r="W1" s="13"/>
      <c r="X1" s="13"/>
    </row>
    <row r="2" spans="1:24" ht="15.6" customHeight="1" x14ac:dyDescent="0.25">
      <c r="A2" s="1" t="s">
        <v>12</v>
      </c>
      <c r="B2" s="32">
        <v>45566</v>
      </c>
      <c r="D2" s="6"/>
      <c r="F2" s="11"/>
      <c r="G2" s="11"/>
      <c r="H2" s="2"/>
      <c r="I2" s="2"/>
      <c r="J2" s="2"/>
      <c r="N2" s="6"/>
      <c r="O2" s="6"/>
      <c r="P2" s="6"/>
      <c r="Q2" s="3"/>
      <c r="R2" s="3"/>
      <c r="S2" s="13"/>
      <c r="T2" s="13"/>
      <c r="U2" s="13"/>
      <c r="V2" s="13"/>
      <c r="W2" s="13"/>
      <c r="X2" s="3"/>
    </row>
    <row r="3" spans="1:24" ht="15.6" customHeight="1" x14ac:dyDescent="0.25">
      <c r="A3" s="1"/>
      <c r="B3" s="11"/>
      <c r="D3" s="6"/>
      <c r="F3" s="11"/>
      <c r="G3" s="11"/>
      <c r="H3" s="2"/>
      <c r="I3" s="2"/>
      <c r="J3" s="2"/>
      <c r="N3" s="6"/>
      <c r="O3" s="6"/>
      <c r="P3" s="6"/>
      <c r="Q3" s="1"/>
      <c r="R3" s="1"/>
      <c r="S3" s="1"/>
      <c r="T3" s="1"/>
      <c r="U3" s="1"/>
      <c r="V3" s="1"/>
      <c r="W3" s="1"/>
      <c r="X3" s="1"/>
    </row>
    <row r="4" spans="1:24" ht="15.6" customHeight="1" x14ac:dyDescent="0.25">
      <c r="A4" s="36" t="s">
        <v>14</v>
      </c>
      <c r="B4" s="37"/>
      <c r="E4" s="3"/>
      <c r="F4" s="11"/>
      <c r="G4" s="11"/>
      <c r="H4" s="4"/>
      <c r="I4" s="2"/>
      <c r="J4" s="2"/>
      <c r="R4" s="4"/>
      <c r="S4" s="4"/>
      <c r="T4" s="4"/>
      <c r="U4" s="4"/>
      <c r="V4" s="4"/>
      <c r="W4" s="4"/>
      <c r="X4" s="4"/>
    </row>
    <row r="5" spans="1:24" ht="15.6" customHeight="1" x14ac:dyDescent="0.25">
      <c r="A5" s="1" t="s">
        <v>15</v>
      </c>
      <c r="B5" s="18">
        <v>100</v>
      </c>
      <c r="E5" s="11"/>
      <c r="F5" s="11"/>
      <c r="G5" s="11"/>
      <c r="H5" s="4"/>
      <c r="I5" s="2"/>
      <c r="J5" s="2"/>
      <c r="R5" s="4"/>
      <c r="S5" s="4"/>
      <c r="T5" s="4"/>
      <c r="U5" s="4"/>
      <c r="V5" s="4"/>
      <c r="W5" s="4"/>
      <c r="X5" s="4"/>
    </row>
    <row r="6" spans="1:24" ht="29.45" customHeight="1" x14ac:dyDescent="0.25">
      <c r="A6" s="29" t="s">
        <v>16</v>
      </c>
      <c r="B6" s="40">
        <v>3.7</v>
      </c>
      <c r="C6" s="2" t="s">
        <v>32</v>
      </c>
      <c r="E6" s="11"/>
      <c r="F6" s="11"/>
      <c r="G6" s="11"/>
      <c r="H6" s="4"/>
      <c r="I6" s="2"/>
      <c r="J6" s="2"/>
      <c r="R6" s="4"/>
      <c r="S6" s="4"/>
      <c r="T6" s="4"/>
      <c r="U6" s="4"/>
      <c r="V6" s="4"/>
      <c r="W6" s="4"/>
      <c r="X6" s="4"/>
    </row>
    <row r="7" spans="1:24" ht="31.5" customHeight="1" x14ac:dyDescent="0.25">
      <c r="A7" s="29" t="s">
        <v>17</v>
      </c>
      <c r="B7" s="4">
        <f>+B6*B5</f>
        <v>370</v>
      </c>
      <c r="E7" s="11"/>
      <c r="F7" s="11"/>
      <c r="G7" s="11"/>
      <c r="H7" s="5"/>
      <c r="I7" s="5"/>
      <c r="J7" s="5"/>
      <c r="Q7" s="3"/>
      <c r="R7" s="3"/>
      <c r="S7" s="3"/>
      <c r="T7" s="3"/>
      <c r="U7" s="3"/>
      <c r="V7" s="3"/>
      <c r="W7" s="3"/>
      <c r="X7" s="3"/>
    </row>
    <row r="8" spans="1:24" ht="15.6" customHeight="1" x14ac:dyDescent="0.25">
      <c r="A8" s="29" t="s">
        <v>27</v>
      </c>
      <c r="B8" s="40">
        <v>0.55000000000000004</v>
      </c>
      <c r="C8" s="2" t="s">
        <v>29</v>
      </c>
      <c r="E8" s="11"/>
      <c r="F8" s="11"/>
      <c r="G8" s="11"/>
      <c r="H8" s="5"/>
      <c r="I8" s="5"/>
      <c r="J8" s="5"/>
      <c r="Q8" s="3"/>
      <c r="R8" s="3"/>
      <c r="S8" s="3"/>
      <c r="T8" s="3"/>
      <c r="U8" s="3"/>
      <c r="V8" s="3"/>
      <c r="W8" s="3"/>
      <c r="X8" s="3"/>
    </row>
    <row r="9" spans="1:24" ht="18" customHeight="1" x14ac:dyDescent="0.25">
      <c r="A9" s="38" t="s">
        <v>24</v>
      </c>
      <c r="B9" s="26">
        <f>B8*B7</f>
        <v>203.50000000000003</v>
      </c>
      <c r="C9" s="1"/>
      <c r="D9" s="11"/>
      <c r="E9" s="11"/>
      <c r="F9" s="11"/>
      <c r="G9" s="11"/>
      <c r="H9" s="2"/>
      <c r="I9" s="5"/>
      <c r="J9" s="5"/>
    </row>
    <row r="10" spans="1:24" ht="18" customHeight="1" x14ac:dyDescent="0.25">
      <c r="A10" s="2" t="s">
        <v>18</v>
      </c>
      <c r="B10" s="26">
        <f>+B7-B9</f>
        <v>166.49999999999997</v>
      </c>
      <c r="D10" s="11"/>
      <c r="E10" s="11"/>
      <c r="F10" s="11"/>
      <c r="G10" s="11"/>
      <c r="H10" s="5"/>
      <c r="I10" s="5"/>
      <c r="J10" s="5"/>
    </row>
    <row r="11" spans="1:24" ht="15.6" customHeight="1" x14ac:dyDescent="0.25">
      <c r="A11" s="33" t="s">
        <v>19</v>
      </c>
      <c r="B11" s="40">
        <v>0.5</v>
      </c>
      <c r="C11" s="2" t="s">
        <v>30</v>
      </c>
      <c r="D11" s="11"/>
      <c r="E11" s="11"/>
      <c r="F11" s="11"/>
      <c r="G11" s="11"/>
      <c r="H11" s="5"/>
      <c r="I11" s="5"/>
      <c r="J11" s="5"/>
    </row>
    <row r="12" spans="1:24" ht="15.6" customHeight="1" x14ac:dyDescent="0.25">
      <c r="A12" s="30"/>
      <c r="C12" s="1"/>
      <c r="D12" s="11"/>
      <c r="E12" s="11"/>
      <c r="F12" s="11"/>
      <c r="G12" s="11"/>
      <c r="H12" s="5"/>
      <c r="I12" s="5"/>
      <c r="J12" s="5"/>
    </row>
    <row r="13" spans="1:24" ht="15" x14ac:dyDescent="0.25">
      <c r="A13" s="34" t="s">
        <v>20</v>
      </c>
      <c r="B13" s="35"/>
      <c r="C13" s="1"/>
      <c r="D13" s="11"/>
      <c r="E13" s="11"/>
      <c r="F13" s="11"/>
      <c r="G13" s="11"/>
      <c r="H13" s="5"/>
      <c r="I13" s="5"/>
      <c r="J13" s="5"/>
    </row>
    <row r="14" spans="1:24" ht="15" x14ac:dyDescent="0.25">
      <c r="A14" s="2" t="s">
        <v>21</v>
      </c>
      <c r="B14" s="41">
        <v>0.8</v>
      </c>
      <c r="C14" s="1" t="s">
        <v>31</v>
      </c>
      <c r="D14" s="11"/>
      <c r="E14" s="11"/>
      <c r="F14" s="11"/>
      <c r="G14" s="11"/>
      <c r="H14" s="5"/>
      <c r="I14" s="5"/>
      <c r="J14" s="5"/>
    </row>
    <row r="15" spans="1:24" ht="15" x14ac:dyDescent="0.25">
      <c r="A15" s="2" t="s">
        <v>22</v>
      </c>
      <c r="B15" s="12">
        <f>1/B14</f>
        <v>1.25</v>
      </c>
      <c r="C15" s="1"/>
      <c r="D15" s="11"/>
      <c r="E15" s="11"/>
      <c r="F15" s="11"/>
      <c r="G15" s="11"/>
      <c r="H15" s="5"/>
      <c r="I15" s="5"/>
      <c r="J15" s="5"/>
    </row>
    <row r="16" spans="1:24" ht="15" x14ac:dyDescent="0.25">
      <c r="B16" s="12"/>
      <c r="C16" s="1"/>
      <c r="D16" s="11"/>
      <c r="E16" s="11"/>
      <c r="F16" s="11"/>
      <c r="G16" s="11"/>
      <c r="H16" s="5"/>
      <c r="I16" s="5"/>
      <c r="J16" s="5"/>
    </row>
    <row r="17" spans="2:40" ht="15" x14ac:dyDescent="0.25">
      <c r="B17" s="12"/>
      <c r="C17" s="1"/>
      <c r="D17" s="11"/>
      <c r="E17" s="11"/>
      <c r="F17" s="11"/>
      <c r="G17" s="11"/>
      <c r="H17" s="5"/>
      <c r="I17" s="5"/>
      <c r="J17" s="5"/>
    </row>
    <row r="18" spans="2:40" ht="15" x14ac:dyDescent="0.25">
      <c r="C18" s="1" t="s">
        <v>2</v>
      </c>
      <c r="D18" s="39" t="s">
        <v>11</v>
      </c>
      <c r="E18" s="39"/>
      <c r="F18" s="39"/>
      <c r="G18" s="39"/>
      <c r="H18" s="8" t="s">
        <v>25</v>
      </c>
      <c r="I18" s="8"/>
      <c r="J18" s="8"/>
      <c r="K18" s="14"/>
    </row>
    <row r="19" spans="2:40" ht="18.600000000000001" customHeight="1" x14ac:dyDescent="0.25">
      <c r="D19" s="15" t="s">
        <v>7</v>
      </c>
      <c r="E19" s="15" t="s">
        <v>1</v>
      </c>
      <c r="F19" s="15" t="s">
        <v>0</v>
      </c>
      <c r="G19" s="10" t="s">
        <v>3</v>
      </c>
      <c r="H19" s="9" t="s">
        <v>4</v>
      </c>
      <c r="I19" s="9" t="s">
        <v>5</v>
      </c>
      <c r="J19" s="9" t="s">
        <v>6</v>
      </c>
      <c r="K19" s="9" t="s">
        <v>8</v>
      </c>
      <c r="L19" s="7" t="s">
        <v>10</v>
      </c>
      <c r="M19" s="7" t="s">
        <v>9</v>
      </c>
      <c r="N19" s="7" t="s">
        <v>26</v>
      </c>
      <c r="O19" s="7" t="s">
        <v>23</v>
      </c>
      <c r="P19" s="7" t="s">
        <v>28</v>
      </c>
    </row>
    <row r="20" spans="2:40" ht="15" x14ac:dyDescent="0.25">
      <c r="C20" s="1">
        <v>45588</v>
      </c>
      <c r="D20" s="15">
        <v>15.1</v>
      </c>
      <c r="E20" s="15">
        <v>0.5</v>
      </c>
      <c r="F20" s="42">
        <v>1.5906160256416968</v>
      </c>
      <c r="G20" s="15"/>
      <c r="H20" s="18">
        <f t="shared" ref="H20:H36" si="0">IF(D20-8&lt;0,0,D20-8)</f>
        <v>7.1</v>
      </c>
      <c r="I20" s="19"/>
      <c r="J20" s="16"/>
      <c r="K20" s="17">
        <f>IF(J20&gt;0.16,2.988041*J20^4-4.052411*J20^3-3.999317*J20^2+6.015032*J20-0.390632,0.4)</f>
        <v>0.4</v>
      </c>
      <c r="N20" s="26">
        <f>+B11</f>
        <v>0.5</v>
      </c>
      <c r="O20" s="2">
        <f>+N20*B10</f>
        <v>83.249999999999986</v>
      </c>
      <c r="Q20" s="4"/>
    </row>
    <row r="21" spans="2:40" ht="15" x14ac:dyDescent="0.25">
      <c r="C21" s="1">
        <f>+C20+1</f>
        <v>45589</v>
      </c>
      <c r="D21" s="15">
        <v>12.3</v>
      </c>
      <c r="E21" s="15">
        <v>0</v>
      </c>
      <c r="F21" s="42">
        <v>2.3407712458119359</v>
      </c>
      <c r="G21" s="15"/>
      <c r="H21" s="18">
        <f t="shared" si="0"/>
        <v>4.3000000000000007</v>
      </c>
      <c r="I21" s="19">
        <f t="shared" ref="I20:I36" si="1">+H21+I20</f>
        <v>4.3000000000000007</v>
      </c>
      <c r="J21" s="17">
        <f>I21/1890</f>
        <v>2.2751322751322755E-3</v>
      </c>
      <c r="K21" s="17">
        <f t="shared" ref="K21:K84" si="2">IF(J21&gt;0.16,2.988041*J21^4-4.052411*J21^3-3.999317*J21^2+6.015032*J21-0.390632,0.4)</f>
        <v>0.4</v>
      </c>
      <c r="L21" s="4">
        <f>K21*F21</f>
        <v>0.93630849832477436</v>
      </c>
      <c r="M21" s="12">
        <f>+IF(N20&gt;=$B$14,L21,$B$15*N20*L21)</f>
        <v>0.58519281145298396</v>
      </c>
      <c r="N21" s="26">
        <f>+O21/$B$10</f>
        <v>0.49648532845974186</v>
      </c>
      <c r="O21" s="4">
        <f>+IF((O20+E21+G21-M21)&gt;$B$10,$B$10,(O20+E21+G21-M21))</f>
        <v>82.664807188547002</v>
      </c>
      <c r="P21" s="4">
        <f>+M21-L21</f>
        <v>-0.3511156868717904</v>
      </c>
      <c r="R21" s="2">
        <f>+N21*2</f>
        <v>0.99297065691948372</v>
      </c>
    </row>
    <row r="22" spans="2:40" ht="14.25" customHeight="1" x14ac:dyDescent="0.25">
      <c r="C22" s="1">
        <f t="shared" ref="C22:C85" si="3">+C21+1</f>
        <v>45590</v>
      </c>
      <c r="D22" s="15">
        <v>11.9</v>
      </c>
      <c r="E22" s="15">
        <v>0</v>
      </c>
      <c r="F22" s="42">
        <v>3.1209238945942639</v>
      </c>
      <c r="G22" s="15"/>
      <c r="H22" s="18">
        <f t="shared" si="0"/>
        <v>3.9000000000000004</v>
      </c>
      <c r="I22" s="19">
        <f t="shared" si="1"/>
        <v>8.2000000000000011</v>
      </c>
      <c r="J22" s="17">
        <f t="shared" ref="J22:J85" si="4">I22/1890</f>
        <v>4.3386243386243388E-3</v>
      </c>
      <c r="K22" s="17">
        <f t="shared" si="2"/>
        <v>0.4</v>
      </c>
      <c r="L22" s="4">
        <f t="shared" ref="L22:L52" si="5">K22*F22</f>
        <v>1.2483695578377056</v>
      </c>
      <c r="M22" s="4">
        <f>+IF(N21&gt;=$B$14,L22,$B$15*N21*L22)</f>
        <v>0.77474646245274492</v>
      </c>
      <c r="N22" s="26">
        <f>+O22/$B$10</f>
        <v>0.49183219655311877</v>
      </c>
      <c r="O22" s="4">
        <f>+IF((O21+E22+G22-M22)&gt;$B$10,$B$10,(O21+E22+G22-M22))</f>
        <v>81.890060726094262</v>
      </c>
      <c r="P22" s="4">
        <f t="shared" ref="P22:P85" si="6">+M22-L22</f>
        <v>-0.47362309538496072</v>
      </c>
    </row>
    <row r="23" spans="2:40" ht="15" x14ac:dyDescent="0.25">
      <c r="C23" s="1">
        <f t="shared" si="3"/>
        <v>45591</v>
      </c>
      <c r="D23" s="15">
        <v>16.45</v>
      </c>
      <c r="E23" s="15">
        <v>0</v>
      </c>
      <c r="F23" s="42">
        <v>4.3956574513997362</v>
      </c>
      <c r="G23" s="15"/>
      <c r="H23" s="18">
        <f t="shared" si="0"/>
        <v>8.4499999999999993</v>
      </c>
      <c r="I23" s="19">
        <f t="shared" si="1"/>
        <v>16.649999999999999</v>
      </c>
      <c r="J23" s="17">
        <f t="shared" si="4"/>
        <v>8.8095238095238088E-3</v>
      </c>
      <c r="K23" s="17">
        <f t="shared" si="2"/>
        <v>0.4</v>
      </c>
      <c r="L23" s="26">
        <f t="shared" si="5"/>
        <v>1.7582629805598946</v>
      </c>
      <c r="M23" s="4">
        <f t="shared" ref="M23:M85" si="7">+IF(N22&gt;=$B$14,L23,$B$15*N22*L23)</f>
        <v>1.0809629298085082</v>
      </c>
      <c r="N23" s="26">
        <f>+O23/$B$10</f>
        <v>0.48533992670441906</v>
      </c>
      <c r="O23" s="4">
        <f>+IF((O22+E23+G23-M23)&gt;$B$10,$B$10,(O22+E23+G23-M23))</f>
        <v>80.809097796285755</v>
      </c>
      <c r="P23" s="4">
        <f t="shared" si="6"/>
        <v>-0.67730005075138644</v>
      </c>
    </row>
    <row r="24" spans="2:40" ht="15" x14ac:dyDescent="0.25">
      <c r="C24" s="1">
        <f t="shared" si="3"/>
        <v>45592</v>
      </c>
      <c r="D24" s="15">
        <v>18.850000000000001</v>
      </c>
      <c r="E24" s="15">
        <v>0</v>
      </c>
      <c r="F24" s="42">
        <v>4.3277910804867883</v>
      </c>
      <c r="G24" s="15"/>
      <c r="H24" s="18">
        <f t="shared" si="0"/>
        <v>10.850000000000001</v>
      </c>
      <c r="I24" s="19">
        <f t="shared" si="1"/>
        <v>27.5</v>
      </c>
      <c r="J24" s="17">
        <f t="shared" si="4"/>
        <v>1.4550264550264549E-2</v>
      </c>
      <c r="K24" s="17">
        <f t="shared" si="2"/>
        <v>0.4</v>
      </c>
      <c r="L24" s="4">
        <f t="shared" si="5"/>
        <v>1.7311164321947154</v>
      </c>
      <c r="M24" s="4">
        <f>+IF(N23&gt;=$B$14,L24,$B$15*N23*L24)</f>
        <v>1.0502249028977484</v>
      </c>
      <c r="N24" s="26">
        <f>+O24/$B$10</f>
        <v>0.47903226962995804</v>
      </c>
      <c r="O24" s="4">
        <f>+IF((O23+E24+G24-M24)&gt;$B$10,$B$10,(O23+E24+G24-M24))</f>
        <v>79.758872893388002</v>
      </c>
      <c r="P24" s="4">
        <f t="shared" si="6"/>
        <v>-0.68089152929696706</v>
      </c>
      <c r="AD24" s="1"/>
      <c r="AE24" s="1"/>
      <c r="AF24" s="1"/>
      <c r="AG24" s="1"/>
      <c r="AH24" s="1"/>
      <c r="AI24" s="1"/>
      <c r="AJ24" s="1"/>
      <c r="AK24" s="1"/>
      <c r="AL24" s="1"/>
      <c r="AM24" s="1"/>
      <c r="AN24" s="1"/>
    </row>
    <row r="25" spans="2:40" ht="15" x14ac:dyDescent="0.25">
      <c r="C25" s="1">
        <f t="shared" si="3"/>
        <v>45593</v>
      </c>
      <c r="D25" s="15">
        <v>21.35</v>
      </c>
      <c r="E25" s="15">
        <v>15</v>
      </c>
      <c r="F25" s="42">
        <v>4.5999999999999996</v>
      </c>
      <c r="G25" s="15"/>
      <c r="H25" s="18">
        <f t="shared" si="0"/>
        <v>13.350000000000001</v>
      </c>
      <c r="I25" s="19">
        <f t="shared" si="1"/>
        <v>40.85</v>
      </c>
      <c r="J25" s="17">
        <f t="shared" si="4"/>
        <v>2.1613756613756613E-2</v>
      </c>
      <c r="K25" s="17">
        <f t="shared" si="2"/>
        <v>0.4</v>
      </c>
      <c r="L25" s="4">
        <f t="shared" si="5"/>
        <v>1.8399999999999999</v>
      </c>
      <c r="M25" s="4">
        <f t="shared" si="7"/>
        <v>1.1017742201489034</v>
      </c>
      <c r="N25" s="26">
        <f t="shared" ref="N25:N85" si="8">+O25/$B$10</f>
        <v>0.56250509713657126</v>
      </c>
      <c r="O25" s="4">
        <f>+IF((O24+E25+G25-M25)&gt;$B$10,$B$10,(O24+E25+G25-M25))</f>
        <v>93.657098673239105</v>
      </c>
      <c r="P25" s="4">
        <f t="shared" si="6"/>
        <v>-0.7382257798510965</v>
      </c>
      <c r="AC25" s="3"/>
      <c r="AD25" s="4"/>
      <c r="AE25" s="4"/>
      <c r="AF25" s="4"/>
      <c r="AG25" s="4"/>
      <c r="AH25" s="4"/>
      <c r="AI25" s="4"/>
      <c r="AJ25" s="4"/>
      <c r="AK25" s="4"/>
      <c r="AL25" s="4"/>
      <c r="AM25" s="4"/>
      <c r="AN25" s="4"/>
    </row>
    <row r="26" spans="2:40" ht="15" x14ac:dyDescent="0.25">
      <c r="C26" s="1">
        <f t="shared" si="3"/>
        <v>45594</v>
      </c>
      <c r="D26" s="15">
        <v>18</v>
      </c>
      <c r="E26" s="15">
        <v>1.5</v>
      </c>
      <c r="F26" s="42">
        <v>4.1236279241222249</v>
      </c>
      <c r="G26" s="15"/>
      <c r="H26" s="18">
        <f t="shared" si="0"/>
        <v>10</v>
      </c>
      <c r="I26" s="19">
        <f t="shared" si="1"/>
        <v>50.85</v>
      </c>
      <c r="J26" s="17">
        <f t="shared" si="4"/>
        <v>2.6904761904761907E-2</v>
      </c>
      <c r="K26" s="17">
        <f t="shared" si="2"/>
        <v>0.4</v>
      </c>
      <c r="L26" s="4">
        <f t="shared" si="5"/>
        <v>1.64945116964889</v>
      </c>
      <c r="M26" s="4">
        <f>+IF(N25&gt;=$B$14,L26,$B$15*N25*L26)</f>
        <v>1.159780863006725</v>
      </c>
      <c r="N26" s="26">
        <f t="shared" si="8"/>
        <v>0.56454845531671105</v>
      </c>
      <c r="O26" s="4">
        <f t="shared" ref="O26:O85" si="9">+IF((O25+E26+G26-M26)&gt;$B$10,$B$10,(O25+E26+G26-M26))</f>
        <v>93.997317810232374</v>
      </c>
      <c r="P26" s="4">
        <f t="shared" si="6"/>
        <v>-0.48967030664216504</v>
      </c>
      <c r="AC26" s="3"/>
      <c r="AD26" s="4"/>
      <c r="AE26" s="4"/>
      <c r="AF26" s="4"/>
      <c r="AG26" s="4"/>
      <c r="AH26" s="4"/>
      <c r="AI26" s="4"/>
      <c r="AJ26" s="4"/>
      <c r="AK26" s="4"/>
      <c r="AL26" s="4"/>
      <c r="AM26" s="4"/>
      <c r="AN26" s="4"/>
    </row>
    <row r="27" spans="2:40" ht="15" x14ac:dyDescent="0.25">
      <c r="C27" s="1">
        <f t="shared" si="3"/>
        <v>45595</v>
      </c>
      <c r="D27" s="15">
        <v>13.9</v>
      </c>
      <c r="E27" s="15">
        <v>0</v>
      </c>
      <c r="F27" s="42">
        <v>4.0999999999999996</v>
      </c>
      <c r="G27" s="15"/>
      <c r="H27" s="18">
        <f t="shared" si="0"/>
        <v>5.9</v>
      </c>
      <c r="I27" s="19">
        <f t="shared" si="1"/>
        <v>56.75</v>
      </c>
      <c r="J27" s="17">
        <f t="shared" si="4"/>
        <v>3.0026455026455026E-2</v>
      </c>
      <c r="K27" s="17">
        <f t="shared" si="2"/>
        <v>0.4</v>
      </c>
      <c r="L27" s="4">
        <f t="shared" si="5"/>
        <v>1.64</v>
      </c>
      <c r="M27" s="4">
        <f>+IF(N26&gt;=$B$14,L27,$B$15*N26*L27)</f>
        <v>1.1573243333992576</v>
      </c>
      <c r="N27" s="26">
        <f t="shared" si="8"/>
        <v>0.55759755841941816</v>
      </c>
      <c r="O27" s="4">
        <f t="shared" si="9"/>
        <v>92.839993476833115</v>
      </c>
      <c r="P27" s="4">
        <f t="shared" si="6"/>
        <v>-0.48267566660074235</v>
      </c>
    </row>
    <row r="28" spans="2:40" ht="15" x14ac:dyDescent="0.25">
      <c r="C28" s="1">
        <f t="shared" si="3"/>
        <v>45596</v>
      </c>
      <c r="D28" s="15">
        <v>10.6</v>
      </c>
      <c r="E28" s="15">
        <v>0</v>
      </c>
      <c r="F28" s="42">
        <v>2.7</v>
      </c>
      <c r="G28" s="15"/>
      <c r="H28" s="18">
        <f t="shared" si="0"/>
        <v>2.5999999999999996</v>
      </c>
      <c r="I28" s="19">
        <f t="shared" si="1"/>
        <v>59.35</v>
      </c>
      <c r="J28" s="17">
        <f t="shared" si="4"/>
        <v>3.1402116402116403E-2</v>
      </c>
      <c r="K28" s="17">
        <f t="shared" si="2"/>
        <v>0.4</v>
      </c>
      <c r="L28" s="4">
        <f t="shared" si="5"/>
        <v>1.08</v>
      </c>
      <c r="M28" s="26">
        <f t="shared" si="7"/>
        <v>0.75275670386621452</v>
      </c>
      <c r="N28" s="47">
        <f t="shared" si="8"/>
        <v>0.55307649713493645</v>
      </c>
      <c r="O28" s="4">
        <f>+IF((O27+E28+G28-M28)&gt;$B$10,$B$10,(O27+E28+G28-M28))</f>
        <v>92.087236772966904</v>
      </c>
      <c r="P28" s="4">
        <f t="shared" si="6"/>
        <v>-0.32724329613378556</v>
      </c>
    </row>
    <row r="29" spans="2:40" ht="15" x14ac:dyDescent="0.25">
      <c r="C29" s="1">
        <f t="shared" si="3"/>
        <v>45597</v>
      </c>
      <c r="D29" s="15">
        <v>8.9499999999999993</v>
      </c>
      <c r="E29" s="15">
        <v>0</v>
      </c>
      <c r="F29" s="42">
        <v>3.0951971137892151</v>
      </c>
      <c r="G29" s="15"/>
      <c r="H29" s="18">
        <f t="shared" si="0"/>
        <v>0.94999999999999929</v>
      </c>
      <c r="I29" s="19">
        <f t="shared" si="1"/>
        <v>60.3</v>
      </c>
      <c r="J29" s="17">
        <f t="shared" si="4"/>
        <v>3.1904761904761901E-2</v>
      </c>
      <c r="K29" s="17">
        <f t="shared" si="2"/>
        <v>0.4</v>
      </c>
      <c r="L29" s="26">
        <f t="shared" si="5"/>
        <v>1.2380788455156861</v>
      </c>
      <c r="M29" s="26">
        <f>+IF(N28&gt;=$B$14,L29,$B$15*N28*L29)</f>
        <v>0.85594038881835233</v>
      </c>
      <c r="N29" s="26">
        <f t="shared" si="8"/>
        <v>0.54793571401891028</v>
      </c>
      <c r="O29" s="4">
        <f t="shared" si="9"/>
        <v>91.23129638414855</v>
      </c>
      <c r="P29" s="4">
        <f t="shared" si="6"/>
        <v>-0.38213845669733382</v>
      </c>
    </row>
    <row r="30" spans="2:40" ht="15" x14ac:dyDescent="0.25">
      <c r="C30" s="1">
        <f t="shared" si="3"/>
        <v>45598</v>
      </c>
      <c r="D30" s="15">
        <v>6.9</v>
      </c>
      <c r="E30" s="15">
        <v>14</v>
      </c>
      <c r="F30" s="42">
        <v>1.183262686069511</v>
      </c>
      <c r="G30" s="15"/>
      <c r="H30" s="18">
        <f t="shared" si="0"/>
        <v>0</v>
      </c>
      <c r="I30" s="19">
        <f t="shared" si="1"/>
        <v>60.3</v>
      </c>
      <c r="J30" s="17">
        <f t="shared" si="4"/>
        <v>3.1904761904761901E-2</v>
      </c>
      <c r="K30" s="17">
        <f t="shared" si="2"/>
        <v>0.4</v>
      </c>
      <c r="L30" s="4">
        <f t="shared" si="5"/>
        <v>0.47330507442780445</v>
      </c>
      <c r="M30" s="26">
        <f>+IF(N29&gt;=$B$14,L30,$B$15*N29*L30)</f>
        <v>0.32417594238171565</v>
      </c>
      <c r="N30" s="26">
        <f t="shared" si="8"/>
        <v>0.63007279544604722</v>
      </c>
      <c r="O30" s="4">
        <f t="shared" si="9"/>
        <v>104.90712044176684</v>
      </c>
      <c r="P30" s="4">
        <f t="shared" si="6"/>
        <v>-0.1491291320460888</v>
      </c>
    </row>
    <row r="31" spans="2:40" ht="15" x14ac:dyDescent="0.25">
      <c r="C31" s="1">
        <f t="shared" si="3"/>
        <v>45599</v>
      </c>
      <c r="D31" s="15">
        <v>11.45</v>
      </c>
      <c r="E31" s="15">
        <v>0</v>
      </c>
      <c r="F31" s="42">
        <v>2.2136880874924731</v>
      </c>
      <c r="G31" s="15"/>
      <c r="H31" s="18">
        <f t="shared" si="0"/>
        <v>3.4499999999999993</v>
      </c>
      <c r="I31" s="19">
        <f t="shared" si="1"/>
        <v>63.75</v>
      </c>
      <c r="J31" s="17">
        <f t="shared" si="4"/>
        <v>3.3730158730158728E-2</v>
      </c>
      <c r="K31" s="17">
        <f t="shared" si="2"/>
        <v>0.4</v>
      </c>
      <c r="L31" s="4">
        <f t="shared" si="5"/>
        <v>0.88547523499698932</v>
      </c>
      <c r="M31" s="26">
        <f>+IF(N30&gt;=$B$14,L31,$B$15*N30*L31)</f>
        <v>0.69739232076599822</v>
      </c>
      <c r="N31" s="26">
        <f t="shared" si="8"/>
        <v>0.62588425297898409</v>
      </c>
      <c r="O31" s="4">
        <f t="shared" si="9"/>
        <v>104.20972812100084</v>
      </c>
      <c r="P31" s="4">
        <f t="shared" si="6"/>
        <v>-0.18808291423099111</v>
      </c>
    </row>
    <row r="32" spans="2:40" ht="15" x14ac:dyDescent="0.25">
      <c r="C32" s="1">
        <f t="shared" si="3"/>
        <v>45600</v>
      </c>
      <c r="D32" s="15">
        <v>13</v>
      </c>
      <c r="E32" s="15">
        <v>0</v>
      </c>
      <c r="F32" s="42">
        <v>4.0008487686075869</v>
      </c>
      <c r="G32" s="15"/>
      <c r="H32" s="18">
        <f t="shared" si="0"/>
        <v>5</v>
      </c>
      <c r="I32" s="19">
        <f t="shared" si="1"/>
        <v>68.75</v>
      </c>
      <c r="J32" s="17">
        <f t="shared" si="4"/>
        <v>3.6375661375661374E-2</v>
      </c>
      <c r="K32" s="17">
        <f t="shared" si="2"/>
        <v>0.4</v>
      </c>
      <c r="L32" s="4">
        <f t="shared" si="5"/>
        <v>1.6003395074430349</v>
      </c>
      <c r="M32" s="4">
        <f t="shared" si="7"/>
        <v>1.2520341214109241</v>
      </c>
      <c r="N32" s="26">
        <f t="shared" si="8"/>
        <v>0.6183645285260656</v>
      </c>
      <c r="O32" s="4">
        <f t="shared" si="9"/>
        <v>102.95769399958991</v>
      </c>
      <c r="P32" s="4">
        <f t="shared" si="6"/>
        <v>-0.34830538603211081</v>
      </c>
    </row>
    <row r="33" spans="3:16" ht="15" x14ac:dyDescent="0.25">
      <c r="C33" s="1">
        <f t="shared" si="3"/>
        <v>45601</v>
      </c>
      <c r="D33" s="15">
        <v>16.899999999999999</v>
      </c>
      <c r="E33" s="15">
        <v>0</v>
      </c>
      <c r="F33" s="42">
        <v>4.3686905191416034</v>
      </c>
      <c r="G33" s="15"/>
      <c r="H33" s="18">
        <f t="shared" si="0"/>
        <v>8.8999999999999986</v>
      </c>
      <c r="I33" s="19">
        <f t="shared" si="1"/>
        <v>77.650000000000006</v>
      </c>
      <c r="J33" s="17">
        <f t="shared" si="4"/>
        <v>4.1084656084656085E-2</v>
      </c>
      <c r="K33" s="17">
        <f t="shared" si="2"/>
        <v>0.4</v>
      </c>
      <c r="L33" s="4">
        <f t="shared" si="5"/>
        <v>1.7474762076566415</v>
      </c>
      <c r="M33" s="4">
        <f t="shared" si="7"/>
        <v>1.3507216265726454</v>
      </c>
      <c r="N33" s="26">
        <f t="shared" si="8"/>
        <v>0.61025208632442807</v>
      </c>
      <c r="O33" s="4">
        <f t="shared" si="9"/>
        <v>101.60697237301726</v>
      </c>
      <c r="P33" s="4">
        <f t="shared" si="6"/>
        <v>-0.39675458108399608</v>
      </c>
    </row>
    <row r="34" spans="3:16" ht="15" x14ac:dyDescent="0.25">
      <c r="C34" s="1">
        <f t="shared" si="3"/>
        <v>45602</v>
      </c>
      <c r="D34" s="15">
        <v>18.100000000000001</v>
      </c>
      <c r="E34" s="15">
        <v>0</v>
      </c>
      <c r="F34" s="42">
        <v>4.7146230908676783</v>
      </c>
      <c r="G34" s="15"/>
      <c r="H34" s="18">
        <f t="shared" si="0"/>
        <v>10.100000000000001</v>
      </c>
      <c r="I34" s="19">
        <f t="shared" si="1"/>
        <v>87.75</v>
      </c>
      <c r="J34" s="17">
        <f t="shared" si="4"/>
        <v>4.642857142857143E-2</v>
      </c>
      <c r="K34" s="17">
        <f t="shared" si="2"/>
        <v>0.4</v>
      </c>
      <c r="L34" s="4">
        <f t="shared" si="5"/>
        <v>1.8858492363470714</v>
      </c>
      <c r="M34" s="4">
        <f t="shared" si="7"/>
        <v>1.4385542887176621</v>
      </c>
      <c r="N34" s="26">
        <f t="shared" si="8"/>
        <v>0.60161212062642411</v>
      </c>
      <c r="O34" s="4">
        <f t="shared" si="9"/>
        <v>100.16841808429959</v>
      </c>
      <c r="P34" s="4">
        <f t="shared" si="6"/>
        <v>-0.44729494762940925</v>
      </c>
    </row>
    <row r="35" spans="3:16" ht="15" x14ac:dyDescent="0.25">
      <c r="C35" s="1">
        <f t="shared" si="3"/>
        <v>45603</v>
      </c>
      <c r="D35" s="15">
        <v>20.8</v>
      </c>
      <c r="E35" s="15">
        <v>7</v>
      </c>
      <c r="F35" s="42">
        <v>3.38</v>
      </c>
      <c r="G35" s="15"/>
      <c r="H35" s="18">
        <f t="shared" si="0"/>
        <v>12.8</v>
      </c>
      <c r="I35" s="19">
        <f t="shared" si="1"/>
        <v>100.55</v>
      </c>
      <c r="J35" s="17">
        <f t="shared" si="4"/>
        <v>5.32010582010582E-2</v>
      </c>
      <c r="K35" s="17">
        <f t="shared" si="2"/>
        <v>0.4</v>
      </c>
      <c r="L35" s="4">
        <f t="shared" si="5"/>
        <v>1.3520000000000001</v>
      </c>
      <c r="M35" s="4">
        <f t="shared" si="7"/>
        <v>1.0167244838586569</v>
      </c>
      <c r="N35" s="26">
        <f t="shared" si="8"/>
        <v>0.6375477093119577</v>
      </c>
      <c r="O35" s="4">
        <f t="shared" si="9"/>
        <v>106.15169360044094</v>
      </c>
      <c r="P35" s="4">
        <f t="shared" si="6"/>
        <v>-0.33527551614134321</v>
      </c>
    </row>
    <row r="36" spans="3:16" ht="15" x14ac:dyDescent="0.25">
      <c r="C36" s="1">
        <f t="shared" si="3"/>
        <v>45604</v>
      </c>
      <c r="D36" s="15">
        <v>16.7</v>
      </c>
      <c r="E36" s="15">
        <v>0</v>
      </c>
      <c r="F36" s="42">
        <v>5.1439987775051499</v>
      </c>
      <c r="G36" s="15"/>
      <c r="H36" s="18">
        <f t="shared" si="0"/>
        <v>8.6999999999999993</v>
      </c>
      <c r="I36" s="19">
        <f t="shared" si="1"/>
        <v>109.25</v>
      </c>
      <c r="J36" s="17">
        <f t="shared" si="4"/>
        <v>5.7804232804232802E-2</v>
      </c>
      <c r="K36" s="17">
        <f t="shared" si="2"/>
        <v>0.4</v>
      </c>
      <c r="L36" s="4">
        <f t="shared" si="5"/>
        <v>2.05759951100206</v>
      </c>
      <c r="M36" s="4">
        <f t="shared" si="7"/>
        <v>1.6397723186509596</v>
      </c>
      <c r="N36" s="26">
        <f t="shared" si="8"/>
        <v>0.62769922691765767</v>
      </c>
      <c r="O36" s="4">
        <f t="shared" si="9"/>
        <v>104.51192128178998</v>
      </c>
      <c r="P36" s="4">
        <f t="shared" si="6"/>
        <v>-0.41782719235110033</v>
      </c>
    </row>
    <row r="37" spans="3:16" ht="15" x14ac:dyDescent="0.25">
      <c r="C37" s="1">
        <f t="shared" si="3"/>
        <v>45605</v>
      </c>
      <c r="D37" s="15">
        <v>15.35</v>
      </c>
      <c r="E37" s="15">
        <v>0</v>
      </c>
      <c r="F37" s="42">
        <v>4.5689379904777176</v>
      </c>
      <c r="G37" s="15"/>
      <c r="H37" s="18">
        <f>IF(D37-8&lt;0,0,D37-8)</f>
        <v>7.35</v>
      </c>
      <c r="I37" s="19">
        <f>+H37+I36</f>
        <v>116.6</v>
      </c>
      <c r="J37" s="17">
        <f t="shared" si="4"/>
        <v>6.1693121693121689E-2</v>
      </c>
      <c r="K37" s="17">
        <f>IF(J37&gt;0.16,2.988041*J37^4-4.052411*J37^3-3.999317*J37^2+6.015032*J37-0.390632,0.4)</f>
        <v>0.4</v>
      </c>
      <c r="L37" s="4">
        <f>K37*F37</f>
        <v>1.8275751961910871</v>
      </c>
      <c r="M37" s="4">
        <f>+IF(N36&gt;=$B$14,L37,$B$15*N36*L37)</f>
        <v>1.4339594222287899</v>
      </c>
      <c r="N37" s="26">
        <f t="shared" si="8"/>
        <v>0.61908685801538255</v>
      </c>
      <c r="O37" s="4">
        <f t="shared" si="9"/>
        <v>103.07796185956119</v>
      </c>
      <c r="P37" s="4">
        <f t="shared" si="6"/>
        <v>-0.39361577396229719</v>
      </c>
    </row>
    <row r="38" spans="3:16" ht="15" x14ac:dyDescent="0.25">
      <c r="C38" s="1">
        <f t="shared" si="3"/>
        <v>45606</v>
      </c>
      <c r="D38" s="15">
        <v>15.65</v>
      </c>
      <c r="E38" s="15">
        <v>22</v>
      </c>
      <c r="F38" s="42">
        <v>3.1625191125297212</v>
      </c>
      <c r="G38" s="15"/>
      <c r="H38" s="18">
        <f>IF(D38-8&lt;0,0,D38-8)</f>
        <v>7.65</v>
      </c>
      <c r="I38" s="19">
        <f t="shared" ref="I38:I101" si="10">+H38+I37</f>
        <v>124.25</v>
      </c>
      <c r="J38" s="17">
        <f t="shared" si="4"/>
        <v>6.5740740740740738E-2</v>
      </c>
      <c r="K38" s="17">
        <f>IF(J38&gt;0.16,2.988041*J38^4-4.052411*J38^3-3.999317*J38^2+6.015032*J38-0.390632,0.4)</f>
        <v>0.4</v>
      </c>
      <c r="L38" s="4">
        <f t="shared" si="5"/>
        <v>1.2650076450118886</v>
      </c>
      <c r="M38" s="4">
        <f t="shared" si="7"/>
        <v>0.97893701039481062</v>
      </c>
      <c r="N38" s="26">
        <f>+O38/$B$10</f>
        <v>0.7453394885835819</v>
      </c>
      <c r="O38" s="4">
        <f>+IF((O37+E38+G38-M38)&gt;$B$10,$B$10,(O37+E38+G38-M38))</f>
        <v>124.09902484916637</v>
      </c>
      <c r="P38" s="4">
        <f t="shared" si="6"/>
        <v>-0.28607063461707793</v>
      </c>
    </row>
    <row r="39" spans="3:16" ht="15" x14ac:dyDescent="0.25">
      <c r="C39" s="1">
        <f t="shared" si="3"/>
        <v>45607</v>
      </c>
      <c r="D39" s="15">
        <v>17.3</v>
      </c>
      <c r="E39" s="15">
        <v>0</v>
      </c>
      <c r="F39" s="42">
        <v>4.1861801089437778</v>
      </c>
      <c r="G39" s="15"/>
      <c r="H39" s="18">
        <f t="shared" ref="H39:H68" si="11">IF(D39-8&lt;0,0,D39-8)</f>
        <v>9.3000000000000007</v>
      </c>
      <c r="I39" s="19">
        <f t="shared" si="10"/>
        <v>133.55000000000001</v>
      </c>
      <c r="J39" s="17">
        <f t="shared" si="4"/>
        <v>7.0661375661375661E-2</v>
      </c>
      <c r="K39" s="17">
        <f t="shared" si="2"/>
        <v>0.4</v>
      </c>
      <c r="L39" s="4">
        <f t="shared" si="5"/>
        <v>1.6744720435775111</v>
      </c>
      <c r="M39" s="4">
        <f t="shared" si="7"/>
        <v>1.5600626707594594</v>
      </c>
      <c r="N39" s="26">
        <f t="shared" si="8"/>
        <v>0.73596974281325478</v>
      </c>
      <c r="O39" s="4">
        <f t="shared" si="9"/>
        <v>122.5389621784069</v>
      </c>
      <c r="P39" s="4">
        <f t="shared" si="6"/>
        <v>-0.11440937281805175</v>
      </c>
    </row>
    <row r="40" spans="3:16" ht="15" x14ac:dyDescent="0.25">
      <c r="C40" s="1">
        <f t="shared" si="3"/>
        <v>45608</v>
      </c>
      <c r="D40" s="15">
        <v>13.7</v>
      </c>
      <c r="E40" s="15">
        <v>0</v>
      </c>
      <c r="F40" s="42">
        <v>3.1796919057102109</v>
      </c>
      <c r="G40" s="15"/>
      <c r="H40" s="18">
        <f t="shared" si="11"/>
        <v>5.6999999999999993</v>
      </c>
      <c r="I40" s="19">
        <f t="shared" si="10"/>
        <v>139.25</v>
      </c>
      <c r="J40" s="17">
        <f t="shared" si="4"/>
        <v>7.3677248677248675E-2</v>
      </c>
      <c r="K40" s="17">
        <f t="shared" si="2"/>
        <v>0.4</v>
      </c>
      <c r="L40" s="4">
        <f t="shared" si="5"/>
        <v>1.2718767622840845</v>
      </c>
      <c r="M40" s="4">
        <f t="shared" si="7"/>
        <v>1.1700785170354662</v>
      </c>
      <c r="N40" s="26">
        <f t="shared" si="8"/>
        <v>0.72894224421244125</v>
      </c>
      <c r="O40" s="4">
        <f t="shared" si="9"/>
        <v>121.36888366137144</v>
      </c>
      <c r="P40" s="4">
        <f t="shared" si="6"/>
        <v>-0.10179824524861836</v>
      </c>
    </row>
    <row r="41" spans="3:16" ht="15" x14ac:dyDescent="0.25">
      <c r="C41" s="1">
        <f t="shared" si="3"/>
        <v>45609</v>
      </c>
      <c r="D41" s="15">
        <v>12.95</v>
      </c>
      <c r="E41" s="15">
        <v>0</v>
      </c>
      <c r="F41" s="42">
        <v>3.9</v>
      </c>
      <c r="G41" s="15"/>
      <c r="H41" s="18">
        <f t="shared" si="11"/>
        <v>4.9499999999999993</v>
      </c>
      <c r="I41" s="19">
        <f t="shared" si="10"/>
        <v>144.19999999999999</v>
      </c>
      <c r="J41" s="17">
        <f t="shared" si="4"/>
        <v>7.6296296296296293E-2</v>
      </c>
      <c r="K41" s="17">
        <f t="shared" si="2"/>
        <v>0.4</v>
      </c>
      <c r="L41" s="4">
        <f t="shared" si="5"/>
        <v>1.56</v>
      </c>
      <c r="M41" s="4">
        <f t="shared" si="7"/>
        <v>1.4214373762142605</v>
      </c>
      <c r="N41" s="26">
        <f t="shared" si="8"/>
        <v>0.72040508279373694</v>
      </c>
      <c r="O41" s="4">
        <f t="shared" si="9"/>
        <v>119.94744628515718</v>
      </c>
      <c r="P41" s="4">
        <f t="shared" si="6"/>
        <v>-0.13856262378573958</v>
      </c>
    </row>
    <row r="42" spans="3:16" ht="15" x14ac:dyDescent="0.25">
      <c r="C42" s="1">
        <f t="shared" si="3"/>
        <v>45610</v>
      </c>
      <c r="D42" s="15">
        <v>16.149999999999999</v>
      </c>
      <c r="E42" s="15">
        <v>0</v>
      </c>
      <c r="F42" s="42">
        <v>4.5</v>
      </c>
      <c r="G42" s="15"/>
      <c r="H42" s="18">
        <f t="shared" si="11"/>
        <v>8.1499999999999986</v>
      </c>
      <c r="I42" s="19">
        <f t="shared" si="10"/>
        <v>152.35</v>
      </c>
      <c r="J42" s="17">
        <f t="shared" si="4"/>
        <v>8.0608465608465601E-2</v>
      </c>
      <c r="K42" s="17">
        <f t="shared" si="2"/>
        <v>0.4</v>
      </c>
      <c r="L42" s="4">
        <f t="shared" si="5"/>
        <v>1.8</v>
      </c>
      <c r="M42" s="4">
        <f t="shared" si="7"/>
        <v>1.6209114362859081</v>
      </c>
      <c r="N42" s="26">
        <f t="shared" si="8"/>
        <v>0.71066987897220002</v>
      </c>
      <c r="O42" s="4">
        <f t="shared" si="9"/>
        <v>118.32653484887128</v>
      </c>
      <c r="P42" s="4">
        <f t="shared" si="6"/>
        <v>-0.17908856371409199</v>
      </c>
    </row>
    <row r="43" spans="3:16" ht="15" x14ac:dyDescent="0.25">
      <c r="C43" s="1">
        <f t="shared" si="3"/>
        <v>45611</v>
      </c>
      <c r="D43" s="15">
        <v>18.55</v>
      </c>
      <c r="E43" s="15">
        <v>0</v>
      </c>
      <c r="F43" s="42">
        <v>4</v>
      </c>
      <c r="G43" s="15"/>
      <c r="H43" s="18">
        <f t="shared" si="11"/>
        <v>10.55</v>
      </c>
      <c r="I43" s="19">
        <f t="shared" si="10"/>
        <v>162.9</v>
      </c>
      <c r="J43" s="17">
        <f t="shared" si="4"/>
        <v>8.6190476190476192E-2</v>
      </c>
      <c r="K43" s="17">
        <f t="shared" si="2"/>
        <v>0.4</v>
      </c>
      <c r="L43" s="4">
        <f t="shared" si="5"/>
        <v>1.6</v>
      </c>
      <c r="M43" s="4">
        <f t="shared" si="7"/>
        <v>1.4213397579444003</v>
      </c>
      <c r="N43" s="26">
        <f t="shared" si="8"/>
        <v>0.70213330384941086</v>
      </c>
      <c r="O43" s="4">
        <f t="shared" si="9"/>
        <v>116.90519509092688</v>
      </c>
      <c r="P43" s="4">
        <f t="shared" si="6"/>
        <v>-0.17866024205559983</v>
      </c>
    </row>
    <row r="44" spans="3:16" ht="15" x14ac:dyDescent="0.25">
      <c r="C44" s="1">
        <f t="shared" si="3"/>
        <v>45612</v>
      </c>
      <c r="D44" s="15">
        <v>14.9</v>
      </c>
      <c r="E44" s="15">
        <v>0</v>
      </c>
      <c r="F44" s="42">
        <v>4.5999999999999996</v>
      </c>
      <c r="G44" s="15"/>
      <c r="H44" s="18">
        <f t="shared" si="11"/>
        <v>6.9</v>
      </c>
      <c r="I44" s="19">
        <f t="shared" si="10"/>
        <v>169.8</v>
      </c>
      <c r="J44" s="17">
        <f t="shared" si="4"/>
        <v>8.9841269841269847E-2</v>
      </c>
      <c r="K44" s="17">
        <f t="shared" si="2"/>
        <v>0.4</v>
      </c>
      <c r="L44" s="4">
        <f t="shared" si="5"/>
        <v>1.8399999999999999</v>
      </c>
      <c r="M44" s="4">
        <f t="shared" si="7"/>
        <v>1.6149065988536448</v>
      </c>
      <c r="N44" s="26">
        <f t="shared" si="8"/>
        <v>0.69243416511755707</v>
      </c>
      <c r="O44" s="4">
        <f t="shared" si="9"/>
        <v>115.29028849207323</v>
      </c>
      <c r="P44" s="4">
        <f t="shared" si="6"/>
        <v>-0.22509340114635501</v>
      </c>
    </row>
    <row r="45" spans="3:16" ht="15" x14ac:dyDescent="0.25">
      <c r="C45" s="1">
        <f t="shared" si="3"/>
        <v>45613</v>
      </c>
      <c r="D45" s="15">
        <v>19.45</v>
      </c>
      <c r="E45" s="15">
        <v>9</v>
      </c>
      <c r="F45" s="42">
        <v>4.5999999999999996</v>
      </c>
      <c r="G45" s="15"/>
      <c r="H45" s="18">
        <f t="shared" si="11"/>
        <v>11.45</v>
      </c>
      <c r="I45" s="19">
        <f t="shared" si="10"/>
        <v>181.25</v>
      </c>
      <c r="J45" s="17">
        <f t="shared" si="4"/>
        <v>9.5899470899470901E-2</v>
      </c>
      <c r="K45" s="17">
        <f t="shared" si="2"/>
        <v>0.4</v>
      </c>
      <c r="L45" s="4">
        <f t="shared" si="5"/>
        <v>1.8399999999999999</v>
      </c>
      <c r="M45" s="4">
        <f t="shared" si="7"/>
        <v>1.592598579770381</v>
      </c>
      <c r="N45" s="26">
        <f t="shared" si="8"/>
        <v>0.73692306253635353</v>
      </c>
      <c r="O45" s="4">
        <f t="shared" si="9"/>
        <v>122.69768991230285</v>
      </c>
      <c r="P45" s="4">
        <f t="shared" si="6"/>
        <v>-0.24740142022961886</v>
      </c>
    </row>
    <row r="46" spans="3:16" ht="15" x14ac:dyDescent="0.25">
      <c r="C46" s="1">
        <f t="shared" si="3"/>
        <v>45614</v>
      </c>
      <c r="D46" s="15">
        <v>14.65</v>
      </c>
      <c r="E46" s="15">
        <v>0</v>
      </c>
      <c r="F46" s="42">
        <v>5.2</v>
      </c>
      <c r="G46" s="15"/>
      <c r="H46" s="18">
        <f t="shared" si="11"/>
        <v>6.65</v>
      </c>
      <c r="I46" s="19">
        <f t="shared" si="10"/>
        <v>187.9</v>
      </c>
      <c r="J46" s="17">
        <f t="shared" si="4"/>
        <v>9.9417989417989419E-2</v>
      </c>
      <c r="K46" s="17">
        <f t="shared" si="2"/>
        <v>0.4</v>
      </c>
      <c r="L46" s="4">
        <f t="shared" si="5"/>
        <v>2.08</v>
      </c>
      <c r="M46" s="4">
        <f t="shared" si="7"/>
        <v>1.9159999625945192</v>
      </c>
      <c r="N46" s="26">
        <f t="shared" si="8"/>
        <v>0.72541555525350354</v>
      </c>
      <c r="O46" s="4">
        <f t="shared" si="9"/>
        <v>120.78168994970832</v>
      </c>
      <c r="P46" s="4">
        <f t="shared" si="6"/>
        <v>-0.16400003740548086</v>
      </c>
    </row>
    <row r="47" spans="3:16" ht="15" x14ac:dyDescent="0.25">
      <c r="C47" s="1">
        <f t="shared" si="3"/>
        <v>45615</v>
      </c>
      <c r="D47" s="15">
        <v>17.149999999999999</v>
      </c>
      <c r="E47" s="15">
        <v>0</v>
      </c>
      <c r="F47" s="42">
        <v>5.2</v>
      </c>
      <c r="G47" s="15"/>
      <c r="H47" s="18">
        <f t="shared" si="11"/>
        <v>9.1499999999999986</v>
      </c>
      <c r="I47" s="19">
        <f t="shared" si="10"/>
        <v>197.05</v>
      </c>
      <c r="J47" s="17">
        <f t="shared" si="4"/>
        <v>0.10425925925925926</v>
      </c>
      <c r="K47" s="17">
        <f t="shared" si="2"/>
        <v>0.4</v>
      </c>
      <c r="L47" s="4">
        <f t="shared" si="5"/>
        <v>2.08</v>
      </c>
      <c r="M47" s="4">
        <f t="shared" si="7"/>
        <v>1.8860804436591092</v>
      </c>
      <c r="N47" s="26">
        <f t="shared" si="8"/>
        <v>0.71408774478107651</v>
      </c>
      <c r="O47" s="4">
        <f t="shared" si="9"/>
        <v>118.89560950604921</v>
      </c>
      <c r="P47" s="4">
        <f t="shared" si="6"/>
        <v>-0.19391955634089086</v>
      </c>
    </row>
    <row r="48" spans="3:16" ht="15" x14ac:dyDescent="0.25">
      <c r="C48" s="1">
        <f t="shared" si="3"/>
        <v>45616</v>
      </c>
      <c r="D48" s="15">
        <v>17.89</v>
      </c>
      <c r="E48" s="15">
        <v>2</v>
      </c>
      <c r="F48" s="42">
        <v>4.21</v>
      </c>
      <c r="G48" s="15"/>
      <c r="H48" s="18">
        <f t="shared" si="11"/>
        <v>9.89</v>
      </c>
      <c r="I48" s="19">
        <f t="shared" si="10"/>
        <v>206.94</v>
      </c>
      <c r="J48" s="17">
        <f t="shared" si="4"/>
        <v>0.10949206349206349</v>
      </c>
      <c r="K48" s="17">
        <f t="shared" si="2"/>
        <v>0.4</v>
      </c>
      <c r="L48" s="4">
        <f t="shared" si="5"/>
        <v>1.6840000000000002</v>
      </c>
      <c r="M48" s="4">
        <f t="shared" si="7"/>
        <v>1.5031547027641663</v>
      </c>
      <c r="N48" s="26">
        <f t="shared" si="8"/>
        <v>0.71707180062033071</v>
      </c>
      <c r="O48" s="4">
        <f t="shared" si="9"/>
        <v>119.39245480328505</v>
      </c>
      <c r="P48" s="4">
        <f t="shared" si="6"/>
        <v>-0.18084529723583387</v>
      </c>
    </row>
    <row r="49" spans="3:16" ht="15" x14ac:dyDescent="0.25">
      <c r="C49" s="1">
        <f t="shared" si="3"/>
        <v>45617</v>
      </c>
      <c r="D49" s="15">
        <v>18.027999999999999</v>
      </c>
      <c r="E49" s="15">
        <v>0</v>
      </c>
      <c r="F49" s="42">
        <v>4.08</v>
      </c>
      <c r="G49" s="15"/>
      <c r="H49" s="18">
        <f t="shared" si="11"/>
        <v>10.027999999999999</v>
      </c>
      <c r="I49" s="19">
        <f t="shared" si="10"/>
        <v>216.96799999999999</v>
      </c>
      <c r="J49" s="17">
        <f t="shared" si="4"/>
        <v>0.11479788359788359</v>
      </c>
      <c r="K49" s="17">
        <f t="shared" si="2"/>
        <v>0.4</v>
      </c>
      <c r="L49" s="4">
        <f t="shared" si="5"/>
        <v>1.6320000000000001</v>
      </c>
      <c r="M49" s="4">
        <f t="shared" si="7"/>
        <v>1.4628264732654748</v>
      </c>
      <c r="N49" s="26">
        <f t="shared" si="8"/>
        <v>0.70828605603615369</v>
      </c>
      <c r="O49" s="4">
        <f t="shared" si="9"/>
        <v>117.92962833001957</v>
      </c>
      <c r="P49" s="4">
        <f t="shared" si="6"/>
        <v>-0.16917352673452535</v>
      </c>
    </row>
    <row r="50" spans="3:16" ht="15" x14ac:dyDescent="0.25">
      <c r="C50" s="1">
        <f t="shared" si="3"/>
        <v>45618</v>
      </c>
      <c r="D50" s="15">
        <v>17.72</v>
      </c>
      <c r="E50" s="15">
        <v>6.5</v>
      </c>
      <c r="F50" s="42">
        <v>4.29</v>
      </c>
      <c r="G50" s="15"/>
      <c r="H50" s="18">
        <f t="shared" si="11"/>
        <v>9.7199999999999989</v>
      </c>
      <c r="I50" s="19">
        <f t="shared" si="10"/>
        <v>226.68799999999999</v>
      </c>
      <c r="J50" s="17">
        <f t="shared" si="4"/>
        <v>0.11994074074074074</v>
      </c>
      <c r="K50" s="17">
        <f t="shared" si="2"/>
        <v>0.4</v>
      </c>
      <c r="L50" s="4">
        <f t="shared" si="5"/>
        <v>1.7160000000000002</v>
      </c>
      <c r="M50" s="4">
        <f t="shared" si="7"/>
        <v>1.5192735901975498</v>
      </c>
      <c r="N50" s="26">
        <f t="shared" si="8"/>
        <v>0.73820032876769992</v>
      </c>
      <c r="O50" s="4">
        <f>+IF((O49+E50+G50-M50)&gt;$B$10,$B$10,(O49+E50+G50-M50))</f>
        <v>122.91035473982201</v>
      </c>
      <c r="P50" s="4">
        <f t="shared" si="6"/>
        <v>-0.19672640980245037</v>
      </c>
    </row>
    <row r="51" spans="3:16" ht="15" x14ac:dyDescent="0.25">
      <c r="C51" s="1">
        <f t="shared" si="3"/>
        <v>45619</v>
      </c>
      <c r="D51" s="15">
        <v>16.7</v>
      </c>
      <c r="E51" s="15">
        <v>0</v>
      </c>
      <c r="F51" s="42">
        <v>5.7887844361958907</v>
      </c>
      <c r="G51" s="15"/>
      <c r="H51" s="18">
        <f t="shared" si="11"/>
        <v>8.6999999999999993</v>
      </c>
      <c r="I51" s="19">
        <f t="shared" si="10"/>
        <v>235.38799999999998</v>
      </c>
      <c r="J51" s="17">
        <f t="shared" si="4"/>
        <v>0.12454391534391533</v>
      </c>
      <c r="K51" s="17">
        <f t="shared" si="2"/>
        <v>0.4</v>
      </c>
      <c r="L51" s="4">
        <f t="shared" si="5"/>
        <v>2.3155137744783563</v>
      </c>
      <c r="M51" s="4">
        <f t="shared" si="7"/>
        <v>2.1366412869825755</v>
      </c>
      <c r="N51" s="26">
        <f t="shared" si="8"/>
        <v>0.72536764836540213</v>
      </c>
      <c r="O51" s="4">
        <f t="shared" si="9"/>
        <v>120.77371345283943</v>
      </c>
      <c r="P51" s="4">
        <f t="shared" si="6"/>
        <v>-0.17887248749578077</v>
      </c>
    </row>
    <row r="52" spans="3:16" ht="15" x14ac:dyDescent="0.25">
      <c r="C52" s="1">
        <f t="shared" si="3"/>
        <v>45620</v>
      </c>
      <c r="D52" s="15">
        <v>15.7</v>
      </c>
      <c r="E52" s="15">
        <v>0</v>
      </c>
      <c r="F52" s="42">
        <v>5.1887156073843759</v>
      </c>
      <c r="G52" s="15"/>
      <c r="H52" s="18">
        <f t="shared" si="11"/>
        <v>7.6999999999999993</v>
      </c>
      <c r="I52" s="19">
        <f t="shared" si="10"/>
        <v>243.08799999999997</v>
      </c>
      <c r="J52" s="17">
        <f t="shared" si="4"/>
        <v>0.12861798941798941</v>
      </c>
      <c r="K52" s="17">
        <f t="shared" si="2"/>
        <v>0.4</v>
      </c>
      <c r="L52" s="4">
        <f t="shared" si="5"/>
        <v>2.0754862429537506</v>
      </c>
      <c r="M52" s="4">
        <f t="shared" si="7"/>
        <v>1.8818632190826321</v>
      </c>
      <c r="N52" s="26">
        <f t="shared" si="8"/>
        <v>0.71406516656911001</v>
      </c>
      <c r="O52" s="4">
        <f t="shared" si="9"/>
        <v>118.8918502337568</v>
      </c>
      <c r="P52" s="4">
        <f t="shared" si="6"/>
        <v>-0.19362302387111852</v>
      </c>
    </row>
    <row r="53" spans="3:16" ht="15" x14ac:dyDescent="0.25">
      <c r="C53" s="1">
        <f t="shared" si="3"/>
        <v>45621</v>
      </c>
      <c r="D53" s="15">
        <v>19.899999999999999</v>
      </c>
      <c r="E53" s="15">
        <v>0</v>
      </c>
      <c r="F53" s="42">
        <v>5.1198123655694729</v>
      </c>
      <c r="G53" s="15"/>
      <c r="H53" s="18">
        <f t="shared" si="11"/>
        <v>11.899999999999999</v>
      </c>
      <c r="I53" s="19">
        <f t="shared" si="10"/>
        <v>254.98799999999997</v>
      </c>
      <c r="J53" s="17">
        <f t="shared" si="4"/>
        <v>0.13491428571428571</v>
      </c>
      <c r="K53" s="17">
        <f t="shared" si="2"/>
        <v>0.4</v>
      </c>
      <c r="L53" s="4">
        <f t="shared" ref="L53:L84" si="12">K53*F53</f>
        <v>2.0479249462277891</v>
      </c>
      <c r="M53" s="4">
        <f t="shared" si="7"/>
        <v>1.8279398348114775</v>
      </c>
      <c r="N53" s="26">
        <f t="shared" si="8"/>
        <v>0.70308654894261469</v>
      </c>
      <c r="O53" s="4">
        <f t="shared" si="9"/>
        <v>117.06391039894532</v>
      </c>
      <c r="P53" s="4">
        <f t="shared" si="6"/>
        <v>-0.21998511141631161</v>
      </c>
    </row>
    <row r="54" spans="3:16" ht="15" x14ac:dyDescent="0.25">
      <c r="C54" s="1">
        <f t="shared" si="3"/>
        <v>45622</v>
      </c>
      <c r="D54" s="15">
        <v>22.9</v>
      </c>
      <c r="E54" s="15">
        <v>0</v>
      </c>
      <c r="F54" s="42">
        <v>5.7502554917113358</v>
      </c>
      <c r="G54" s="15"/>
      <c r="H54" s="18">
        <f t="shared" si="11"/>
        <v>14.899999999999999</v>
      </c>
      <c r="I54" s="19">
        <f t="shared" si="10"/>
        <v>269.88799999999998</v>
      </c>
      <c r="J54" s="17">
        <f t="shared" si="4"/>
        <v>0.14279788359788359</v>
      </c>
      <c r="K54" s="17">
        <f t="shared" si="2"/>
        <v>0.4</v>
      </c>
      <c r="L54" s="4">
        <f t="shared" si="12"/>
        <v>2.3001021966845343</v>
      </c>
      <c r="M54" s="4">
        <f t="shared" si="7"/>
        <v>2.0214636446028207</v>
      </c>
      <c r="N54" s="26">
        <f t="shared" si="8"/>
        <v>0.69094562615220734</v>
      </c>
      <c r="O54" s="4">
        <f t="shared" si="9"/>
        <v>115.04244675434251</v>
      </c>
      <c r="P54" s="4">
        <f t="shared" si="6"/>
        <v>-0.27863855208171362</v>
      </c>
    </row>
    <row r="55" spans="3:16" ht="15" x14ac:dyDescent="0.25">
      <c r="C55" s="1">
        <f t="shared" si="3"/>
        <v>45623</v>
      </c>
      <c r="D55" s="15">
        <v>20.6</v>
      </c>
      <c r="E55" s="15">
        <v>0</v>
      </c>
      <c r="F55" s="42">
        <v>5.2187087464596607</v>
      </c>
      <c r="G55" s="15"/>
      <c r="H55" s="18">
        <f t="shared" si="11"/>
        <v>12.600000000000001</v>
      </c>
      <c r="I55" s="19">
        <f t="shared" si="10"/>
        <v>282.488</v>
      </c>
      <c r="J55" s="17">
        <f t="shared" si="4"/>
        <v>0.14946455026455027</v>
      </c>
      <c r="K55" s="17">
        <f t="shared" si="2"/>
        <v>0.4</v>
      </c>
      <c r="L55" s="4">
        <f t="shared" si="12"/>
        <v>2.0874834985838642</v>
      </c>
      <c r="M55" s="4">
        <f t="shared" si="7"/>
        <v>1.8029219912642858</v>
      </c>
      <c r="N55" s="26">
        <f t="shared" si="8"/>
        <v>0.68011726584431376</v>
      </c>
      <c r="O55" s="4">
        <f t="shared" si="9"/>
        <v>113.23952476307822</v>
      </c>
      <c r="P55" s="4">
        <f t="shared" si="6"/>
        <v>-0.28456150731957841</v>
      </c>
    </row>
    <row r="56" spans="3:16" ht="15" x14ac:dyDescent="0.25">
      <c r="C56" s="1">
        <f t="shared" si="3"/>
        <v>45624</v>
      </c>
      <c r="D56" s="15">
        <v>22.9</v>
      </c>
      <c r="E56" s="15">
        <v>21.5</v>
      </c>
      <c r="F56" s="42">
        <v>3.4774133344156919</v>
      </c>
      <c r="G56" s="15"/>
      <c r="H56" s="18">
        <f t="shared" si="11"/>
        <v>14.899999999999999</v>
      </c>
      <c r="I56" s="19">
        <f t="shared" si="10"/>
        <v>297.38799999999998</v>
      </c>
      <c r="J56" s="17">
        <f t="shared" si="4"/>
        <v>0.15734814814814813</v>
      </c>
      <c r="K56" s="17">
        <f t="shared" si="2"/>
        <v>0.4</v>
      </c>
      <c r="L56" s="4">
        <f t="shared" si="12"/>
        <v>1.3909653337662768</v>
      </c>
      <c r="M56" s="4">
        <f t="shared" si="7"/>
        <v>1.1825244246066795</v>
      </c>
      <c r="N56" s="26">
        <f>+O56/$B$10</f>
        <v>0.80214414617700658</v>
      </c>
      <c r="O56" s="4">
        <f t="shared" si="9"/>
        <v>133.55700033847157</v>
      </c>
      <c r="P56" s="4">
        <f t="shared" si="6"/>
        <v>-0.20844090915959734</v>
      </c>
    </row>
    <row r="57" spans="3:16" ht="15" x14ac:dyDescent="0.25">
      <c r="C57" s="1">
        <f t="shared" si="3"/>
        <v>45625</v>
      </c>
      <c r="D57" s="15">
        <v>21.5</v>
      </c>
      <c r="E57" s="15">
        <v>0</v>
      </c>
      <c r="F57" s="42">
        <v>3.3898804102963727</v>
      </c>
      <c r="G57" s="15"/>
      <c r="H57" s="18">
        <f t="shared" si="11"/>
        <v>13.5</v>
      </c>
      <c r="I57" s="19">
        <f t="shared" si="10"/>
        <v>310.88799999999998</v>
      </c>
      <c r="J57" s="17">
        <f t="shared" si="4"/>
        <v>0.16449100529100527</v>
      </c>
      <c r="K57" s="17">
        <f t="shared" si="2"/>
        <v>0.47472752468156099</v>
      </c>
      <c r="L57" s="4">
        <f t="shared" si="12"/>
        <v>1.6092695361465112</v>
      </c>
      <c r="M57" s="4">
        <f t="shared" si="7"/>
        <v>1.6092695361465112</v>
      </c>
      <c r="N57" s="26">
        <f t="shared" si="8"/>
        <v>0.7924788636776281</v>
      </c>
      <c r="O57" s="4">
        <f t="shared" si="9"/>
        <v>131.94773080232505</v>
      </c>
      <c r="P57" s="4">
        <f t="shared" si="6"/>
        <v>0</v>
      </c>
    </row>
    <row r="58" spans="3:16" ht="15" x14ac:dyDescent="0.25">
      <c r="C58" s="1">
        <f t="shared" si="3"/>
        <v>45626</v>
      </c>
      <c r="D58" s="15">
        <v>26.8</v>
      </c>
      <c r="E58" s="15">
        <v>16</v>
      </c>
      <c r="F58" s="42">
        <v>6.0469487406754512</v>
      </c>
      <c r="G58" s="15"/>
      <c r="H58" s="18">
        <f t="shared" si="11"/>
        <v>18.8</v>
      </c>
      <c r="I58" s="19">
        <f t="shared" si="10"/>
        <v>329.68799999999999</v>
      </c>
      <c r="J58" s="17">
        <f t="shared" si="4"/>
        <v>0.17443809523809523</v>
      </c>
      <c r="K58" s="17">
        <f t="shared" si="2"/>
        <v>0.51818169104319356</v>
      </c>
      <c r="L58" s="49">
        <f t="shared" si="12"/>
        <v>3.1334181240947152</v>
      </c>
      <c r="M58" s="49">
        <f>+IF(N57&gt;=$B$14,L58,$B$15*N57*L58)</f>
        <v>3.1039595430118312</v>
      </c>
      <c r="N58" s="49">
        <f>+O58/$B$10</f>
        <v>0.86993256011599551</v>
      </c>
      <c r="O58" s="4">
        <f t="shared" si="9"/>
        <v>144.84377125931323</v>
      </c>
      <c r="P58" s="4">
        <f t="shared" si="6"/>
        <v>-2.9458581082884017E-2</v>
      </c>
    </row>
    <row r="59" spans="3:16" ht="15" x14ac:dyDescent="0.25">
      <c r="C59" s="1">
        <f t="shared" si="3"/>
        <v>45627</v>
      </c>
      <c r="D59" s="15">
        <v>20.3</v>
      </c>
      <c r="E59" s="15">
        <v>20</v>
      </c>
      <c r="F59" s="42">
        <v>3.4384381925366161</v>
      </c>
      <c r="G59" s="15"/>
      <c r="H59" s="18">
        <f t="shared" si="11"/>
        <v>12.3</v>
      </c>
      <c r="I59" s="19">
        <f t="shared" si="10"/>
        <v>341.988</v>
      </c>
      <c r="J59" s="17">
        <f t="shared" si="4"/>
        <v>0.18094603174603174</v>
      </c>
      <c r="K59" s="17">
        <f t="shared" si="2"/>
        <v>0.54601559938420352</v>
      </c>
      <c r="L59" s="49">
        <f t="shared" si="12"/>
        <v>1.8774408906434179</v>
      </c>
      <c r="M59" s="49">
        <f>+IF(N58&gt;=$B$14,L59,$B$15*N58*L59)</f>
        <v>1.8774408906434179</v>
      </c>
      <c r="N59" s="49">
        <f t="shared" si="8"/>
        <v>0.97877675897099004</v>
      </c>
      <c r="O59" s="4">
        <f t="shared" si="9"/>
        <v>162.96633036866982</v>
      </c>
      <c r="P59" s="4">
        <f t="shared" si="6"/>
        <v>0</v>
      </c>
    </row>
    <row r="60" spans="3:16" ht="15" x14ac:dyDescent="0.25">
      <c r="C60" s="1">
        <f t="shared" si="3"/>
        <v>45628</v>
      </c>
      <c r="D60" s="15">
        <v>21.3</v>
      </c>
      <c r="E60" s="15">
        <v>1</v>
      </c>
      <c r="F60" s="42">
        <v>5.8440200998634388</v>
      </c>
      <c r="G60" s="15"/>
      <c r="H60" s="18">
        <f t="shared" si="11"/>
        <v>13.3</v>
      </c>
      <c r="I60" s="19">
        <f t="shared" si="10"/>
        <v>355.28800000000001</v>
      </c>
      <c r="J60" s="17">
        <f t="shared" si="4"/>
        <v>0.18798306878306878</v>
      </c>
      <c r="K60" s="17">
        <f t="shared" si="2"/>
        <v>0.57557741711058663</v>
      </c>
      <c r="L60" s="48">
        <f t="shared" si="12"/>
        <v>3.3636859946217506</v>
      </c>
      <c r="M60" s="48">
        <f>+IF(N59&gt;=$B$14,L60,$B$15*N59*L60)</f>
        <v>3.3636859946217506</v>
      </c>
      <c r="N60" s="49">
        <f t="shared" si="8"/>
        <v>0.96458044669097942</v>
      </c>
      <c r="O60" s="4">
        <f t="shared" si="9"/>
        <v>160.60264437404805</v>
      </c>
      <c r="P60" s="4">
        <f t="shared" si="6"/>
        <v>0</v>
      </c>
    </row>
    <row r="61" spans="3:16" ht="15" x14ac:dyDescent="0.25">
      <c r="C61" s="1">
        <f t="shared" si="3"/>
        <v>45629</v>
      </c>
      <c r="D61" s="15">
        <v>14.15</v>
      </c>
      <c r="E61" s="15">
        <v>0</v>
      </c>
      <c r="F61" s="42">
        <v>4.2699999999999996</v>
      </c>
      <c r="G61" s="15"/>
      <c r="H61" s="18">
        <f t="shared" si="11"/>
        <v>6.15</v>
      </c>
      <c r="I61" s="19">
        <f t="shared" si="10"/>
        <v>361.43799999999999</v>
      </c>
      <c r="J61" s="17">
        <f t="shared" si="4"/>
        <v>0.19123703703703704</v>
      </c>
      <c r="K61" s="17">
        <f t="shared" si="2"/>
        <v>0.58905797477641786</v>
      </c>
      <c r="L61" s="48">
        <f t="shared" si="12"/>
        <v>2.5152775522953039</v>
      </c>
      <c r="M61" s="48">
        <f t="shared" si="7"/>
        <v>2.5152775522953039</v>
      </c>
      <c r="N61" s="49">
        <f>+O61/$B$10</f>
        <v>0.94947367460512166</v>
      </c>
      <c r="O61" s="4">
        <f>+IF((O60+E61+G61-M61)&gt;$B$10,$B$10,(O60+E61+G61-M61))</f>
        <v>158.08736682175274</v>
      </c>
      <c r="P61" s="4">
        <f t="shared" si="6"/>
        <v>0</v>
      </c>
    </row>
    <row r="62" spans="3:16" ht="15" x14ac:dyDescent="0.25">
      <c r="C62" s="1">
        <f t="shared" si="3"/>
        <v>45630</v>
      </c>
      <c r="D62" s="15">
        <v>14.8</v>
      </c>
      <c r="E62" s="15">
        <v>0</v>
      </c>
      <c r="F62" s="42">
        <v>4.2961</v>
      </c>
      <c r="G62" s="15"/>
      <c r="H62" s="18">
        <f t="shared" si="11"/>
        <v>6.8000000000000007</v>
      </c>
      <c r="I62" s="19">
        <f t="shared" si="10"/>
        <v>368.238</v>
      </c>
      <c r="J62" s="17">
        <f t="shared" si="4"/>
        <v>0.19483492063492064</v>
      </c>
      <c r="K62" s="17">
        <f t="shared" si="2"/>
        <v>0.60382355030792612</v>
      </c>
      <c r="L62" s="48">
        <f t="shared" si="12"/>
        <v>2.5940863544778816</v>
      </c>
      <c r="M62" s="48">
        <f t="shared" si="7"/>
        <v>2.5940863544778816</v>
      </c>
      <c r="N62" s="49">
        <f t="shared" si="8"/>
        <v>0.93389357638002923</v>
      </c>
      <c r="O62" s="4">
        <f t="shared" si="9"/>
        <v>155.49328046727484</v>
      </c>
      <c r="P62" s="4">
        <f t="shared" si="6"/>
        <v>0</v>
      </c>
    </row>
    <row r="63" spans="3:16" ht="15" x14ac:dyDescent="0.25">
      <c r="C63" s="1">
        <f t="shared" si="3"/>
        <v>45631</v>
      </c>
      <c r="D63" s="15">
        <v>15.6</v>
      </c>
      <c r="E63" s="15">
        <v>10</v>
      </c>
      <c r="F63" s="42">
        <v>2.6</v>
      </c>
      <c r="G63" s="15"/>
      <c r="H63" s="18">
        <f t="shared" si="11"/>
        <v>7.6</v>
      </c>
      <c r="I63" s="19">
        <f t="shared" si="10"/>
        <v>375.83800000000002</v>
      </c>
      <c r="J63" s="17">
        <f t="shared" si="4"/>
        <v>0.19885608465608468</v>
      </c>
      <c r="K63" s="17">
        <f t="shared" si="2"/>
        <v>0.62015198389936621</v>
      </c>
      <c r="L63" s="48">
        <f t="shared" si="12"/>
        <v>1.6123951581383522</v>
      </c>
      <c r="M63" s="48">
        <f t="shared" si="7"/>
        <v>1.6123951581383522</v>
      </c>
      <c r="N63" s="49">
        <f t="shared" si="8"/>
        <v>0.98426958143625531</v>
      </c>
      <c r="O63" s="4">
        <f t="shared" si="9"/>
        <v>163.88088530913649</v>
      </c>
      <c r="P63" s="4">
        <f t="shared" si="6"/>
        <v>0</v>
      </c>
    </row>
    <row r="64" spans="3:16" ht="15" x14ac:dyDescent="0.25">
      <c r="C64" s="1">
        <f t="shared" si="3"/>
        <v>45632</v>
      </c>
      <c r="D64" s="15">
        <v>17.399999999999999</v>
      </c>
      <c r="E64" s="15">
        <v>2.5</v>
      </c>
      <c r="F64" s="42">
        <v>1.7</v>
      </c>
      <c r="G64" s="15"/>
      <c r="H64" s="18">
        <f t="shared" si="11"/>
        <v>9.3999999999999986</v>
      </c>
      <c r="I64" s="19">
        <f t="shared" si="10"/>
        <v>385.238</v>
      </c>
      <c r="J64" s="17">
        <f t="shared" si="4"/>
        <v>0.20382962962962964</v>
      </c>
      <c r="K64" s="17">
        <f t="shared" si="2"/>
        <v>0.64009226290394106</v>
      </c>
      <c r="L64" s="48">
        <f t="shared" si="12"/>
        <v>1.0881568469366998</v>
      </c>
      <c r="M64" s="48">
        <f t="shared" si="7"/>
        <v>1.0881568469366998</v>
      </c>
      <c r="N64" s="49">
        <f t="shared" si="8"/>
        <v>0.992749119893092</v>
      </c>
      <c r="O64" s="4">
        <f t="shared" si="9"/>
        <v>165.29272846219979</v>
      </c>
      <c r="P64" s="4">
        <f t="shared" si="6"/>
        <v>0</v>
      </c>
    </row>
    <row r="65" spans="3:16" ht="15" x14ac:dyDescent="0.25">
      <c r="C65" s="1">
        <f t="shared" si="3"/>
        <v>45633</v>
      </c>
      <c r="D65" s="15">
        <v>18.2</v>
      </c>
      <c r="E65" s="15">
        <v>0</v>
      </c>
      <c r="F65" s="42">
        <v>4.3</v>
      </c>
      <c r="G65" s="15"/>
      <c r="H65" s="18">
        <f t="shared" si="11"/>
        <v>10.199999999999999</v>
      </c>
      <c r="I65" s="19">
        <f t="shared" si="10"/>
        <v>395.43799999999999</v>
      </c>
      <c r="J65" s="17">
        <f t="shared" si="4"/>
        <v>0.20922645502645501</v>
      </c>
      <c r="K65" s="17">
        <f t="shared" si="2"/>
        <v>0.661408723838523</v>
      </c>
      <c r="L65" s="48">
        <f t="shared" si="12"/>
        <v>2.8440575125056489</v>
      </c>
      <c r="M65" s="48">
        <f t="shared" si="7"/>
        <v>2.8440575125056489</v>
      </c>
      <c r="N65" s="49">
        <f t="shared" si="8"/>
        <v>0.97566769339155657</v>
      </c>
      <c r="O65" s="4">
        <f t="shared" si="9"/>
        <v>162.44867094969413</v>
      </c>
      <c r="P65" s="4">
        <f t="shared" si="6"/>
        <v>0</v>
      </c>
    </row>
    <row r="66" spans="3:16" ht="15" x14ac:dyDescent="0.25">
      <c r="C66" s="1">
        <f t="shared" si="3"/>
        <v>45634</v>
      </c>
      <c r="D66" s="15">
        <v>15</v>
      </c>
      <c r="E66" s="15">
        <v>0</v>
      </c>
      <c r="F66" s="42">
        <v>4.4000000000000004</v>
      </c>
      <c r="G66" s="15"/>
      <c r="H66" s="18">
        <f t="shared" si="11"/>
        <v>7</v>
      </c>
      <c r="I66" s="19">
        <f t="shared" si="10"/>
        <v>402.43799999999999</v>
      </c>
      <c r="J66" s="17">
        <f t="shared" si="4"/>
        <v>0.21293015873015872</v>
      </c>
      <c r="K66" s="17">
        <f t="shared" si="2"/>
        <v>0.67584367755153518</v>
      </c>
      <c r="L66" s="48">
        <f t="shared" si="12"/>
        <v>2.9737121812267548</v>
      </c>
      <c r="M66" s="48">
        <f t="shared" si="7"/>
        <v>2.9737121812267548</v>
      </c>
      <c r="N66" s="49">
        <f t="shared" si="8"/>
        <v>0.95780756017097546</v>
      </c>
      <c r="O66" s="4">
        <f t="shared" si="9"/>
        <v>159.47495876846739</v>
      </c>
      <c r="P66" s="4">
        <f t="shared" si="6"/>
        <v>0</v>
      </c>
    </row>
    <row r="67" spans="3:16" ht="15" x14ac:dyDescent="0.25">
      <c r="C67" s="1">
        <f t="shared" si="3"/>
        <v>45635</v>
      </c>
      <c r="D67" s="15">
        <v>17.5</v>
      </c>
      <c r="E67" s="15">
        <v>4.5</v>
      </c>
      <c r="F67" s="42">
        <v>3</v>
      </c>
      <c r="G67" s="15"/>
      <c r="H67" s="18">
        <f t="shared" si="11"/>
        <v>9.5</v>
      </c>
      <c r="I67" s="19">
        <f t="shared" si="10"/>
        <v>411.93799999999999</v>
      </c>
      <c r="J67" s="17">
        <f t="shared" si="4"/>
        <v>0.21795661375661374</v>
      </c>
      <c r="K67" s="17">
        <f t="shared" si="2"/>
        <v>0.69518046532077993</v>
      </c>
      <c r="L67" s="4">
        <f t="shared" si="12"/>
        <v>2.0855413959623399</v>
      </c>
      <c r="M67" s="4">
        <f t="shared" si="7"/>
        <v>2.0855413959623399</v>
      </c>
      <c r="N67" s="26">
        <f t="shared" si="8"/>
        <v>0.97230881304807859</v>
      </c>
      <c r="O67" s="4">
        <f t="shared" si="9"/>
        <v>161.88941737250505</v>
      </c>
      <c r="P67" s="4">
        <f t="shared" si="6"/>
        <v>0</v>
      </c>
    </row>
    <row r="68" spans="3:16" ht="15" x14ac:dyDescent="0.25">
      <c r="C68" s="1">
        <f t="shared" si="3"/>
        <v>45636</v>
      </c>
      <c r="D68" s="15">
        <v>21.3</v>
      </c>
      <c r="E68" s="15">
        <v>0</v>
      </c>
      <c r="F68" s="42">
        <v>5.0999999999999996</v>
      </c>
      <c r="G68" s="15"/>
      <c r="H68" s="18">
        <f t="shared" si="11"/>
        <v>13.3</v>
      </c>
      <c r="I68" s="19">
        <f t="shared" si="10"/>
        <v>425.238</v>
      </c>
      <c r="J68" s="17">
        <f t="shared" si="4"/>
        <v>0.2249936507936508</v>
      </c>
      <c r="K68" s="17">
        <f t="shared" si="2"/>
        <v>0.72175958408433305</v>
      </c>
      <c r="L68" s="4">
        <f t="shared" si="12"/>
        <v>3.6809738788300983</v>
      </c>
      <c r="M68" s="4">
        <f t="shared" si="7"/>
        <v>3.6809738788300983</v>
      </c>
      <c r="N68" s="26">
        <f t="shared" si="8"/>
        <v>0.95020086182387387</v>
      </c>
      <c r="O68" s="4">
        <f t="shared" si="9"/>
        <v>158.20844349367496</v>
      </c>
      <c r="P68" s="4">
        <f t="shared" si="6"/>
        <v>0</v>
      </c>
    </row>
    <row r="69" spans="3:16" ht="15" x14ac:dyDescent="0.25">
      <c r="C69" s="1">
        <f t="shared" si="3"/>
        <v>45637</v>
      </c>
      <c r="D69" s="15">
        <v>21.6</v>
      </c>
      <c r="E69" s="15">
        <v>0</v>
      </c>
      <c r="F69" s="42">
        <v>5.6</v>
      </c>
      <c r="G69" s="15"/>
      <c r="H69" s="18">
        <f t="shared" ref="H69:H100" si="13">IF(D69-8&lt;0,0,D69-8)</f>
        <v>13.600000000000001</v>
      </c>
      <c r="I69" s="19">
        <f t="shared" si="10"/>
        <v>438.83800000000002</v>
      </c>
      <c r="J69" s="17">
        <f t="shared" si="4"/>
        <v>0.232189417989418</v>
      </c>
      <c r="K69" s="17">
        <f t="shared" si="2"/>
        <v>0.7483414422446969</v>
      </c>
      <c r="L69" s="4">
        <f t="shared" si="12"/>
        <v>4.1907120765703025</v>
      </c>
      <c r="M69" s="4">
        <f t="shared" si="7"/>
        <v>4.1907120765703025</v>
      </c>
      <c r="N69" s="26">
        <f t="shared" si="8"/>
        <v>0.92503141992255078</v>
      </c>
      <c r="O69" s="4">
        <f t="shared" si="9"/>
        <v>154.01773141710467</v>
      </c>
      <c r="P69" s="4">
        <f t="shared" si="6"/>
        <v>0</v>
      </c>
    </row>
    <row r="70" spans="3:16" ht="15" x14ac:dyDescent="0.25">
      <c r="C70" s="1">
        <f t="shared" si="3"/>
        <v>45638</v>
      </c>
      <c r="D70" s="15">
        <v>24.1</v>
      </c>
      <c r="E70" s="15">
        <v>1</v>
      </c>
      <c r="F70" s="42">
        <v>4.5999999999999996</v>
      </c>
      <c r="G70" s="15"/>
      <c r="H70" s="18">
        <f t="shared" si="13"/>
        <v>16.100000000000001</v>
      </c>
      <c r="I70" s="19">
        <f t="shared" si="10"/>
        <v>454.93800000000005</v>
      </c>
      <c r="J70" s="17">
        <f t="shared" si="4"/>
        <v>0.24070793650793654</v>
      </c>
      <c r="K70" s="17">
        <f t="shared" si="2"/>
        <v>0.77902563206385367</v>
      </c>
      <c r="L70" s="4">
        <f t="shared" si="12"/>
        <v>3.5835179074937265</v>
      </c>
      <c r="M70" s="4">
        <f t="shared" si="7"/>
        <v>3.5835179074937265</v>
      </c>
      <c r="N70" s="26">
        <f t="shared" si="8"/>
        <v>0.90951479585351935</v>
      </c>
      <c r="O70" s="4">
        <f t="shared" si="9"/>
        <v>151.43421350961094</v>
      </c>
      <c r="P70" s="4">
        <f t="shared" si="6"/>
        <v>0</v>
      </c>
    </row>
    <row r="71" spans="3:16" ht="15" x14ac:dyDescent="0.25">
      <c r="C71" s="1">
        <f t="shared" si="3"/>
        <v>45639</v>
      </c>
      <c r="D71" s="15">
        <v>18.8</v>
      </c>
      <c r="E71" s="15">
        <v>0</v>
      </c>
      <c r="F71" s="42">
        <v>4.8592170547757618</v>
      </c>
      <c r="G71" s="15"/>
      <c r="H71" s="18">
        <f t="shared" si="13"/>
        <v>10.8</v>
      </c>
      <c r="I71" s="19">
        <f t="shared" si="10"/>
        <v>465.73800000000006</v>
      </c>
      <c r="J71" s="17">
        <f t="shared" si="4"/>
        <v>0.24642222222222226</v>
      </c>
      <c r="K71" s="17">
        <f t="shared" si="2"/>
        <v>0.79913031442055449</v>
      </c>
      <c r="L71" s="4">
        <f t="shared" si="12"/>
        <v>3.8831476528206754</v>
      </c>
      <c r="M71" s="4">
        <f t="shared" si="7"/>
        <v>3.8831476528206754</v>
      </c>
      <c r="N71" s="26">
        <f t="shared" si="8"/>
        <v>0.88619258772847032</v>
      </c>
      <c r="O71" s="4">
        <f t="shared" si="9"/>
        <v>147.55106585679027</v>
      </c>
      <c r="P71" s="4">
        <f t="shared" si="6"/>
        <v>0</v>
      </c>
    </row>
    <row r="72" spans="3:16" ht="15" x14ac:dyDescent="0.25">
      <c r="C72" s="1">
        <f t="shared" si="3"/>
        <v>45640</v>
      </c>
      <c r="D72" s="15">
        <v>19.3</v>
      </c>
      <c r="E72" s="15">
        <v>14.5</v>
      </c>
      <c r="F72" s="42">
        <v>4.4805857064431596</v>
      </c>
      <c r="G72" s="15"/>
      <c r="H72" s="18">
        <f t="shared" si="13"/>
        <v>11.3</v>
      </c>
      <c r="I72" s="19">
        <f t="shared" si="10"/>
        <v>477.03800000000007</v>
      </c>
      <c r="J72" s="17">
        <f t="shared" si="4"/>
        <v>0.25240105820105824</v>
      </c>
      <c r="K72" s="17">
        <f t="shared" si="2"/>
        <v>0.81975282801193539</v>
      </c>
      <c r="L72" s="4">
        <f t="shared" si="12"/>
        <v>3.6729728040066356</v>
      </c>
      <c r="M72" s="4">
        <f t="shared" si="7"/>
        <v>3.6729728040066356</v>
      </c>
      <c r="N72" s="26">
        <f t="shared" si="8"/>
        <v>0.95121977809479685</v>
      </c>
      <c r="O72" s="4">
        <f t="shared" si="9"/>
        <v>158.37809305278364</v>
      </c>
      <c r="P72" s="4">
        <f t="shared" si="6"/>
        <v>0</v>
      </c>
    </row>
    <row r="73" spans="3:16" ht="15" x14ac:dyDescent="0.25">
      <c r="C73" s="1">
        <f t="shared" si="3"/>
        <v>45641</v>
      </c>
      <c r="D73" s="15">
        <v>22.95</v>
      </c>
      <c r="E73" s="15">
        <v>0</v>
      </c>
      <c r="F73" s="42">
        <v>5.4735258794487169</v>
      </c>
      <c r="G73" s="15"/>
      <c r="H73" s="18">
        <f t="shared" si="13"/>
        <v>14.95</v>
      </c>
      <c r="I73" s="19">
        <f t="shared" si="10"/>
        <v>491.98800000000006</v>
      </c>
      <c r="J73" s="17">
        <f t="shared" si="4"/>
        <v>0.26031111111111116</v>
      </c>
      <c r="K73" s="17">
        <f t="shared" si="2"/>
        <v>0.84638538759320359</v>
      </c>
      <c r="L73" s="4">
        <f t="shared" si="12"/>
        <v>4.6327123229786329</v>
      </c>
      <c r="M73" s="4">
        <f t="shared" si="7"/>
        <v>4.6327123229786329</v>
      </c>
      <c r="N73" s="26">
        <f t="shared" si="8"/>
        <v>0.92339568005888917</v>
      </c>
      <c r="O73" s="4">
        <f t="shared" si="9"/>
        <v>153.74538072980502</v>
      </c>
      <c r="P73" s="4">
        <f t="shared" si="6"/>
        <v>0</v>
      </c>
    </row>
    <row r="74" spans="3:16" ht="15" x14ac:dyDescent="0.25">
      <c r="C74" s="1">
        <f t="shared" si="3"/>
        <v>45642</v>
      </c>
      <c r="D74" s="15">
        <v>24.4</v>
      </c>
      <c r="E74" s="15">
        <v>63.5</v>
      </c>
      <c r="F74" s="42">
        <v>3.9530657530998923</v>
      </c>
      <c r="G74" s="15"/>
      <c r="H74" s="18">
        <f t="shared" si="13"/>
        <v>16.399999999999999</v>
      </c>
      <c r="I74" s="19">
        <f t="shared" si="10"/>
        <v>508.38800000000003</v>
      </c>
      <c r="J74" s="17">
        <f t="shared" si="4"/>
        <v>0.26898835978835983</v>
      </c>
      <c r="K74" s="17">
        <f t="shared" si="2"/>
        <v>0.87474469331844562</v>
      </c>
      <c r="L74" s="4">
        <f t="shared" si="12"/>
        <v>3.4579232898630154</v>
      </c>
      <c r="M74" s="4">
        <f t="shared" si="7"/>
        <v>3.4579232898630154</v>
      </c>
      <c r="N74" s="26">
        <f t="shared" si="8"/>
        <v>1</v>
      </c>
      <c r="O74" s="4">
        <f t="shared" si="9"/>
        <v>166.49999999999997</v>
      </c>
      <c r="P74" s="4">
        <f t="shared" si="6"/>
        <v>0</v>
      </c>
    </row>
    <row r="75" spans="3:16" ht="15" x14ac:dyDescent="0.25">
      <c r="C75" s="1">
        <f t="shared" si="3"/>
        <v>45643</v>
      </c>
      <c r="D75" s="15">
        <v>23.1</v>
      </c>
      <c r="E75" s="15">
        <v>0</v>
      </c>
      <c r="F75" s="42">
        <v>4.6916419238583291</v>
      </c>
      <c r="G75" s="15"/>
      <c r="H75" s="18">
        <f t="shared" si="13"/>
        <v>15.100000000000001</v>
      </c>
      <c r="I75" s="19">
        <f t="shared" si="10"/>
        <v>523.48800000000006</v>
      </c>
      <c r="J75" s="17">
        <f t="shared" si="4"/>
        <v>0.27697777777777782</v>
      </c>
      <c r="K75" s="17">
        <f t="shared" si="2"/>
        <v>0.90006085939554847</v>
      </c>
      <c r="L75" s="4">
        <f t="shared" si="12"/>
        <v>4.2227632619641122</v>
      </c>
      <c r="M75" s="4">
        <f t="shared" si="7"/>
        <v>4.2227632619641122</v>
      </c>
      <c r="N75" s="26">
        <f t="shared" si="8"/>
        <v>0.97463805848670204</v>
      </c>
      <c r="O75" s="4">
        <f t="shared" si="9"/>
        <v>162.27723673803587</v>
      </c>
      <c r="P75" s="4">
        <f t="shared" si="6"/>
        <v>0</v>
      </c>
    </row>
    <row r="76" spans="3:16" ht="15" x14ac:dyDescent="0.25">
      <c r="C76" s="1">
        <f t="shared" si="3"/>
        <v>45644</v>
      </c>
      <c r="D76" s="15">
        <v>15.1</v>
      </c>
      <c r="E76" s="15">
        <v>0</v>
      </c>
      <c r="F76" s="42">
        <v>4.0163766436088579</v>
      </c>
      <c r="G76" s="15"/>
      <c r="H76" s="18">
        <f t="shared" si="13"/>
        <v>7.1</v>
      </c>
      <c r="I76" s="19">
        <f t="shared" si="10"/>
        <v>530.58800000000008</v>
      </c>
      <c r="J76" s="17">
        <f t="shared" si="4"/>
        <v>0.28073439153439156</v>
      </c>
      <c r="K76" s="17">
        <f t="shared" si="2"/>
        <v>0.91170026831425555</v>
      </c>
      <c r="L76" s="4">
        <f t="shared" si="12"/>
        <v>3.6617316636293049</v>
      </c>
      <c r="M76" s="4">
        <f t="shared" si="7"/>
        <v>3.6617316636293049</v>
      </c>
      <c r="N76" s="26">
        <f t="shared" si="8"/>
        <v>0.95264567612256212</v>
      </c>
      <c r="O76" s="4">
        <f t="shared" si="9"/>
        <v>158.61550507440657</v>
      </c>
      <c r="P76" s="4">
        <f t="shared" si="6"/>
        <v>0</v>
      </c>
    </row>
    <row r="77" spans="3:16" ht="15" x14ac:dyDescent="0.25">
      <c r="C77" s="1">
        <f t="shared" si="3"/>
        <v>45645</v>
      </c>
      <c r="D77" s="15">
        <v>12.8</v>
      </c>
      <c r="E77" s="15">
        <v>0</v>
      </c>
      <c r="F77" s="42">
        <v>3.5139820648179261</v>
      </c>
      <c r="G77" s="15"/>
      <c r="H77" s="18">
        <f t="shared" si="13"/>
        <v>4.8000000000000007</v>
      </c>
      <c r="I77" s="19">
        <f t="shared" si="10"/>
        <v>535.38800000000003</v>
      </c>
      <c r="J77" s="17">
        <f t="shared" si="4"/>
        <v>0.28327407407407407</v>
      </c>
      <c r="K77" s="17">
        <f t="shared" si="2"/>
        <v>0.91947324599642755</v>
      </c>
      <c r="L77" s="4">
        <f t="shared" si="12"/>
        <v>3.2310124955113673</v>
      </c>
      <c r="M77" s="4">
        <f t="shared" si="7"/>
        <v>3.2310124955113673</v>
      </c>
      <c r="N77" s="26">
        <f t="shared" si="8"/>
        <v>0.93324019566904037</v>
      </c>
      <c r="O77" s="4">
        <f t="shared" si="9"/>
        <v>155.38449257889519</v>
      </c>
      <c r="P77" s="4">
        <f t="shared" si="6"/>
        <v>0</v>
      </c>
    </row>
    <row r="78" spans="3:16" ht="15" x14ac:dyDescent="0.25">
      <c r="C78" s="1">
        <f t="shared" si="3"/>
        <v>45646</v>
      </c>
      <c r="D78" s="20">
        <v>16.95</v>
      </c>
      <c r="E78" s="20">
        <v>3</v>
      </c>
      <c r="F78" s="43">
        <v>3.0979940714120451</v>
      </c>
      <c r="G78" s="20"/>
      <c r="H78" s="18">
        <f t="shared" si="13"/>
        <v>8.9499999999999993</v>
      </c>
      <c r="I78" s="19">
        <f t="shared" si="10"/>
        <v>544.33800000000008</v>
      </c>
      <c r="J78" s="17">
        <f t="shared" si="4"/>
        <v>0.28800952380952383</v>
      </c>
      <c r="K78" s="17">
        <f t="shared" si="2"/>
        <v>0.93375970048645185</v>
      </c>
      <c r="L78" s="4">
        <f t="shared" si="12"/>
        <v>2.8927820162305147</v>
      </c>
      <c r="M78" s="4">
        <f t="shared" si="7"/>
        <v>2.8927820162305147</v>
      </c>
      <c r="N78" s="26">
        <f t="shared" si="8"/>
        <v>0.93388414752351179</v>
      </c>
      <c r="O78" s="4">
        <f t="shared" si="9"/>
        <v>155.49171056266468</v>
      </c>
      <c r="P78" s="4">
        <f t="shared" si="6"/>
        <v>0</v>
      </c>
    </row>
    <row r="79" spans="3:16" ht="15" x14ac:dyDescent="0.25">
      <c r="C79" s="1">
        <f t="shared" si="3"/>
        <v>45647</v>
      </c>
      <c r="D79" s="20">
        <v>18.399999999999999</v>
      </c>
      <c r="E79" s="20">
        <v>0</v>
      </c>
      <c r="F79" s="43">
        <v>4.4665868845138572</v>
      </c>
      <c r="G79" s="20"/>
      <c r="H79" s="18">
        <f t="shared" si="13"/>
        <v>10.399999999999999</v>
      </c>
      <c r="I79" s="19">
        <f t="shared" si="10"/>
        <v>554.73800000000006</v>
      </c>
      <c r="J79" s="17">
        <f t="shared" si="4"/>
        <v>0.29351216931216934</v>
      </c>
      <c r="K79" s="17">
        <f t="shared" si="2"/>
        <v>0.95002191380633605</v>
      </c>
      <c r="L79" s="4">
        <f t="shared" si="12"/>
        <v>4.2433554202081352</v>
      </c>
      <c r="M79" s="4">
        <f t="shared" si="7"/>
        <v>4.2433554202081352</v>
      </c>
      <c r="N79" s="26">
        <f t="shared" si="8"/>
        <v>0.90839852938412358</v>
      </c>
      <c r="O79" s="4">
        <f t="shared" si="9"/>
        <v>151.24835514245655</v>
      </c>
      <c r="P79" s="4">
        <f t="shared" si="6"/>
        <v>0</v>
      </c>
    </row>
    <row r="80" spans="3:16" ht="15" x14ac:dyDescent="0.25">
      <c r="C80" s="1">
        <f t="shared" si="3"/>
        <v>45648</v>
      </c>
      <c r="D80" s="20">
        <v>20.100000000000001</v>
      </c>
      <c r="E80" s="20">
        <v>89</v>
      </c>
      <c r="F80" s="43">
        <v>4.9000000000000004</v>
      </c>
      <c r="G80" s="20"/>
      <c r="H80" s="18">
        <f t="shared" si="13"/>
        <v>12.100000000000001</v>
      </c>
      <c r="I80" s="19">
        <f t="shared" si="10"/>
        <v>566.83800000000008</v>
      </c>
      <c r="J80" s="17">
        <f t="shared" si="4"/>
        <v>0.29991428571428574</v>
      </c>
      <c r="K80" s="17">
        <f t="shared" si="2"/>
        <v>0.96848328941164696</v>
      </c>
      <c r="L80" s="4">
        <f t="shared" si="12"/>
        <v>4.7455681181170704</v>
      </c>
      <c r="M80" s="4">
        <f t="shared" si="7"/>
        <v>4.7455681181170704</v>
      </c>
      <c r="N80" s="26">
        <f t="shared" si="8"/>
        <v>1</v>
      </c>
      <c r="O80" s="4">
        <f t="shared" si="9"/>
        <v>166.49999999999997</v>
      </c>
      <c r="P80" s="4">
        <f t="shared" si="6"/>
        <v>0</v>
      </c>
    </row>
    <row r="81" spans="3:16" ht="15" x14ac:dyDescent="0.25">
      <c r="C81" s="1">
        <f t="shared" si="3"/>
        <v>45649</v>
      </c>
      <c r="D81" s="20">
        <v>20.8</v>
      </c>
      <c r="E81" s="20">
        <v>33</v>
      </c>
      <c r="F81" s="43">
        <v>3.1715679750973909</v>
      </c>
      <c r="G81" s="20"/>
      <c r="H81" s="18">
        <f t="shared" si="13"/>
        <v>12.8</v>
      </c>
      <c r="I81" s="19">
        <f t="shared" si="10"/>
        <v>579.63800000000003</v>
      </c>
      <c r="J81" s="17">
        <f t="shared" si="4"/>
        <v>0.30668677248677251</v>
      </c>
      <c r="K81" s="17">
        <f t="shared" si="2"/>
        <v>0.98747439689540573</v>
      </c>
      <c r="L81" s="4">
        <f t="shared" si="12"/>
        <v>3.1318421734220792</v>
      </c>
      <c r="M81" s="4">
        <f t="shared" si="7"/>
        <v>3.1318421734220792</v>
      </c>
      <c r="N81" s="26">
        <f t="shared" si="8"/>
        <v>1</v>
      </c>
      <c r="O81" s="4">
        <f t="shared" si="9"/>
        <v>166.49999999999997</v>
      </c>
      <c r="P81" s="4">
        <f t="shared" si="6"/>
        <v>0</v>
      </c>
    </row>
    <row r="82" spans="3:16" ht="15" x14ac:dyDescent="0.25">
      <c r="C82" s="1">
        <f t="shared" si="3"/>
        <v>45650</v>
      </c>
      <c r="D82" s="20">
        <v>21.9</v>
      </c>
      <c r="E82" s="20">
        <v>0</v>
      </c>
      <c r="F82" s="43">
        <v>5.3218255340600678</v>
      </c>
      <c r="G82" s="20"/>
      <c r="H82" s="18">
        <f t="shared" si="13"/>
        <v>13.899999999999999</v>
      </c>
      <c r="I82" s="19">
        <f t="shared" si="10"/>
        <v>593.53800000000001</v>
      </c>
      <c r="J82" s="17">
        <f t="shared" si="4"/>
        <v>0.31404126984126984</v>
      </c>
      <c r="K82" s="17">
        <f t="shared" si="2"/>
        <v>1.0074698512523863</v>
      </c>
      <c r="L82" s="4">
        <f t="shared" si="12"/>
        <v>5.3615787791906477</v>
      </c>
      <c r="M82" s="4">
        <f t="shared" si="7"/>
        <v>5.3615787791906477</v>
      </c>
      <c r="N82" s="26">
        <f t="shared" si="8"/>
        <v>0.96779832565050672</v>
      </c>
      <c r="O82" s="4">
        <f t="shared" si="9"/>
        <v>161.13842122080933</v>
      </c>
      <c r="P82" s="4">
        <f t="shared" si="6"/>
        <v>0</v>
      </c>
    </row>
    <row r="83" spans="3:16" ht="15" x14ac:dyDescent="0.25">
      <c r="C83" s="1">
        <f t="shared" si="3"/>
        <v>45651</v>
      </c>
      <c r="D83" s="20">
        <v>18.100000000000001</v>
      </c>
      <c r="E83" s="20">
        <v>0</v>
      </c>
      <c r="F83" s="43">
        <v>4.5</v>
      </c>
      <c r="G83" s="20"/>
      <c r="H83" s="18">
        <f t="shared" si="13"/>
        <v>10.100000000000001</v>
      </c>
      <c r="I83" s="19">
        <f t="shared" si="10"/>
        <v>603.63800000000003</v>
      </c>
      <c r="J83" s="17">
        <f t="shared" si="4"/>
        <v>0.31938518518518522</v>
      </c>
      <c r="K83" s="17">
        <f t="shared" si="2"/>
        <v>1.0215884865446099</v>
      </c>
      <c r="L83" s="4">
        <f t="shared" si="12"/>
        <v>4.5971481894507447</v>
      </c>
      <c r="M83" s="4">
        <f t="shared" si="7"/>
        <v>4.5971481894507447</v>
      </c>
      <c r="N83" s="26">
        <f t="shared" si="8"/>
        <v>0.94018782601416595</v>
      </c>
      <c r="O83" s="4">
        <f t="shared" si="9"/>
        <v>156.5412730313586</v>
      </c>
      <c r="P83" s="4">
        <f t="shared" si="6"/>
        <v>0</v>
      </c>
    </row>
    <row r="84" spans="3:16" ht="15" x14ac:dyDescent="0.25">
      <c r="C84" s="1">
        <f t="shared" si="3"/>
        <v>45652</v>
      </c>
      <c r="D84" s="20">
        <v>19.7</v>
      </c>
      <c r="E84" s="20">
        <v>0</v>
      </c>
      <c r="F84" s="43">
        <v>4.5652227642591097</v>
      </c>
      <c r="G84" s="20"/>
      <c r="H84" s="18">
        <f t="shared" si="13"/>
        <v>11.7</v>
      </c>
      <c r="I84" s="19">
        <f t="shared" si="10"/>
        <v>615.33800000000008</v>
      </c>
      <c r="J84" s="17">
        <f t="shared" si="4"/>
        <v>0.32557566137566141</v>
      </c>
      <c r="K84" s="17">
        <f t="shared" si="2"/>
        <v>1.0375115005335833</v>
      </c>
      <c r="L84" s="4">
        <f t="shared" si="12"/>
        <v>4.7364711204165424</v>
      </c>
      <c r="M84" s="4">
        <f t="shared" si="7"/>
        <v>4.7364711204165424</v>
      </c>
      <c r="N84" s="26">
        <f t="shared" si="8"/>
        <v>0.91174055201767013</v>
      </c>
      <c r="O84" s="4">
        <f t="shared" si="9"/>
        <v>151.80480191094205</v>
      </c>
      <c r="P84" s="4">
        <f t="shared" si="6"/>
        <v>0</v>
      </c>
    </row>
    <row r="85" spans="3:16" ht="15" x14ac:dyDescent="0.25">
      <c r="C85" s="1">
        <f t="shared" si="3"/>
        <v>45653</v>
      </c>
      <c r="D85" s="20">
        <v>21.3</v>
      </c>
      <c r="E85" s="20">
        <v>7.5</v>
      </c>
      <c r="F85" s="43">
        <v>4.9964000000000004</v>
      </c>
      <c r="G85" s="20">
        <v>27</v>
      </c>
      <c r="H85" s="18">
        <f t="shared" si="13"/>
        <v>13.3</v>
      </c>
      <c r="I85" s="19">
        <f t="shared" si="10"/>
        <v>628.63800000000003</v>
      </c>
      <c r="J85" s="17">
        <f t="shared" si="4"/>
        <v>0.33261269841269842</v>
      </c>
      <c r="K85" s="17">
        <f t="shared" ref="K85:K148" si="14">IF(J85&gt;0.16,2.988041*J85^4-4.052411*J85^3-3.999317*J85^2+6.015032*J85-0.390632,0.4)</f>
        <v>1.0550482167537512</v>
      </c>
      <c r="L85" s="4">
        <f t="shared" ref="L85:L116" si="15">K85*F85</f>
        <v>5.2714429101884424</v>
      </c>
      <c r="M85" s="4">
        <f t="shared" si="7"/>
        <v>5.2714429101884424</v>
      </c>
      <c r="N85" s="26">
        <f t="shared" si="8"/>
        <v>1</v>
      </c>
      <c r="O85" s="4">
        <f t="shared" si="9"/>
        <v>166.49999999999997</v>
      </c>
      <c r="P85" s="4">
        <f t="shared" si="6"/>
        <v>0</v>
      </c>
    </row>
    <row r="86" spans="3:16" ht="15" x14ac:dyDescent="0.25">
      <c r="C86" s="1">
        <f t="shared" ref="C86:C149" si="16">+C85+1</f>
        <v>45654</v>
      </c>
      <c r="D86" s="20">
        <v>22.4</v>
      </c>
      <c r="E86" s="20">
        <v>0</v>
      </c>
      <c r="F86" s="43">
        <v>4.2343858265900076</v>
      </c>
      <c r="G86" s="20"/>
      <c r="H86" s="18">
        <f t="shared" si="13"/>
        <v>14.399999999999999</v>
      </c>
      <c r="I86" s="19">
        <f t="shared" si="10"/>
        <v>643.03800000000001</v>
      </c>
      <c r="J86" s="17">
        <f t="shared" ref="J86:J149" si="17">I86/1890</f>
        <v>0.34023174603174605</v>
      </c>
      <c r="K86" s="17">
        <f t="shared" si="14"/>
        <v>1.073358709675869</v>
      </c>
      <c r="L86" s="4">
        <f t="shared" si="15"/>
        <v>4.5450149070984383</v>
      </c>
      <c r="M86" s="4">
        <f t="shared" ref="M86:M149" si="18">+IF(N85&gt;=$B$14,L86,$B$15*N85*L86)</f>
        <v>4.5450149070984383</v>
      </c>
      <c r="N86" s="26">
        <f t="shared" ref="N86:N149" si="19">+O86/$B$10</f>
        <v>0.97270261317057993</v>
      </c>
      <c r="O86" s="4">
        <f t="shared" ref="O86:O149" si="20">+IF((O85+E86+G86-M86)&gt;$B$10,$B$10,(O85+E86+G86-M86))</f>
        <v>161.95498509290152</v>
      </c>
      <c r="P86" s="4">
        <f t="shared" ref="P86:P149" si="21">+M86-L86</f>
        <v>0</v>
      </c>
    </row>
    <row r="87" spans="3:16" ht="15" x14ac:dyDescent="0.25">
      <c r="C87" s="1">
        <f t="shared" si="16"/>
        <v>45655</v>
      </c>
      <c r="D87" s="20">
        <v>15.6</v>
      </c>
      <c r="E87" s="20">
        <v>0</v>
      </c>
      <c r="F87" s="43">
        <v>4.9814999999999996</v>
      </c>
      <c r="G87" s="20"/>
      <c r="H87" s="18">
        <f t="shared" si="13"/>
        <v>7.6</v>
      </c>
      <c r="I87" s="19">
        <f t="shared" si="10"/>
        <v>650.63800000000003</v>
      </c>
      <c r="J87" s="17">
        <f t="shared" si="17"/>
        <v>0.34425291005291009</v>
      </c>
      <c r="K87" s="17">
        <f t="shared" si="14"/>
        <v>1.0827389207583558</v>
      </c>
      <c r="L87" s="4">
        <f t="shared" si="15"/>
        <v>5.3936639337577486</v>
      </c>
      <c r="M87" s="4">
        <f t="shared" si="18"/>
        <v>5.3936639337577486</v>
      </c>
      <c r="N87" s="26">
        <f t="shared" si="19"/>
        <v>0.9403082351900528</v>
      </c>
      <c r="O87" s="4">
        <f t="shared" si="20"/>
        <v>156.56132115914377</v>
      </c>
      <c r="P87" s="4">
        <f t="shared" si="21"/>
        <v>0</v>
      </c>
    </row>
    <row r="88" spans="3:16" ht="15" x14ac:dyDescent="0.25">
      <c r="C88" s="1">
        <f t="shared" si="16"/>
        <v>45656</v>
      </c>
      <c r="D88" s="20">
        <v>15.8</v>
      </c>
      <c r="E88" s="20">
        <v>0</v>
      </c>
      <c r="F88" s="43">
        <v>4.5187050297447273</v>
      </c>
      <c r="G88" s="20"/>
      <c r="H88" s="18">
        <f t="shared" si="13"/>
        <v>7.8000000000000007</v>
      </c>
      <c r="I88" s="19">
        <f t="shared" si="10"/>
        <v>658.43799999999999</v>
      </c>
      <c r="J88" s="17">
        <f t="shared" si="17"/>
        <v>0.34837989417989418</v>
      </c>
      <c r="K88" s="17">
        <f t="shared" si="14"/>
        <v>1.0921622067363805</v>
      </c>
      <c r="L88" s="4">
        <f t="shared" si="15"/>
        <v>4.9351588568767832</v>
      </c>
      <c r="M88" s="4">
        <f t="shared" si="18"/>
        <v>4.9351588568767832</v>
      </c>
      <c r="N88" s="26">
        <f t="shared" si="19"/>
        <v>0.91066764145505708</v>
      </c>
      <c r="O88" s="4">
        <f t="shared" si="20"/>
        <v>151.62616230226698</v>
      </c>
      <c r="P88" s="4">
        <f t="shared" si="21"/>
        <v>0</v>
      </c>
    </row>
    <row r="89" spans="3:16" ht="15" x14ac:dyDescent="0.25">
      <c r="C89" s="1">
        <f t="shared" si="16"/>
        <v>45657</v>
      </c>
      <c r="D89" s="20">
        <v>20.3</v>
      </c>
      <c r="E89" s="20">
        <v>0</v>
      </c>
      <c r="F89" s="43">
        <v>2.9044047059800597</v>
      </c>
      <c r="G89" s="20"/>
      <c r="H89" s="18">
        <f t="shared" si="13"/>
        <v>12.3</v>
      </c>
      <c r="I89" s="19">
        <f t="shared" si="10"/>
        <v>670.73799999999994</v>
      </c>
      <c r="J89" s="17">
        <f t="shared" si="17"/>
        <v>0.35488783068783064</v>
      </c>
      <c r="K89" s="17">
        <f t="shared" si="14"/>
        <v>1.1066026960250812</v>
      </c>
      <c r="L89" s="4">
        <f t="shared" si="15"/>
        <v>3.2140220779854674</v>
      </c>
      <c r="M89" s="4">
        <f t="shared" si="18"/>
        <v>3.2140220779854674</v>
      </c>
      <c r="N89" s="26">
        <f t="shared" si="19"/>
        <v>0.89136420555124041</v>
      </c>
      <c r="O89" s="4">
        <f t="shared" si="20"/>
        <v>148.4121402242815</v>
      </c>
      <c r="P89" s="4">
        <f t="shared" si="21"/>
        <v>0</v>
      </c>
    </row>
    <row r="90" spans="3:16" ht="15" x14ac:dyDescent="0.25">
      <c r="C90" s="1">
        <f t="shared" si="16"/>
        <v>45658</v>
      </c>
      <c r="D90" s="20">
        <v>23.1</v>
      </c>
      <c r="E90" s="20">
        <v>0</v>
      </c>
      <c r="F90" s="43">
        <v>3.7</v>
      </c>
      <c r="G90" s="20"/>
      <c r="H90" s="18">
        <f t="shared" si="13"/>
        <v>15.100000000000001</v>
      </c>
      <c r="I90" s="19">
        <f t="shared" si="10"/>
        <v>685.83799999999997</v>
      </c>
      <c r="J90" s="17">
        <f t="shared" si="17"/>
        <v>0.36287724867724863</v>
      </c>
      <c r="K90" s="17">
        <f t="shared" si="14"/>
        <v>1.1236290877846686</v>
      </c>
      <c r="L90" s="4">
        <f t="shared" si="15"/>
        <v>4.1574276248032742</v>
      </c>
      <c r="M90" s="4">
        <f t="shared" si="18"/>
        <v>4.1574276248032742</v>
      </c>
      <c r="N90" s="26">
        <f t="shared" si="19"/>
        <v>0.86639467026713668</v>
      </c>
      <c r="O90" s="4">
        <f t="shared" si="20"/>
        <v>144.25471259947824</v>
      </c>
      <c r="P90" s="4">
        <f t="shared" si="21"/>
        <v>0</v>
      </c>
    </row>
    <row r="91" spans="3:16" ht="15" x14ac:dyDescent="0.25">
      <c r="C91" s="1">
        <f t="shared" si="16"/>
        <v>45659</v>
      </c>
      <c r="D91" s="20">
        <v>20.8</v>
      </c>
      <c r="E91" s="20">
        <v>0</v>
      </c>
      <c r="F91" s="43">
        <v>5.3185135234864891</v>
      </c>
      <c r="G91" s="20"/>
      <c r="H91" s="18">
        <f t="shared" si="13"/>
        <v>12.8</v>
      </c>
      <c r="I91" s="19">
        <f t="shared" si="10"/>
        <v>698.63799999999992</v>
      </c>
      <c r="J91" s="17">
        <f t="shared" si="17"/>
        <v>0.36964973544973539</v>
      </c>
      <c r="K91" s="17">
        <f t="shared" si="14"/>
        <v>1.1374571789632824</v>
      </c>
      <c r="L91" s="4">
        <f t="shared" si="15"/>
        <v>6.0495813887030092</v>
      </c>
      <c r="M91" s="4">
        <f t="shared" si="18"/>
        <v>6.0495813887030092</v>
      </c>
      <c r="N91" s="26">
        <f t="shared" si="19"/>
        <v>0.83006084811276426</v>
      </c>
      <c r="O91" s="4">
        <f t="shared" si="20"/>
        <v>138.20513121077522</v>
      </c>
      <c r="P91" s="4">
        <f t="shared" si="21"/>
        <v>0</v>
      </c>
    </row>
    <row r="92" spans="3:16" ht="15" x14ac:dyDescent="0.25">
      <c r="C92" s="1">
        <f t="shared" si="16"/>
        <v>45660</v>
      </c>
      <c r="D92" s="20">
        <v>21.1</v>
      </c>
      <c r="E92" s="20">
        <v>0</v>
      </c>
      <c r="F92" s="43">
        <v>4.904922915438152</v>
      </c>
      <c r="G92" s="20"/>
      <c r="H92" s="18">
        <f t="shared" si="13"/>
        <v>13.100000000000001</v>
      </c>
      <c r="I92" s="19">
        <f t="shared" si="10"/>
        <v>711.73799999999994</v>
      </c>
      <c r="J92" s="17">
        <f t="shared" si="17"/>
        <v>0.37658095238095235</v>
      </c>
      <c r="K92" s="17">
        <f t="shared" si="14"/>
        <v>1.1510353527711392</v>
      </c>
      <c r="L92" s="4">
        <f t="shared" si="15"/>
        <v>5.6457396782865983</v>
      </c>
      <c r="M92" s="4">
        <f t="shared" si="18"/>
        <v>5.6457396782865983</v>
      </c>
      <c r="N92" s="12">
        <f t="shared" si="19"/>
        <v>0.79615250169662855</v>
      </c>
      <c r="O92" s="4">
        <f t="shared" si="20"/>
        <v>132.55939153248863</v>
      </c>
      <c r="P92" s="4">
        <f t="shared" si="21"/>
        <v>0</v>
      </c>
    </row>
    <row r="93" spans="3:16" ht="15" x14ac:dyDescent="0.25">
      <c r="C93" s="1">
        <f t="shared" si="16"/>
        <v>45661</v>
      </c>
      <c r="D93" s="20">
        <v>22.4</v>
      </c>
      <c r="E93" s="20">
        <v>0</v>
      </c>
      <c r="F93" s="43">
        <v>4.4351796846802269</v>
      </c>
      <c r="G93" s="20"/>
      <c r="H93" s="18">
        <f t="shared" si="13"/>
        <v>14.399999999999999</v>
      </c>
      <c r="I93" s="19">
        <f t="shared" si="10"/>
        <v>726.13799999999992</v>
      </c>
      <c r="J93" s="17">
        <f t="shared" si="17"/>
        <v>0.38419999999999993</v>
      </c>
      <c r="K93" s="17">
        <f t="shared" si="14"/>
        <v>1.1652919916487843</v>
      </c>
      <c r="L93" s="4">
        <f t="shared" si="15"/>
        <v>5.1682793680812491</v>
      </c>
      <c r="M93" s="4">
        <f>+IF(N92&gt;=$B$14,L93,$B$15*N92*L93)</f>
        <v>5.1434231854561965</v>
      </c>
      <c r="N93" s="26">
        <f t="shared" si="19"/>
        <v>0.76526107115334807</v>
      </c>
      <c r="O93" s="4">
        <f t="shared" si="20"/>
        <v>127.41596834703243</v>
      </c>
      <c r="P93" s="4">
        <f t="shared" si="21"/>
        <v>-2.4856182625052625E-2</v>
      </c>
    </row>
    <row r="94" spans="3:16" ht="15" x14ac:dyDescent="0.25">
      <c r="C94" s="1">
        <f t="shared" si="16"/>
        <v>45662</v>
      </c>
      <c r="D94" s="20">
        <v>23.9</v>
      </c>
      <c r="E94" s="20">
        <v>29</v>
      </c>
      <c r="F94" s="43">
        <v>4.8442709891113891</v>
      </c>
      <c r="G94" s="20"/>
      <c r="H94" s="18">
        <f t="shared" si="13"/>
        <v>15.899999999999999</v>
      </c>
      <c r="I94" s="19">
        <f t="shared" si="10"/>
        <v>742.0379999999999</v>
      </c>
      <c r="J94" s="17">
        <f t="shared" si="17"/>
        <v>0.39261269841269836</v>
      </c>
      <c r="K94" s="17">
        <f t="shared" si="14"/>
        <v>1.1802213570978615</v>
      </c>
      <c r="L94" s="4">
        <f t="shared" si="15"/>
        <v>5.7173120809188429</v>
      </c>
      <c r="M94" s="4">
        <f t="shared" si="18"/>
        <v>5.4690454589524133</v>
      </c>
      <c r="N94" s="26">
        <f t="shared" si="19"/>
        <v>0.90658812545393419</v>
      </c>
      <c r="O94" s="4">
        <f t="shared" si="20"/>
        <v>150.94692288808002</v>
      </c>
      <c r="P94" s="4">
        <f t="shared" si="21"/>
        <v>-0.24826662196642957</v>
      </c>
    </row>
    <row r="95" spans="3:16" ht="15" x14ac:dyDescent="0.25">
      <c r="C95" s="1">
        <f t="shared" si="16"/>
        <v>45663</v>
      </c>
      <c r="D95" s="20">
        <v>23.4</v>
      </c>
      <c r="E95" s="20">
        <v>2.5</v>
      </c>
      <c r="F95" s="43">
        <v>4.244664784560702</v>
      </c>
      <c r="G95" s="20"/>
      <c r="H95" s="18">
        <f t="shared" si="13"/>
        <v>15.399999999999999</v>
      </c>
      <c r="I95" s="19">
        <f t="shared" si="10"/>
        <v>757.43799999999987</v>
      </c>
      <c r="J95" s="17">
        <f t="shared" si="17"/>
        <v>0.40076084656084648</v>
      </c>
      <c r="K95" s="17">
        <f t="shared" si="14"/>
        <v>1.193870413988785</v>
      </c>
      <c r="L95" s="4">
        <f t="shared" si="15"/>
        <v>5.0675797035871026</v>
      </c>
      <c r="M95" s="4">
        <f t="shared" si="18"/>
        <v>5.0675797035871026</v>
      </c>
      <c r="N95" s="26">
        <f t="shared" si="19"/>
        <v>0.89116722633329093</v>
      </c>
      <c r="O95" s="4">
        <f t="shared" si="20"/>
        <v>148.37934318449291</v>
      </c>
      <c r="P95" s="4">
        <f t="shared" si="21"/>
        <v>0</v>
      </c>
    </row>
    <row r="96" spans="3:16" ht="15" x14ac:dyDescent="0.25">
      <c r="C96" s="1">
        <f t="shared" si="16"/>
        <v>45664</v>
      </c>
      <c r="D96" s="20">
        <v>22.5</v>
      </c>
      <c r="E96" s="20">
        <v>12</v>
      </c>
      <c r="F96" s="43">
        <v>4.1862372784340742</v>
      </c>
      <c r="G96" s="20"/>
      <c r="H96" s="18">
        <f t="shared" si="13"/>
        <v>14.5</v>
      </c>
      <c r="I96" s="19">
        <f t="shared" si="10"/>
        <v>771.93799999999987</v>
      </c>
      <c r="J96" s="17">
        <f t="shared" si="17"/>
        <v>0.40843280423280415</v>
      </c>
      <c r="K96" s="17">
        <f t="shared" si="14"/>
        <v>1.2059945205732334</v>
      </c>
      <c r="L96" s="4">
        <f t="shared" si="15"/>
        <v>5.0485792196108985</v>
      </c>
      <c r="M96" s="4">
        <f t="shared" si="18"/>
        <v>5.0485792196108985</v>
      </c>
      <c r="N96" s="26">
        <f t="shared" si="19"/>
        <v>0.93291750129058282</v>
      </c>
      <c r="O96" s="4">
        <f t="shared" si="20"/>
        <v>155.33076396488201</v>
      </c>
      <c r="P96" s="4">
        <f t="shared" si="21"/>
        <v>0</v>
      </c>
    </row>
    <row r="97" spans="3:18" ht="15" x14ac:dyDescent="0.25">
      <c r="C97" s="1">
        <f t="shared" si="16"/>
        <v>45665</v>
      </c>
      <c r="D97" s="20">
        <v>22.2</v>
      </c>
      <c r="E97" s="20">
        <v>0</v>
      </c>
      <c r="F97" s="43"/>
      <c r="G97" s="20"/>
      <c r="H97" s="18">
        <f t="shared" si="13"/>
        <v>14.2</v>
      </c>
      <c r="I97" s="19">
        <f t="shared" si="10"/>
        <v>786.13799999999992</v>
      </c>
      <c r="J97" s="17">
        <f t="shared" si="17"/>
        <v>0.41594603174603173</v>
      </c>
      <c r="K97" s="17">
        <f t="shared" si="14"/>
        <v>1.2171862175043362</v>
      </c>
      <c r="L97" s="4">
        <f t="shared" si="15"/>
        <v>0</v>
      </c>
      <c r="M97" s="4">
        <f t="shared" si="18"/>
        <v>0</v>
      </c>
      <c r="N97" s="26">
        <f t="shared" si="19"/>
        <v>0.93291750129058282</v>
      </c>
      <c r="O97" s="4">
        <f t="shared" si="20"/>
        <v>155.33076396488201</v>
      </c>
      <c r="P97" s="4">
        <f t="shared" si="21"/>
        <v>0</v>
      </c>
    </row>
    <row r="98" spans="3:18" ht="15" x14ac:dyDescent="0.25">
      <c r="C98" s="1">
        <f t="shared" si="16"/>
        <v>45666</v>
      </c>
      <c r="D98" s="20">
        <v>22.55</v>
      </c>
      <c r="E98" s="20">
        <v>22</v>
      </c>
      <c r="F98" s="43">
        <v>4.5571780235715265</v>
      </c>
      <c r="G98" s="20">
        <v>22.7</v>
      </c>
      <c r="H98" s="18">
        <f t="shared" si="13"/>
        <v>14.55</v>
      </c>
      <c r="I98" s="19">
        <f t="shared" si="10"/>
        <v>800.68799999999987</v>
      </c>
      <c r="J98" s="17">
        <f t="shared" si="17"/>
        <v>0.42364444444444438</v>
      </c>
      <c r="K98" s="17">
        <f t="shared" si="14"/>
        <v>1.2279565269634727</v>
      </c>
      <c r="L98" s="4">
        <f t="shared" si="15"/>
        <v>5.5960164985791545</v>
      </c>
      <c r="M98" s="4">
        <f t="shared" si="18"/>
        <v>5.5960164985791545</v>
      </c>
      <c r="N98" s="26">
        <f t="shared" si="19"/>
        <v>1</v>
      </c>
      <c r="O98" s="4">
        <f t="shared" si="20"/>
        <v>166.49999999999997</v>
      </c>
      <c r="P98" s="4">
        <f t="shared" si="21"/>
        <v>0</v>
      </c>
    </row>
    <row r="99" spans="3:18" ht="15" x14ac:dyDescent="0.25">
      <c r="C99" s="1">
        <f t="shared" si="16"/>
        <v>45667</v>
      </c>
      <c r="D99" s="20">
        <v>19.399999999999999</v>
      </c>
      <c r="E99" s="20">
        <v>3.5</v>
      </c>
      <c r="F99" s="43">
        <v>3.9</v>
      </c>
      <c r="G99" s="20"/>
      <c r="H99" s="18">
        <f t="shared" si="13"/>
        <v>11.399999999999999</v>
      </c>
      <c r="I99" s="19">
        <f t="shared" si="10"/>
        <v>812.08799999999985</v>
      </c>
      <c r="J99" s="17">
        <f t="shared" si="17"/>
        <v>0.42967619047619038</v>
      </c>
      <c r="K99" s="17">
        <f t="shared" si="14"/>
        <v>1.235903723445074</v>
      </c>
      <c r="L99" s="4">
        <f t="shared" si="15"/>
        <v>4.8200245214357889</v>
      </c>
      <c r="M99" s="4">
        <f t="shared" si="18"/>
        <v>4.8200245214357889</v>
      </c>
      <c r="N99" s="26">
        <f t="shared" si="19"/>
        <v>0.99207192479618145</v>
      </c>
      <c r="O99" s="4">
        <f t="shared" si="20"/>
        <v>165.17997547856419</v>
      </c>
      <c r="P99" s="4">
        <f t="shared" si="21"/>
        <v>0</v>
      </c>
      <c r="Q99" s="3"/>
      <c r="R99" s="3"/>
    </row>
    <row r="100" spans="3:18" ht="15" x14ac:dyDescent="0.25">
      <c r="C100" s="1">
        <f t="shared" si="16"/>
        <v>45668</v>
      </c>
      <c r="D100" s="20">
        <v>16.2</v>
      </c>
      <c r="E100" s="20">
        <v>0</v>
      </c>
      <c r="F100" s="43">
        <v>4.4000000000000004</v>
      </c>
      <c r="G100" s="20">
        <v>23</v>
      </c>
      <c r="H100" s="18">
        <f t="shared" si="13"/>
        <v>8.1999999999999993</v>
      </c>
      <c r="I100" s="19">
        <f t="shared" si="10"/>
        <v>820.2879999999999</v>
      </c>
      <c r="J100" s="17">
        <f t="shared" si="17"/>
        <v>0.43401481481481474</v>
      </c>
      <c r="K100" s="17">
        <f t="shared" si="14"/>
        <v>1.2413540026919074</v>
      </c>
      <c r="L100" s="4">
        <f t="shared" si="15"/>
        <v>5.4619576118443929</v>
      </c>
      <c r="M100" s="4">
        <f t="shared" si="18"/>
        <v>5.4619576118443929</v>
      </c>
      <c r="N100" s="26">
        <f t="shared" si="19"/>
        <v>1</v>
      </c>
      <c r="O100" s="4">
        <f t="shared" si="20"/>
        <v>166.49999999999997</v>
      </c>
      <c r="P100" s="4">
        <f t="shared" si="21"/>
        <v>0</v>
      </c>
    </row>
    <row r="101" spans="3:18" ht="15" x14ac:dyDescent="0.25">
      <c r="C101" s="1">
        <f t="shared" si="16"/>
        <v>45669</v>
      </c>
      <c r="D101" s="20">
        <v>16.2</v>
      </c>
      <c r="E101" s="20">
        <v>0</v>
      </c>
      <c r="F101" s="43">
        <v>4</v>
      </c>
      <c r="G101" s="20"/>
      <c r="H101" s="18">
        <f t="shared" ref="H101:H132" si="22">IF(D101-8&lt;0,0,D101-8)</f>
        <v>8.1999999999999993</v>
      </c>
      <c r="I101" s="19">
        <f t="shared" si="10"/>
        <v>828.48799999999994</v>
      </c>
      <c r="J101" s="17">
        <f t="shared" si="17"/>
        <v>0.43835343915343911</v>
      </c>
      <c r="K101" s="17">
        <f t="shared" si="14"/>
        <v>1.246582217072334</v>
      </c>
      <c r="L101" s="4">
        <f t="shared" si="15"/>
        <v>4.9863288682893359</v>
      </c>
      <c r="M101" s="4">
        <f t="shared" si="18"/>
        <v>4.9863288682893359</v>
      </c>
      <c r="N101" s="26">
        <f t="shared" si="19"/>
        <v>0.97005207886913303</v>
      </c>
      <c r="O101" s="4">
        <f t="shared" si="20"/>
        <v>161.51367113171062</v>
      </c>
      <c r="P101" s="4">
        <f t="shared" si="21"/>
        <v>0</v>
      </c>
    </row>
    <row r="102" spans="3:18" ht="15" x14ac:dyDescent="0.25">
      <c r="C102" s="1">
        <f t="shared" si="16"/>
        <v>45670</v>
      </c>
      <c r="D102" s="20">
        <v>20.8</v>
      </c>
      <c r="E102" s="20">
        <v>0</v>
      </c>
      <c r="F102" s="43">
        <v>5.4</v>
      </c>
      <c r="G102" s="20"/>
      <c r="H102" s="18">
        <f t="shared" si="22"/>
        <v>12.8</v>
      </c>
      <c r="I102" s="19">
        <f t="shared" ref="I102:I165" si="23">+H102+I101</f>
        <v>841.2879999999999</v>
      </c>
      <c r="J102" s="17">
        <f t="shared" si="17"/>
        <v>0.44512592592592587</v>
      </c>
      <c r="K102" s="17">
        <f t="shared" si="14"/>
        <v>1.2543008248202527</v>
      </c>
      <c r="L102" s="4">
        <f t="shared" si="15"/>
        <v>6.7732244540293651</v>
      </c>
      <c r="M102" s="4">
        <f t="shared" si="18"/>
        <v>6.7732244540293651</v>
      </c>
      <c r="N102" s="26">
        <f t="shared" si="19"/>
        <v>0.92937205211820595</v>
      </c>
      <c r="O102" s="4">
        <f t="shared" si="20"/>
        <v>154.74044667768126</v>
      </c>
      <c r="P102" s="4">
        <f t="shared" si="21"/>
        <v>0</v>
      </c>
    </row>
    <row r="103" spans="3:18" ht="15" x14ac:dyDescent="0.25">
      <c r="C103" s="1">
        <f t="shared" si="16"/>
        <v>45671</v>
      </c>
      <c r="D103" s="20">
        <v>21.9</v>
      </c>
      <c r="E103" s="20">
        <v>0</v>
      </c>
      <c r="F103" s="43">
        <v>6.2</v>
      </c>
      <c r="G103" s="20"/>
      <c r="H103" s="18">
        <f t="shared" si="22"/>
        <v>13.899999999999999</v>
      </c>
      <c r="I103" s="19">
        <f t="shared" si="23"/>
        <v>855.18799999999987</v>
      </c>
      <c r="J103" s="17">
        <f t="shared" si="17"/>
        <v>0.45248042328042321</v>
      </c>
      <c r="K103" s="17">
        <f t="shared" si="14"/>
        <v>1.2620741559868782</v>
      </c>
      <c r="L103" s="4">
        <f t="shared" si="15"/>
        <v>7.8248597671186451</v>
      </c>
      <c r="M103" s="4">
        <f t="shared" si="18"/>
        <v>7.8248597671186451</v>
      </c>
      <c r="N103" s="26">
        <f t="shared" si="19"/>
        <v>0.88237589736073652</v>
      </c>
      <c r="O103" s="4">
        <f t="shared" si="20"/>
        <v>146.91558691056261</v>
      </c>
      <c r="P103" s="4">
        <f t="shared" si="21"/>
        <v>0</v>
      </c>
    </row>
    <row r="104" spans="3:18" ht="15" x14ac:dyDescent="0.25">
      <c r="C104" s="1">
        <f t="shared" si="16"/>
        <v>45672</v>
      </c>
      <c r="D104" s="20">
        <v>22.6</v>
      </c>
      <c r="E104" s="20">
        <v>0</v>
      </c>
      <c r="F104" s="43">
        <v>5.9</v>
      </c>
      <c r="G104" s="20"/>
      <c r="H104" s="18">
        <f t="shared" si="22"/>
        <v>14.600000000000001</v>
      </c>
      <c r="I104" s="19">
        <f t="shared" si="23"/>
        <v>869.7879999999999</v>
      </c>
      <c r="J104" s="17">
        <f t="shared" si="17"/>
        <v>0.46020529100529095</v>
      </c>
      <c r="K104" s="17">
        <f t="shared" si="14"/>
        <v>1.2695599580015484</v>
      </c>
      <c r="L104" s="4">
        <f t="shared" si="15"/>
        <v>7.4904037522091365</v>
      </c>
      <c r="M104" s="4">
        <f t="shared" si="18"/>
        <v>7.4904037522091365</v>
      </c>
      <c r="N104" s="26">
        <f t="shared" si="19"/>
        <v>0.83738848743755845</v>
      </c>
      <c r="O104" s="4">
        <f t="shared" si="20"/>
        <v>139.42518315835346</v>
      </c>
      <c r="P104" s="4">
        <f t="shared" si="21"/>
        <v>0</v>
      </c>
    </row>
    <row r="105" spans="3:18" ht="15" x14ac:dyDescent="0.25">
      <c r="C105" s="1">
        <f t="shared" si="16"/>
        <v>45673</v>
      </c>
      <c r="D105" s="20">
        <v>22.6</v>
      </c>
      <c r="E105" s="20">
        <v>0</v>
      </c>
      <c r="F105" s="43">
        <v>3.4</v>
      </c>
      <c r="G105" s="20">
        <v>22.7</v>
      </c>
      <c r="H105" s="18">
        <f t="shared" si="22"/>
        <v>14.600000000000001</v>
      </c>
      <c r="I105" s="19">
        <f t="shared" si="23"/>
        <v>884.38799999999992</v>
      </c>
      <c r="J105" s="17">
        <f t="shared" si="17"/>
        <v>0.4679301587301587</v>
      </c>
      <c r="K105" s="17">
        <f t="shared" si="14"/>
        <v>1.2763539095303407</v>
      </c>
      <c r="L105" s="4">
        <f t="shared" si="15"/>
        <v>4.339603292403158</v>
      </c>
      <c r="M105" s="4">
        <f t="shared" si="18"/>
        <v>4.339603292403158</v>
      </c>
      <c r="N105" s="26">
        <f t="shared" si="19"/>
        <v>0.94766114033603799</v>
      </c>
      <c r="O105" s="4">
        <f t="shared" si="20"/>
        <v>157.7855798659503</v>
      </c>
      <c r="P105" s="4">
        <f t="shared" si="21"/>
        <v>0</v>
      </c>
    </row>
    <row r="106" spans="3:18" ht="15" x14ac:dyDescent="0.25">
      <c r="C106" s="1">
        <f t="shared" si="16"/>
        <v>45674</v>
      </c>
      <c r="D106" s="20">
        <v>23.1</v>
      </c>
      <c r="E106" s="20">
        <v>0</v>
      </c>
      <c r="F106" s="43">
        <v>5.8</v>
      </c>
      <c r="G106" s="20"/>
      <c r="H106" s="18">
        <f t="shared" si="22"/>
        <v>15.100000000000001</v>
      </c>
      <c r="I106" s="19">
        <f t="shared" si="23"/>
        <v>899.48799999999994</v>
      </c>
      <c r="J106" s="17">
        <f t="shared" si="17"/>
        <v>0.47591957671957669</v>
      </c>
      <c r="K106" s="17">
        <f t="shared" si="14"/>
        <v>1.2826571335446659</v>
      </c>
      <c r="L106" s="4">
        <f t="shared" si="15"/>
        <v>7.4394113745590618</v>
      </c>
      <c r="M106" s="4">
        <f t="shared" si="18"/>
        <v>7.4394113745590618</v>
      </c>
      <c r="N106" s="26">
        <f t="shared" si="19"/>
        <v>0.90297999093928683</v>
      </c>
      <c r="O106" s="4">
        <f t="shared" si="20"/>
        <v>150.34616849139124</v>
      </c>
      <c r="P106" s="4">
        <f t="shared" si="21"/>
        <v>0</v>
      </c>
      <c r="Q106" s="4"/>
      <c r="R106" s="4"/>
    </row>
    <row r="107" spans="3:18" ht="15" x14ac:dyDescent="0.25">
      <c r="C107" s="1">
        <f t="shared" si="16"/>
        <v>45675</v>
      </c>
      <c r="D107" s="20">
        <v>24.2</v>
      </c>
      <c r="E107" s="20">
        <v>0</v>
      </c>
      <c r="F107" s="43">
        <v>5.6</v>
      </c>
      <c r="G107" s="20"/>
      <c r="H107" s="18">
        <f t="shared" si="22"/>
        <v>16.2</v>
      </c>
      <c r="I107" s="19">
        <f t="shared" si="23"/>
        <v>915.68799999999999</v>
      </c>
      <c r="J107" s="17">
        <f t="shared" si="17"/>
        <v>0.48449100529100531</v>
      </c>
      <c r="K107" s="17">
        <f t="shared" si="14"/>
        <v>1.2886071116195845</v>
      </c>
      <c r="L107" s="4">
        <f t="shared" si="15"/>
        <v>7.2161998250696726</v>
      </c>
      <c r="M107" s="4">
        <f t="shared" si="18"/>
        <v>7.2161998250696726</v>
      </c>
      <c r="N107" s="26">
        <f t="shared" si="19"/>
        <v>0.85963945144937892</v>
      </c>
      <c r="O107" s="4">
        <f t="shared" si="20"/>
        <v>143.12996866632156</v>
      </c>
      <c r="P107" s="4">
        <f t="shared" si="21"/>
        <v>0</v>
      </c>
    </row>
    <row r="108" spans="3:18" ht="15" x14ac:dyDescent="0.25">
      <c r="C108" s="1">
        <f t="shared" si="16"/>
        <v>45676</v>
      </c>
      <c r="D108" s="20">
        <v>19.399999999999999</v>
      </c>
      <c r="E108" s="20">
        <v>0</v>
      </c>
      <c r="F108" s="43">
        <v>4.9000000000000004</v>
      </c>
      <c r="G108" s="20"/>
      <c r="H108" s="18">
        <f t="shared" si="22"/>
        <v>11.399999999999999</v>
      </c>
      <c r="I108" s="19">
        <f t="shared" si="23"/>
        <v>927.08799999999997</v>
      </c>
      <c r="J108" s="17">
        <f t="shared" si="17"/>
        <v>0.4905227513227513</v>
      </c>
      <c r="K108" s="17">
        <f t="shared" si="14"/>
        <v>1.2922933566983086</v>
      </c>
      <c r="L108" s="4">
        <f t="shared" si="15"/>
        <v>6.3322374478217123</v>
      </c>
      <c r="M108" s="4">
        <f t="shared" si="18"/>
        <v>6.3322374478217123</v>
      </c>
      <c r="N108" s="26">
        <f t="shared" si="19"/>
        <v>0.82160799530630557</v>
      </c>
      <c r="O108" s="4">
        <f t="shared" si="20"/>
        <v>136.79773121849985</v>
      </c>
      <c r="P108" s="4">
        <f t="shared" si="21"/>
        <v>0</v>
      </c>
    </row>
    <row r="109" spans="3:18" ht="15" x14ac:dyDescent="0.25">
      <c r="C109" s="1">
        <f t="shared" si="16"/>
        <v>45677</v>
      </c>
      <c r="D109" s="20">
        <v>18.100000000000001</v>
      </c>
      <c r="E109" s="20">
        <v>0</v>
      </c>
      <c r="F109" s="43">
        <v>4.7</v>
      </c>
      <c r="G109" s="20"/>
      <c r="H109" s="18">
        <f t="shared" si="22"/>
        <v>10.100000000000001</v>
      </c>
      <c r="I109" s="19">
        <f t="shared" si="23"/>
        <v>937.18799999999999</v>
      </c>
      <c r="J109" s="17">
        <f t="shared" si="17"/>
        <v>0.49586666666666668</v>
      </c>
      <c r="K109" s="17">
        <f t="shared" si="14"/>
        <v>1.2952157675331271</v>
      </c>
      <c r="L109" s="4">
        <f t="shared" si="15"/>
        <v>6.0875141074056973</v>
      </c>
      <c r="M109" s="4">
        <f t="shared" si="18"/>
        <v>6.0875141074056973</v>
      </c>
      <c r="N109" s="26">
        <f t="shared" si="19"/>
        <v>0.78504634901558068</v>
      </c>
      <c r="O109" s="4">
        <f t="shared" si="20"/>
        <v>130.71021711109415</v>
      </c>
      <c r="P109" s="4">
        <f t="shared" si="21"/>
        <v>0</v>
      </c>
    </row>
    <row r="110" spans="3:18" ht="15" x14ac:dyDescent="0.25">
      <c r="C110" s="1">
        <f t="shared" si="16"/>
        <v>45678</v>
      </c>
      <c r="D110" s="20">
        <v>20.100000000000001</v>
      </c>
      <c r="E110" s="20">
        <v>0</v>
      </c>
      <c r="F110" s="43">
        <v>4.9000000000000004</v>
      </c>
      <c r="G110" s="20"/>
      <c r="H110" s="18">
        <f t="shared" si="22"/>
        <v>12.100000000000001</v>
      </c>
      <c r="I110" s="19">
        <f t="shared" si="23"/>
        <v>949.28800000000001</v>
      </c>
      <c r="J110" s="17">
        <f t="shared" si="17"/>
        <v>0.50226878306878309</v>
      </c>
      <c r="K110" s="17">
        <f t="shared" si="14"/>
        <v>1.2982944533635705</v>
      </c>
      <c r="L110" s="4">
        <f t="shared" si="15"/>
        <v>6.361642821481496</v>
      </c>
      <c r="M110" s="4">
        <f t="shared" si="18"/>
        <v>6.2427305884315327</v>
      </c>
      <c r="N110" s="26">
        <f t="shared" si="19"/>
        <v>0.74755247160758342</v>
      </c>
      <c r="O110" s="4">
        <f t="shared" si="20"/>
        <v>124.46748652266263</v>
      </c>
      <c r="P110" s="4">
        <f t="shared" si="21"/>
        <v>-0.11891223304996323</v>
      </c>
    </row>
    <row r="111" spans="3:18" ht="15" x14ac:dyDescent="0.25">
      <c r="C111" s="1">
        <f t="shared" si="16"/>
        <v>45679</v>
      </c>
      <c r="D111" s="20">
        <v>23.1</v>
      </c>
      <c r="E111" s="20">
        <v>0</v>
      </c>
      <c r="F111" s="43">
        <v>5.3</v>
      </c>
      <c r="G111" s="20"/>
      <c r="H111" s="18">
        <f t="shared" si="22"/>
        <v>15.100000000000001</v>
      </c>
      <c r="I111" s="19">
        <f t="shared" si="23"/>
        <v>964.38800000000003</v>
      </c>
      <c r="J111" s="17">
        <f t="shared" si="17"/>
        <v>0.51025820105820108</v>
      </c>
      <c r="K111" s="17">
        <f t="shared" si="14"/>
        <v>1.3014949269956699</v>
      </c>
      <c r="L111" s="4">
        <f t="shared" si="15"/>
        <v>6.8979231130770504</v>
      </c>
      <c r="M111" s="4">
        <f t="shared" si="18"/>
        <v>6.4456993401747811</v>
      </c>
      <c r="N111" s="26">
        <f t="shared" si="19"/>
        <v>0.70883956265758474</v>
      </c>
      <c r="O111" s="4">
        <f t="shared" si="20"/>
        <v>118.02178718248784</v>
      </c>
      <c r="P111" s="4">
        <f t="shared" si="21"/>
        <v>-0.45222377290226934</v>
      </c>
    </row>
    <row r="112" spans="3:18" ht="15" x14ac:dyDescent="0.25">
      <c r="C112" s="1">
        <f t="shared" si="16"/>
        <v>45680</v>
      </c>
      <c r="D112" s="20">
        <v>22.3</v>
      </c>
      <c r="E112" s="20">
        <v>0</v>
      </c>
      <c r="F112" s="43">
        <v>5.5504215680215374</v>
      </c>
      <c r="G112" s="20">
        <v>24.3</v>
      </c>
      <c r="H112" s="18">
        <f t="shared" si="22"/>
        <v>14.3</v>
      </c>
      <c r="I112" s="19">
        <f t="shared" si="23"/>
        <v>978.68799999999999</v>
      </c>
      <c r="J112" s="17">
        <f t="shared" si="17"/>
        <v>0.51782433862433863</v>
      </c>
      <c r="K112" s="17">
        <f t="shared" si="14"/>
        <v>1.3038743393287091</v>
      </c>
      <c r="L112" s="4">
        <f t="shared" si="15"/>
        <v>7.2370522549998997</v>
      </c>
      <c r="M112" s="4">
        <f t="shared" si="18"/>
        <v>6.4123861942052702</v>
      </c>
      <c r="N112" s="26">
        <f t="shared" si="19"/>
        <v>0.81627267860830377</v>
      </c>
      <c r="O112" s="4">
        <f t="shared" si="20"/>
        <v>135.90940098828256</v>
      </c>
      <c r="P112" s="4">
        <f t="shared" si="21"/>
        <v>-0.82466606079462945</v>
      </c>
    </row>
    <row r="113" spans="3:18" ht="15" x14ac:dyDescent="0.25">
      <c r="C113" s="1">
        <f t="shared" si="16"/>
        <v>45681</v>
      </c>
      <c r="D113" s="20">
        <v>23</v>
      </c>
      <c r="E113" s="20">
        <v>0</v>
      </c>
      <c r="F113" s="43">
        <v>5.7834832863065389</v>
      </c>
      <c r="G113" s="20"/>
      <c r="H113" s="18">
        <f t="shared" si="22"/>
        <v>15</v>
      </c>
      <c r="I113" s="19">
        <f t="shared" si="23"/>
        <v>993.68799999999999</v>
      </c>
      <c r="J113" s="17">
        <f t="shared" si="17"/>
        <v>0.52576084656084654</v>
      </c>
      <c r="K113" s="17">
        <f t="shared" si="14"/>
        <v>1.3056952042498309</v>
      </c>
      <c r="L113" s="4">
        <f t="shared" si="15"/>
        <v>7.551466390789499</v>
      </c>
      <c r="M113" s="4">
        <f t="shared" si="18"/>
        <v>7.551466390789499</v>
      </c>
      <c r="N113" s="26">
        <f t="shared" si="19"/>
        <v>0.77091852611106959</v>
      </c>
      <c r="O113" s="4">
        <f t="shared" si="20"/>
        <v>128.35793459749306</v>
      </c>
      <c r="P113" s="4">
        <f t="shared" si="21"/>
        <v>0</v>
      </c>
      <c r="Q113" s="4"/>
      <c r="R113" s="4"/>
    </row>
    <row r="114" spans="3:18" ht="15" x14ac:dyDescent="0.25">
      <c r="C114" s="1">
        <f t="shared" si="16"/>
        <v>45682</v>
      </c>
      <c r="D114" s="20">
        <v>23.5</v>
      </c>
      <c r="E114" s="20">
        <v>0</v>
      </c>
      <c r="F114" s="43">
        <v>5.982412031104607</v>
      </c>
      <c r="G114" s="20">
        <v>18</v>
      </c>
      <c r="H114" s="18">
        <f t="shared" si="22"/>
        <v>15.5</v>
      </c>
      <c r="I114" s="19">
        <f t="shared" si="23"/>
        <v>1009.188</v>
      </c>
      <c r="J114" s="17">
        <f t="shared" si="17"/>
        <v>0.53396190476190475</v>
      </c>
      <c r="K114" s="17">
        <f t="shared" si="14"/>
        <v>1.3068575320481992</v>
      </c>
      <c r="L114" s="4">
        <f t="shared" si="15"/>
        <v>7.8181602226648215</v>
      </c>
      <c r="M114" s="4">
        <f t="shared" si="18"/>
        <v>7.5339556946961945</v>
      </c>
      <c r="N114" s="26">
        <f t="shared" si="19"/>
        <v>0.83377765106784907</v>
      </c>
      <c r="O114" s="4">
        <f t="shared" si="20"/>
        <v>138.82397890279685</v>
      </c>
      <c r="P114" s="4">
        <f t="shared" si="21"/>
        <v>-0.28420452796862694</v>
      </c>
    </row>
    <row r="115" spans="3:18" ht="15" x14ac:dyDescent="0.25">
      <c r="C115" s="1">
        <f t="shared" si="16"/>
        <v>45683</v>
      </c>
      <c r="D115" s="20">
        <v>24</v>
      </c>
      <c r="E115" s="20">
        <v>0</v>
      </c>
      <c r="F115" s="43">
        <v>5.7316662937305125</v>
      </c>
      <c r="G115" s="20"/>
      <c r="H115" s="18">
        <f t="shared" si="22"/>
        <v>16</v>
      </c>
      <c r="I115" s="19">
        <f t="shared" si="23"/>
        <v>1025.1880000000001</v>
      </c>
      <c r="J115" s="17">
        <f t="shared" si="17"/>
        <v>0.54242751322751326</v>
      </c>
      <c r="K115" s="17">
        <f t="shared" si="14"/>
        <v>1.3072985007019384</v>
      </c>
      <c r="L115" s="4">
        <f t="shared" si="15"/>
        <v>7.4929987523177353</v>
      </c>
      <c r="M115" s="4">
        <f t="shared" si="18"/>
        <v>7.4929987523177353</v>
      </c>
      <c r="N115" s="26">
        <f t="shared" si="19"/>
        <v>0.78877465555843329</v>
      </c>
      <c r="O115" s="4">
        <f t="shared" si="20"/>
        <v>131.33098015047912</v>
      </c>
      <c r="P115" s="4">
        <f t="shared" si="21"/>
        <v>0</v>
      </c>
    </row>
    <row r="116" spans="3:18" ht="15" x14ac:dyDescent="0.25">
      <c r="C116" s="1">
        <f t="shared" si="16"/>
        <v>45684</v>
      </c>
      <c r="D116" s="20">
        <v>24.5</v>
      </c>
      <c r="E116" s="20">
        <v>0</v>
      </c>
      <c r="F116" s="43">
        <v>5.6079905168766944</v>
      </c>
      <c r="G116" s="20"/>
      <c r="H116" s="18">
        <f t="shared" si="22"/>
        <v>16.5</v>
      </c>
      <c r="I116" s="19">
        <f t="shared" si="23"/>
        <v>1041.6880000000001</v>
      </c>
      <c r="J116" s="17">
        <f t="shared" si="17"/>
        <v>0.55115767195767196</v>
      </c>
      <c r="K116" s="17">
        <f t="shared" si="14"/>
        <v>1.3069549191835548</v>
      </c>
      <c r="L116" s="4">
        <f t="shared" si="15"/>
        <v>7.3293907927667217</v>
      </c>
      <c r="M116" s="4">
        <f t="shared" si="18"/>
        <v>7.2265471225221543</v>
      </c>
      <c r="N116" s="26">
        <f t="shared" si="19"/>
        <v>0.74537197013787981</v>
      </c>
      <c r="O116" s="4">
        <f t="shared" si="20"/>
        <v>124.10443302795697</v>
      </c>
      <c r="P116" s="4">
        <f t="shared" si="21"/>
        <v>-0.10284367024456742</v>
      </c>
    </row>
    <row r="117" spans="3:18" ht="15" x14ac:dyDescent="0.25">
      <c r="C117" s="1">
        <f t="shared" si="16"/>
        <v>45685</v>
      </c>
      <c r="D117" s="20">
        <v>23.4</v>
      </c>
      <c r="E117" s="20">
        <v>0</v>
      </c>
      <c r="F117" s="43">
        <v>5.6523565999949383</v>
      </c>
      <c r="G117" s="20"/>
      <c r="H117" s="18">
        <f t="shared" si="22"/>
        <v>15.399999999999999</v>
      </c>
      <c r="I117" s="19">
        <f t="shared" si="23"/>
        <v>1057.0880000000002</v>
      </c>
      <c r="J117" s="17">
        <f t="shared" si="17"/>
        <v>0.5593058201058202</v>
      </c>
      <c r="K117" s="17">
        <f t="shared" si="14"/>
        <v>1.3059115414570668</v>
      </c>
      <c r="L117" s="4">
        <f t="shared" ref="L117:L148" si="24">K117*F117</f>
        <v>7.3814777203644146</v>
      </c>
      <c r="M117" s="4">
        <f t="shared" si="18"/>
        <v>6.8774332386961117</v>
      </c>
      <c r="N117" s="26">
        <f t="shared" si="19"/>
        <v>0.7040660648003656</v>
      </c>
      <c r="O117" s="4">
        <f t="shared" si="20"/>
        <v>117.22699978926086</v>
      </c>
      <c r="P117" s="4">
        <f t="shared" si="21"/>
        <v>-0.50404448166830296</v>
      </c>
    </row>
    <row r="118" spans="3:18" ht="15" x14ac:dyDescent="0.25">
      <c r="C118" s="1">
        <f t="shared" si="16"/>
        <v>45686</v>
      </c>
      <c r="D118" s="20">
        <v>23.9</v>
      </c>
      <c r="E118" s="20">
        <v>0</v>
      </c>
      <c r="F118" s="43">
        <v>5.8981630694984286</v>
      </c>
      <c r="G118" s="20"/>
      <c r="H118" s="18">
        <f t="shared" si="22"/>
        <v>15.899999999999999</v>
      </c>
      <c r="I118" s="19">
        <f t="shared" si="23"/>
        <v>1072.9880000000003</v>
      </c>
      <c r="J118" s="17">
        <f t="shared" si="17"/>
        <v>0.56771851851851862</v>
      </c>
      <c r="K118" s="17">
        <f t="shared" si="14"/>
        <v>1.3041112572329721</v>
      </c>
      <c r="L118" s="4">
        <f t="shared" si="24"/>
        <v>7.691860855928681</v>
      </c>
      <c r="M118" s="4">
        <f t="shared" si="18"/>
        <v>6.7694727547820976</v>
      </c>
      <c r="N118" s="26">
        <f t="shared" si="19"/>
        <v>0.66340857077765036</v>
      </c>
      <c r="O118" s="4">
        <f t="shared" si="20"/>
        <v>110.45752703447876</v>
      </c>
      <c r="P118" s="4">
        <f t="shared" si="21"/>
        <v>-0.92238810114658332</v>
      </c>
    </row>
    <row r="119" spans="3:18" ht="15" x14ac:dyDescent="0.25">
      <c r="C119" s="1">
        <f t="shared" si="16"/>
        <v>45687</v>
      </c>
      <c r="D119" s="20">
        <v>26.9</v>
      </c>
      <c r="E119" s="20">
        <v>0</v>
      </c>
      <c r="F119" s="43">
        <v>5.8885118781286101</v>
      </c>
      <c r="G119" s="20"/>
      <c r="H119" s="18">
        <f t="shared" si="22"/>
        <v>18.899999999999999</v>
      </c>
      <c r="I119" s="19">
        <f t="shared" si="23"/>
        <v>1091.8880000000004</v>
      </c>
      <c r="J119" s="17">
        <f t="shared" si="17"/>
        <v>0.57771851851851874</v>
      </c>
      <c r="K119" s="17">
        <f t="shared" si="14"/>
        <v>1.3010288878544807</v>
      </c>
      <c r="L119" s="4">
        <f t="shared" si="24"/>
        <v>7.6611240599195645</v>
      </c>
      <c r="M119" s="4">
        <f t="shared" si="18"/>
        <v>6.3530692039268857</v>
      </c>
      <c r="N119" s="26">
        <f t="shared" si="19"/>
        <v>0.62525199898229356</v>
      </c>
      <c r="O119" s="4">
        <f t="shared" si="20"/>
        <v>104.10445783055187</v>
      </c>
      <c r="P119" s="4">
        <f t="shared" si="21"/>
        <v>-1.3080548559926788</v>
      </c>
    </row>
    <row r="120" spans="3:18" ht="15" x14ac:dyDescent="0.25">
      <c r="C120" s="1">
        <f t="shared" si="16"/>
        <v>45688</v>
      </c>
      <c r="D120" s="20">
        <v>27.9</v>
      </c>
      <c r="E120" s="20">
        <v>0</v>
      </c>
      <c r="F120" s="43">
        <v>5.8535724561386928</v>
      </c>
      <c r="G120" s="20">
        <v>13.5</v>
      </c>
      <c r="H120" s="18">
        <f t="shared" si="22"/>
        <v>19.899999999999999</v>
      </c>
      <c r="I120" s="19">
        <f t="shared" si="23"/>
        <v>1111.7880000000005</v>
      </c>
      <c r="J120" s="17">
        <f t="shared" si="17"/>
        <v>0.58824761904761924</v>
      </c>
      <c r="K120" s="17">
        <f t="shared" si="14"/>
        <v>1.2966946151372949</v>
      </c>
      <c r="L120" s="4">
        <f t="shared" si="24"/>
        <v>7.5902958831910325</v>
      </c>
      <c r="M120" s="4">
        <f t="shared" si="18"/>
        <v>5.9323095922903333</v>
      </c>
      <c r="N120" s="26">
        <f t="shared" si="19"/>
        <v>0.67070359302259186</v>
      </c>
      <c r="O120" s="4">
        <f t="shared" si="20"/>
        <v>111.67214823826153</v>
      </c>
      <c r="P120" s="4">
        <f t="shared" si="21"/>
        <v>-1.6579862909006993</v>
      </c>
      <c r="Q120" s="4"/>
      <c r="R120" s="4"/>
    </row>
    <row r="121" spans="3:18" ht="15" x14ac:dyDescent="0.25">
      <c r="C121" s="1">
        <f t="shared" si="16"/>
        <v>45689</v>
      </c>
      <c r="D121" s="20">
        <v>27.7</v>
      </c>
      <c r="E121" s="20">
        <v>0</v>
      </c>
      <c r="F121" s="43">
        <v>5.5</v>
      </c>
      <c r="G121" s="20"/>
      <c r="H121" s="18">
        <f t="shared" si="22"/>
        <v>19.7</v>
      </c>
      <c r="I121" s="19">
        <f t="shared" si="23"/>
        <v>1131.4880000000005</v>
      </c>
      <c r="J121" s="17">
        <f t="shared" si="17"/>
        <v>0.59867089947089969</v>
      </c>
      <c r="K121" s="17">
        <f t="shared" si="14"/>
        <v>1.2913235232793556</v>
      </c>
      <c r="L121" s="4">
        <f t="shared" si="24"/>
        <v>7.1022793780364557</v>
      </c>
      <c r="M121" s="4">
        <f t="shared" si="18"/>
        <v>5.9544053718741372</v>
      </c>
      <c r="N121" s="26">
        <f t="shared" si="19"/>
        <v>0.63494139859692145</v>
      </c>
      <c r="O121" s="4">
        <f t="shared" si="20"/>
        <v>105.7177428663874</v>
      </c>
      <c r="P121" s="4">
        <f t="shared" si="21"/>
        <v>-1.1478740061623185</v>
      </c>
    </row>
    <row r="122" spans="3:18" ht="15" x14ac:dyDescent="0.25">
      <c r="C122" s="1">
        <f t="shared" si="16"/>
        <v>45690</v>
      </c>
      <c r="D122" s="20">
        <v>28.8</v>
      </c>
      <c r="E122" s="20">
        <v>0</v>
      </c>
      <c r="F122" s="43">
        <v>5.7</v>
      </c>
      <c r="G122" s="20">
        <v>17.3</v>
      </c>
      <c r="H122" s="18">
        <f t="shared" si="22"/>
        <v>20.8</v>
      </c>
      <c r="I122" s="19">
        <f t="shared" si="23"/>
        <v>1152.2880000000005</v>
      </c>
      <c r="J122" s="17">
        <f t="shared" si="17"/>
        <v>0.6096761904761907</v>
      </c>
      <c r="K122" s="17">
        <f t="shared" si="14"/>
        <v>1.2845088192308745</v>
      </c>
      <c r="L122" s="4">
        <f t="shared" si="24"/>
        <v>7.3217002696159845</v>
      </c>
      <c r="M122" s="4">
        <f t="shared" si="18"/>
        <v>5.8110632616217872</v>
      </c>
      <c r="N122" s="26">
        <f t="shared" si="19"/>
        <v>0.70394402165024406</v>
      </c>
      <c r="O122" s="4">
        <f t="shared" si="20"/>
        <v>117.20667960476561</v>
      </c>
      <c r="P122" s="4">
        <f t="shared" si="21"/>
        <v>-1.5106370079941973</v>
      </c>
    </row>
    <row r="123" spans="3:18" ht="15" x14ac:dyDescent="0.25">
      <c r="C123" s="1">
        <f t="shared" si="16"/>
        <v>45691</v>
      </c>
      <c r="D123" s="20">
        <v>25</v>
      </c>
      <c r="E123" s="20">
        <v>0</v>
      </c>
      <c r="F123" s="43">
        <v>6.3</v>
      </c>
      <c r="G123" s="20"/>
      <c r="H123" s="18">
        <f t="shared" si="22"/>
        <v>17</v>
      </c>
      <c r="I123" s="19">
        <f t="shared" si="23"/>
        <v>1169.2880000000005</v>
      </c>
      <c r="J123" s="17">
        <f t="shared" si="17"/>
        <v>0.6186708994708997</v>
      </c>
      <c r="K123" s="17">
        <f t="shared" si="14"/>
        <v>1.2780839879207662</v>
      </c>
      <c r="L123" s="4">
        <f t="shared" si="24"/>
        <v>8.0519291239008268</v>
      </c>
      <c r="M123" s="4">
        <f t="shared" si="18"/>
        <v>7.0851342119018428</v>
      </c>
      <c r="N123" s="26">
        <f t="shared" si="19"/>
        <v>0.66139066302020288</v>
      </c>
      <c r="O123" s="4">
        <f t="shared" si="20"/>
        <v>110.12154539286377</v>
      </c>
      <c r="P123" s="4">
        <f t="shared" si="21"/>
        <v>-0.96679491199898404</v>
      </c>
    </row>
    <row r="124" spans="3:18" ht="15" x14ac:dyDescent="0.25">
      <c r="C124" s="1">
        <f t="shared" si="16"/>
        <v>45692</v>
      </c>
      <c r="D124" s="20">
        <v>17.8</v>
      </c>
      <c r="E124" s="20">
        <v>0</v>
      </c>
      <c r="F124" s="43">
        <v>4.8</v>
      </c>
      <c r="G124" s="20"/>
      <c r="H124" s="18">
        <f t="shared" si="22"/>
        <v>9.8000000000000007</v>
      </c>
      <c r="I124" s="19">
        <f t="shared" si="23"/>
        <v>1179.0880000000004</v>
      </c>
      <c r="J124" s="17">
        <f t="shared" si="17"/>
        <v>0.62385608465608489</v>
      </c>
      <c r="K124" s="17">
        <f t="shared" si="14"/>
        <v>1.2740368179828288</v>
      </c>
      <c r="L124" s="4">
        <f t="shared" si="24"/>
        <v>6.115376726317578</v>
      </c>
      <c r="M124" s="4">
        <f t="shared" si="18"/>
        <v>5.0558163345468765</v>
      </c>
      <c r="N124" s="26">
        <f t="shared" si="19"/>
        <v>0.63102539974965111</v>
      </c>
      <c r="O124" s="4">
        <f t="shared" si="20"/>
        <v>105.06572905831689</v>
      </c>
      <c r="P124" s="4">
        <f t="shared" si="21"/>
        <v>-1.0595603917707015</v>
      </c>
    </row>
    <row r="125" spans="3:18" ht="15" x14ac:dyDescent="0.25">
      <c r="C125" s="1">
        <f t="shared" si="16"/>
        <v>45693</v>
      </c>
      <c r="D125" s="20">
        <v>20.2</v>
      </c>
      <c r="E125" s="20">
        <v>0.8</v>
      </c>
      <c r="F125" s="43">
        <v>3.8</v>
      </c>
      <c r="G125" s="20"/>
      <c r="H125" s="18">
        <f t="shared" si="22"/>
        <v>12.2</v>
      </c>
      <c r="I125" s="19">
        <f t="shared" si="23"/>
        <v>1191.2880000000005</v>
      </c>
      <c r="J125" s="17">
        <f t="shared" si="17"/>
        <v>0.63031111111111138</v>
      </c>
      <c r="K125" s="17">
        <f t="shared" si="14"/>
        <v>1.2686527466146145</v>
      </c>
      <c r="L125" s="4">
        <f t="shared" si="24"/>
        <v>4.8208804371355347</v>
      </c>
      <c r="M125" s="4">
        <f t="shared" si="18"/>
        <v>3.8026225062359047</v>
      </c>
      <c r="N125" s="26">
        <f t="shared" si="19"/>
        <v>0.61299163094342946</v>
      </c>
      <c r="O125" s="4">
        <f t="shared" si="20"/>
        <v>102.06310655208098</v>
      </c>
      <c r="P125" s="4">
        <f t="shared" si="21"/>
        <v>-1.01825793089963</v>
      </c>
    </row>
    <row r="126" spans="3:18" ht="15" x14ac:dyDescent="0.25">
      <c r="C126" s="1">
        <f t="shared" si="16"/>
        <v>45694</v>
      </c>
      <c r="D126" s="20">
        <v>21.4</v>
      </c>
      <c r="E126" s="20">
        <v>19</v>
      </c>
      <c r="F126" s="43">
        <v>1.9</v>
      </c>
      <c r="G126" s="20">
        <v>24.6</v>
      </c>
      <c r="H126" s="18">
        <f t="shared" si="22"/>
        <v>13.399999999999999</v>
      </c>
      <c r="I126" s="19">
        <f t="shared" si="23"/>
        <v>1204.6880000000006</v>
      </c>
      <c r="J126" s="17">
        <f t="shared" si="17"/>
        <v>0.63740105820105852</v>
      </c>
      <c r="K126" s="17">
        <f t="shared" si="14"/>
        <v>1.2623033865639868</v>
      </c>
      <c r="L126" s="4">
        <f t="shared" si="24"/>
        <v>2.3983764344715746</v>
      </c>
      <c r="M126" s="4">
        <f t="shared" si="18"/>
        <v>1.8377308527287721</v>
      </c>
      <c r="N126" s="26">
        <f t="shared" si="19"/>
        <v>0.86381607026637974</v>
      </c>
      <c r="O126" s="4">
        <f t="shared" si="20"/>
        <v>143.82537569935221</v>
      </c>
      <c r="P126" s="4">
        <f t="shared" si="21"/>
        <v>-0.56064558174280243</v>
      </c>
    </row>
    <row r="127" spans="3:18" ht="15" x14ac:dyDescent="0.25">
      <c r="C127" s="1">
        <f t="shared" si="16"/>
        <v>45695</v>
      </c>
      <c r="D127" s="20">
        <v>25.3</v>
      </c>
      <c r="E127" s="20">
        <v>9.5</v>
      </c>
      <c r="F127" s="43">
        <v>3.1</v>
      </c>
      <c r="G127" s="20">
        <v>19</v>
      </c>
      <c r="H127" s="18">
        <f t="shared" si="22"/>
        <v>17.3</v>
      </c>
      <c r="I127" s="19">
        <f t="shared" si="23"/>
        <v>1221.9880000000005</v>
      </c>
      <c r="J127" s="17">
        <f t="shared" si="17"/>
        <v>0.64655449735449766</v>
      </c>
      <c r="K127" s="17">
        <f t="shared" si="14"/>
        <v>1.2534434145137356</v>
      </c>
      <c r="L127" s="4">
        <f t="shared" si="24"/>
        <v>3.8856745849925804</v>
      </c>
      <c r="M127" s="4">
        <f t="shared" si="18"/>
        <v>3.8856745849925804</v>
      </c>
      <c r="N127" s="26">
        <f t="shared" si="19"/>
        <v>1</v>
      </c>
      <c r="O127" s="4">
        <f t="shared" si="20"/>
        <v>166.49999999999997</v>
      </c>
      <c r="P127" s="4">
        <f t="shared" si="21"/>
        <v>0</v>
      </c>
      <c r="Q127" s="4"/>
      <c r="R127" s="4"/>
    </row>
    <row r="128" spans="3:18" ht="15" x14ac:dyDescent="0.25">
      <c r="C128" s="1">
        <f t="shared" si="16"/>
        <v>45696</v>
      </c>
      <c r="D128" s="20">
        <v>21.4</v>
      </c>
      <c r="E128" s="20">
        <v>0</v>
      </c>
      <c r="F128" s="43">
        <v>2.2000000000000002</v>
      </c>
      <c r="G128" s="20">
        <v>24</v>
      </c>
      <c r="H128" s="18">
        <f t="shared" si="22"/>
        <v>13.399999999999999</v>
      </c>
      <c r="I128" s="19">
        <f t="shared" si="23"/>
        <v>1235.3880000000006</v>
      </c>
      <c r="J128" s="17">
        <f t="shared" si="17"/>
        <v>0.65364444444444481</v>
      </c>
      <c r="K128" s="17">
        <f t="shared" si="14"/>
        <v>1.246077229172025</v>
      </c>
      <c r="L128" s="4">
        <f t="shared" si="24"/>
        <v>2.7413699041784554</v>
      </c>
      <c r="M128" s="4">
        <f t="shared" si="18"/>
        <v>2.7413699041784554</v>
      </c>
      <c r="N128" s="26">
        <f t="shared" si="19"/>
        <v>1</v>
      </c>
      <c r="O128" s="4">
        <f t="shared" si="20"/>
        <v>166.49999999999997</v>
      </c>
      <c r="P128" s="4">
        <f t="shared" si="21"/>
        <v>0</v>
      </c>
    </row>
    <row r="129" spans="3:18" ht="15" x14ac:dyDescent="0.25">
      <c r="C129" s="1">
        <f t="shared" si="16"/>
        <v>45697</v>
      </c>
      <c r="D129" s="20">
        <v>23.7</v>
      </c>
      <c r="E129" s="20">
        <v>39</v>
      </c>
      <c r="F129" s="43">
        <v>2.9</v>
      </c>
      <c r="G129" s="20"/>
      <c r="H129" s="18">
        <f t="shared" si="22"/>
        <v>15.7</v>
      </c>
      <c r="I129" s="19">
        <f t="shared" si="23"/>
        <v>1251.0880000000006</v>
      </c>
      <c r="J129" s="17">
        <f t="shared" si="17"/>
        <v>0.66195132275132307</v>
      </c>
      <c r="K129" s="17">
        <f t="shared" si="14"/>
        <v>1.2368991341700788</v>
      </c>
      <c r="L129" s="4">
        <f t="shared" si="24"/>
        <v>3.5870074890932284</v>
      </c>
      <c r="M129" s="4">
        <f t="shared" si="18"/>
        <v>3.5870074890932284</v>
      </c>
      <c r="N129" s="26">
        <f t="shared" si="19"/>
        <v>1</v>
      </c>
      <c r="O129" s="4">
        <f t="shared" si="20"/>
        <v>166.49999999999997</v>
      </c>
      <c r="P129" s="4">
        <f t="shared" si="21"/>
        <v>0</v>
      </c>
    </row>
    <row r="130" spans="3:18" ht="15" x14ac:dyDescent="0.25">
      <c r="C130" s="1">
        <f t="shared" si="16"/>
        <v>45698</v>
      </c>
      <c r="D130" s="20">
        <v>23.8</v>
      </c>
      <c r="E130" s="20">
        <v>2</v>
      </c>
      <c r="F130" s="43">
        <v>3</v>
      </c>
      <c r="G130" s="20"/>
      <c r="H130" s="18">
        <f t="shared" si="22"/>
        <v>15.8</v>
      </c>
      <c r="I130" s="19">
        <f t="shared" si="23"/>
        <v>1266.8880000000006</v>
      </c>
      <c r="J130" s="17">
        <f t="shared" si="17"/>
        <v>0.67031111111111141</v>
      </c>
      <c r="K130" s="17">
        <f t="shared" si="14"/>
        <v>1.2270787029567511</v>
      </c>
      <c r="L130" s="4">
        <f t="shared" si="24"/>
        <v>3.6812361088702534</v>
      </c>
      <c r="M130" s="4">
        <f t="shared" si="18"/>
        <v>3.6812361088702534</v>
      </c>
      <c r="N130" s="26">
        <f t="shared" si="19"/>
        <v>0.98990248583261109</v>
      </c>
      <c r="O130" s="4">
        <f t="shared" si="20"/>
        <v>164.81876389112972</v>
      </c>
      <c r="P130" s="4">
        <f t="shared" si="21"/>
        <v>0</v>
      </c>
    </row>
    <row r="131" spans="3:18" ht="15" x14ac:dyDescent="0.25">
      <c r="C131" s="1">
        <f t="shared" si="16"/>
        <v>45699</v>
      </c>
      <c r="D131" s="20">
        <v>24.3</v>
      </c>
      <c r="E131" s="20">
        <v>14</v>
      </c>
      <c r="F131" s="43">
        <v>5.0999999999999996</v>
      </c>
      <c r="G131" s="20"/>
      <c r="H131" s="18">
        <f t="shared" si="22"/>
        <v>16.3</v>
      </c>
      <c r="I131" s="19">
        <f t="shared" si="23"/>
        <v>1283.1880000000006</v>
      </c>
      <c r="J131" s="17">
        <f t="shared" si="17"/>
        <v>0.67893544973545006</v>
      </c>
      <c r="K131" s="17">
        <f t="shared" si="14"/>
        <v>1.2163481567584435</v>
      </c>
      <c r="L131" s="4">
        <f t="shared" si="24"/>
        <v>6.2033755994680613</v>
      </c>
      <c r="M131" s="4">
        <f t="shared" si="18"/>
        <v>6.2033755994680613</v>
      </c>
      <c r="N131" s="26">
        <f t="shared" si="19"/>
        <v>1</v>
      </c>
      <c r="O131" s="4">
        <f t="shared" si="20"/>
        <v>166.49999999999997</v>
      </c>
      <c r="P131" s="4">
        <f t="shared" si="21"/>
        <v>0</v>
      </c>
    </row>
    <row r="132" spans="3:18" ht="15" x14ac:dyDescent="0.25">
      <c r="C132" s="1">
        <f t="shared" si="16"/>
        <v>45700</v>
      </c>
      <c r="D132" s="20">
        <v>20.3</v>
      </c>
      <c r="E132" s="20">
        <v>0</v>
      </c>
      <c r="F132" s="43">
        <v>3.8</v>
      </c>
      <c r="G132" s="20"/>
      <c r="H132" s="18">
        <f t="shared" si="22"/>
        <v>12.3</v>
      </c>
      <c r="I132" s="19">
        <f t="shared" si="23"/>
        <v>1295.4880000000005</v>
      </c>
      <c r="J132" s="17">
        <f t="shared" si="17"/>
        <v>0.68544338624338652</v>
      </c>
      <c r="K132" s="17">
        <f t="shared" si="14"/>
        <v>1.2078571877835937</v>
      </c>
      <c r="L132" s="4">
        <f t="shared" si="24"/>
        <v>4.5898573135776557</v>
      </c>
      <c r="M132" s="4">
        <f t="shared" si="18"/>
        <v>4.5898573135776557</v>
      </c>
      <c r="N132" s="26">
        <f t="shared" si="19"/>
        <v>0.97243328940794205</v>
      </c>
      <c r="O132" s="4">
        <f t="shared" si="20"/>
        <v>161.91014268642232</v>
      </c>
      <c r="P132" s="4">
        <f t="shared" si="21"/>
        <v>0</v>
      </c>
    </row>
    <row r="133" spans="3:18" ht="15" x14ac:dyDescent="0.25">
      <c r="C133" s="1">
        <f t="shared" si="16"/>
        <v>45701</v>
      </c>
      <c r="D133" s="20">
        <v>15.7</v>
      </c>
      <c r="E133" s="20">
        <v>0</v>
      </c>
      <c r="F133" s="43">
        <v>4.2</v>
      </c>
      <c r="G133" s="20"/>
      <c r="H133" s="18">
        <f t="shared" ref="H133:H164" si="25">IF(D133-8&lt;0,0,D133-8)</f>
        <v>7.6999999999999993</v>
      </c>
      <c r="I133" s="19">
        <f t="shared" si="23"/>
        <v>1303.1880000000006</v>
      </c>
      <c r="J133" s="17">
        <f t="shared" si="17"/>
        <v>0.68951746031746064</v>
      </c>
      <c r="K133" s="17">
        <f t="shared" si="14"/>
        <v>1.2023727426043931</v>
      </c>
      <c r="L133" s="4">
        <f t="shared" si="24"/>
        <v>5.0499655189384516</v>
      </c>
      <c r="M133" s="4">
        <f t="shared" si="18"/>
        <v>5.0499655189384516</v>
      </c>
      <c r="N133" s="26">
        <f t="shared" si="19"/>
        <v>0.94210316617107448</v>
      </c>
      <c r="O133" s="4">
        <f t="shared" si="20"/>
        <v>156.86017716748387</v>
      </c>
      <c r="P133" s="4">
        <f t="shared" si="21"/>
        <v>0</v>
      </c>
    </row>
    <row r="134" spans="3:18" ht="15" x14ac:dyDescent="0.25">
      <c r="C134" s="1">
        <f t="shared" si="16"/>
        <v>45702</v>
      </c>
      <c r="D134" s="20">
        <v>16.8</v>
      </c>
      <c r="E134" s="20">
        <v>0</v>
      </c>
      <c r="F134" s="43">
        <v>4.1502090950041524</v>
      </c>
      <c r="G134" s="20"/>
      <c r="H134" s="18">
        <f t="shared" si="25"/>
        <v>8.8000000000000007</v>
      </c>
      <c r="I134" s="19">
        <f t="shared" si="23"/>
        <v>1311.9880000000005</v>
      </c>
      <c r="J134" s="17">
        <f t="shared" si="17"/>
        <v>0.69417354497354522</v>
      </c>
      <c r="K134" s="17">
        <f t="shared" si="14"/>
        <v>1.1959480756668359</v>
      </c>
      <c r="L134" s="4">
        <f t="shared" si="24"/>
        <v>4.9634345807852167</v>
      </c>
      <c r="M134" s="4">
        <f t="shared" si="18"/>
        <v>4.9634345807852167</v>
      </c>
      <c r="N134" s="26">
        <f t="shared" si="19"/>
        <v>0.91229274826846052</v>
      </c>
      <c r="O134" s="4">
        <f t="shared" si="20"/>
        <v>151.89674258669865</v>
      </c>
      <c r="P134" s="4">
        <f t="shared" si="21"/>
        <v>0</v>
      </c>
      <c r="Q134" s="4"/>
      <c r="R134" s="4"/>
    </row>
    <row r="135" spans="3:18" ht="15" x14ac:dyDescent="0.25">
      <c r="C135" s="1">
        <f t="shared" si="16"/>
        <v>45703</v>
      </c>
      <c r="D135" s="20">
        <v>20.100000000000001</v>
      </c>
      <c r="E135" s="20">
        <v>0</v>
      </c>
      <c r="F135" s="43">
        <v>4.7196810024982234</v>
      </c>
      <c r="G135" s="20"/>
      <c r="H135" s="18">
        <f t="shared" si="25"/>
        <v>12.100000000000001</v>
      </c>
      <c r="I135" s="19">
        <f t="shared" si="23"/>
        <v>1324.0880000000004</v>
      </c>
      <c r="J135" s="17">
        <f t="shared" si="17"/>
        <v>0.70057566137566163</v>
      </c>
      <c r="K135" s="17">
        <f t="shared" si="14"/>
        <v>1.1868457126761038</v>
      </c>
      <c r="L135" s="4">
        <f t="shared" si="24"/>
        <v>5.6015331630138725</v>
      </c>
      <c r="M135" s="4">
        <f t="shared" si="18"/>
        <v>5.6015331630138725</v>
      </c>
      <c r="N135" s="26">
        <f t="shared" si="19"/>
        <v>0.87864990644855745</v>
      </c>
      <c r="O135" s="4">
        <f t="shared" si="20"/>
        <v>146.29520942368478</v>
      </c>
      <c r="P135" s="4">
        <f t="shared" si="21"/>
        <v>0</v>
      </c>
    </row>
    <row r="136" spans="3:18" ht="15" x14ac:dyDescent="0.25">
      <c r="C136" s="1">
        <f t="shared" si="16"/>
        <v>45704</v>
      </c>
      <c r="D136" s="20">
        <v>21.5</v>
      </c>
      <c r="E136" s="20">
        <v>0</v>
      </c>
      <c r="F136" s="43">
        <v>4.8545670256269533</v>
      </c>
      <c r="G136" s="20"/>
      <c r="H136" s="18">
        <f t="shared" si="25"/>
        <v>13.5</v>
      </c>
      <c r="I136" s="19">
        <f t="shared" si="23"/>
        <v>1337.5880000000004</v>
      </c>
      <c r="J136" s="17">
        <f t="shared" si="17"/>
        <v>0.70771851851851875</v>
      </c>
      <c r="K136" s="17">
        <f t="shared" si="14"/>
        <v>1.176330879667967</v>
      </c>
      <c r="L136" s="4">
        <f t="shared" si="24"/>
        <v>5.71057709966286</v>
      </c>
      <c r="M136" s="4">
        <f t="shared" si="18"/>
        <v>5.71057709966286</v>
      </c>
      <c r="N136" s="26">
        <f t="shared" si="19"/>
        <v>0.84435214609022191</v>
      </c>
      <c r="O136" s="4">
        <f t="shared" si="20"/>
        <v>140.58463232402192</v>
      </c>
      <c r="P136" s="4">
        <f t="shared" si="21"/>
        <v>0</v>
      </c>
    </row>
    <row r="137" spans="3:18" ht="15" x14ac:dyDescent="0.25">
      <c r="C137" s="1">
        <f t="shared" si="16"/>
        <v>45705</v>
      </c>
      <c r="D137" s="20">
        <v>23.7</v>
      </c>
      <c r="E137" s="20">
        <v>0</v>
      </c>
      <c r="F137" s="43">
        <v>4.5224142477237956</v>
      </c>
      <c r="G137" s="20"/>
      <c r="H137" s="18">
        <f t="shared" si="25"/>
        <v>15.7</v>
      </c>
      <c r="I137" s="19">
        <f t="shared" si="23"/>
        <v>1353.2880000000005</v>
      </c>
      <c r="J137" s="17">
        <f t="shared" si="17"/>
        <v>0.71602539682539712</v>
      </c>
      <c r="K137" s="17">
        <f t="shared" si="14"/>
        <v>1.1636381534714797</v>
      </c>
      <c r="L137" s="4">
        <f t="shared" si="24"/>
        <v>5.2624537644544285</v>
      </c>
      <c r="M137" s="4">
        <f t="shared" si="18"/>
        <v>5.2624537644544285</v>
      </c>
      <c r="N137" s="26">
        <f t="shared" si="19"/>
        <v>0.81274581717457972</v>
      </c>
      <c r="O137" s="4">
        <f t="shared" si="20"/>
        <v>135.3221785595675</v>
      </c>
      <c r="P137" s="4">
        <f t="shared" si="21"/>
        <v>0</v>
      </c>
    </row>
    <row r="138" spans="3:18" ht="15" x14ac:dyDescent="0.25">
      <c r="C138" s="1">
        <f t="shared" si="16"/>
        <v>45706</v>
      </c>
      <c r="D138" s="20">
        <v>23.4</v>
      </c>
      <c r="E138" s="20">
        <v>0</v>
      </c>
      <c r="F138" s="43">
        <v>4.0041082902621028</v>
      </c>
      <c r="G138" s="20"/>
      <c r="H138" s="18">
        <f t="shared" si="25"/>
        <v>15.399999999999999</v>
      </c>
      <c r="I138" s="19">
        <f t="shared" si="23"/>
        <v>1368.6880000000006</v>
      </c>
      <c r="J138" s="17">
        <f t="shared" si="17"/>
        <v>0.72417354497354525</v>
      </c>
      <c r="K138" s="17">
        <f t="shared" si="14"/>
        <v>1.1507169417514764</v>
      </c>
      <c r="L138" s="4">
        <f t="shared" si="24"/>
        <v>4.6075952462121403</v>
      </c>
      <c r="M138" s="4">
        <f t="shared" si="18"/>
        <v>4.6075952462121403</v>
      </c>
      <c r="N138" s="26">
        <f t="shared" si="19"/>
        <v>0.78507257245258499</v>
      </c>
      <c r="O138" s="4">
        <f t="shared" si="20"/>
        <v>130.71458331335538</v>
      </c>
      <c r="P138" s="4">
        <f t="shared" si="21"/>
        <v>0</v>
      </c>
    </row>
    <row r="139" spans="3:18" ht="15" x14ac:dyDescent="0.25">
      <c r="C139" s="1">
        <f t="shared" si="16"/>
        <v>45707</v>
      </c>
      <c r="D139" s="20">
        <v>23.7</v>
      </c>
      <c r="E139" s="20">
        <v>0</v>
      </c>
      <c r="F139" s="43">
        <v>4.2836249611758426</v>
      </c>
      <c r="G139" s="20">
        <v>22.5</v>
      </c>
      <c r="H139" s="18">
        <f t="shared" si="25"/>
        <v>15.7</v>
      </c>
      <c r="I139" s="19">
        <f t="shared" si="23"/>
        <v>1384.3880000000006</v>
      </c>
      <c r="J139" s="17">
        <f t="shared" si="17"/>
        <v>0.73248042328042362</v>
      </c>
      <c r="K139" s="17">
        <f t="shared" si="14"/>
        <v>1.1370792357463451</v>
      </c>
      <c r="L139" s="4">
        <f t="shared" si="24"/>
        <v>4.8708209970777938</v>
      </c>
      <c r="M139" s="4">
        <f t="shared" si="18"/>
        <v>4.7799349626649104</v>
      </c>
      <c r="N139" s="26">
        <f t="shared" si="19"/>
        <v>0.8914993894936365</v>
      </c>
      <c r="O139" s="4">
        <f t="shared" si="20"/>
        <v>148.43464835069045</v>
      </c>
      <c r="P139" s="4">
        <f t="shared" si="21"/>
        <v>-9.0886034412883454E-2</v>
      </c>
    </row>
    <row r="140" spans="3:18" ht="15" x14ac:dyDescent="0.25">
      <c r="C140" s="1">
        <f t="shared" si="16"/>
        <v>45708</v>
      </c>
      <c r="D140" s="20">
        <v>23.75</v>
      </c>
      <c r="E140" s="20">
        <v>0</v>
      </c>
      <c r="F140" s="43">
        <v>3.9</v>
      </c>
      <c r="G140" s="20"/>
      <c r="H140" s="18">
        <f t="shared" si="25"/>
        <v>15.75</v>
      </c>
      <c r="I140" s="19">
        <f t="shared" si="23"/>
        <v>1400.1380000000006</v>
      </c>
      <c r="J140" s="17">
        <f t="shared" si="17"/>
        <v>0.74081375661375692</v>
      </c>
      <c r="K140" s="17">
        <f t="shared" si="14"/>
        <v>1.1229425824877035</v>
      </c>
      <c r="L140" s="4">
        <f t="shared" si="24"/>
        <v>4.3794760717020438</v>
      </c>
      <c r="M140" s="4">
        <f t="shared" si="18"/>
        <v>4.3794760717020438</v>
      </c>
      <c r="N140" s="26">
        <f t="shared" si="19"/>
        <v>0.86519622990383438</v>
      </c>
      <c r="O140" s="4">
        <f t="shared" si="20"/>
        <v>144.05517227898841</v>
      </c>
      <c r="P140" s="4">
        <f t="shared" si="21"/>
        <v>0</v>
      </c>
    </row>
    <row r="141" spans="3:18" ht="15" x14ac:dyDescent="0.25">
      <c r="C141" s="1">
        <f t="shared" si="16"/>
        <v>45709</v>
      </c>
      <c r="D141" s="21">
        <v>25.4</v>
      </c>
      <c r="E141" s="22">
        <v>0</v>
      </c>
      <c r="F141" s="43">
        <v>4.7</v>
      </c>
      <c r="G141" s="20"/>
      <c r="H141" s="18">
        <f t="shared" si="25"/>
        <v>17.399999999999999</v>
      </c>
      <c r="I141" s="19">
        <f t="shared" si="23"/>
        <v>1417.5380000000007</v>
      </c>
      <c r="J141" s="17">
        <f t="shared" si="17"/>
        <v>0.75002010582010614</v>
      </c>
      <c r="K141" s="17">
        <f t="shared" si="14"/>
        <v>1.1068143535809067</v>
      </c>
      <c r="L141" s="4">
        <f t="shared" si="24"/>
        <v>5.2020274618302622</v>
      </c>
      <c r="M141" s="4">
        <f t="shared" si="18"/>
        <v>5.2020274618302622</v>
      </c>
      <c r="N141" s="26">
        <f t="shared" si="19"/>
        <v>0.83395282172467378</v>
      </c>
      <c r="O141" s="4">
        <f t="shared" si="20"/>
        <v>138.85314481715815</v>
      </c>
      <c r="P141" s="4">
        <f t="shared" si="21"/>
        <v>0</v>
      </c>
      <c r="Q141" s="4"/>
      <c r="R141" s="4"/>
    </row>
    <row r="142" spans="3:18" ht="15" x14ac:dyDescent="0.25">
      <c r="C142" s="1">
        <f t="shared" si="16"/>
        <v>45710</v>
      </c>
      <c r="D142" s="21">
        <v>24.4</v>
      </c>
      <c r="E142" s="22">
        <v>10</v>
      </c>
      <c r="F142" s="43">
        <v>4.2</v>
      </c>
      <c r="G142" s="20"/>
      <c r="H142" s="18">
        <f t="shared" si="25"/>
        <v>16.399999999999999</v>
      </c>
      <c r="I142" s="19">
        <f t="shared" si="23"/>
        <v>1433.9380000000008</v>
      </c>
      <c r="J142" s="17">
        <f t="shared" si="17"/>
        <v>0.75869735449735487</v>
      </c>
      <c r="K142" s="17">
        <f t="shared" si="14"/>
        <v>1.0911421135434236</v>
      </c>
      <c r="L142" s="4">
        <f t="shared" si="24"/>
        <v>4.5827968768823792</v>
      </c>
      <c r="M142" s="4">
        <f t="shared" si="18"/>
        <v>4.5827968768823792</v>
      </c>
      <c r="N142" s="26">
        <f t="shared" si="19"/>
        <v>0.86648857621787267</v>
      </c>
      <c r="O142" s="4">
        <f t="shared" si="20"/>
        <v>144.27034794027577</v>
      </c>
      <c r="P142" s="4">
        <f t="shared" si="21"/>
        <v>0</v>
      </c>
    </row>
    <row r="143" spans="3:18" ht="15" x14ac:dyDescent="0.25">
      <c r="C143" s="1">
        <f t="shared" si="16"/>
        <v>45711</v>
      </c>
      <c r="D143" s="21">
        <v>21.4</v>
      </c>
      <c r="E143" s="22">
        <v>0</v>
      </c>
      <c r="F143" s="43">
        <v>3.4</v>
      </c>
      <c r="G143" s="20">
        <v>22.5</v>
      </c>
      <c r="H143" s="18">
        <f t="shared" si="25"/>
        <v>13.399999999999999</v>
      </c>
      <c r="I143" s="19">
        <f t="shared" si="23"/>
        <v>1447.3380000000009</v>
      </c>
      <c r="J143" s="17">
        <f t="shared" si="17"/>
        <v>0.76578730158730202</v>
      </c>
      <c r="K143" s="17">
        <f t="shared" si="14"/>
        <v>1.0780113457079366</v>
      </c>
      <c r="L143" s="4">
        <f t="shared" si="24"/>
        <v>3.6652385754069843</v>
      </c>
      <c r="M143" s="4">
        <f t="shared" si="18"/>
        <v>3.6652385754069843</v>
      </c>
      <c r="N143" s="26">
        <f t="shared" si="19"/>
        <v>0.97961026645566851</v>
      </c>
      <c r="O143" s="4">
        <f t="shared" si="20"/>
        <v>163.10510936486878</v>
      </c>
      <c r="P143" s="4">
        <f t="shared" si="21"/>
        <v>0</v>
      </c>
    </row>
    <row r="144" spans="3:18" ht="15" x14ac:dyDescent="0.25">
      <c r="C144" s="1">
        <f t="shared" si="16"/>
        <v>45712</v>
      </c>
      <c r="D144" s="21">
        <v>15.4</v>
      </c>
      <c r="E144" s="22">
        <v>0</v>
      </c>
      <c r="F144" s="43">
        <v>3.8</v>
      </c>
      <c r="G144" s="20"/>
      <c r="H144" s="18">
        <f t="shared" si="25"/>
        <v>7.4</v>
      </c>
      <c r="I144" s="19">
        <f t="shared" si="23"/>
        <v>1454.738000000001</v>
      </c>
      <c r="J144" s="17">
        <f t="shared" si="17"/>
        <v>0.769702645502646</v>
      </c>
      <c r="K144" s="17">
        <f t="shared" si="14"/>
        <v>1.070638876340642</v>
      </c>
      <c r="L144" s="4">
        <f t="shared" si="24"/>
        <v>4.0684277300944398</v>
      </c>
      <c r="M144" s="4">
        <f t="shared" si="18"/>
        <v>4.0684277300944398</v>
      </c>
      <c r="N144" s="26">
        <f t="shared" si="19"/>
        <v>0.95517526507371997</v>
      </c>
      <c r="O144" s="4">
        <f t="shared" si="20"/>
        <v>159.03668163477434</v>
      </c>
      <c r="P144" s="4">
        <f t="shared" si="21"/>
        <v>0</v>
      </c>
    </row>
    <row r="145" spans="3:18" ht="15" x14ac:dyDescent="0.25">
      <c r="C145" s="1">
        <f t="shared" si="16"/>
        <v>45713</v>
      </c>
      <c r="D145" s="21">
        <v>16.399999999999999</v>
      </c>
      <c r="E145" s="22">
        <v>0</v>
      </c>
      <c r="F145" s="43">
        <v>3.6</v>
      </c>
      <c r="G145" s="20"/>
      <c r="H145" s="18">
        <f t="shared" si="25"/>
        <v>8.3999999999999986</v>
      </c>
      <c r="I145" s="19">
        <f>+H145+I144</f>
        <v>1463.1380000000011</v>
      </c>
      <c r="J145" s="17">
        <f t="shared" si="17"/>
        <v>0.77414708994709047</v>
      </c>
      <c r="K145" s="17">
        <f t="shared" si="14"/>
        <v>1.0621686006216162</v>
      </c>
      <c r="L145" s="4">
        <f t="shared" si="24"/>
        <v>3.8238069622378186</v>
      </c>
      <c r="M145" s="4">
        <f t="shared" si="18"/>
        <v>3.8238069622378186</v>
      </c>
      <c r="N145" s="26">
        <f t="shared" si="19"/>
        <v>0.932209457492712</v>
      </c>
      <c r="O145" s="4">
        <f t="shared" si="20"/>
        <v>155.21287467253651</v>
      </c>
      <c r="P145" s="4">
        <f t="shared" si="21"/>
        <v>0</v>
      </c>
    </row>
    <row r="146" spans="3:18" ht="15" x14ac:dyDescent="0.25">
      <c r="C146" s="1">
        <f t="shared" si="16"/>
        <v>45714</v>
      </c>
      <c r="D146" s="21">
        <v>20.8</v>
      </c>
      <c r="E146" s="22">
        <v>3</v>
      </c>
      <c r="F146" s="43">
        <v>4.2</v>
      </c>
      <c r="G146" s="20">
        <v>22.5</v>
      </c>
      <c r="H146" s="18">
        <f t="shared" si="25"/>
        <v>12.8</v>
      </c>
      <c r="I146" s="19">
        <f t="shared" si="23"/>
        <v>1475.938000000001</v>
      </c>
      <c r="J146" s="17">
        <f t="shared" si="17"/>
        <v>0.78091957671957724</v>
      </c>
      <c r="K146" s="17">
        <f t="shared" si="14"/>
        <v>1.0490598890714793</v>
      </c>
      <c r="L146" s="4">
        <f t="shared" si="24"/>
        <v>4.4060515341002136</v>
      </c>
      <c r="M146" s="4">
        <f t="shared" si="18"/>
        <v>4.4060515341002136</v>
      </c>
      <c r="N146" s="26">
        <f t="shared" si="19"/>
        <v>1</v>
      </c>
      <c r="O146" s="4">
        <f t="shared" si="20"/>
        <v>166.49999999999997</v>
      </c>
      <c r="P146" s="4">
        <f t="shared" si="21"/>
        <v>0</v>
      </c>
    </row>
    <row r="147" spans="3:18" ht="15" x14ac:dyDescent="0.25">
      <c r="C147" s="1">
        <f t="shared" si="16"/>
        <v>45715</v>
      </c>
      <c r="D147" s="21">
        <v>25.1</v>
      </c>
      <c r="E147" s="21">
        <v>0</v>
      </c>
      <c r="F147" s="43">
        <v>4.5</v>
      </c>
      <c r="G147" s="20"/>
      <c r="H147" s="18">
        <f t="shared" si="25"/>
        <v>17.100000000000001</v>
      </c>
      <c r="I147" s="19">
        <f t="shared" si="23"/>
        <v>1493.0380000000009</v>
      </c>
      <c r="J147" s="17">
        <f t="shared" si="17"/>
        <v>0.78996719576719621</v>
      </c>
      <c r="K147" s="17">
        <f t="shared" si="14"/>
        <v>1.0311828143319159</v>
      </c>
      <c r="L147" s="4">
        <f t="shared" si="24"/>
        <v>4.6403226644936222</v>
      </c>
      <c r="M147" s="4">
        <f t="shared" si="18"/>
        <v>4.6403226644936222</v>
      </c>
      <c r="N147" s="26">
        <f t="shared" si="19"/>
        <v>0.97213019420724545</v>
      </c>
      <c r="O147" s="4">
        <f t="shared" si="20"/>
        <v>161.85967733550635</v>
      </c>
      <c r="P147" s="4">
        <f t="shared" si="21"/>
        <v>0</v>
      </c>
    </row>
    <row r="148" spans="3:18" ht="15" x14ac:dyDescent="0.25">
      <c r="C148" s="1">
        <f t="shared" si="16"/>
        <v>45716</v>
      </c>
      <c r="D148" s="21">
        <v>25.2</v>
      </c>
      <c r="E148" s="22">
        <v>0</v>
      </c>
      <c r="F148" s="43">
        <v>4.8707035294340191</v>
      </c>
      <c r="G148" s="20"/>
      <c r="H148" s="18">
        <f t="shared" si="25"/>
        <v>17.2</v>
      </c>
      <c r="I148" s="19">
        <f t="shared" si="23"/>
        <v>1510.238000000001</v>
      </c>
      <c r="J148" s="17">
        <f t="shared" si="17"/>
        <v>0.79906772486772537</v>
      </c>
      <c r="K148" s="17">
        <f t="shared" si="14"/>
        <v>1.0128024199329806</v>
      </c>
      <c r="L148" s="4">
        <f t="shared" si="24"/>
        <v>4.9330603213868844</v>
      </c>
      <c r="M148" s="4">
        <f t="shared" si="18"/>
        <v>4.9330603213868844</v>
      </c>
      <c r="N148" s="26">
        <f t="shared" si="19"/>
        <v>0.942502204289006</v>
      </c>
      <c r="O148" s="4">
        <f t="shared" si="20"/>
        <v>156.92661701411947</v>
      </c>
      <c r="P148" s="4">
        <f t="shared" si="21"/>
        <v>0</v>
      </c>
      <c r="Q148" s="4"/>
      <c r="R148" s="4"/>
    </row>
    <row r="149" spans="3:18" ht="15" x14ac:dyDescent="0.25">
      <c r="C149" s="1">
        <f t="shared" si="16"/>
        <v>45717</v>
      </c>
      <c r="D149" s="21">
        <v>20.5</v>
      </c>
      <c r="E149" s="22">
        <v>0</v>
      </c>
      <c r="F149" s="43">
        <v>3.4317785687051283</v>
      </c>
      <c r="G149" s="20"/>
      <c r="H149" s="18">
        <f t="shared" si="25"/>
        <v>12.5</v>
      </c>
      <c r="I149" s="19">
        <f t="shared" si="23"/>
        <v>1522.738000000001</v>
      </c>
      <c r="J149" s="17">
        <f t="shared" si="17"/>
        <v>0.805681481481482</v>
      </c>
      <c r="K149" s="17">
        <f t="shared" ref="K149:K181" si="26">IF(J149&gt;0.16,2.988041*J149^4-4.052411*J149^3-3.999317*J149^2+6.015032*J149-0.390632,0.4)</f>
        <v>0.99920762479647973</v>
      </c>
      <c r="L149" s="4">
        <f t="shared" ref="L149:L180" si="27">K149*F149</f>
        <v>3.429059312463314</v>
      </c>
      <c r="M149" s="4">
        <f t="shared" si="18"/>
        <v>3.429059312463314</v>
      </c>
      <c r="N149" s="26">
        <f t="shared" si="19"/>
        <v>0.92190725346340041</v>
      </c>
      <c r="O149" s="4">
        <f t="shared" si="20"/>
        <v>153.49755770165615</v>
      </c>
      <c r="P149" s="4">
        <f t="shared" si="21"/>
        <v>0</v>
      </c>
    </row>
    <row r="150" spans="3:18" ht="15" x14ac:dyDescent="0.25">
      <c r="C150" s="1">
        <f t="shared" ref="C150:C213" si="28">+C149+1</f>
        <v>45718</v>
      </c>
      <c r="D150" s="21">
        <v>18</v>
      </c>
      <c r="E150" s="22">
        <v>8.5</v>
      </c>
      <c r="F150" s="43">
        <v>4.0251980247450341</v>
      </c>
      <c r="G150" s="20">
        <v>22.5</v>
      </c>
      <c r="H150" s="18">
        <f t="shared" si="25"/>
        <v>10</v>
      </c>
      <c r="I150" s="19">
        <f t="shared" si="23"/>
        <v>1532.738000000001</v>
      </c>
      <c r="J150" s="17">
        <f t="shared" ref="J150:J213" si="29">I150/1890</f>
        <v>0.81097248677248723</v>
      </c>
      <c r="K150" s="17">
        <f t="shared" si="26"/>
        <v>0.98819549418983688</v>
      </c>
      <c r="L150" s="4">
        <f t="shared" si="27"/>
        <v>3.9776825512748744</v>
      </c>
      <c r="M150" s="4">
        <f t="shared" ref="M150:M181" si="30">+IF(N149&gt;=$B$14,L150,$B$15*N149*L150)</f>
        <v>3.9776825512748744</v>
      </c>
      <c r="N150" s="26">
        <f t="shared" ref="N150:N181" si="31">+O150/$B$10</f>
        <v>1</v>
      </c>
      <c r="O150" s="4">
        <f t="shared" ref="O150:O181" si="32">+IF((O149+E150+G150-M150)&gt;$B$10,$B$10,(O149+E150+G150-M150))</f>
        <v>166.49999999999997</v>
      </c>
      <c r="P150" s="4">
        <f t="shared" ref="P150:P213" si="33">+M150-L150</f>
        <v>0</v>
      </c>
    </row>
    <row r="151" spans="3:18" ht="15" x14ac:dyDescent="0.25">
      <c r="C151" s="1">
        <f t="shared" si="28"/>
        <v>45719</v>
      </c>
      <c r="D151" s="21">
        <v>22.8</v>
      </c>
      <c r="E151" s="22">
        <v>0</v>
      </c>
      <c r="F151" s="43">
        <v>4.0803276817825047</v>
      </c>
      <c r="G151" s="20"/>
      <c r="H151" s="18">
        <f t="shared" si="25"/>
        <v>14.8</v>
      </c>
      <c r="I151" s="19">
        <f t="shared" si="23"/>
        <v>1547.5380000000009</v>
      </c>
      <c r="J151" s="17">
        <f t="shared" si="29"/>
        <v>0.81880317460317509</v>
      </c>
      <c r="K151" s="17">
        <f t="shared" si="26"/>
        <v>0.97168658649007622</v>
      </c>
      <c r="L151" s="4">
        <f t="shared" si="27"/>
        <v>3.9647996768722078</v>
      </c>
      <c r="M151" s="4">
        <f t="shared" si="30"/>
        <v>3.9647996768722078</v>
      </c>
      <c r="N151" s="26">
        <f t="shared" si="31"/>
        <v>0.97618738932809479</v>
      </c>
      <c r="O151" s="4">
        <f t="shared" si="32"/>
        <v>162.53520032312775</v>
      </c>
      <c r="P151" s="4">
        <f t="shared" si="33"/>
        <v>0</v>
      </c>
    </row>
    <row r="152" spans="3:18" ht="15" x14ac:dyDescent="0.25">
      <c r="C152" s="1">
        <f t="shared" si="28"/>
        <v>45720</v>
      </c>
      <c r="D152" s="21">
        <v>15.5</v>
      </c>
      <c r="E152" s="22">
        <v>0</v>
      </c>
      <c r="F152" s="43">
        <v>4.0674193987378304</v>
      </c>
      <c r="G152" s="20"/>
      <c r="H152" s="18">
        <f t="shared" si="25"/>
        <v>7.5</v>
      </c>
      <c r="I152" s="19">
        <f t="shared" si="23"/>
        <v>1555.0380000000009</v>
      </c>
      <c r="J152" s="17">
        <f t="shared" si="29"/>
        <v>0.82277142857142904</v>
      </c>
      <c r="K152" s="17">
        <f t="shared" si="26"/>
        <v>0.96322900749059059</v>
      </c>
      <c r="L152" s="4">
        <f t="shared" si="27"/>
        <v>3.917856350494215</v>
      </c>
      <c r="M152" s="4">
        <f t="shared" si="30"/>
        <v>3.917856350494215</v>
      </c>
      <c r="N152" s="26">
        <f t="shared" si="31"/>
        <v>0.95265672055635775</v>
      </c>
      <c r="O152" s="4">
        <f t="shared" si="32"/>
        <v>158.61734397263353</v>
      </c>
      <c r="P152" s="4">
        <f t="shared" si="33"/>
        <v>0</v>
      </c>
    </row>
    <row r="153" spans="3:18" ht="15" x14ac:dyDescent="0.25">
      <c r="C153" s="1">
        <f t="shared" si="28"/>
        <v>45721</v>
      </c>
      <c r="D153" s="21">
        <v>15.9</v>
      </c>
      <c r="E153" s="22">
        <v>2</v>
      </c>
      <c r="F153" s="43">
        <v>3.9577664797657848</v>
      </c>
      <c r="G153" s="21">
        <v>22.5</v>
      </c>
      <c r="H153" s="18">
        <f t="shared" si="25"/>
        <v>7.9</v>
      </c>
      <c r="I153" s="19">
        <f t="shared" si="23"/>
        <v>1562.938000000001</v>
      </c>
      <c r="J153" s="17">
        <f t="shared" si="29"/>
        <v>0.82695132275132333</v>
      </c>
      <c r="K153" s="17">
        <f t="shared" si="26"/>
        <v>0.95425686966255585</v>
      </c>
      <c r="L153" s="4">
        <f t="shared" si="27"/>
        <v>3.7767258518366909</v>
      </c>
      <c r="M153" s="4">
        <f t="shared" si="30"/>
        <v>3.7767258518366909</v>
      </c>
      <c r="N153" s="26">
        <f t="shared" si="31"/>
        <v>1</v>
      </c>
      <c r="O153" s="4">
        <f t="shared" si="32"/>
        <v>166.49999999999997</v>
      </c>
      <c r="P153" s="4">
        <f t="shared" si="33"/>
        <v>0</v>
      </c>
    </row>
    <row r="154" spans="3:18" ht="15" x14ac:dyDescent="0.25">
      <c r="C154" s="1">
        <f t="shared" si="28"/>
        <v>45722</v>
      </c>
      <c r="D154" s="21">
        <v>15</v>
      </c>
      <c r="E154" s="22">
        <v>0</v>
      </c>
      <c r="F154" s="43">
        <v>3.1426998322257291</v>
      </c>
      <c r="G154" s="21"/>
      <c r="H154" s="18">
        <f t="shared" si="25"/>
        <v>7</v>
      </c>
      <c r="I154" s="19">
        <f t="shared" si="23"/>
        <v>1569.938000000001</v>
      </c>
      <c r="J154" s="17">
        <f t="shared" si="29"/>
        <v>0.83065502645502698</v>
      </c>
      <c r="K154" s="17">
        <f t="shared" si="26"/>
        <v>0.94625445453194257</v>
      </c>
      <c r="L154" s="4">
        <f t="shared" si="27"/>
        <v>2.9737937155003848</v>
      </c>
      <c r="M154" s="4">
        <f t="shared" si="30"/>
        <v>2.9737937155003848</v>
      </c>
      <c r="N154" s="26">
        <f t="shared" si="31"/>
        <v>0.98213937708408172</v>
      </c>
      <c r="O154" s="4">
        <f t="shared" si="32"/>
        <v>163.52620628449958</v>
      </c>
      <c r="P154" s="4">
        <f t="shared" si="33"/>
        <v>0</v>
      </c>
    </row>
    <row r="155" spans="3:18" ht="15" x14ac:dyDescent="0.25">
      <c r="C155" s="1">
        <f t="shared" si="28"/>
        <v>45723</v>
      </c>
      <c r="D155" s="21">
        <v>15.5</v>
      </c>
      <c r="E155" s="22">
        <v>0</v>
      </c>
      <c r="F155" s="43">
        <v>2.2955998500069921</v>
      </c>
      <c r="G155" s="20">
        <v>11</v>
      </c>
      <c r="H155" s="18">
        <f t="shared" si="25"/>
        <v>7.5</v>
      </c>
      <c r="I155" s="19">
        <f t="shared" si="23"/>
        <v>1577.438000000001</v>
      </c>
      <c r="J155" s="17">
        <f t="shared" si="29"/>
        <v>0.83462328042328093</v>
      </c>
      <c r="K155" s="17">
        <f t="shared" si="26"/>
        <v>0.93762789409865921</v>
      </c>
      <c r="L155" s="4">
        <f t="shared" si="27"/>
        <v>2.1524184530552541</v>
      </c>
      <c r="M155" s="4">
        <f t="shared" si="30"/>
        <v>2.1524184530552541</v>
      </c>
      <c r="N155" s="26">
        <f t="shared" si="31"/>
        <v>1</v>
      </c>
      <c r="O155" s="4">
        <f t="shared" si="32"/>
        <v>166.49999999999997</v>
      </c>
      <c r="P155" s="4">
        <f t="shared" si="33"/>
        <v>0</v>
      </c>
      <c r="Q155" s="4"/>
      <c r="R155" s="4"/>
    </row>
    <row r="156" spans="3:18" ht="15" x14ac:dyDescent="0.25">
      <c r="C156" s="1">
        <f t="shared" si="28"/>
        <v>45724</v>
      </c>
      <c r="D156" s="20">
        <v>21.1</v>
      </c>
      <c r="E156" s="20">
        <v>7.5</v>
      </c>
      <c r="F156" s="43">
        <v>4.015741090864374</v>
      </c>
      <c r="G156" s="20"/>
      <c r="H156" s="18">
        <f t="shared" si="25"/>
        <v>13.100000000000001</v>
      </c>
      <c r="I156" s="19">
        <f t="shared" si="23"/>
        <v>1590.5380000000009</v>
      </c>
      <c r="J156" s="17">
        <f t="shared" si="29"/>
        <v>0.84155449735449783</v>
      </c>
      <c r="K156" s="17">
        <f t="shared" si="26"/>
        <v>0.92243630057309567</v>
      </c>
      <c r="L156" s="4">
        <f t="shared" si="27"/>
        <v>3.7042653559163008</v>
      </c>
      <c r="M156" s="4">
        <f t="shared" si="30"/>
        <v>3.7042653559163008</v>
      </c>
      <c r="N156" s="26">
        <f t="shared" si="31"/>
        <v>1</v>
      </c>
      <c r="O156" s="4">
        <f t="shared" si="32"/>
        <v>166.49999999999997</v>
      </c>
      <c r="P156" s="4">
        <f t="shared" si="33"/>
        <v>0</v>
      </c>
    </row>
    <row r="157" spans="3:18" ht="15" x14ac:dyDescent="0.25">
      <c r="C157" s="1">
        <f t="shared" si="28"/>
        <v>45725</v>
      </c>
      <c r="D157" s="20">
        <v>22.3</v>
      </c>
      <c r="E157" s="20">
        <v>2</v>
      </c>
      <c r="F157" s="43">
        <v>2.7211649738848198</v>
      </c>
      <c r="G157" s="20">
        <v>14</v>
      </c>
      <c r="H157" s="18">
        <f t="shared" si="25"/>
        <v>14.3</v>
      </c>
      <c r="I157" s="19">
        <f t="shared" si="23"/>
        <v>1604.8380000000009</v>
      </c>
      <c r="J157" s="17">
        <f t="shared" si="29"/>
        <v>0.84912063492063539</v>
      </c>
      <c r="K157" s="17">
        <f t="shared" si="26"/>
        <v>0.90568536492253238</v>
      </c>
      <c r="L157" s="4">
        <f t="shared" si="27"/>
        <v>2.4645192923872865</v>
      </c>
      <c r="M157" s="4">
        <f t="shared" si="30"/>
        <v>2.4645192923872865</v>
      </c>
      <c r="N157" s="26">
        <f t="shared" si="31"/>
        <v>1</v>
      </c>
      <c r="O157" s="4">
        <f t="shared" si="32"/>
        <v>166.49999999999997</v>
      </c>
      <c r="P157" s="4">
        <f t="shared" si="33"/>
        <v>0</v>
      </c>
    </row>
    <row r="158" spans="3:18" ht="15" x14ac:dyDescent="0.25">
      <c r="C158" s="1">
        <f t="shared" si="28"/>
        <v>45726</v>
      </c>
      <c r="D158" s="20">
        <v>20.75</v>
      </c>
      <c r="E158" s="20">
        <v>0</v>
      </c>
      <c r="F158" s="43">
        <v>4.1683480951762366</v>
      </c>
      <c r="G158" s="20"/>
      <c r="H158" s="18">
        <f t="shared" si="25"/>
        <v>12.75</v>
      </c>
      <c r="I158" s="19">
        <f t="shared" si="23"/>
        <v>1617.5880000000009</v>
      </c>
      <c r="J158" s="17">
        <f t="shared" si="29"/>
        <v>0.85586666666666711</v>
      </c>
      <c r="K158" s="17">
        <f t="shared" si="26"/>
        <v>0.89061484729659546</v>
      </c>
      <c r="L158" s="4">
        <f t="shared" si="27"/>
        <v>3.7123927022644385</v>
      </c>
      <c r="M158" s="4">
        <f t="shared" si="30"/>
        <v>3.7123927022644385</v>
      </c>
      <c r="N158" s="26">
        <f t="shared" si="31"/>
        <v>0.97770334713354679</v>
      </c>
      <c r="O158" s="4">
        <f t="shared" si="32"/>
        <v>162.78760729773552</v>
      </c>
      <c r="P158" s="4">
        <f t="shared" si="33"/>
        <v>0</v>
      </c>
    </row>
    <row r="159" spans="3:18" ht="15" x14ac:dyDescent="0.25">
      <c r="C159" s="1">
        <f t="shared" si="28"/>
        <v>45727</v>
      </c>
      <c r="D159" s="20">
        <v>18.2</v>
      </c>
      <c r="E159" s="20">
        <v>4</v>
      </c>
      <c r="F159" s="43">
        <v>3.5790983796706168</v>
      </c>
      <c r="G159" s="21"/>
      <c r="H159" s="18">
        <f t="shared" si="25"/>
        <v>10.199999999999999</v>
      </c>
      <c r="I159" s="19">
        <f t="shared" si="23"/>
        <v>1627.7880000000009</v>
      </c>
      <c r="J159" s="17">
        <f t="shared" si="29"/>
        <v>0.86126349206349251</v>
      </c>
      <c r="K159" s="17">
        <f t="shared" si="26"/>
        <v>0.87847455581418832</v>
      </c>
      <c r="L159" s="4">
        <f t="shared" si="27"/>
        <v>3.1441468592964261</v>
      </c>
      <c r="M159" s="4">
        <f t="shared" si="30"/>
        <v>3.1441468592964261</v>
      </c>
      <c r="N159" s="26">
        <f t="shared" si="31"/>
        <v>0.98284360623687161</v>
      </c>
      <c r="O159" s="4">
        <f t="shared" si="32"/>
        <v>163.64346043843909</v>
      </c>
      <c r="P159" s="4">
        <f t="shared" si="33"/>
        <v>0</v>
      </c>
    </row>
    <row r="160" spans="3:18" ht="15" x14ac:dyDescent="0.25">
      <c r="C160" s="1">
        <f t="shared" si="28"/>
        <v>45728</v>
      </c>
      <c r="D160" s="20">
        <v>19.7</v>
      </c>
      <c r="E160" s="20">
        <v>9</v>
      </c>
      <c r="F160" s="43">
        <v>1.9123278632703991</v>
      </c>
      <c r="G160" s="21"/>
      <c r="H160" s="18">
        <f t="shared" si="25"/>
        <v>11.7</v>
      </c>
      <c r="I160" s="19">
        <f t="shared" si="23"/>
        <v>1639.488000000001</v>
      </c>
      <c r="J160" s="17">
        <f t="shared" si="29"/>
        <v>0.86745396825396881</v>
      </c>
      <c r="K160" s="17">
        <f t="shared" si="26"/>
        <v>0.86446528038841486</v>
      </c>
      <c r="L160" s="4">
        <f t="shared" si="27"/>
        <v>1.6531410425166237</v>
      </c>
      <c r="M160" s="4">
        <f t="shared" si="30"/>
        <v>1.6531410425166237</v>
      </c>
      <c r="N160" s="26">
        <f t="shared" si="31"/>
        <v>1</v>
      </c>
      <c r="O160" s="4">
        <f t="shared" si="32"/>
        <v>166.49999999999997</v>
      </c>
      <c r="P160" s="4">
        <f t="shared" si="33"/>
        <v>0</v>
      </c>
    </row>
    <row r="161" spans="3:18" ht="15" x14ac:dyDescent="0.25">
      <c r="C161" s="1">
        <f t="shared" si="28"/>
        <v>45729</v>
      </c>
      <c r="D161" s="20">
        <v>19</v>
      </c>
      <c r="E161" s="20">
        <v>10.5</v>
      </c>
      <c r="F161" s="43">
        <v>1.2865334689144741</v>
      </c>
      <c r="G161" s="20"/>
      <c r="H161" s="18">
        <f t="shared" si="25"/>
        <v>11</v>
      </c>
      <c r="I161" s="19">
        <f t="shared" si="23"/>
        <v>1650.488000000001</v>
      </c>
      <c r="J161" s="17">
        <f t="shared" si="29"/>
        <v>0.87327407407407454</v>
      </c>
      <c r="K161" s="17">
        <f t="shared" si="26"/>
        <v>0.85122029296236967</v>
      </c>
      <c r="L161" s="4">
        <f t="shared" si="27"/>
        <v>1.0951233963152722</v>
      </c>
      <c r="M161" s="4">
        <f t="shared" si="30"/>
        <v>1.0951233963152722</v>
      </c>
      <c r="N161" s="26">
        <f t="shared" si="31"/>
        <v>1</v>
      </c>
      <c r="O161" s="4">
        <f t="shared" si="32"/>
        <v>166.49999999999997</v>
      </c>
      <c r="P161" s="4">
        <f t="shared" si="33"/>
        <v>0</v>
      </c>
    </row>
    <row r="162" spans="3:18" ht="15" x14ac:dyDescent="0.25">
      <c r="C162" s="1">
        <f t="shared" si="28"/>
        <v>45730</v>
      </c>
      <c r="D162" s="20">
        <v>20.9</v>
      </c>
      <c r="E162" s="20">
        <v>0</v>
      </c>
      <c r="F162" s="43">
        <v>2.7401054324961782</v>
      </c>
      <c r="G162" s="20"/>
      <c r="H162" s="18">
        <f t="shared" si="25"/>
        <v>12.899999999999999</v>
      </c>
      <c r="I162" s="19">
        <f t="shared" si="23"/>
        <v>1663.3880000000011</v>
      </c>
      <c r="J162" s="17">
        <f t="shared" si="29"/>
        <v>0.88009947089947149</v>
      </c>
      <c r="K162" s="17">
        <f t="shared" si="26"/>
        <v>0.83560664851073796</v>
      </c>
      <c r="L162" s="4">
        <f t="shared" si="27"/>
        <v>2.2896503170141975</v>
      </c>
      <c r="M162" s="4">
        <f t="shared" si="30"/>
        <v>2.2896503170141975</v>
      </c>
      <c r="N162" s="26">
        <f t="shared" si="31"/>
        <v>0.9862483464443591</v>
      </c>
      <c r="O162" s="4">
        <f t="shared" si="32"/>
        <v>164.21034968298576</v>
      </c>
      <c r="P162" s="4">
        <f t="shared" si="33"/>
        <v>0</v>
      </c>
      <c r="Q162" s="4"/>
      <c r="R162" s="4"/>
    </row>
    <row r="163" spans="3:18" ht="15" x14ac:dyDescent="0.25">
      <c r="C163" s="1">
        <f t="shared" si="28"/>
        <v>45731</v>
      </c>
      <c r="D163" s="20">
        <v>21</v>
      </c>
      <c r="E163" s="20">
        <v>0</v>
      </c>
      <c r="F163" s="43">
        <v>3.6659891711544876</v>
      </c>
      <c r="G163" s="20"/>
      <c r="H163" s="18">
        <f t="shared" si="25"/>
        <v>13</v>
      </c>
      <c r="I163" s="19">
        <f t="shared" si="23"/>
        <v>1676.3880000000011</v>
      </c>
      <c r="J163" s="17">
        <f t="shared" si="29"/>
        <v>0.88697777777777831</v>
      </c>
      <c r="K163" s="17">
        <f t="shared" si="26"/>
        <v>0.8197954646112332</v>
      </c>
      <c r="L163" s="4">
        <f t="shared" si="27"/>
        <v>3.0053612958263427</v>
      </c>
      <c r="M163" s="4">
        <f t="shared" si="30"/>
        <v>3.0053612958263427</v>
      </c>
      <c r="N163" s="26">
        <f t="shared" si="31"/>
        <v>0.96819812845140818</v>
      </c>
      <c r="O163" s="4">
        <f t="shared" si="32"/>
        <v>161.20498838715943</v>
      </c>
      <c r="P163" s="4">
        <f t="shared" si="33"/>
        <v>0</v>
      </c>
    </row>
    <row r="164" spans="3:18" ht="15" x14ac:dyDescent="0.25">
      <c r="C164" s="1">
        <f t="shared" si="28"/>
        <v>45732</v>
      </c>
      <c r="D164" s="20">
        <v>17.899999999999999</v>
      </c>
      <c r="E164" s="20">
        <v>0</v>
      </c>
      <c r="F164" s="43">
        <v>3.2158477079863061</v>
      </c>
      <c r="G164" s="20"/>
      <c r="H164" s="18">
        <f t="shared" si="25"/>
        <v>9.8999999999999986</v>
      </c>
      <c r="I164" s="19">
        <f t="shared" si="23"/>
        <v>1686.2880000000011</v>
      </c>
      <c r="J164" s="17">
        <f t="shared" si="29"/>
        <v>0.89221587301587357</v>
      </c>
      <c r="K164" s="17">
        <f t="shared" si="26"/>
        <v>0.80771094574148539</v>
      </c>
      <c r="L164" s="4">
        <f t="shared" si="27"/>
        <v>2.5974753935782076</v>
      </c>
      <c r="M164" s="4">
        <f t="shared" si="30"/>
        <v>2.5974753935782076</v>
      </c>
      <c r="N164" s="26">
        <f t="shared" si="31"/>
        <v>0.95259767563712461</v>
      </c>
      <c r="O164" s="4">
        <f t="shared" si="32"/>
        <v>158.60751299358122</v>
      </c>
      <c r="P164" s="4">
        <f t="shared" si="33"/>
        <v>0</v>
      </c>
    </row>
    <row r="165" spans="3:18" ht="15" x14ac:dyDescent="0.25">
      <c r="C165" s="1">
        <f t="shared" si="28"/>
        <v>45733</v>
      </c>
      <c r="D165" s="20">
        <v>20.399999999999999</v>
      </c>
      <c r="E165" s="20">
        <v>0</v>
      </c>
      <c r="F165" s="43">
        <v>3.5937942277945414</v>
      </c>
      <c r="G165" s="20"/>
      <c r="H165" s="18">
        <f t="shared" ref="H165:H181" si="34">IF(D165-8&lt;0,0,D165-8)</f>
        <v>12.399999999999999</v>
      </c>
      <c r="I165" s="19">
        <f t="shared" si="23"/>
        <v>1698.6880000000012</v>
      </c>
      <c r="J165" s="17">
        <f t="shared" si="29"/>
        <v>0.89877671957672023</v>
      </c>
      <c r="K165" s="17">
        <f t="shared" si="26"/>
        <v>0.79253099896085832</v>
      </c>
      <c r="L165" s="4">
        <f t="shared" si="27"/>
        <v>2.8481933294137742</v>
      </c>
      <c r="M165" s="4">
        <f t="shared" si="30"/>
        <v>2.8481933294137742</v>
      </c>
      <c r="N165" s="26">
        <f t="shared" si="31"/>
        <v>0.93549140939439934</v>
      </c>
      <c r="O165" s="4">
        <f t="shared" si="32"/>
        <v>155.75931966416746</v>
      </c>
      <c r="P165" s="4">
        <f t="shared" si="33"/>
        <v>0</v>
      </c>
    </row>
    <row r="166" spans="3:18" ht="15" x14ac:dyDescent="0.25">
      <c r="C166" s="1">
        <f t="shared" si="28"/>
        <v>45734</v>
      </c>
      <c r="D166" s="20">
        <v>17.5</v>
      </c>
      <c r="E166" s="20">
        <v>30</v>
      </c>
      <c r="F166" s="43">
        <v>2.994943640207155</v>
      </c>
      <c r="G166" s="20"/>
      <c r="H166" s="18">
        <f t="shared" si="34"/>
        <v>9.5</v>
      </c>
      <c r="I166" s="19">
        <f t="shared" ref="I166:I177" si="35">+H166+I165</f>
        <v>1708.1880000000012</v>
      </c>
      <c r="J166" s="17">
        <f t="shared" si="29"/>
        <v>0.90380317460317527</v>
      </c>
      <c r="K166" s="17">
        <f t="shared" si="26"/>
        <v>0.7808747770506691</v>
      </c>
      <c r="L166" s="4">
        <f t="shared" si="27"/>
        <v>2.3386759473260814</v>
      </c>
      <c r="M166" s="4">
        <f t="shared" si="30"/>
        <v>2.3386759473260814</v>
      </c>
      <c r="N166" s="26">
        <f t="shared" si="31"/>
        <v>1</v>
      </c>
      <c r="O166" s="4">
        <f t="shared" si="32"/>
        <v>166.49999999999997</v>
      </c>
      <c r="P166" s="4">
        <f t="shared" si="33"/>
        <v>0</v>
      </c>
    </row>
    <row r="167" spans="3:18" ht="15" x14ac:dyDescent="0.25">
      <c r="C167" s="1">
        <f t="shared" si="28"/>
        <v>45735</v>
      </c>
      <c r="D167" s="20">
        <v>21.5</v>
      </c>
      <c r="E167" s="20">
        <v>0</v>
      </c>
      <c r="F167" s="43">
        <v>2.8921615848077273</v>
      </c>
      <c r="G167" s="20"/>
      <c r="H167" s="18">
        <f t="shared" si="34"/>
        <v>13.5</v>
      </c>
      <c r="I167" s="19">
        <f t="shared" si="35"/>
        <v>1721.6880000000012</v>
      </c>
      <c r="J167" s="17">
        <f t="shared" si="29"/>
        <v>0.91094603174603239</v>
      </c>
      <c r="K167" s="17">
        <f t="shared" si="26"/>
        <v>0.7642821798561209</v>
      </c>
      <c r="L167" s="4">
        <f t="shared" si="27"/>
        <v>2.2104275605329833</v>
      </c>
      <c r="M167" s="4">
        <f t="shared" si="30"/>
        <v>2.2104275605329833</v>
      </c>
      <c r="N167" s="26">
        <f t="shared" si="31"/>
        <v>0.98672415879559761</v>
      </c>
      <c r="O167" s="4">
        <f t="shared" si="32"/>
        <v>164.28957243946698</v>
      </c>
      <c r="P167" s="4">
        <f t="shared" si="33"/>
        <v>0</v>
      </c>
    </row>
    <row r="168" spans="3:18" ht="15" x14ac:dyDescent="0.25">
      <c r="C168" s="1">
        <f t="shared" si="28"/>
        <v>45736</v>
      </c>
      <c r="D168" s="20">
        <v>20.3</v>
      </c>
      <c r="E168" s="20">
        <v>15</v>
      </c>
      <c r="F168" s="43">
        <v>1.5469667721931182</v>
      </c>
      <c r="G168" s="20"/>
      <c r="H168" s="18">
        <f t="shared" si="34"/>
        <v>12.3</v>
      </c>
      <c r="I168" s="19">
        <f t="shared" si="35"/>
        <v>1733.9880000000012</v>
      </c>
      <c r="J168" s="17">
        <f t="shared" si="29"/>
        <v>0.91745396825396885</v>
      </c>
      <c r="K168" s="17">
        <f t="shared" si="26"/>
        <v>0.74914663831416128</v>
      </c>
      <c r="L168" s="4">
        <f t="shared" si="27"/>
        <v>1.1589049569721834</v>
      </c>
      <c r="M168" s="4">
        <f t="shared" si="30"/>
        <v>1.1589049569721834</v>
      </c>
      <c r="N168" s="26">
        <f t="shared" si="31"/>
        <v>1</v>
      </c>
      <c r="O168" s="4">
        <f t="shared" si="32"/>
        <v>166.49999999999997</v>
      </c>
      <c r="P168" s="4">
        <f t="shared" si="33"/>
        <v>0</v>
      </c>
    </row>
    <row r="169" spans="3:18" ht="15" x14ac:dyDescent="0.25">
      <c r="C169" s="1">
        <f t="shared" si="28"/>
        <v>45737</v>
      </c>
      <c r="D169" s="20"/>
      <c r="E169" s="20">
        <v>4.5</v>
      </c>
      <c r="F169" s="43"/>
      <c r="G169" s="20"/>
      <c r="H169" s="18">
        <f t="shared" si="34"/>
        <v>0</v>
      </c>
      <c r="I169" s="19">
        <f t="shared" si="35"/>
        <v>1733.9880000000012</v>
      </c>
      <c r="J169" s="17">
        <f t="shared" si="29"/>
        <v>0.91745396825396885</v>
      </c>
      <c r="K169" s="17">
        <f t="shared" si="26"/>
        <v>0.74914663831416128</v>
      </c>
      <c r="L169" s="4">
        <f t="shared" si="27"/>
        <v>0</v>
      </c>
      <c r="M169" s="4">
        <f t="shared" si="30"/>
        <v>0</v>
      </c>
      <c r="N169" s="26">
        <f t="shared" si="31"/>
        <v>1</v>
      </c>
      <c r="O169" s="4">
        <f t="shared" si="32"/>
        <v>166.49999999999997</v>
      </c>
      <c r="P169" s="4">
        <f t="shared" si="33"/>
        <v>0</v>
      </c>
    </row>
    <row r="170" spans="3:18" ht="15" x14ac:dyDescent="0.25">
      <c r="C170" s="1">
        <f t="shared" si="28"/>
        <v>45738</v>
      </c>
      <c r="D170" s="20"/>
      <c r="E170" s="20">
        <v>0</v>
      </c>
      <c r="F170" s="43"/>
      <c r="G170" s="20"/>
      <c r="H170" s="18">
        <f t="shared" si="34"/>
        <v>0</v>
      </c>
      <c r="I170" s="19">
        <f t="shared" si="35"/>
        <v>1733.9880000000012</v>
      </c>
      <c r="J170" s="17">
        <f t="shared" si="29"/>
        <v>0.91745396825396885</v>
      </c>
      <c r="K170" s="17">
        <f t="shared" si="26"/>
        <v>0.74914663831416128</v>
      </c>
      <c r="L170" s="4">
        <f t="shared" si="27"/>
        <v>0</v>
      </c>
      <c r="M170" s="4">
        <f t="shared" si="30"/>
        <v>0</v>
      </c>
      <c r="N170" s="26">
        <f t="shared" si="31"/>
        <v>1</v>
      </c>
      <c r="O170" s="4">
        <f t="shared" si="32"/>
        <v>166.49999999999997</v>
      </c>
      <c r="P170" s="4">
        <f t="shared" si="33"/>
        <v>0</v>
      </c>
    </row>
    <row r="171" spans="3:18" ht="15" x14ac:dyDescent="0.25">
      <c r="C171" s="1">
        <f t="shared" si="28"/>
        <v>45739</v>
      </c>
      <c r="D171" s="20">
        <v>14.6</v>
      </c>
      <c r="E171" s="20">
        <v>0</v>
      </c>
      <c r="F171" s="43">
        <v>2.6727878002847039</v>
      </c>
      <c r="G171" s="20"/>
      <c r="H171" s="18">
        <f t="shared" si="34"/>
        <v>6.6</v>
      </c>
      <c r="I171" s="19">
        <f t="shared" si="35"/>
        <v>1740.5880000000011</v>
      </c>
      <c r="J171" s="17">
        <f t="shared" si="29"/>
        <v>0.92094603174603229</v>
      </c>
      <c r="K171" s="17">
        <f t="shared" si="26"/>
        <v>0.74102222360560799</v>
      </c>
      <c r="L171" s="4">
        <f t="shared" si="27"/>
        <v>1.9805951589929129</v>
      </c>
      <c r="M171" s="4">
        <f t="shared" si="30"/>
        <v>1.9805951589929129</v>
      </c>
      <c r="N171" s="26">
        <f t="shared" si="31"/>
        <v>0.98810453357962214</v>
      </c>
      <c r="O171" s="4">
        <f t="shared" si="32"/>
        <v>164.51940484100706</v>
      </c>
      <c r="P171" s="4">
        <f t="shared" si="33"/>
        <v>0</v>
      </c>
    </row>
    <row r="172" spans="3:18" ht="15" x14ac:dyDescent="0.25">
      <c r="C172" s="1">
        <f t="shared" si="28"/>
        <v>45740</v>
      </c>
      <c r="D172" s="20">
        <v>17</v>
      </c>
      <c r="E172" s="20">
        <v>0</v>
      </c>
      <c r="F172" s="43">
        <v>1.9692178078373008</v>
      </c>
      <c r="G172" s="20"/>
      <c r="H172" s="18">
        <f t="shared" si="34"/>
        <v>9</v>
      </c>
      <c r="I172" s="19">
        <f t="shared" si="35"/>
        <v>1749.5880000000011</v>
      </c>
      <c r="J172" s="17">
        <f t="shared" si="29"/>
        <v>0.92570793650793715</v>
      </c>
      <c r="K172" s="17">
        <f t="shared" si="26"/>
        <v>0.72994422718049645</v>
      </c>
      <c r="L172" s="4">
        <f t="shared" si="27"/>
        <v>1.43741917089187</v>
      </c>
      <c r="M172" s="4">
        <f t="shared" si="30"/>
        <v>1.43741917089187</v>
      </c>
      <c r="N172" s="26">
        <f t="shared" si="31"/>
        <v>0.97947138540609735</v>
      </c>
      <c r="O172" s="4">
        <f t="shared" si="32"/>
        <v>163.08198567011519</v>
      </c>
      <c r="P172" s="4">
        <f t="shared" si="33"/>
        <v>0</v>
      </c>
    </row>
    <row r="173" spans="3:18" ht="15" x14ac:dyDescent="0.25">
      <c r="C173" s="1">
        <f t="shared" si="28"/>
        <v>45741</v>
      </c>
      <c r="D173" s="20">
        <v>21.2</v>
      </c>
      <c r="E173" s="20">
        <v>0</v>
      </c>
      <c r="F173" s="43">
        <v>3.5348160356268705</v>
      </c>
      <c r="G173" s="20"/>
      <c r="H173" s="18">
        <f t="shared" si="34"/>
        <v>13.2</v>
      </c>
      <c r="I173" s="19">
        <f t="shared" si="35"/>
        <v>1762.7880000000011</v>
      </c>
      <c r="J173" s="17">
        <f t="shared" si="29"/>
        <v>0.93269206349206413</v>
      </c>
      <c r="K173" s="17">
        <f t="shared" si="26"/>
        <v>0.71370680906947837</v>
      </c>
      <c r="L173" s="4">
        <f t="shared" si="27"/>
        <v>2.5228222734348775</v>
      </c>
      <c r="M173" s="4">
        <f t="shared" si="30"/>
        <v>2.5228222734348775</v>
      </c>
      <c r="N173" s="26">
        <f t="shared" si="31"/>
        <v>0.96431929967976171</v>
      </c>
      <c r="O173" s="4">
        <f t="shared" si="32"/>
        <v>160.5591633966803</v>
      </c>
      <c r="P173" s="4">
        <f t="shared" si="33"/>
        <v>0</v>
      </c>
    </row>
    <row r="174" spans="3:18" ht="15" x14ac:dyDescent="0.25">
      <c r="C174" s="1">
        <f t="shared" si="28"/>
        <v>45742</v>
      </c>
      <c r="D174" s="20">
        <v>17.100000000000001</v>
      </c>
      <c r="E174" s="20">
        <v>0</v>
      </c>
      <c r="F174" s="43">
        <v>2.357888617848698</v>
      </c>
      <c r="G174" s="20"/>
      <c r="H174" s="18">
        <f t="shared" si="34"/>
        <v>9.1000000000000014</v>
      </c>
      <c r="I174" s="19">
        <f t="shared" si="35"/>
        <v>1771.8880000000011</v>
      </c>
      <c r="J174" s="17">
        <f t="shared" si="29"/>
        <v>0.93750687830687884</v>
      </c>
      <c r="K174" s="17">
        <f t="shared" si="26"/>
        <v>0.70252660732511452</v>
      </c>
      <c r="L174" s="4">
        <f t="shared" si="27"/>
        <v>1.6564794911477492</v>
      </c>
      <c r="M174" s="4">
        <f t="shared" si="30"/>
        <v>1.6564794911477492</v>
      </c>
      <c r="N174" s="26">
        <f t="shared" si="31"/>
        <v>0.95437047390710272</v>
      </c>
      <c r="O174" s="4">
        <f t="shared" si="32"/>
        <v>158.90268390553257</v>
      </c>
      <c r="P174" s="4">
        <f t="shared" si="33"/>
        <v>0</v>
      </c>
    </row>
    <row r="175" spans="3:18" ht="15" x14ac:dyDescent="0.25">
      <c r="C175" s="1">
        <f t="shared" si="28"/>
        <v>45743</v>
      </c>
      <c r="D175" s="20">
        <v>15.3</v>
      </c>
      <c r="E175" s="20">
        <v>0</v>
      </c>
      <c r="F175" s="43">
        <v>2.1017323590097603</v>
      </c>
      <c r="G175" s="20"/>
      <c r="H175" s="18">
        <f t="shared" si="34"/>
        <v>7.3000000000000007</v>
      </c>
      <c r="I175" s="19">
        <f t="shared" si="35"/>
        <v>1779.188000000001</v>
      </c>
      <c r="J175" s="17">
        <f t="shared" si="29"/>
        <v>0.94136931216931274</v>
      </c>
      <c r="K175" s="17">
        <f t="shared" si="26"/>
        <v>0.69356973573148661</v>
      </c>
      <c r="L175" s="4">
        <f t="shared" si="27"/>
        <v>1.4576979568167134</v>
      </c>
      <c r="M175" s="4">
        <f t="shared" si="30"/>
        <v>1.4576979568167134</v>
      </c>
      <c r="N175" s="26">
        <f t="shared" si="31"/>
        <v>0.94561553122351893</v>
      </c>
      <c r="O175" s="4">
        <f t="shared" si="32"/>
        <v>157.44498594871587</v>
      </c>
      <c r="P175" s="4">
        <f t="shared" si="33"/>
        <v>0</v>
      </c>
    </row>
    <row r="176" spans="3:18" ht="15" x14ac:dyDescent="0.25">
      <c r="C176" s="1">
        <f t="shared" si="28"/>
        <v>45744</v>
      </c>
      <c r="D176" s="20">
        <v>18.700000000000003</v>
      </c>
      <c r="E176" s="20">
        <v>0.8</v>
      </c>
      <c r="F176" s="43">
        <v>1.1440365274389386</v>
      </c>
      <c r="G176" s="20"/>
      <c r="H176" s="18">
        <f t="shared" si="34"/>
        <v>10.700000000000003</v>
      </c>
      <c r="I176" s="19">
        <f t="shared" si="35"/>
        <v>1789.8880000000011</v>
      </c>
      <c r="J176" s="17">
        <f t="shared" si="29"/>
        <v>0.94703068783068844</v>
      </c>
      <c r="K176" s="17">
        <f t="shared" si="26"/>
        <v>0.68046580273806445</v>
      </c>
      <c r="L176" s="4">
        <f t="shared" si="27"/>
        <v>0.77847773400540499</v>
      </c>
      <c r="M176" s="4">
        <f t="shared" si="30"/>
        <v>0.77847773400540499</v>
      </c>
      <c r="N176" s="26">
        <f t="shared" si="31"/>
        <v>0.94574479408234535</v>
      </c>
      <c r="O176" s="4">
        <f t="shared" si="32"/>
        <v>157.46650821471047</v>
      </c>
      <c r="P176" s="4">
        <f t="shared" si="33"/>
        <v>0</v>
      </c>
    </row>
    <row r="177" spans="3:18" ht="15" x14ac:dyDescent="0.25">
      <c r="C177" s="1">
        <f t="shared" si="28"/>
        <v>45745</v>
      </c>
      <c r="D177" s="20">
        <v>22.4</v>
      </c>
      <c r="E177" s="20">
        <v>0</v>
      </c>
      <c r="F177" s="43">
        <v>2.783136436089221</v>
      </c>
      <c r="G177" s="20"/>
      <c r="H177" s="18">
        <f t="shared" si="34"/>
        <v>14.399999999999999</v>
      </c>
      <c r="I177" s="19">
        <f t="shared" si="35"/>
        <v>1804.2880000000011</v>
      </c>
      <c r="J177" s="17">
        <f t="shared" si="29"/>
        <v>0.95464973544973608</v>
      </c>
      <c r="K177" s="17">
        <f t="shared" si="26"/>
        <v>0.6628893943148243</v>
      </c>
      <c r="L177" s="4">
        <f t="shared" si="27"/>
        <v>1.8449116264147025</v>
      </c>
      <c r="M177" s="4">
        <f t="shared" si="30"/>
        <v>1.8449116264147025</v>
      </c>
      <c r="N177" s="26">
        <f t="shared" si="31"/>
        <v>0.9346642437735484</v>
      </c>
      <c r="O177" s="4">
        <f t="shared" si="32"/>
        <v>155.62159658829577</v>
      </c>
      <c r="P177" s="4">
        <f t="shared" si="33"/>
        <v>0</v>
      </c>
    </row>
    <row r="178" spans="3:18" ht="15" x14ac:dyDescent="0.25">
      <c r="C178" s="1">
        <f t="shared" si="28"/>
        <v>45746</v>
      </c>
      <c r="D178" s="20">
        <v>21.3</v>
      </c>
      <c r="E178" s="20">
        <v>0</v>
      </c>
      <c r="F178" s="43">
        <v>2.9256155887581521</v>
      </c>
      <c r="G178" s="20"/>
      <c r="H178" s="18">
        <f t="shared" si="34"/>
        <v>13.3</v>
      </c>
      <c r="I178" s="19">
        <f>+H178+I177</f>
        <v>1817.5880000000011</v>
      </c>
      <c r="J178" s="17">
        <f t="shared" si="29"/>
        <v>0.96168677248677303</v>
      </c>
      <c r="K178" s="17">
        <f t="shared" si="26"/>
        <v>0.64673088398061751</v>
      </c>
      <c r="L178" s="4">
        <f t="shared" si="27"/>
        <v>1.8920859559050345</v>
      </c>
      <c r="M178" s="4">
        <f t="shared" si="30"/>
        <v>1.8920859559050345</v>
      </c>
      <c r="N178" s="26">
        <f t="shared" si="31"/>
        <v>0.92330036415850314</v>
      </c>
      <c r="O178" s="4">
        <f t="shared" si="32"/>
        <v>153.72951063239074</v>
      </c>
      <c r="P178" s="4">
        <f t="shared" si="33"/>
        <v>0</v>
      </c>
    </row>
    <row r="179" spans="3:18" ht="15" x14ac:dyDescent="0.25">
      <c r="C179" s="1">
        <f t="shared" si="28"/>
        <v>45747</v>
      </c>
      <c r="D179" s="20">
        <v>17.7</v>
      </c>
      <c r="E179" s="20">
        <v>0</v>
      </c>
      <c r="F179" s="43">
        <v>2.5523457808070962</v>
      </c>
      <c r="G179" s="20"/>
      <c r="H179" s="18">
        <f t="shared" si="34"/>
        <v>9.6999999999999993</v>
      </c>
      <c r="I179" s="19">
        <f>+H179+I178</f>
        <v>1827.2880000000011</v>
      </c>
      <c r="J179" s="17">
        <f t="shared" si="29"/>
        <v>0.96681904761904824</v>
      </c>
      <c r="K179" s="17">
        <f t="shared" si="26"/>
        <v>0.63500081505581474</v>
      </c>
      <c r="L179" s="4">
        <f t="shared" si="27"/>
        <v>1.620741651116776</v>
      </c>
      <c r="M179" s="4">
        <f t="shared" si="30"/>
        <v>1.620741651116776</v>
      </c>
      <c r="N179" s="26">
        <f t="shared" si="31"/>
        <v>0.91356618006771162</v>
      </c>
      <c r="O179" s="4">
        <f t="shared" si="32"/>
        <v>152.10876898127395</v>
      </c>
      <c r="P179" s="4">
        <f t="shared" si="33"/>
        <v>0</v>
      </c>
    </row>
    <row r="180" spans="3:18" ht="15" x14ac:dyDescent="0.25">
      <c r="C180" s="1">
        <f t="shared" si="28"/>
        <v>45748</v>
      </c>
      <c r="D180" s="20">
        <v>15.100000000000001</v>
      </c>
      <c r="E180" s="20">
        <v>0.2</v>
      </c>
      <c r="F180" s="43">
        <v>1.5607801301551227</v>
      </c>
      <c r="G180" s="20"/>
      <c r="H180" s="18">
        <f t="shared" si="34"/>
        <v>7.1000000000000014</v>
      </c>
      <c r="I180" s="19">
        <f>+H180+I179</f>
        <v>1834.3880000000011</v>
      </c>
      <c r="J180" s="17">
        <f t="shared" si="29"/>
        <v>0.97057566137566198</v>
      </c>
      <c r="K180" s="17">
        <f t="shared" si="26"/>
        <v>0.62644810720171418</v>
      </c>
      <c r="L180" s="4">
        <f t="shared" si="27"/>
        <v>0.97774775829372174</v>
      </c>
      <c r="M180" s="4">
        <f t="shared" si="30"/>
        <v>0.97774775829372174</v>
      </c>
      <c r="N180" s="26">
        <f t="shared" si="31"/>
        <v>0.90889502236024167</v>
      </c>
      <c r="O180" s="4">
        <f t="shared" si="32"/>
        <v>151.33102122298021</v>
      </c>
      <c r="P180" s="4">
        <f t="shared" si="33"/>
        <v>0</v>
      </c>
    </row>
    <row r="181" spans="3:18" ht="15" x14ac:dyDescent="0.25">
      <c r="C181" s="1">
        <f t="shared" si="28"/>
        <v>45749</v>
      </c>
      <c r="D181" s="22">
        <v>14.5</v>
      </c>
      <c r="E181" s="22">
        <v>0</v>
      </c>
      <c r="F181" s="43">
        <v>1.8</v>
      </c>
      <c r="G181" s="23"/>
      <c r="H181" s="18">
        <f t="shared" si="34"/>
        <v>6.5</v>
      </c>
      <c r="I181" s="19">
        <f>+H181+I180</f>
        <v>1840.8880000000011</v>
      </c>
      <c r="J181" s="17">
        <f t="shared" si="29"/>
        <v>0.97401481481481533</v>
      </c>
      <c r="K181" s="17">
        <f t="shared" si="26"/>
        <v>0.61864507677045488</v>
      </c>
      <c r="L181" s="4">
        <f t="shared" ref="L181:L182" si="36">K181*F181</f>
        <v>1.1135611381868189</v>
      </c>
      <c r="M181" s="4">
        <f t="shared" si="30"/>
        <v>1.1135611381868189</v>
      </c>
      <c r="N181" s="26">
        <f t="shared" si="31"/>
        <v>0.90220696747623685</v>
      </c>
      <c r="O181" s="4">
        <f t="shared" si="32"/>
        <v>150.2174600847934</v>
      </c>
      <c r="P181" s="4">
        <f t="shared" si="33"/>
        <v>0</v>
      </c>
    </row>
    <row r="182" spans="3:18" ht="15" x14ac:dyDescent="0.25">
      <c r="C182" s="1">
        <f t="shared" si="28"/>
        <v>45750</v>
      </c>
      <c r="D182" s="24">
        <v>15.4</v>
      </c>
      <c r="E182" s="24">
        <v>0</v>
      </c>
      <c r="F182" s="44">
        <v>2.2000000000000002</v>
      </c>
      <c r="G182" s="25"/>
      <c r="H182" s="18">
        <f t="shared" ref="H182:H245" si="37">IF(D182-8&lt;0,0,D182-8)</f>
        <v>7.4</v>
      </c>
      <c r="I182" s="19">
        <f t="shared" ref="I182:I245" si="38">+H182+I181</f>
        <v>1848.2880000000011</v>
      </c>
      <c r="J182" s="17">
        <f t="shared" si="29"/>
        <v>0.97793015873015932</v>
      </c>
      <c r="K182" s="17">
        <f t="shared" ref="K182:K245" si="39">IF(J182&gt;0.16,2.988041*J182^4-4.052411*J182^3-3.999317*J182^2+6.015032*J182-0.390632,0.4)</f>
        <v>0.60979536418919811</v>
      </c>
      <c r="L182" s="4">
        <f t="shared" si="36"/>
        <v>1.3415498012162359</v>
      </c>
      <c r="M182" s="4">
        <f t="shared" ref="M182:M245" si="40">+IF(N181&gt;=$B$14,L182,$B$15*N181*L182)</f>
        <v>1.3415498012162359</v>
      </c>
      <c r="N182" s="26">
        <f t="shared" ref="N182:N245" si="41">+O182/$B$10</f>
        <v>0.89414961131277582</v>
      </c>
      <c r="O182" s="4">
        <f t="shared" ref="O182:O245" si="42">+IF((O181+E182+G182-M182)&gt;$B$10,$B$10,(O181+E182+G182-M182))</f>
        <v>148.87591028357716</v>
      </c>
      <c r="P182" s="4">
        <f t="shared" si="33"/>
        <v>0</v>
      </c>
    </row>
    <row r="183" spans="3:18" ht="15" x14ac:dyDescent="0.25">
      <c r="C183" s="1">
        <f t="shared" si="28"/>
        <v>45751</v>
      </c>
      <c r="D183" s="24">
        <v>18</v>
      </c>
      <c r="E183" s="24">
        <v>0</v>
      </c>
      <c r="F183" s="44">
        <v>2.2000000000000002</v>
      </c>
      <c r="G183" s="25"/>
      <c r="H183" s="18">
        <f t="shared" si="37"/>
        <v>10</v>
      </c>
      <c r="I183" s="19">
        <f t="shared" si="38"/>
        <v>1858.2880000000011</v>
      </c>
      <c r="J183" s="17">
        <f t="shared" si="29"/>
        <v>0.98322116402116466</v>
      </c>
      <c r="K183" s="17">
        <f t="shared" si="39"/>
        <v>0.59789805661267448</v>
      </c>
      <c r="L183" s="4">
        <f t="shared" ref="L183:L246" si="43">K183*F183</f>
        <v>1.3153757245478839</v>
      </c>
      <c r="M183" s="4">
        <f t="shared" si="40"/>
        <v>1.3153757245478839</v>
      </c>
      <c r="N183" s="26">
        <f t="shared" si="41"/>
        <v>0.88624945681098677</v>
      </c>
      <c r="O183" s="4">
        <f t="shared" si="42"/>
        <v>147.56053455902926</v>
      </c>
      <c r="P183" s="4">
        <f t="shared" si="33"/>
        <v>0</v>
      </c>
    </row>
    <row r="184" spans="3:18" ht="15" x14ac:dyDescent="0.25">
      <c r="C184" s="1">
        <f t="shared" si="28"/>
        <v>45752</v>
      </c>
      <c r="D184" s="24">
        <v>16.600000000000001</v>
      </c>
      <c r="E184" s="24">
        <v>0</v>
      </c>
      <c r="F184" s="44">
        <v>2.8</v>
      </c>
      <c r="G184" s="25"/>
      <c r="H184" s="18">
        <f t="shared" si="37"/>
        <v>8.6000000000000014</v>
      </c>
      <c r="I184" s="19">
        <f t="shared" si="38"/>
        <v>1866.8880000000011</v>
      </c>
      <c r="J184" s="17">
        <f t="shared" si="29"/>
        <v>0.98777142857142908</v>
      </c>
      <c r="K184" s="17">
        <f t="shared" si="39"/>
        <v>0.58772787650896963</v>
      </c>
      <c r="L184" s="4">
        <f t="shared" si="43"/>
        <v>1.6456380542251148</v>
      </c>
      <c r="M184" s="4">
        <f t="shared" si="40"/>
        <v>1.6456380542251148</v>
      </c>
      <c r="N184" s="26">
        <f t="shared" si="41"/>
        <v>0.87636574477359863</v>
      </c>
      <c r="O184" s="4">
        <f t="shared" si="42"/>
        <v>145.91489650480415</v>
      </c>
      <c r="P184" s="4">
        <f t="shared" si="33"/>
        <v>0</v>
      </c>
    </row>
    <row r="185" spans="3:18" ht="15" x14ac:dyDescent="0.25">
      <c r="C185" s="1">
        <f t="shared" si="28"/>
        <v>45753</v>
      </c>
      <c r="D185" s="25">
        <v>16.600000000000001</v>
      </c>
      <c r="E185" s="25">
        <v>0</v>
      </c>
      <c r="F185" s="44">
        <v>2.1</v>
      </c>
      <c r="G185" s="25"/>
      <c r="H185" s="18">
        <f t="shared" si="37"/>
        <v>8.6000000000000014</v>
      </c>
      <c r="I185" s="19">
        <f t="shared" si="38"/>
        <v>1875.488000000001</v>
      </c>
      <c r="J185" s="17">
        <f t="shared" si="29"/>
        <v>0.9923216931216936</v>
      </c>
      <c r="K185" s="17">
        <f t="shared" si="39"/>
        <v>0.57761917468944113</v>
      </c>
      <c r="L185" s="4">
        <f t="shared" si="43"/>
        <v>1.2130002668478264</v>
      </c>
      <c r="M185" s="4">
        <f t="shared" si="40"/>
        <v>1.2130002668478264</v>
      </c>
      <c r="N185" s="26">
        <f t="shared" si="41"/>
        <v>0.86908045788562382</v>
      </c>
      <c r="O185" s="4">
        <f t="shared" si="42"/>
        <v>144.70189623795633</v>
      </c>
      <c r="P185" s="4">
        <f t="shared" si="33"/>
        <v>0</v>
      </c>
    </row>
    <row r="186" spans="3:18" ht="15" x14ac:dyDescent="0.25">
      <c r="C186" s="1">
        <f t="shared" si="28"/>
        <v>45754</v>
      </c>
      <c r="D186" s="25">
        <v>19.7</v>
      </c>
      <c r="E186" s="25">
        <v>0</v>
      </c>
      <c r="F186" s="44">
        <v>2.6</v>
      </c>
      <c r="G186" s="25"/>
      <c r="H186" s="18">
        <f t="shared" si="37"/>
        <v>11.7</v>
      </c>
      <c r="I186" s="19">
        <f t="shared" si="38"/>
        <v>1887.188000000001</v>
      </c>
      <c r="J186" s="17">
        <f t="shared" si="29"/>
        <v>0.99851216931216979</v>
      </c>
      <c r="K186" s="17">
        <f t="shared" si="39"/>
        <v>0.56397326777340606</v>
      </c>
      <c r="L186" s="4">
        <f t="shared" si="43"/>
        <v>1.4663304962108559</v>
      </c>
      <c r="M186" s="4">
        <f t="shared" si="40"/>
        <v>1.4663304962108559</v>
      </c>
      <c r="N186" s="26">
        <f t="shared" si="41"/>
        <v>0.86027366811859163</v>
      </c>
      <c r="O186" s="4">
        <f t="shared" si="42"/>
        <v>143.23556574174549</v>
      </c>
      <c r="P186" s="4">
        <f t="shared" si="33"/>
        <v>0</v>
      </c>
    </row>
    <row r="187" spans="3:18" ht="15" x14ac:dyDescent="0.25">
      <c r="C187" s="1">
        <f t="shared" si="28"/>
        <v>45755</v>
      </c>
      <c r="D187" s="25">
        <v>18.8</v>
      </c>
      <c r="E187" s="25">
        <v>0</v>
      </c>
      <c r="F187" s="44">
        <v>2.5</v>
      </c>
      <c r="G187" s="25"/>
      <c r="H187" s="18">
        <f t="shared" si="37"/>
        <v>10.8</v>
      </c>
      <c r="I187" s="19">
        <f t="shared" si="38"/>
        <v>1897.988000000001</v>
      </c>
      <c r="J187" s="17">
        <f t="shared" si="29"/>
        <v>1.0042264550264555</v>
      </c>
      <c r="K187" s="17">
        <f t="shared" si="39"/>
        <v>0.55149492547820789</v>
      </c>
      <c r="L187" s="4">
        <f t="shared" si="43"/>
        <v>1.3787373136955197</v>
      </c>
      <c r="M187" s="4">
        <f t="shared" si="40"/>
        <v>1.3787373136955197</v>
      </c>
      <c r="N187" s="26">
        <f t="shared" si="41"/>
        <v>0.85199296353183174</v>
      </c>
      <c r="O187" s="4">
        <f t="shared" si="42"/>
        <v>141.85682842804997</v>
      </c>
      <c r="P187" s="4">
        <f t="shared" si="33"/>
        <v>0</v>
      </c>
    </row>
    <row r="188" spans="3:18" ht="15" x14ac:dyDescent="0.25">
      <c r="C188" s="1">
        <f t="shared" si="28"/>
        <v>45756</v>
      </c>
      <c r="D188" s="25">
        <v>20</v>
      </c>
      <c r="E188" s="25">
        <v>0</v>
      </c>
      <c r="F188" s="44">
        <v>2.6</v>
      </c>
      <c r="G188" s="25"/>
      <c r="H188" s="18">
        <f t="shared" si="37"/>
        <v>12</v>
      </c>
      <c r="I188" s="19">
        <f t="shared" si="38"/>
        <v>1909.988000000001</v>
      </c>
      <c r="J188" s="17">
        <f t="shared" si="29"/>
        <v>1.0105756613756618</v>
      </c>
      <c r="K188" s="17">
        <f t="shared" si="39"/>
        <v>0.53777389274458021</v>
      </c>
      <c r="L188" s="4">
        <f t="shared" si="43"/>
        <v>1.3982121211359086</v>
      </c>
      <c r="M188" s="4">
        <f t="shared" si="40"/>
        <v>1.3982121211359086</v>
      </c>
      <c r="N188" s="26">
        <f t="shared" si="41"/>
        <v>0.84359529313461912</v>
      </c>
      <c r="O188" s="4">
        <f t="shared" si="42"/>
        <v>140.45861630691405</v>
      </c>
      <c r="P188" s="4">
        <f t="shared" si="33"/>
        <v>0</v>
      </c>
    </row>
    <row r="189" spans="3:18" ht="15" x14ac:dyDescent="0.25">
      <c r="C189" s="1">
        <f t="shared" si="28"/>
        <v>45757</v>
      </c>
      <c r="D189" s="11">
        <v>15.3</v>
      </c>
      <c r="E189" s="11">
        <v>0</v>
      </c>
      <c r="F189" s="45">
        <v>2.1</v>
      </c>
      <c r="G189" s="27"/>
      <c r="H189" s="18">
        <f t="shared" si="37"/>
        <v>7.3000000000000007</v>
      </c>
      <c r="I189" s="19">
        <f t="shared" si="38"/>
        <v>1917.2880000000009</v>
      </c>
      <c r="J189" s="17">
        <f t="shared" si="29"/>
        <v>1.0144380952380958</v>
      </c>
      <c r="K189" s="17">
        <f t="shared" si="39"/>
        <v>0.52950599100212881</v>
      </c>
      <c r="L189" s="4">
        <f t="shared" si="43"/>
        <v>1.1119625811044704</v>
      </c>
      <c r="M189" s="4">
        <f t="shared" si="40"/>
        <v>1.1119625811044704</v>
      </c>
      <c r="N189" s="26">
        <f t="shared" si="41"/>
        <v>0.83691683919405169</v>
      </c>
      <c r="O189" s="4">
        <f t="shared" si="42"/>
        <v>139.34665372580957</v>
      </c>
      <c r="P189" s="4">
        <f t="shared" si="33"/>
        <v>0</v>
      </c>
      <c r="Q189" s="4"/>
      <c r="R189" s="4"/>
    </row>
    <row r="190" spans="3:18" ht="15" x14ac:dyDescent="0.25">
      <c r="C190" s="1">
        <f t="shared" si="28"/>
        <v>45758</v>
      </c>
      <c r="D190" s="11">
        <v>11.7</v>
      </c>
      <c r="E190" s="11">
        <v>0</v>
      </c>
      <c r="F190" s="45">
        <v>1.6</v>
      </c>
      <c r="G190" s="27"/>
      <c r="H190" s="18">
        <f t="shared" si="37"/>
        <v>3.6999999999999993</v>
      </c>
      <c r="I190" s="19">
        <f t="shared" si="38"/>
        <v>1920.988000000001</v>
      </c>
      <c r="J190" s="17">
        <f t="shared" si="29"/>
        <v>1.0163957671957677</v>
      </c>
      <c r="K190" s="17">
        <f t="shared" si="39"/>
        <v>0.52533936355341393</v>
      </c>
      <c r="L190" s="4">
        <f t="shared" si="43"/>
        <v>0.84054298168546238</v>
      </c>
      <c r="M190" s="4">
        <f t="shared" si="40"/>
        <v>0.84054298168546238</v>
      </c>
      <c r="N190" s="26">
        <f t="shared" si="41"/>
        <v>0.83186853299774244</v>
      </c>
      <c r="O190" s="4">
        <f t="shared" si="42"/>
        <v>138.5061107441241</v>
      </c>
      <c r="P190" s="4">
        <f t="shared" si="33"/>
        <v>0</v>
      </c>
    </row>
    <row r="191" spans="3:18" ht="15" x14ac:dyDescent="0.25">
      <c r="C191" s="1">
        <f t="shared" si="28"/>
        <v>45759</v>
      </c>
      <c r="D191" s="11">
        <v>11.7</v>
      </c>
      <c r="E191" s="11">
        <v>0</v>
      </c>
      <c r="F191" s="45">
        <v>1.3</v>
      </c>
      <c r="G191" s="27"/>
      <c r="H191" s="18">
        <f t="shared" si="37"/>
        <v>3.6999999999999993</v>
      </c>
      <c r="I191" s="19">
        <f t="shared" si="38"/>
        <v>1924.688000000001</v>
      </c>
      <c r="J191" s="17">
        <f t="shared" si="29"/>
        <v>1.0183534391534397</v>
      </c>
      <c r="K191" s="17">
        <f t="shared" si="39"/>
        <v>0.52118933146507118</v>
      </c>
      <c r="L191" s="4">
        <f t="shared" si="43"/>
        <v>0.67754613090459259</v>
      </c>
      <c r="M191" s="4">
        <f t="shared" si="40"/>
        <v>0.67754613090459259</v>
      </c>
      <c r="N191" s="26">
        <f t="shared" si="41"/>
        <v>0.82779918686618337</v>
      </c>
      <c r="O191" s="4">
        <f t="shared" si="42"/>
        <v>137.8285646132195</v>
      </c>
      <c r="P191" s="4">
        <f t="shared" si="33"/>
        <v>0</v>
      </c>
    </row>
    <row r="192" spans="3:18" ht="15" x14ac:dyDescent="0.25">
      <c r="C192" s="1">
        <f t="shared" si="28"/>
        <v>45760</v>
      </c>
      <c r="D192" s="11">
        <v>11.4</v>
      </c>
      <c r="E192" s="11">
        <v>3</v>
      </c>
      <c r="F192" s="45">
        <v>0.7</v>
      </c>
      <c r="G192" s="27"/>
      <c r="H192" s="18">
        <f t="shared" si="37"/>
        <v>3.4000000000000004</v>
      </c>
      <c r="I192" s="19">
        <f t="shared" si="38"/>
        <v>1928.0880000000011</v>
      </c>
      <c r="J192" s="17">
        <f t="shared" si="29"/>
        <v>1.0201523809523816</v>
      </c>
      <c r="K192" s="17">
        <f t="shared" si="39"/>
        <v>0.51739073308453254</v>
      </c>
      <c r="L192" s="4">
        <f t="shared" si="43"/>
        <v>0.36217351315917273</v>
      </c>
      <c r="M192" s="4">
        <f t="shared" si="40"/>
        <v>0.36217351315917273</v>
      </c>
      <c r="N192" s="26">
        <f t="shared" si="41"/>
        <v>0.84364198858895101</v>
      </c>
      <c r="O192" s="4">
        <f t="shared" si="42"/>
        <v>140.46639110006032</v>
      </c>
      <c r="P192" s="4">
        <f t="shared" si="33"/>
        <v>0</v>
      </c>
    </row>
    <row r="193" spans="3:16" ht="15" x14ac:dyDescent="0.25">
      <c r="C193" s="1">
        <f t="shared" si="28"/>
        <v>45761</v>
      </c>
      <c r="D193" s="11">
        <v>14.9</v>
      </c>
      <c r="E193" s="11">
        <v>9</v>
      </c>
      <c r="F193" s="45">
        <v>1.2</v>
      </c>
      <c r="G193" s="27"/>
      <c r="H193" s="18">
        <f t="shared" si="37"/>
        <v>6.9</v>
      </c>
      <c r="I193" s="19">
        <f t="shared" si="38"/>
        <v>1934.9880000000012</v>
      </c>
      <c r="J193" s="17">
        <f t="shared" si="29"/>
        <v>1.0238031746031753</v>
      </c>
      <c r="K193" s="17">
        <f t="shared" si="39"/>
        <v>0.5097270098396357</v>
      </c>
      <c r="L193" s="4">
        <f t="shared" si="43"/>
        <v>0.61167241180756282</v>
      </c>
      <c r="M193" s="4">
        <f t="shared" si="40"/>
        <v>0.61167241180756282</v>
      </c>
      <c r="N193" s="26">
        <f t="shared" si="41"/>
        <v>0.89402233446398061</v>
      </c>
      <c r="O193" s="4">
        <f t="shared" si="42"/>
        <v>148.85471868825275</v>
      </c>
      <c r="P193" s="4">
        <f t="shared" si="33"/>
        <v>0</v>
      </c>
    </row>
    <row r="194" spans="3:16" ht="15" x14ac:dyDescent="0.25">
      <c r="C194" s="1">
        <f t="shared" si="28"/>
        <v>45762</v>
      </c>
      <c r="D194" s="11">
        <v>16.600000000000001</v>
      </c>
      <c r="E194" s="11">
        <v>13.5</v>
      </c>
      <c r="F194" s="45">
        <v>0.7</v>
      </c>
      <c r="G194" s="27"/>
      <c r="H194" s="18">
        <f t="shared" si="37"/>
        <v>8.6000000000000014</v>
      </c>
      <c r="I194" s="19">
        <f t="shared" si="38"/>
        <v>1943.5880000000011</v>
      </c>
      <c r="J194" s="17">
        <f t="shared" si="29"/>
        <v>1.0283534391534397</v>
      </c>
      <c r="K194" s="17">
        <f t="shared" si="39"/>
        <v>0.50026294413317907</v>
      </c>
      <c r="L194" s="4">
        <f t="shared" si="43"/>
        <v>0.35018406089322535</v>
      </c>
      <c r="M194" s="4">
        <f t="shared" si="40"/>
        <v>0.35018406089322535</v>
      </c>
      <c r="N194" s="26">
        <f t="shared" si="41"/>
        <v>0.97300020797212949</v>
      </c>
      <c r="O194" s="4">
        <f t="shared" si="42"/>
        <v>162.00453462735953</v>
      </c>
      <c r="P194" s="4">
        <f t="shared" si="33"/>
        <v>0</v>
      </c>
    </row>
    <row r="195" spans="3:16" ht="15" x14ac:dyDescent="0.25">
      <c r="C195" s="1">
        <f t="shared" si="28"/>
        <v>45763</v>
      </c>
      <c r="D195" s="11">
        <v>19.100000000000001</v>
      </c>
      <c r="E195" s="11">
        <v>10.5</v>
      </c>
      <c r="F195" s="45">
        <v>0.5</v>
      </c>
      <c r="G195" s="27"/>
      <c r="H195" s="18">
        <f t="shared" si="37"/>
        <v>11.100000000000001</v>
      </c>
      <c r="I195" s="19">
        <f t="shared" si="38"/>
        <v>1954.688000000001</v>
      </c>
      <c r="J195" s="17">
        <f t="shared" si="29"/>
        <v>1.0342264550264555</v>
      </c>
      <c r="K195" s="17">
        <f t="shared" si="39"/>
        <v>0.48819884194684626</v>
      </c>
      <c r="L195" s="4">
        <f t="shared" si="43"/>
        <v>0.24409942097342313</v>
      </c>
      <c r="M195" s="4">
        <f t="shared" si="40"/>
        <v>0.24409942097342313</v>
      </c>
      <c r="N195" s="26">
        <f t="shared" si="41"/>
        <v>1</v>
      </c>
      <c r="O195" s="4">
        <f t="shared" si="42"/>
        <v>166.49999999999997</v>
      </c>
      <c r="P195" s="4">
        <f t="shared" si="33"/>
        <v>0</v>
      </c>
    </row>
    <row r="196" spans="3:16" ht="15" x14ac:dyDescent="0.25">
      <c r="C196" s="1">
        <f t="shared" si="28"/>
        <v>45764</v>
      </c>
      <c r="D196" s="11">
        <v>18</v>
      </c>
      <c r="E196" s="11">
        <v>2</v>
      </c>
      <c r="F196" s="45">
        <v>1.5</v>
      </c>
      <c r="G196" s="27"/>
      <c r="H196" s="18">
        <f t="shared" si="37"/>
        <v>10</v>
      </c>
      <c r="I196" s="19">
        <f t="shared" si="38"/>
        <v>1964.688000000001</v>
      </c>
      <c r="J196" s="17">
        <f t="shared" si="29"/>
        <v>1.0395174603174608</v>
      </c>
      <c r="K196" s="17">
        <f t="shared" si="39"/>
        <v>0.47748380724813189</v>
      </c>
      <c r="L196" s="4">
        <f t="shared" si="43"/>
        <v>0.71622571087219788</v>
      </c>
      <c r="M196" s="4">
        <f t="shared" si="40"/>
        <v>0.71622571087219788</v>
      </c>
      <c r="N196" s="26">
        <f t="shared" si="41"/>
        <v>1</v>
      </c>
      <c r="O196" s="4">
        <f t="shared" si="42"/>
        <v>166.49999999999997</v>
      </c>
      <c r="P196" s="4">
        <f t="shared" si="33"/>
        <v>0</v>
      </c>
    </row>
    <row r="197" spans="3:16" ht="15" x14ac:dyDescent="0.25">
      <c r="C197" s="1">
        <f t="shared" si="28"/>
        <v>45765</v>
      </c>
      <c r="D197" s="11">
        <v>14.9</v>
      </c>
      <c r="E197" s="11">
        <v>0</v>
      </c>
      <c r="F197" s="45">
        <v>2.7</v>
      </c>
      <c r="G197" s="27"/>
      <c r="H197" s="18">
        <f t="shared" si="37"/>
        <v>6.9</v>
      </c>
      <c r="I197" s="19">
        <f t="shared" si="38"/>
        <v>1971.5880000000011</v>
      </c>
      <c r="J197" s="17">
        <f t="shared" si="29"/>
        <v>1.0431682539682545</v>
      </c>
      <c r="K197" s="17">
        <f t="shared" si="39"/>
        <v>0.47017931041123451</v>
      </c>
      <c r="L197" s="4">
        <f t="shared" si="43"/>
        <v>1.2694841381103332</v>
      </c>
      <c r="M197" s="4">
        <f t="shared" si="40"/>
        <v>1.2694841381103332</v>
      </c>
      <c r="N197" s="26">
        <f t="shared" si="41"/>
        <v>0.99237547064197995</v>
      </c>
      <c r="O197" s="4">
        <f t="shared" si="42"/>
        <v>165.23051586188964</v>
      </c>
      <c r="P197" s="4">
        <f t="shared" si="33"/>
        <v>0</v>
      </c>
    </row>
    <row r="198" spans="3:16" ht="15" x14ac:dyDescent="0.25">
      <c r="C198" s="1">
        <f t="shared" si="28"/>
        <v>45766</v>
      </c>
      <c r="D198" s="11">
        <v>15.9</v>
      </c>
      <c r="E198" s="11">
        <v>0</v>
      </c>
      <c r="F198" s="45">
        <v>2.2000000000000002</v>
      </c>
      <c r="G198" s="27"/>
      <c r="H198" s="18">
        <f t="shared" si="37"/>
        <v>7.9</v>
      </c>
      <c r="I198" s="19">
        <f t="shared" si="38"/>
        <v>1979.4880000000012</v>
      </c>
      <c r="J198" s="17">
        <f t="shared" si="29"/>
        <v>1.0473481481481488</v>
      </c>
      <c r="K198" s="17">
        <f t="shared" si="39"/>
        <v>0.46190890790596584</v>
      </c>
      <c r="L198" s="4">
        <f t="shared" si="43"/>
        <v>1.0161995973931248</v>
      </c>
      <c r="M198" s="4">
        <f t="shared" si="40"/>
        <v>1.0161995973931248</v>
      </c>
      <c r="N198" s="26">
        <f t="shared" si="41"/>
        <v>0.98627216975673604</v>
      </c>
      <c r="O198" s="4">
        <f t="shared" si="42"/>
        <v>164.21431626449652</v>
      </c>
      <c r="P198" s="4">
        <f t="shared" si="33"/>
        <v>0</v>
      </c>
    </row>
    <row r="199" spans="3:16" ht="15" x14ac:dyDescent="0.25">
      <c r="C199" s="1">
        <f t="shared" si="28"/>
        <v>45767</v>
      </c>
      <c r="D199" s="11">
        <v>18.3</v>
      </c>
      <c r="E199" s="11">
        <v>0</v>
      </c>
      <c r="F199" s="45">
        <v>1.6</v>
      </c>
      <c r="G199" s="27"/>
      <c r="H199" s="18">
        <f t="shared" si="37"/>
        <v>10.3</v>
      </c>
      <c r="I199" s="19">
        <f t="shared" si="38"/>
        <v>1989.7880000000011</v>
      </c>
      <c r="J199" s="17">
        <f t="shared" si="29"/>
        <v>1.0527978835978842</v>
      </c>
      <c r="K199" s="17">
        <f t="shared" si="39"/>
        <v>0.45128051945727699</v>
      </c>
      <c r="L199" s="4">
        <f t="shared" si="43"/>
        <v>0.7220488311316432</v>
      </c>
      <c r="M199" s="4">
        <f t="shared" si="40"/>
        <v>0.7220488311316432</v>
      </c>
      <c r="N199" s="26">
        <f t="shared" si="41"/>
        <v>0.98193554014032969</v>
      </c>
      <c r="O199" s="4">
        <f t="shared" si="42"/>
        <v>163.49226743336487</v>
      </c>
      <c r="P199" s="4">
        <f t="shared" si="33"/>
        <v>0</v>
      </c>
    </row>
    <row r="200" spans="3:16" ht="15" x14ac:dyDescent="0.25">
      <c r="C200" s="1">
        <f t="shared" si="28"/>
        <v>45768</v>
      </c>
      <c r="D200" s="11">
        <v>17.2</v>
      </c>
      <c r="E200" s="11">
        <v>0</v>
      </c>
      <c r="F200" s="45">
        <v>1.7</v>
      </c>
      <c r="G200" s="27"/>
      <c r="H200" s="18">
        <f t="shared" si="37"/>
        <v>9.1999999999999993</v>
      </c>
      <c r="I200" s="19">
        <f t="shared" si="38"/>
        <v>1998.9880000000012</v>
      </c>
      <c r="J200" s="17">
        <f t="shared" si="29"/>
        <v>1.0576656084656091</v>
      </c>
      <c r="K200" s="17">
        <f t="shared" si="39"/>
        <v>0.44194128739388738</v>
      </c>
      <c r="L200" s="4">
        <f t="shared" si="43"/>
        <v>0.75130018856960856</v>
      </c>
      <c r="M200" s="4">
        <f t="shared" si="40"/>
        <v>0.75130018856960856</v>
      </c>
      <c r="N200" s="26">
        <f t="shared" si="41"/>
        <v>0.97742322669546722</v>
      </c>
      <c r="O200" s="4">
        <f t="shared" si="42"/>
        <v>162.74096724479526</v>
      </c>
      <c r="P200" s="4">
        <f t="shared" si="33"/>
        <v>0</v>
      </c>
    </row>
    <row r="201" spans="3:16" ht="15" x14ac:dyDescent="0.25">
      <c r="C201" s="1">
        <f t="shared" si="28"/>
        <v>45769</v>
      </c>
      <c r="D201" s="11">
        <v>14.3</v>
      </c>
      <c r="E201" s="11">
        <v>0</v>
      </c>
      <c r="F201" s="45">
        <v>1.6</v>
      </c>
      <c r="G201" s="27"/>
      <c r="H201" s="18">
        <f t="shared" si="37"/>
        <v>6.3000000000000007</v>
      </c>
      <c r="I201" s="19">
        <f t="shared" si="38"/>
        <v>2005.2880000000011</v>
      </c>
      <c r="J201" s="17">
        <f t="shared" si="29"/>
        <v>1.0609989417989425</v>
      </c>
      <c r="K201" s="17">
        <f t="shared" si="39"/>
        <v>0.43563300673482541</v>
      </c>
      <c r="L201" s="4">
        <f t="shared" si="43"/>
        <v>0.69701281077572075</v>
      </c>
      <c r="M201" s="4">
        <f t="shared" si="40"/>
        <v>0.69701281077572075</v>
      </c>
      <c r="N201" s="26">
        <f t="shared" si="41"/>
        <v>0.97323696356768497</v>
      </c>
      <c r="O201" s="4">
        <f t="shared" si="42"/>
        <v>162.04395443401953</v>
      </c>
      <c r="P201" s="4">
        <f t="shared" si="33"/>
        <v>0</v>
      </c>
    </row>
    <row r="202" spans="3:16" ht="15" x14ac:dyDescent="0.25">
      <c r="C202" s="1">
        <f t="shared" si="28"/>
        <v>45770</v>
      </c>
      <c r="D202" s="11">
        <v>13.4</v>
      </c>
      <c r="E202" s="11">
        <v>8.5</v>
      </c>
      <c r="F202" s="45">
        <v>1.5</v>
      </c>
      <c r="G202" s="27"/>
      <c r="H202" s="18">
        <f t="shared" si="37"/>
        <v>5.4</v>
      </c>
      <c r="I202" s="19">
        <f t="shared" si="38"/>
        <v>2010.6880000000012</v>
      </c>
      <c r="J202" s="17">
        <f t="shared" si="29"/>
        <v>1.0638560846560854</v>
      </c>
      <c r="K202" s="17">
        <f t="shared" si="39"/>
        <v>0.43028392182917596</v>
      </c>
      <c r="L202" s="4">
        <f t="shared" si="43"/>
        <v>0.645425882743764</v>
      </c>
      <c r="M202" s="4">
        <f t="shared" si="40"/>
        <v>0.645425882743764</v>
      </c>
      <c r="N202" s="26">
        <f t="shared" si="41"/>
        <v>1</v>
      </c>
      <c r="O202" s="4">
        <f t="shared" si="42"/>
        <v>166.49999999999997</v>
      </c>
      <c r="P202" s="4">
        <f t="shared" si="33"/>
        <v>0</v>
      </c>
    </row>
    <row r="203" spans="3:16" ht="15" x14ac:dyDescent="0.25">
      <c r="C203" s="1">
        <f t="shared" si="28"/>
        <v>45771</v>
      </c>
      <c r="D203" s="11">
        <v>14.3</v>
      </c>
      <c r="E203" s="11">
        <v>0</v>
      </c>
      <c r="F203" s="45">
        <v>2.4</v>
      </c>
      <c r="G203" s="27"/>
      <c r="H203" s="18">
        <f t="shared" si="37"/>
        <v>6.3000000000000007</v>
      </c>
      <c r="I203" s="19">
        <f t="shared" si="38"/>
        <v>2016.9880000000012</v>
      </c>
      <c r="J203" s="17">
        <f t="shared" si="29"/>
        <v>1.0671894179894186</v>
      </c>
      <c r="K203" s="17">
        <f t="shared" si="39"/>
        <v>0.42411270349311192</v>
      </c>
      <c r="L203" s="4">
        <f t="shared" si="43"/>
        <v>1.0178704883834686</v>
      </c>
      <c r="M203" s="4">
        <f t="shared" si="40"/>
        <v>1.0178704883834686</v>
      </c>
      <c r="N203" s="26">
        <f t="shared" si="41"/>
        <v>0.9938866637334326</v>
      </c>
      <c r="O203" s="4">
        <f t="shared" si="42"/>
        <v>165.48212951161651</v>
      </c>
      <c r="P203" s="4">
        <f t="shared" si="33"/>
        <v>0</v>
      </c>
    </row>
    <row r="204" spans="3:16" ht="15" x14ac:dyDescent="0.25">
      <c r="C204" s="1">
        <f t="shared" si="28"/>
        <v>45772</v>
      </c>
      <c r="D204" s="11">
        <v>12.7</v>
      </c>
      <c r="E204" s="11">
        <v>0</v>
      </c>
      <c r="F204" s="45">
        <v>1.4</v>
      </c>
      <c r="G204" s="27"/>
      <c r="H204" s="18">
        <f t="shared" si="37"/>
        <v>4.6999999999999993</v>
      </c>
      <c r="I204" s="19">
        <f t="shared" si="38"/>
        <v>2021.6880000000012</v>
      </c>
      <c r="J204" s="17">
        <f t="shared" si="29"/>
        <v>1.0696761904761911</v>
      </c>
      <c r="K204" s="17">
        <f t="shared" si="39"/>
        <v>0.41955853248759489</v>
      </c>
      <c r="L204" s="4">
        <f t="shared" si="43"/>
        <v>0.58738194548263278</v>
      </c>
      <c r="M204" s="4">
        <f t="shared" si="40"/>
        <v>0.58738194548263278</v>
      </c>
      <c r="N204" s="26">
        <f t="shared" si="41"/>
        <v>0.99035884424104448</v>
      </c>
      <c r="O204" s="4">
        <f t="shared" si="42"/>
        <v>164.89474756613387</v>
      </c>
      <c r="P204" s="4">
        <f t="shared" si="33"/>
        <v>0</v>
      </c>
    </row>
    <row r="205" spans="3:16" ht="15" x14ac:dyDescent="0.25">
      <c r="C205" s="1">
        <f t="shared" si="28"/>
        <v>45773</v>
      </c>
      <c r="D205" s="11">
        <v>10.3</v>
      </c>
      <c r="E205" s="11">
        <v>1.2</v>
      </c>
      <c r="F205" s="45">
        <v>0.5</v>
      </c>
      <c r="G205" s="27"/>
      <c r="H205" s="18">
        <f t="shared" si="37"/>
        <v>2.3000000000000007</v>
      </c>
      <c r="I205" s="19">
        <f t="shared" si="38"/>
        <v>2023.9880000000012</v>
      </c>
      <c r="J205" s="17">
        <f t="shared" si="29"/>
        <v>1.0708931216931223</v>
      </c>
      <c r="K205" s="17">
        <f t="shared" si="39"/>
        <v>0.41734566583569166</v>
      </c>
      <c r="L205" s="4">
        <f t="shared" si="43"/>
        <v>0.20867283291784583</v>
      </c>
      <c r="M205" s="4">
        <f t="shared" si="40"/>
        <v>0.20867283291784583</v>
      </c>
      <c r="N205" s="26">
        <f t="shared" si="41"/>
        <v>0.99631276116045675</v>
      </c>
      <c r="O205" s="4">
        <f t="shared" si="42"/>
        <v>165.88607473321602</v>
      </c>
      <c r="P205" s="4">
        <f t="shared" si="33"/>
        <v>0</v>
      </c>
    </row>
    <row r="206" spans="3:16" ht="15" x14ac:dyDescent="0.25">
      <c r="C206" s="1">
        <f t="shared" si="28"/>
        <v>45774</v>
      </c>
      <c r="D206" s="11">
        <v>10.7</v>
      </c>
      <c r="E206" s="11">
        <v>0.5</v>
      </c>
      <c r="F206" s="45">
        <v>0.4</v>
      </c>
      <c r="G206" s="27"/>
      <c r="H206" s="18">
        <f t="shared" si="37"/>
        <v>2.6999999999999993</v>
      </c>
      <c r="I206" s="19">
        <f t="shared" si="38"/>
        <v>2026.6880000000012</v>
      </c>
      <c r="J206" s="17">
        <f t="shared" si="29"/>
        <v>1.0723216931216937</v>
      </c>
      <c r="K206" s="17">
        <f t="shared" si="39"/>
        <v>0.41476134574762125</v>
      </c>
      <c r="L206" s="4">
        <f t="shared" si="43"/>
        <v>0.1659045382990485</v>
      </c>
      <c r="M206" s="4">
        <f t="shared" si="40"/>
        <v>0.1659045382990485</v>
      </c>
      <c r="N206" s="26">
        <f t="shared" si="41"/>
        <v>0.99831934051001192</v>
      </c>
      <c r="O206" s="4">
        <f t="shared" si="42"/>
        <v>166.22017019491696</v>
      </c>
      <c r="P206" s="4">
        <f t="shared" si="33"/>
        <v>0</v>
      </c>
    </row>
    <row r="207" spans="3:16" ht="15" x14ac:dyDescent="0.25">
      <c r="C207" s="1">
        <f t="shared" si="28"/>
        <v>45775</v>
      </c>
      <c r="D207" s="11">
        <v>11</v>
      </c>
      <c r="E207" s="11">
        <v>0</v>
      </c>
      <c r="F207" s="45">
        <v>2.1</v>
      </c>
      <c r="G207" s="27"/>
      <c r="H207" s="18">
        <f t="shared" si="37"/>
        <v>3</v>
      </c>
      <c r="I207" s="19">
        <f t="shared" si="38"/>
        <v>2029.6880000000012</v>
      </c>
      <c r="J207" s="17">
        <f t="shared" si="29"/>
        <v>1.0739089947089953</v>
      </c>
      <c r="K207" s="17">
        <f t="shared" si="39"/>
        <v>0.41190702080756136</v>
      </c>
      <c r="L207" s="4">
        <f t="shared" si="43"/>
        <v>0.86500474369587887</v>
      </c>
      <c r="M207" s="4">
        <f t="shared" si="40"/>
        <v>0.86500474369587887</v>
      </c>
      <c r="N207" s="26">
        <f t="shared" si="41"/>
        <v>0.99312411682415069</v>
      </c>
      <c r="O207" s="4">
        <f t="shared" si="42"/>
        <v>165.35516545122107</v>
      </c>
      <c r="P207" s="4">
        <f t="shared" si="33"/>
        <v>0</v>
      </c>
    </row>
    <row r="208" spans="3:16" ht="15" x14ac:dyDescent="0.25">
      <c r="C208" s="1">
        <f t="shared" si="28"/>
        <v>45776</v>
      </c>
      <c r="D208" s="11">
        <v>10.7</v>
      </c>
      <c r="E208" s="11">
        <v>0</v>
      </c>
      <c r="F208" s="45">
        <v>1.6</v>
      </c>
      <c r="G208" s="27"/>
      <c r="H208" s="18">
        <f t="shared" si="37"/>
        <v>2.6999999999999993</v>
      </c>
      <c r="I208" s="19">
        <f t="shared" si="38"/>
        <v>2032.3880000000013</v>
      </c>
      <c r="J208" s="17">
        <f t="shared" si="29"/>
        <v>1.0753375661375668</v>
      </c>
      <c r="K208" s="17">
        <f t="shared" si="39"/>
        <v>0.40935372400468772</v>
      </c>
      <c r="L208" s="4">
        <f t="shared" si="43"/>
        <v>0.65496595840750038</v>
      </c>
      <c r="M208" s="4">
        <f t="shared" si="40"/>
        <v>0.65496595840750038</v>
      </c>
      <c r="N208" s="26">
        <f t="shared" si="41"/>
        <v>0.98919038734422582</v>
      </c>
      <c r="O208" s="4">
        <f t="shared" si="42"/>
        <v>164.70019949281357</v>
      </c>
      <c r="P208" s="4">
        <f t="shared" si="33"/>
        <v>0</v>
      </c>
    </row>
    <row r="209" spans="3:16" ht="15" x14ac:dyDescent="0.25">
      <c r="C209" s="1">
        <f t="shared" si="28"/>
        <v>45777</v>
      </c>
      <c r="D209" s="11">
        <v>14.2</v>
      </c>
      <c r="E209" s="11">
        <v>3</v>
      </c>
      <c r="F209" s="45">
        <v>1.6</v>
      </c>
      <c r="G209" s="27"/>
      <c r="H209" s="18">
        <f t="shared" si="37"/>
        <v>6.1999999999999993</v>
      </c>
      <c r="I209" s="19">
        <f t="shared" si="38"/>
        <v>2038.5880000000013</v>
      </c>
      <c r="J209" s="17">
        <f t="shared" si="29"/>
        <v>1.0786179894179901</v>
      </c>
      <c r="K209" s="17">
        <f t="shared" si="39"/>
        <v>0.40354737092207682</v>
      </c>
      <c r="L209" s="4">
        <f t="shared" si="43"/>
        <v>0.645675793475323</v>
      </c>
      <c r="M209" s="4">
        <f t="shared" si="40"/>
        <v>0.645675793475323</v>
      </c>
      <c r="N209" s="26">
        <f t="shared" si="41"/>
        <v>1</v>
      </c>
      <c r="O209" s="4">
        <f t="shared" si="42"/>
        <v>166.49999999999997</v>
      </c>
      <c r="P209" s="4">
        <f t="shared" si="33"/>
        <v>0</v>
      </c>
    </row>
    <row r="210" spans="3:16" ht="15" x14ac:dyDescent="0.25">
      <c r="C210" s="1">
        <f t="shared" si="28"/>
        <v>45778</v>
      </c>
      <c r="D210" s="11">
        <v>15.6</v>
      </c>
      <c r="E210" s="11">
        <v>0</v>
      </c>
      <c r="F210" s="45">
        <v>1.3</v>
      </c>
      <c r="G210" s="27"/>
      <c r="H210" s="18">
        <f t="shared" si="37"/>
        <v>7.6</v>
      </c>
      <c r="I210" s="19">
        <f t="shared" si="38"/>
        <v>2046.1880000000012</v>
      </c>
      <c r="J210" s="17">
        <f t="shared" si="29"/>
        <v>1.0826391534391542</v>
      </c>
      <c r="K210" s="17">
        <f t="shared" si="39"/>
        <v>0.39654007620070264</v>
      </c>
      <c r="L210" s="4">
        <f t="shared" si="43"/>
        <v>0.51550209906091349</v>
      </c>
      <c r="M210" s="4">
        <f t="shared" si="40"/>
        <v>0.51550209906091349</v>
      </c>
      <c r="N210" s="26">
        <f t="shared" si="41"/>
        <v>0.99690389129693147</v>
      </c>
      <c r="O210" s="4">
        <f t="shared" si="42"/>
        <v>165.98449790093906</v>
      </c>
      <c r="P210" s="4">
        <f t="shared" si="33"/>
        <v>0</v>
      </c>
    </row>
    <row r="211" spans="3:16" ht="15" x14ac:dyDescent="0.25">
      <c r="C211" s="1">
        <f t="shared" si="28"/>
        <v>45779</v>
      </c>
      <c r="D211" s="11">
        <v>11.5</v>
      </c>
      <c r="E211" s="11">
        <v>0</v>
      </c>
      <c r="F211" s="45">
        <v>1.8</v>
      </c>
      <c r="G211" s="27"/>
      <c r="H211" s="18">
        <f t="shared" si="37"/>
        <v>3.5</v>
      </c>
      <c r="I211" s="19">
        <f t="shared" si="38"/>
        <v>2049.688000000001</v>
      </c>
      <c r="J211" s="17">
        <f t="shared" si="29"/>
        <v>1.0844910052910057</v>
      </c>
      <c r="K211" s="17">
        <f t="shared" si="39"/>
        <v>0.3933547241988854</v>
      </c>
      <c r="L211" s="4">
        <f t="shared" si="43"/>
        <v>0.70803850355799369</v>
      </c>
      <c r="M211" s="4">
        <f t="shared" si="40"/>
        <v>0.70803850355799369</v>
      </c>
      <c r="N211" s="26">
        <f t="shared" si="41"/>
        <v>0.99265140779207872</v>
      </c>
      <c r="O211" s="4">
        <f t="shared" si="42"/>
        <v>165.27645939738107</v>
      </c>
      <c r="P211" s="4">
        <f t="shared" si="33"/>
        <v>0</v>
      </c>
    </row>
    <row r="212" spans="3:16" ht="15" x14ac:dyDescent="0.25">
      <c r="C212" s="1">
        <f t="shared" si="28"/>
        <v>45780</v>
      </c>
      <c r="D212" s="11">
        <v>9.1999999999999993</v>
      </c>
      <c r="E212" s="11">
        <v>0</v>
      </c>
      <c r="F212" s="45">
        <v>1.2</v>
      </c>
      <c r="G212" s="27"/>
      <c r="H212" s="18">
        <f t="shared" si="37"/>
        <v>1.1999999999999993</v>
      </c>
      <c r="I212" s="19">
        <f t="shared" si="38"/>
        <v>2050.8880000000008</v>
      </c>
      <c r="J212" s="17">
        <f t="shared" si="29"/>
        <v>1.0851259259259263</v>
      </c>
      <c r="K212" s="17">
        <f t="shared" si="39"/>
        <v>0.39226874737321371</v>
      </c>
      <c r="L212" s="4">
        <f t="shared" si="43"/>
        <v>0.47072249684785644</v>
      </c>
      <c r="M212" s="4">
        <f t="shared" si="40"/>
        <v>0.47072249684785644</v>
      </c>
      <c r="N212" s="26">
        <f t="shared" si="41"/>
        <v>0.9898242456488483</v>
      </c>
      <c r="O212" s="4">
        <f t="shared" si="42"/>
        <v>164.80573690053322</v>
      </c>
      <c r="P212" s="4">
        <f t="shared" si="33"/>
        <v>0</v>
      </c>
    </row>
    <row r="213" spans="3:16" ht="15" x14ac:dyDescent="0.25">
      <c r="C213" s="1">
        <f t="shared" si="28"/>
        <v>45781</v>
      </c>
      <c r="D213" s="11">
        <v>9.5</v>
      </c>
      <c r="E213" s="11">
        <v>0</v>
      </c>
      <c r="F213" s="45">
        <v>1.1000000000000001</v>
      </c>
      <c r="G213" s="27"/>
      <c r="H213" s="18">
        <f t="shared" si="37"/>
        <v>1.5</v>
      </c>
      <c r="I213" s="19">
        <f t="shared" si="38"/>
        <v>2052.3880000000008</v>
      </c>
      <c r="J213" s="17">
        <f t="shared" si="29"/>
        <v>1.0859195767195771</v>
      </c>
      <c r="K213" s="17">
        <f t="shared" si="39"/>
        <v>0.39091572129580865</v>
      </c>
      <c r="L213" s="4">
        <f t="shared" si="43"/>
        <v>0.43000729342538957</v>
      </c>
      <c r="M213" s="4">
        <f t="shared" si="40"/>
        <v>0.43000729342538957</v>
      </c>
      <c r="N213" s="26">
        <f t="shared" si="41"/>
        <v>0.98724161926190912</v>
      </c>
      <c r="O213" s="4">
        <f t="shared" si="42"/>
        <v>164.37572960710784</v>
      </c>
      <c r="P213" s="4">
        <f t="shared" si="33"/>
        <v>0</v>
      </c>
    </row>
    <row r="214" spans="3:16" ht="15" x14ac:dyDescent="0.25">
      <c r="C214" s="1">
        <f t="shared" ref="C214:C259" si="44">+C213+1</f>
        <v>45782</v>
      </c>
      <c r="D214" s="11">
        <v>11.5</v>
      </c>
      <c r="E214" s="11">
        <v>0</v>
      </c>
      <c r="F214" s="45">
        <v>0.9</v>
      </c>
      <c r="G214" s="27"/>
      <c r="H214" s="18">
        <f t="shared" si="37"/>
        <v>3.5</v>
      </c>
      <c r="I214" s="19">
        <f t="shared" si="38"/>
        <v>2055.8880000000008</v>
      </c>
      <c r="J214" s="17">
        <f t="shared" ref="J214:J259" si="45">I214/1890</f>
        <v>1.0877714285714291</v>
      </c>
      <c r="K214" s="17">
        <f t="shared" si="39"/>
        <v>0.38777801048618088</v>
      </c>
      <c r="L214" s="4">
        <f t="shared" si="43"/>
        <v>0.34900020943756282</v>
      </c>
      <c r="M214" s="4">
        <f t="shared" si="40"/>
        <v>0.34900020943756282</v>
      </c>
      <c r="N214" s="26">
        <f t="shared" si="41"/>
        <v>0.9851455219079297</v>
      </c>
      <c r="O214" s="4">
        <f t="shared" si="42"/>
        <v>164.02672939767027</v>
      </c>
      <c r="P214" s="4">
        <f t="shared" ref="P214:P259" si="46">+M214-L214</f>
        <v>0</v>
      </c>
    </row>
    <row r="215" spans="3:16" ht="15" x14ac:dyDescent="0.25">
      <c r="C215" s="1">
        <f t="shared" si="44"/>
        <v>45783</v>
      </c>
      <c r="D215" s="11">
        <v>14.1</v>
      </c>
      <c r="E215" s="11">
        <v>5</v>
      </c>
      <c r="F215" s="45">
        <v>0.7</v>
      </c>
      <c r="G215" s="27"/>
      <c r="H215" s="18">
        <f t="shared" si="37"/>
        <v>6.1</v>
      </c>
      <c r="I215" s="19">
        <f t="shared" si="38"/>
        <v>2061.9880000000007</v>
      </c>
      <c r="J215" s="17">
        <f t="shared" si="45"/>
        <v>1.0909989417989421</v>
      </c>
      <c r="K215" s="17">
        <f t="shared" si="39"/>
        <v>0.38237504077527273</v>
      </c>
      <c r="L215" s="4">
        <f t="shared" si="43"/>
        <v>0.2676625285426909</v>
      </c>
      <c r="M215" s="4">
        <f t="shared" si="40"/>
        <v>0.2676625285426909</v>
      </c>
      <c r="N215" s="26">
        <f t="shared" si="41"/>
        <v>1</v>
      </c>
      <c r="O215" s="4">
        <f t="shared" si="42"/>
        <v>166.49999999999997</v>
      </c>
      <c r="P215" s="4">
        <f t="shared" si="46"/>
        <v>0</v>
      </c>
    </row>
    <row r="216" spans="3:16" ht="15" x14ac:dyDescent="0.25">
      <c r="C216" s="1">
        <f t="shared" si="44"/>
        <v>45784</v>
      </c>
      <c r="D216" s="11">
        <v>11.5</v>
      </c>
      <c r="E216" s="11">
        <v>0.3</v>
      </c>
      <c r="F216" s="45">
        <v>0.7</v>
      </c>
      <c r="G216" s="27"/>
      <c r="H216" s="18">
        <f t="shared" si="37"/>
        <v>3.5</v>
      </c>
      <c r="I216" s="19">
        <f t="shared" si="38"/>
        <v>2065.4880000000007</v>
      </c>
      <c r="J216" s="17">
        <f t="shared" si="45"/>
        <v>1.0928507936507941</v>
      </c>
      <c r="K216" s="17">
        <f t="shared" si="39"/>
        <v>0.37931320709832061</v>
      </c>
      <c r="L216" s="4">
        <f t="shared" si="43"/>
        <v>0.2655192449688244</v>
      </c>
      <c r="M216" s="4">
        <f t="shared" si="40"/>
        <v>0.2655192449688244</v>
      </c>
      <c r="N216" s="26">
        <f t="shared" si="41"/>
        <v>1</v>
      </c>
      <c r="O216" s="4">
        <f t="shared" si="42"/>
        <v>166.49999999999997</v>
      </c>
      <c r="P216" s="4">
        <f t="shared" si="46"/>
        <v>0</v>
      </c>
    </row>
    <row r="217" spans="3:16" ht="15" x14ac:dyDescent="0.25">
      <c r="C217" s="1">
        <f t="shared" si="44"/>
        <v>45785</v>
      </c>
      <c r="D217" s="11">
        <v>13.8</v>
      </c>
      <c r="E217" s="11">
        <v>0.8</v>
      </c>
      <c r="F217" s="45">
        <v>0.3</v>
      </c>
      <c r="H217" s="18">
        <f t="shared" si="37"/>
        <v>5.8000000000000007</v>
      </c>
      <c r="I217" s="19">
        <f t="shared" si="38"/>
        <v>2071.2880000000009</v>
      </c>
      <c r="J217" s="17">
        <f t="shared" si="45"/>
        <v>1.0959195767195773</v>
      </c>
      <c r="K217" s="17">
        <f t="shared" si="39"/>
        <v>0.37430179266854868</v>
      </c>
      <c r="L217" s="4">
        <f t="shared" si="43"/>
        <v>0.1122905378005646</v>
      </c>
      <c r="M217" s="4">
        <f t="shared" si="40"/>
        <v>0.1122905378005646</v>
      </c>
      <c r="N217" s="26">
        <f t="shared" si="41"/>
        <v>1</v>
      </c>
      <c r="O217" s="4">
        <f t="shared" si="42"/>
        <v>166.49999999999997</v>
      </c>
      <c r="P217" s="4">
        <f t="shared" si="46"/>
        <v>0</v>
      </c>
    </row>
    <row r="218" spans="3:16" ht="15" x14ac:dyDescent="0.25">
      <c r="C218" s="1">
        <f t="shared" si="44"/>
        <v>45786</v>
      </c>
      <c r="D218" s="11">
        <v>11.6</v>
      </c>
      <c r="E218" s="11">
        <v>0.3</v>
      </c>
      <c r="F218" s="45">
        <v>1.1000000000000001</v>
      </c>
      <c r="H218" s="18">
        <f t="shared" si="37"/>
        <v>3.5999999999999996</v>
      </c>
      <c r="I218" s="19">
        <f t="shared" si="38"/>
        <v>2074.8880000000008</v>
      </c>
      <c r="J218" s="17">
        <f t="shared" si="45"/>
        <v>1.0978243386243391</v>
      </c>
      <c r="K218" s="17">
        <f t="shared" si="39"/>
        <v>0.37123104187512823</v>
      </c>
      <c r="L218" s="4">
        <f t="shared" si="43"/>
        <v>0.40835414606264109</v>
      </c>
      <c r="M218" s="4">
        <f t="shared" si="40"/>
        <v>0.40835414606264109</v>
      </c>
      <c r="N218" s="26">
        <f t="shared" si="41"/>
        <v>0.99934922434797224</v>
      </c>
      <c r="O218" s="4">
        <f t="shared" si="42"/>
        <v>166.39164585393735</v>
      </c>
      <c r="P218" s="4">
        <f t="shared" si="46"/>
        <v>0</v>
      </c>
    </row>
    <row r="219" spans="3:16" ht="15" x14ac:dyDescent="0.25">
      <c r="C219" s="1">
        <f t="shared" si="44"/>
        <v>45787</v>
      </c>
      <c r="D219" s="11">
        <v>10.4</v>
      </c>
      <c r="E219" s="11">
        <v>0</v>
      </c>
      <c r="F219" s="45">
        <v>1.2</v>
      </c>
      <c r="H219" s="18">
        <f t="shared" si="37"/>
        <v>2.4000000000000004</v>
      </c>
      <c r="I219" s="19">
        <f t="shared" si="38"/>
        <v>2077.2880000000009</v>
      </c>
      <c r="J219" s="17">
        <f t="shared" si="45"/>
        <v>1.0990941798941805</v>
      </c>
      <c r="K219" s="17">
        <f t="shared" si="39"/>
        <v>0.36920103114960157</v>
      </c>
      <c r="L219" s="4">
        <f t="shared" si="43"/>
        <v>0.44304123737952189</v>
      </c>
      <c r="M219" s="4">
        <f t="shared" si="40"/>
        <v>0.44304123737952189</v>
      </c>
      <c r="N219" s="26">
        <f t="shared" si="41"/>
        <v>0.99668831601536245</v>
      </c>
      <c r="O219" s="4">
        <f t="shared" si="42"/>
        <v>165.94860461655782</v>
      </c>
      <c r="P219" s="4">
        <f t="shared" si="46"/>
        <v>0</v>
      </c>
    </row>
    <row r="220" spans="3:16" ht="15" x14ac:dyDescent="0.25">
      <c r="C220" s="1">
        <f t="shared" si="44"/>
        <v>45788</v>
      </c>
      <c r="D220" s="11">
        <v>10.6</v>
      </c>
      <c r="E220" s="11">
        <v>0</v>
      </c>
      <c r="F220" s="45">
        <v>0.9</v>
      </c>
      <c r="H220" s="18">
        <f t="shared" si="37"/>
        <v>2.5999999999999996</v>
      </c>
      <c r="I220" s="19">
        <f t="shared" si="38"/>
        <v>2079.8880000000008</v>
      </c>
      <c r="J220" s="17">
        <f t="shared" si="45"/>
        <v>1.1004698412698417</v>
      </c>
      <c r="K220" s="17">
        <f t="shared" si="39"/>
        <v>0.36701749162374775</v>
      </c>
      <c r="L220" s="4">
        <f t="shared" si="43"/>
        <v>0.33031574246137296</v>
      </c>
      <c r="M220" s="4">
        <f t="shared" si="40"/>
        <v>0.33031574246137296</v>
      </c>
      <c r="N220" s="26">
        <f t="shared" si="41"/>
        <v>0.99470443768226102</v>
      </c>
      <c r="O220" s="4">
        <f t="shared" si="42"/>
        <v>165.61828887409644</v>
      </c>
      <c r="P220" s="4">
        <f t="shared" si="46"/>
        <v>0</v>
      </c>
    </row>
    <row r="221" spans="3:16" ht="15" x14ac:dyDescent="0.25">
      <c r="C221" s="1">
        <f t="shared" si="44"/>
        <v>45789</v>
      </c>
      <c r="D221" s="11">
        <v>9.8000000000000007</v>
      </c>
      <c r="E221" s="11">
        <v>0</v>
      </c>
      <c r="F221" s="45">
        <v>0.7</v>
      </c>
      <c r="H221" s="18">
        <f t="shared" si="37"/>
        <v>1.8000000000000007</v>
      </c>
      <c r="I221" s="19">
        <f t="shared" si="38"/>
        <v>2081.688000000001</v>
      </c>
      <c r="J221" s="17">
        <f t="shared" si="45"/>
        <v>1.1014222222222227</v>
      </c>
      <c r="K221" s="17">
        <f t="shared" si="39"/>
        <v>0.36551541055114456</v>
      </c>
      <c r="L221" s="4">
        <f t="shared" si="43"/>
        <v>0.2558607873858012</v>
      </c>
      <c r="M221" s="4">
        <f t="shared" si="40"/>
        <v>0.2558607873858012</v>
      </c>
      <c r="N221" s="26">
        <f t="shared" si="41"/>
        <v>0.99316773625652044</v>
      </c>
      <c r="O221" s="4">
        <f t="shared" si="42"/>
        <v>165.36242808671062</v>
      </c>
      <c r="P221" s="4">
        <f t="shared" si="46"/>
        <v>0</v>
      </c>
    </row>
    <row r="222" spans="3:16" ht="15" x14ac:dyDescent="0.25">
      <c r="C222" s="1">
        <f t="shared" si="44"/>
        <v>45790</v>
      </c>
      <c r="D222" s="11">
        <v>8</v>
      </c>
      <c r="E222" s="11">
        <v>0</v>
      </c>
      <c r="F222" s="45">
        <v>1</v>
      </c>
      <c r="H222" s="18">
        <f t="shared" si="37"/>
        <v>0</v>
      </c>
      <c r="I222" s="19">
        <f t="shared" si="38"/>
        <v>2081.688000000001</v>
      </c>
      <c r="J222" s="17">
        <f t="shared" si="45"/>
        <v>1.1014222222222227</v>
      </c>
      <c r="K222" s="17">
        <f t="shared" si="39"/>
        <v>0.36551541055114456</v>
      </c>
      <c r="L222" s="4">
        <f t="shared" si="43"/>
        <v>0.36551541055114456</v>
      </c>
      <c r="M222" s="4">
        <f t="shared" si="40"/>
        <v>0.36551541055114456</v>
      </c>
      <c r="N222" s="26">
        <f t="shared" si="41"/>
        <v>0.9909724485054624</v>
      </c>
      <c r="O222" s="4">
        <f t="shared" si="42"/>
        <v>164.99691267615947</v>
      </c>
      <c r="P222" s="4">
        <f t="shared" si="46"/>
        <v>0</v>
      </c>
    </row>
    <row r="223" spans="3:16" ht="15" x14ac:dyDescent="0.25">
      <c r="C223" s="1">
        <f t="shared" si="44"/>
        <v>45791</v>
      </c>
      <c r="D223" s="11">
        <v>7.5</v>
      </c>
      <c r="E223" s="11">
        <v>0</v>
      </c>
      <c r="F223" s="45">
        <v>0.7</v>
      </c>
      <c r="H223" s="18">
        <f t="shared" si="37"/>
        <v>0</v>
      </c>
      <c r="I223" s="19">
        <f t="shared" si="38"/>
        <v>2081.688000000001</v>
      </c>
      <c r="J223" s="17">
        <f t="shared" si="45"/>
        <v>1.1014222222222227</v>
      </c>
      <c r="K223" s="17">
        <f t="shared" si="39"/>
        <v>0.36551541055114456</v>
      </c>
      <c r="L223" s="4">
        <f t="shared" si="43"/>
        <v>0.2558607873858012</v>
      </c>
      <c r="M223" s="4">
        <f t="shared" si="40"/>
        <v>0.2558607873858012</v>
      </c>
      <c r="N223" s="26">
        <f t="shared" si="41"/>
        <v>0.98943574707972182</v>
      </c>
      <c r="O223" s="4">
        <f t="shared" si="42"/>
        <v>164.74105188877365</v>
      </c>
      <c r="P223" s="4">
        <f t="shared" si="46"/>
        <v>0</v>
      </c>
    </row>
    <row r="224" spans="3:16" ht="15" x14ac:dyDescent="0.25">
      <c r="C224" s="1">
        <f t="shared" si="44"/>
        <v>45792</v>
      </c>
      <c r="D224" s="11">
        <v>7.4</v>
      </c>
      <c r="E224" s="11">
        <v>0</v>
      </c>
      <c r="F224" s="45">
        <v>1.1000000000000001</v>
      </c>
      <c r="H224" s="18">
        <f t="shared" si="37"/>
        <v>0</v>
      </c>
      <c r="I224" s="19">
        <f t="shared" si="38"/>
        <v>2081.688000000001</v>
      </c>
      <c r="J224" s="17">
        <f t="shared" si="45"/>
        <v>1.1014222222222227</v>
      </c>
      <c r="K224" s="17">
        <f t="shared" si="39"/>
        <v>0.36551541055114456</v>
      </c>
      <c r="L224" s="4">
        <f t="shared" si="43"/>
        <v>0.40206695160625905</v>
      </c>
      <c r="M224" s="4">
        <f t="shared" si="40"/>
        <v>0.40206695160625905</v>
      </c>
      <c r="N224" s="26">
        <f t="shared" si="41"/>
        <v>0.98702093055355811</v>
      </c>
      <c r="O224" s="4">
        <f t="shared" si="42"/>
        <v>164.3389849371674</v>
      </c>
      <c r="P224" s="4">
        <f t="shared" si="46"/>
        <v>0</v>
      </c>
    </row>
    <row r="225" spans="3:16" ht="15" x14ac:dyDescent="0.25">
      <c r="C225" s="1">
        <f t="shared" si="44"/>
        <v>45793</v>
      </c>
      <c r="D225" s="11">
        <v>9.6</v>
      </c>
      <c r="E225" s="11">
        <v>0</v>
      </c>
      <c r="F225" s="45">
        <v>1.1050276606939566</v>
      </c>
      <c r="H225" s="18">
        <f t="shared" si="37"/>
        <v>1.5999999999999996</v>
      </c>
      <c r="I225" s="19">
        <f t="shared" si="38"/>
        <v>2083.2880000000009</v>
      </c>
      <c r="J225" s="17">
        <f t="shared" si="45"/>
        <v>1.1022687830687836</v>
      </c>
      <c r="K225" s="17">
        <f t="shared" si="39"/>
        <v>0.3641868654273922</v>
      </c>
      <c r="L225" s="4">
        <f t="shared" si="43"/>
        <v>0.40243655995869598</v>
      </c>
      <c r="M225" s="4">
        <f t="shared" si="40"/>
        <v>0.40243655995869598</v>
      </c>
      <c r="N225" s="26">
        <f t="shared" si="41"/>
        <v>0.98460389415740979</v>
      </c>
      <c r="O225" s="4">
        <f t="shared" si="42"/>
        <v>163.93654837720871</v>
      </c>
      <c r="P225" s="4">
        <f t="shared" si="46"/>
        <v>0</v>
      </c>
    </row>
    <row r="226" spans="3:16" ht="15" x14ac:dyDescent="0.25">
      <c r="C226" s="1">
        <f t="shared" si="44"/>
        <v>45794</v>
      </c>
      <c r="D226" s="11">
        <v>10.8</v>
      </c>
      <c r="E226" s="11">
        <v>0</v>
      </c>
      <c r="F226" s="45">
        <v>1.1726804845957539</v>
      </c>
      <c r="H226" s="18">
        <f t="shared" si="37"/>
        <v>2.8000000000000007</v>
      </c>
      <c r="I226" s="19">
        <f t="shared" si="38"/>
        <v>2086.0880000000011</v>
      </c>
      <c r="J226" s="17">
        <f t="shared" si="45"/>
        <v>1.103750264550265</v>
      </c>
      <c r="K226" s="17">
        <f t="shared" si="39"/>
        <v>0.36187704786412855</v>
      </c>
      <c r="L226" s="4">
        <f t="shared" si="43"/>
        <v>0.42436615185338711</v>
      </c>
      <c r="M226" s="4">
        <f t="shared" si="40"/>
        <v>0.42436615185338711</v>
      </c>
      <c r="N226" s="26">
        <f t="shared" si="41"/>
        <v>0.9820551485006328</v>
      </c>
      <c r="O226" s="4">
        <f t="shared" si="42"/>
        <v>163.51218222535533</v>
      </c>
      <c r="P226" s="4">
        <f t="shared" si="46"/>
        <v>0</v>
      </c>
    </row>
    <row r="227" spans="3:16" ht="15" x14ac:dyDescent="0.25">
      <c r="C227" s="1">
        <f t="shared" si="44"/>
        <v>45795</v>
      </c>
      <c r="D227" s="11">
        <v>9.5</v>
      </c>
      <c r="E227" s="11">
        <v>0</v>
      </c>
      <c r="F227" s="45">
        <v>0.73817761013502703</v>
      </c>
      <c r="H227" s="18">
        <f t="shared" si="37"/>
        <v>1.5</v>
      </c>
      <c r="I227" s="19">
        <f t="shared" si="38"/>
        <v>2087.5880000000011</v>
      </c>
      <c r="J227" s="17">
        <f t="shared" si="45"/>
        <v>1.1045439153439158</v>
      </c>
      <c r="K227" s="17">
        <f t="shared" si="39"/>
        <v>0.36064762156259278</v>
      </c>
      <c r="L227" s="4">
        <f t="shared" si="43"/>
        <v>0.26622199938595636</v>
      </c>
      <c r="M227" s="4">
        <f t="shared" si="40"/>
        <v>0.26622199938595636</v>
      </c>
      <c r="N227" s="26">
        <f t="shared" si="41"/>
        <v>0.98045621757338985</v>
      </c>
      <c r="O227" s="4">
        <f t="shared" si="42"/>
        <v>163.24596022596938</v>
      </c>
      <c r="P227" s="4">
        <f t="shared" si="46"/>
        <v>0</v>
      </c>
    </row>
    <row r="228" spans="3:16" ht="15" x14ac:dyDescent="0.25">
      <c r="C228" s="1">
        <f t="shared" si="44"/>
        <v>45796</v>
      </c>
      <c r="D228" s="11">
        <v>6.05</v>
      </c>
      <c r="E228" s="11">
        <v>0</v>
      </c>
      <c r="F228" s="45">
        <v>0.53665227976633145</v>
      </c>
      <c r="H228" s="18">
        <f t="shared" si="37"/>
        <v>0</v>
      </c>
      <c r="I228" s="19">
        <f t="shared" si="38"/>
        <v>2087.5880000000011</v>
      </c>
      <c r="J228" s="17">
        <f t="shared" si="45"/>
        <v>1.1045439153439158</v>
      </c>
      <c r="K228" s="17">
        <f t="shared" si="39"/>
        <v>0.36064762156259278</v>
      </c>
      <c r="L228" s="4">
        <f t="shared" si="43"/>
        <v>0.19354236830387056</v>
      </c>
      <c r="M228" s="4">
        <f t="shared" si="40"/>
        <v>0.19354236830387056</v>
      </c>
      <c r="N228" s="26">
        <f t="shared" si="41"/>
        <v>0.97929380094694018</v>
      </c>
      <c r="O228" s="4">
        <f t="shared" si="42"/>
        <v>163.05241785766552</v>
      </c>
      <c r="P228" s="4">
        <f t="shared" si="46"/>
        <v>0</v>
      </c>
    </row>
    <row r="229" spans="3:16" ht="15" x14ac:dyDescent="0.25">
      <c r="C229" s="1">
        <f t="shared" si="44"/>
        <v>45797</v>
      </c>
      <c r="D229" s="11">
        <v>8.15</v>
      </c>
      <c r="E229" s="11">
        <v>0</v>
      </c>
      <c r="F229" s="45">
        <v>0.70768331539943463</v>
      </c>
      <c r="H229" s="18">
        <f t="shared" si="37"/>
        <v>0.15000000000000036</v>
      </c>
      <c r="I229" s="19">
        <f t="shared" si="38"/>
        <v>2087.7380000000012</v>
      </c>
      <c r="J229" s="17">
        <f t="shared" si="45"/>
        <v>1.104623280423281</v>
      </c>
      <c r="K229" s="17">
        <f t="shared" si="39"/>
        <v>0.36052498647800946</v>
      </c>
      <c r="L229" s="4">
        <f t="shared" si="43"/>
        <v>0.25513751771509408</v>
      </c>
      <c r="M229" s="4">
        <f t="shared" si="40"/>
        <v>0.25513751771509408</v>
      </c>
      <c r="N229" s="26">
        <f t="shared" si="41"/>
        <v>0.97776144348318583</v>
      </c>
      <c r="O229" s="4">
        <f t="shared" si="42"/>
        <v>162.79728033995042</v>
      </c>
      <c r="P229" s="4">
        <f t="shared" si="46"/>
        <v>0</v>
      </c>
    </row>
    <row r="230" spans="3:16" x14ac:dyDescent="0.2">
      <c r="C230" s="1">
        <f t="shared" si="44"/>
        <v>45798</v>
      </c>
      <c r="D230" s="28">
        <v>7.6000000000000005</v>
      </c>
      <c r="E230" s="6">
        <v>0</v>
      </c>
      <c r="F230" s="46">
        <v>0.53997827434086032</v>
      </c>
      <c r="H230" s="18">
        <f t="shared" si="37"/>
        <v>0</v>
      </c>
      <c r="I230" s="19">
        <f t="shared" si="38"/>
        <v>2087.7380000000012</v>
      </c>
      <c r="J230" s="17">
        <f t="shared" si="45"/>
        <v>1.104623280423281</v>
      </c>
      <c r="K230" s="17">
        <f t="shared" si="39"/>
        <v>0.36052498647800946</v>
      </c>
      <c r="L230" s="4">
        <f t="shared" si="43"/>
        <v>0.19467566005515755</v>
      </c>
      <c r="M230" s="4">
        <f t="shared" si="40"/>
        <v>0.19467566005515755</v>
      </c>
      <c r="N230" s="26">
        <f t="shared" si="41"/>
        <v>0.9765922202996713</v>
      </c>
      <c r="O230" s="4">
        <f t="shared" si="42"/>
        <v>162.60260467989525</v>
      </c>
      <c r="P230" s="4">
        <f t="shared" si="46"/>
        <v>0</v>
      </c>
    </row>
    <row r="231" spans="3:16" x14ac:dyDescent="0.2">
      <c r="C231" s="1">
        <f t="shared" si="44"/>
        <v>45799</v>
      </c>
      <c r="D231" s="28">
        <v>9.1999999999999993</v>
      </c>
      <c r="E231" s="6">
        <v>0</v>
      </c>
      <c r="F231" s="46">
        <v>0.58917933231770825</v>
      </c>
      <c r="H231" s="18">
        <f t="shared" si="37"/>
        <v>1.1999999999999993</v>
      </c>
      <c r="I231" s="19">
        <f t="shared" si="38"/>
        <v>2088.938000000001</v>
      </c>
      <c r="J231" s="17">
        <f t="shared" si="45"/>
        <v>1.1052582010582015</v>
      </c>
      <c r="K231" s="17">
        <f t="shared" si="39"/>
        <v>0.35954592508383876</v>
      </c>
      <c r="L231" s="4">
        <f t="shared" si="43"/>
        <v>0.21183702807844887</v>
      </c>
      <c r="M231" s="4">
        <f t="shared" si="40"/>
        <v>0.21183702807844887</v>
      </c>
      <c r="N231" s="26">
        <f t="shared" si="41"/>
        <v>0.97531992583673777</v>
      </c>
      <c r="O231" s="4">
        <f t="shared" si="42"/>
        <v>162.39076765181682</v>
      </c>
      <c r="P231" s="4">
        <f t="shared" si="46"/>
        <v>0</v>
      </c>
    </row>
    <row r="232" spans="3:16" x14ac:dyDescent="0.2">
      <c r="C232" s="1">
        <f t="shared" si="44"/>
        <v>45800</v>
      </c>
      <c r="D232" s="28">
        <v>9.8999999999999986</v>
      </c>
      <c r="E232" s="6">
        <v>0</v>
      </c>
      <c r="F232" s="46">
        <v>0.6203513370421746</v>
      </c>
      <c r="H232" s="18">
        <f t="shared" si="37"/>
        <v>1.8999999999999986</v>
      </c>
      <c r="I232" s="19">
        <f t="shared" si="38"/>
        <v>2090.8380000000011</v>
      </c>
      <c r="J232" s="17">
        <f t="shared" si="45"/>
        <v>1.1062634920634926</v>
      </c>
      <c r="K232" s="17">
        <f t="shared" si="39"/>
        <v>0.35800311221841696</v>
      </c>
      <c r="L232" s="4">
        <f t="shared" si="43"/>
        <v>0.22208770932995464</v>
      </c>
      <c r="M232" s="4">
        <f t="shared" si="40"/>
        <v>0.22208770932995464</v>
      </c>
      <c r="N232" s="26">
        <f t="shared" si="41"/>
        <v>0.97398606572064206</v>
      </c>
      <c r="O232" s="4">
        <f t="shared" si="42"/>
        <v>162.16867994248688</v>
      </c>
      <c r="P232" s="4">
        <f t="shared" si="46"/>
        <v>0</v>
      </c>
    </row>
    <row r="233" spans="3:16" x14ac:dyDescent="0.2">
      <c r="C233" s="1">
        <f t="shared" si="44"/>
        <v>45801</v>
      </c>
      <c r="D233" s="28">
        <v>9.1999999999999993</v>
      </c>
      <c r="E233" s="6">
        <v>0</v>
      </c>
      <c r="F233" s="46">
        <v>0.98634272412606483</v>
      </c>
      <c r="H233" s="18">
        <f t="shared" si="37"/>
        <v>1.1999999999999993</v>
      </c>
      <c r="I233" s="19">
        <f t="shared" si="38"/>
        <v>2092.0380000000009</v>
      </c>
      <c r="J233" s="17">
        <f t="shared" si="45"/>
        <v>1.1068984126984132</v>
      </c>
      <c r="K233" s="17">
        <f t="shared" si="39"/>
        <v>0.35703337907367338</v>
      </c>
      <c r="L233" s="4">
        <f t="shared" si="43"/>
        <v>0.35215727571946098</v>
      </c>
      <c r="M233" s="4">
        <f t="shared" si="40"/>
        <v>0.35215727571946098</v>
      </c>
      <c r="N233" s="26">
        <f t="shared" si="41"/>
        <v>0.9718710070076122</v>
      </c>
      <c r="O233" s="4">
        <f t="shared" si="42"/>
        <v>161.81652266676741</v>
      </c>
      <c r="P233" s="4">
        <f t="shared" si="46"/>
        <v>0</v>
      </c>
    </row>
    <row r="234" spans="3:16" x14ac:dyDescent="0.2">
      <c r="C234" s="1">
        <f t="shared" si="44"/>
        <v>45802</v>
      </c>
      <c r="D234" s="28">
        <v>5.7</v>
      </c>
      <c r="E234" s="6">
        <v>0</v>
      </c>
      <c r="F234" s="46">
        <v>0.70894471233443457</v>
      </c>
      <c r="H234" s="18">
        <f t="shared" si="37"/>
        <v>0</v>
      </c>
      <c r="I234" s="19">
        <f t="shared" si="38"/>
        <v>2092.0380000000009</v>
      </c>
      <c r="J234" s="17">
        <f t="shared" si="45"/>
        <v>1.1068984126984132</v>
      </c>
      <c r="K234" s="17">
        <f t="shared" si="39"/>
        <v>0.35703337907367338</v>
      </c>
      <c r="L234" s="4">
        <f t="shared" si="43"/>
        <v>0.25311692622117649</v>
      </c>
      <c r="M234" s="4">
        <f t="shared" si="40"/>
        <v>0.25311692622117649</v>
      </c>
      <c r="N234" s="26">
        <f t="shared" si="41"/>
        <v>0.97035078522850615</v>
      </c>
      <c r="O234" s="4">
        <f t="shared" si="42"/>
        <v>161.56340574054624</v>
      </c>
      <c r="P234" s="4">
        <f t="shared" si="46"/>
        <v>0</v>
      </c>
    </row>
    <row r="235" spans="3:16" x14ac:dyDescent="0.2">
      <c r="C235" s="1">
        <f t="shared" si="44"/>
        <v>45803</v>
      </c>
      <c r="D235" s="28">
        <v>5.5</v>
      </c>
      <c r="E235" s="6">
        <v>1</v>
      </c>
      <c r="F235" s="46">
        <v>0.28318207676632323</v>
      </c>
      <c r="H235" s="18">
        <f t="shared" si="37"/>
        <v>0</v>
      </c>
      <c r="I235" s="19">
        <f t="shared" si="38"/>
        <v>2092.0380000000009</v>
      </c>
      <c r="J235" s="17">
        <f t="shared" si="45"/>
        <v>1.1068984126984132</v>
      </c>
      <c r="K235" s="17">
        <f t="shared" si="39"/>
        <v>0.35703337907367338</v>
      </c>
      <c r="L235" s="4">
        <f t="shared" si="43"/>
        <v>0.10110545376098076</v>
      </c>
      <c r="M235" s="4">
        <f t="shared" si="40"/>
        <v>0.10110545376098076</v>
      </c>
      <c r="N235" s="26">
        <f t="shared" si="41"/>
        <v>0.97574955127198371</v>
      </c>
      <c r="O235" s="4">
        <f t="shared" si="42"/>
        <v>162.46230028678525</v>
      </c>
      <c r="P235" s="4">
        <f t="shared" si="46"/>
        <v>0</v>
      </c>
    </row>
    <row r="236" spans="3:16" x14ac:dyDescent="0.2">
      <c r="C236" s="1">
        <f t="shared" si="44"/>
        <v>45804</v>
      </c>
      <c r="D236" s="28">
        <v>5.0999999999999996</v>
      </c>
      <c r="E236" s="6">
        <v>0</v>
      </c>
      <c r="F236" s="46">
        <v>0.38917054112219829</v>
      </c>
      <c r="H236" s="18">
        <f t="shared" si="37"/>
        <v>0</v>
      </c>
      <c r="I236" s="19">
        <f t="shared" si="38"/>
        <v>2092.0380000000009</v>
      </c>
      <c r="J236" s="17">
        <f t="shared" si="45"/>
        <v>1.1068984126984132</v>
      </c>
      <c r="K236" s="17">
        <f t="shared" si="39"/>
        <v>0.35703337907367338</v>
      </c>
      <c r="L236" s="4">
        <f t="shared" si="43"/>
        <v>0.13894687333278841</v>
      </c>
      <c r="M236" s="4">
        <f t="shared" si="40"/>
        <v>0.13894687333278841</v>
      </c>
      <c r="N236" s="26">
        <f t="shared" si="41"/>
        <v>0.97491503551623115</v>
      </c>
      <c r="O236" s="4">
        <f t="shared" si="42"/>
        <v>162.32335341345245</v>
      </c>
      <c r="P236" s="4">
        <f t="shared" si="46"/>
        <v>0</v>
      </c>
    </row>
    <row r="237" spans="3:16" x14ac:dyDescent="0.2">
      <c r="C237" s="1">
        <f t="shared" si="44"/>
        <v>45805</v>
      </c>
      <c r="D237" s="28">
        <v>5.8999999999999995</v>
      </c>
      <c r="E237" s="6">
        <v>0.3</v>
      </c>
      <c r="F237" s="46">
        <v>0.48206942374167661</v>
      </c>
      <c r="H237" s="18">
        <f t="shared" si="37"/>
        <v>0</v>
      </c>
      <c r="I237" s="19">
        <f t="shared" si="38"/>
        <v>2092.0380000000009</v>
      </c>
      <c r="J237" s="17">
        <f t="shared" si="45"/>
        <v>1.1068984126984132</v>
      </c>
      <c r="K237" s="17">
        <f t="shared" si="39"/>
        <v>0.35703337907367338</v>
      </c>
      <c r="L237" s="4">
        <f t="shared" si="43"/>
        <v>0.17211487530658931</v>
      </c>
      <c r="M237" s="4">
        <f t="shared" si="40"/>
        <v>0.17211487530658931</v>
      </c>
      <c r="N237" s="26">
        <f t="shared" si="41"/>
        <v>0.97568311434321864</v>
      </c>
      <c r="O237" s="4">
        <f t="shared" si="42"/>
        <v>162.45123853814587</v>
      </c>
      <c r="P237" s="4">
        <f t="shared" si="46"/>
        <v>0</v>
      </c>
    </row>
    <row r="238" spans="3:16" x14ac:dyDescent="0.2">
      <c r="C238" s="1">
        <f t="shared" si="44"/>
        <v>45806</v>
      </c>
      <c r="D238" s="28">
        <v>7.3</v>
      </c>
      <c r="E238" s="6">
        <v>0</v>
      </c>
      <c r="F238" s="46">
        <v>0.12252606519082389</v>
      </c>
      <c r="H238" s="18">
        <f t="shared" si="37"/>
        <v>0</v>
      </c>
      <c r="I238" s="19">
        <f t="shared" si="38"/>
        <v>2092.0380000000009</v>
      </c>
      <c r="J238" s="17">
        <f t="shared" si="45"/>
        <v>1.1068984126984132</v>
      </c>
      <c r="K238" s="17">
        <f t="shared" si="39"/>
        <v>0.35703337907367338</v>
      </c>
      <c r="L238" s="4">
        <f t="shared" si="43"/>
        <v>4.3745895079681039E-2</v>
      </c>
      <c r="M238" s="4">
        <f t="shared" si="40"/>
        <v>4.3745895079681039E-2</v>
      </c>
      <c r="N238" s="26">
        <f t="shared" si="41"/>
        <v>0.97542037623463185</v>
      </c>
      <c r="O238" s="4">
        <f t="shared" si="42"/>
        <v>162.40749264306618</v>
      </c>
      <c r="P238" s="4">
        <f t="shared" si="46"/>
        <v>0</v>
      </c>
    </row>
    <row r="239" spans="3:16" x14ac:dyDescent="0.2">
      <c r="C239" s="1">
        <f t="shared" si="44"/>
        <v>45807</v>
      </c>
      <c r="D239" s="28">
        <v>9.5</v>
      </c>
      <c r="E239" s="6">
        <v>0</v>
      </c>
      <c r="F239" s="46">
        <v>0.49737588200180088</v>
      </c>
      <c r="H239" s="18">
        <f t="shared" si="37"/>
        <v>1.5</v>
      </c>
      <c r="I239" s="19">
        <f t="shared" si="38"/>
        <v>2093.5380000000009</v>
      </c>
      <c r="J239" s="17">
        <f t="shared" si="45"/>
        <v>1.1076920634920639</v>
      </c>
      <c r="K239" s="17">
        <f t="shared" si="39"/>
        <v>0.35582632765227207</v>
      </c>
      <c r="L239" s="4">
        <f t="shared" si="43"/>
        <v>0.1769794335555106</v>
      </c>
      <c r="M239" s="4">
        <f t="shared" si="40"/>
        <v>0.1769794335555106</v>
      </c>
      <c r="N239" s="26">
        <f t="shared" si="41"/>
        <v>0.97435743669375785</v>
      </c>
      <c r="O239" s="4">
        <f t="shared" si="42"/>
        <v>162.23051320951066</v>
      </c>
      <c r="P239" s="4">
        <f t="shared" si="46"/>
        <v>0</v>
      </c>
    </row>
    <row r="240" spans="3:16" x14ac:dyDescent="0.2">
      <c r="C240" s="1">
        <f t="shared" si="44"/>
        <v>45808</v>
      </c>
      <c r="D240" s="28">
        <v>10.7</v>
      </c>
      <c r="E240" s="6">
        <v>0</v>
      </c>
      <c r="F240" s="46">
        <v>0.59086159341956779</v>
      </c>
      <c r="H240" s="18">
        <f t="shared" si="37"/>
        <v>2.6999999999999993</v>
      </c>
      <c r="I240" s="19">
        <f t="shared" si="38"/>
        <v>2096.2380000000007</v>
      </c>
      <c r="J240" s="17">
        <f t="shared" si="45"/>
        <v>1.1091206349206353</v>
      </c>
      <c r="K240" s="17">
        <f t="shared" si="39"/>
        <v>0.35366804042685918</v>
      </c>
      <c r="L240" s="4">
        <f t="shared" si="43"/>
        <v>0.20896886190819014</v>
      </c>
      <c r="M240" s="4">
        <f t="shared" si="40"/>
        <v>0.20896886190819014</v>
      </c>
      <c r="N240" s="26">
        <f t="shared" si="41"/>
        <v>0.97310236845406894</v>
      </c>
      <c r="O240" s="4">
        <f t="shared" si="42"/>
        <v>162.02154434760246</v>
      </c>
      <c r="P240" s="4">
        <f t="shared" si="46"/>
        <v>0</v>
      </c>
    </row>
    <row r="241" spans="3:16" x14ac:dyDescent="0.2">
      <c r="C241" s="1">
        <f t="shared" si="44"/>
        <v>45809</v>
      </c>
      <c r="D241" s="28">
        <v>10.100000000000001</v>
      </c>
      <c r="E241" s="6">
        <v>0</v>
      </c>
      <c r="F241" s="46">
        <v>0.52736319461174863</v>
      </c>
      <c r="H241" s="18">
        <f t="shared" si="37"/>
        <v>2.1000000000000014</v>
      </c>
      <c r="I241" s="19">
        <f t="shared" si="38"/>
        <v>2098.3380000000006</v>
      </c>
      <c r="J241" s="17">
        <f t="shared" si="45"/>
        <v>1.1102317460317463</v>
      </c>
      <c r="K241" s="17">
        <f t="shared" si="39"/>
        <v>0.35200226382881106</v>
      </c>
      <c r="L241" s="4">
        <f t="shared" si="43"/>
        <v>0.18563303836332937</v>
      </c>
      <c r="M241" s="4">
        <f t="shared" si="40"/>
        <v>0.18563303836332937</v>
      </c>
      <c r="N241" s="26">
        <f t="shared" si="41"/>
        <v>0.9719874553107456</v>
      </c>
      <c r="O241" s="4">
        <f t="shared" si="42"/>
        <v>161.83591130923912</v>
      </c>
      <c r="P241" s="4">
        <f t="shared" si="46"/>
        <v>0</v>
      </c>
    </row>
    <row r="242" spans="3:16" x14ac:dyDescent="0.2">
      <c r="C242" s="1">
        <f t="shared" si="44"/>
        <v>45810</v>
      </c>
      <c r="D242" s="28">
        <v>12.7</v>
      </c>
      <c r="E242" s="6">
        <v>0</v>
      </c>
      <c r="F242" s="46">
        <v>0.7</v>
      </c>
      <c r="H242" s="18">
        <f t="shared" si="37"/>
        <v>4.6999999999999993</v>
      </c>
      <c r="I242" s="19">
        <f t="shared" si="38"/>
        <v>2103.0380000000005</v>
      </c>
      <c r="J242" s="17">
        <f t="shared" si="45"/>
        <v>1.1127185185185187</v>
      </c>
      <c r="K242" s="17">
        <f t="shared" si="39"/>
        <v>0.34831538495006253</v>
      </c>
      <c r="L242" s="4">
        <f t="shared" si="43"/>
        <v>0.24382076946504375</v>
      </c>
      <c r="M242" s="4">
        <f t="shared" si="40"/>
        <v>0.24382076946504375</v>
      </c>
      <c r="N242" s="26">
        <f t="shared" si="41"/>
        <v>0.97052306630494967</v>
      </c>
      <c r="O242" s="4">
        <f t="shared" si="42"/>
        <v>161.59209053977409</v>
      </c>
      <c r="P242" s="4">
        <f t="shared" si="46"/>
        <v>0</v>
      </c>
    </row>
    <row r="243" spans="3:16" x14ac:dyDescent="0.2">
      <c r="C243" s="1">
        <f t="shared" si="44"/>
        <v>45811</v>
      </c>
      <c r="D243" s="28">
        <v>9.9</v>
      </c>
      <c r="E243" s="6">
        <v>0</v>
      </c>
      <c r="F243" s="46">
        <v>1.3</v>
      </c>
      <c r="H243" s="18">
        <f t="shared" si="37"/>
        <v>1.9000000000000004</v>
      </c>
      <c r="I243" s="19">
        <f t="shared" si="38"/>
        <v>2104.9380000000006</v>
      </c>
      <c r="J243" s="17">
        <f t="shared" si="45"/>
        <v>1.1137238095238098</v>
      </c>
      <c r="K243" s="17">
        <f t="shared" si="39"/>
        <v>0.34684129363861704</v>
      </c>
      <c r="L243" s="4">
        <f t="shared" si="43"/>
        <v>0.45089368173020217</v>
      </c>
      <c r="M243" s="4">
        <f t="shared" si="40"/>
        <v>0.45089368173020217</v>
      </c>
      <c r="N243" s="26">
        <f t="shared" si="41"/>
        <v>0.96781499614440791</v>
      </c>
      <c r="O243" s="4">
        <f t="shared" si="42"/>
        <v>161.14119685804388</v>
      </c>
      <c r="P243" s="4">
        <f t="shared" si="46"/>
        <v>0</v>
      </c>
    </row>
    <row r="244" spans="3:16" x14ac:dyDescent="0.2">
      <c r="C244" s="1">
        <f t="shared" si="44"/>
        <v>45812</v>
      </c>
      <c r="D244" s="28">
        <v>7.9</v>
      </c>
      <c r="E244" s="6">
        <v>0</v>
      </c>
      <c r="F244" s="46">
        <v>0.6</v>
      </c>
      <c r="H244" s="18">
        <f t="shared" si="37"/>
        <v>0</v>
      </c>
      <c r="I244" s="19">
        <f t="shared" si="38"/>
        <v>2104.9380000000006</v>
      </c>
      <c r="J244" s="17">
        <f t="shared" si="45"/>
        <v>1.1137238095238098</v>
      </c>
      <c r="K244" s="17">
        <f t="shared" si="39"/>
        <v>0.34684129363861704</v>
      </c>
      <c r="L244" s="4">
        <f t="shared" si="43"/>
        <v>0.20810477618317022</v>
      </c>
      <c r="M244" s="4">
        <f t="shared" si="40"/>
        <v>0.20810477618317022</v>
      </c>
      <c r="N244" s="26">
        <f t="shared" si="41"/>
        <v>0.96656511760877317</v>
      </c>
      <c r="O244" s="4">
        <f t="shared" si="42"/>
        <v>160.93309208186071</v>
      </c>
      <c r="P244" s="4">
        <f t="shared" si="46"/>
        <v>0</v>
      </c>
    </row>
    <row r="245" spans="3:16" x14ac:dyDescent="0.2">
      <c r="C245" s="1">
        <f t="shared" si="44"/>
        <v>45813</v>
      </c>
      <c r="D245" s="28">
        <v>6.6</v>
      </c>
      <c r="E245" s="6">
        <v>0</v>
      </c>
      <c r="F245" s="46">
        <v>0.5</v>
      </c>
      <c r="H245" s="18">
        <f t="shared" si="37"/>
        <v>0</v>
      </c>
      <c r="I245" s="19">
        <f t="shared" si="38"/>
        <v>2104.9380000000006</v>
      </c>
      <c r="J245" s="17">
        <f t="shared" si="45"/>
        <v>1.1137238095238098</v>
      </c>
      <c r="K245" s="17">
        <f t="shared" si="39"/>
        <v>0.34684129363861704</v>
      </c>
      <c r="L245" s="4">
        <f t="shared" si="43"/>
        <v>0.17342064681930852</v>
      </c>
      <c r="M245" s="4">
        <f t="shared" si="40"/>
        <v>0.17342064681930852</v>
      </c>
      <c r="N245" s="26">
        <f t="shared" si="41"/>
        <v>0.96552355216241104</v>
      </c>
      <c r="O245" s="4">
        <f t="shared" si="42"/>
        <v>160.75967143504141</v>
      </c>
      <c r="P245" s="4">
        <f t="shared" si="46"/>
        <v>0</v>
      </c>
    </row>
    <row r="246" spans="3:16" x14ac:dyDescent="0.2">
      <c r="C246" s="1">
        <f t="shared" si="44"/>
        <v>45814</v>
      </c>
      <c r="D246" s="28">
        <v>11.6</v>
      </c>
      <c r="E246" s="6">
        <v>0</v>
      </c>
      <c r="F246" s="46">
        <v>0.5</v>
      </c>
      <c r="H246" s="18">
        <f t="shared" ref="H246:H259" si="47">IF(D246-8&lt;0,0,D246-8)</f>
        <v>3.5999999999999996</v>
      </c>
      <c r="I246" s="19">
        <f t="shared" ref="I246:I259" si="48">+H246+I245</f>
        <v>2108.5380000000005</v>
      </c>
      <c r="J246" s="17">
        <f t="shared" si="45"/>
        <v>1.1156285714285716</v>
      </c>
      <c r="K246" s="17">
        <f t="shared" ref="K246:K259" si="49">IF(J246&gt;0.16,2.988041*J246^4-4.052411*J246^3-3.999317*J246^2+6.015032*J246-0.390632,0.4)</f>
        <v>0.34407436961448046</v>
      </c>
      <c r="L246" s="4">
        <f t="shared" si="43"/>
        <v>0.17203718480724023</v>
      </c>
      <c r="M246" s="4">
        <f t="shared" ref="M246:M259" si="50">+IF(N245&gt;=$B$14,L246,$B$15*N245*L246)</f>
        <v>0.17203718480724023</v>
      </c>
      <c r="N246" s="26">
        <f t="shared" ref="N246:N259" si="51">+O246/$B$10</f>
        <v>0.96449029579720236</v>
      </c>
      <c r="O246" s="4">
        <f t="shared" ref="O246:O259" si="52">+IF((O245+E246+G246-M246)&gt;$B$10,$B$10,(O245+E246+G246-M246))</f>
        <v>160.58763425023417</v>
      </c>
      <c r="P246" s="4">
        <f t="shared" si="46"/>
        <v>0</v>
      </c>
    </row>
    <row r="247" spans="3:16" x14ac:dyDescent="0.2">
      <c r="C247" s="1">
        <f t="shared" si="44"/>
        <v>45815</v>
      </c>
      <c r="D247" s="28">
        <v>12.9</v>
      </c>
      <c r="E247" s="6">
        <v>0</v>
      </c>
      <c r="F247" s="46">
        <v>0.6</v>
      </c>
      <c r="H247" s="18">
        <f t="shared" si="47"/>
        <v>4.9000000000000004</v>
      </c>
      <c r="I247" s="19">
        <f t="shared" si="48"/>
        <v>2113.4380000000006</v>
      </c>
      <c r="J247" s="17">
        <f t="shared" si="45"/>
        <v>1.1182211640211643</v>
      </c>
      <c r="K247" s="17">
        <f t="shared" si="49"/>
        <v>0.34036375720671252</v>
      </c>
      <c r="L247" s="4">
        <f t="shared" ref="L247:L259" si="53">K247*F247</f>
        <v>0.20421825432402751</v>
      </c>
      <c r="M247" s="4">
        <f t="shared" si="50"/>
        <v>0.20421825432402751</v>
      </c>
      <c r="N247" s="26">
        <f t="shared" si="51"/>
        <v>0.96326375973519629</v>
      </c>
      <c r="O247" s="4">
        <f t="shared" si="52"/>
        <v>160.38341599591016</v>
      </c>
      <c r="P247" s="4">
        <f t="shared" si="46"/>
        <v>0</v>
      </c>
    </row>
    <row r="248" spans="3:16" x14ac:dyDescent="0.2">
      <c r="C248" s="1">
        <f t="shared" si="44"/>
        <v>45816</v>
      </c>
      <c r="D248" s="28">
        <v>14.9</v>
      </c>
      <c r="E248" s="6">
        <v>1.1000000000000001</v>
      </c>
      <c r="F248" s="46">
        <v>0.8</v>
      </c>
      <c r="H248" s="18">
        <f t="shared" si="47"/>
        <v>6.9</v>
      </c>
      <c r="I248" s="19">
        <f t="shared" si="48"/>
        <v>2120.3380000000006</v>
      </c>
      <c r="J248" s="17">
        <f t="shared" si="45"/>
        <v>1.121871957671958</v>
      </c>
      <c r="K248" s="17">
        <f t="shared" si="49"/>
        <v>0.33524878986171835</v>
      </c>
      <c r="L248" s="4">
        <f t="shared" si="53"/>
        <v>0.26819903188937472</v>
      </c>
      <c r="M248" s="4">
        <f t="shared" si="50"/>
        <v>0.26819903188937472</v>
      </c>
      <c r="N248" s="26">
        <f t="shared" si="51"/>
        <v>0.96825956134547031</v>
      </c>
      <c r="O248" s="4">
        <f t="shared" si="52"/>
        <v>161.21521696402078</v>
      </c>
      <c r="P248" s="4">
        <f t="shared" si="46"/>
        <v>0</v>
      </c>
    </row>
    <row r="249" spans="3:16" x14ac:dyDescent="0.2">
      <c r="C249" s="1">
        <f t="shared" si="44"/>
        <v>45817</v>
      </c>
      <c r="D249" s="28">
        <v>13.7</v>
      </c>
      <c r="E249" s="6">
        <v>0</v>
      </c>
      <c r="F249" s="46">
        <v>0.2</v>
      </c>
      <c r="H249" s="18">
        <f t="shared" si="47"/>
        <v>5.6999999999999993</v>
      </c>
      <c r="I249" s="19">
        <f t="shared" si="48"/>
        <v>2126.0380000000005</v>
      </c>
      <c r="J249" s="17">
        <f t="shared" si="45"/>
        <v>1.1248878306878309</v>
      </c>
      <c r="K249" s="17">
        <f t="shared" si="49"/>
        <v>0.33112230970317402</v>
      </c>
      <c r="L249" s="4">
        <f t="shared" si="53"/>
        <v>6.6224461940634805E-2</v>
      </c>
      <c r="M249" s="4">
        <f t="shared" si="50"/>
        <v>6.6224461940634805E-2</v>
      </c>
      <c r="N249" s="26">
        <f t="shared" si="51"/>
        <v>0.96786181682931038</v>
      </c>
      <c r="O249" s="4">
        <f t="shared" si="52"/>
        <v>161.14899250208015</v>
      </c>
      <c r="P249" s="4">
        <f t="shared" si="46"/>
        <v>0</v>
      </c>
    </row>
    <row r="250" spans="3:16" x14ac:dyDescent="0.2">
      <c r="C250" s="1">
        <f t="shared" si="44"/>
        <v>45818</v>
      </c>
      <c r="D250" s="2">
        <v>15.1</v>
      </c>
      <c r="E250" s="6">
        <v>7</v>
      </c>
      <c r="F250" s="46">
        <v>0.3</v>
      </c>
      <c r="H250" s="18">
        <f t="shared" si="47"/>
        <v>7.1</v>
      </c>
      <c r="I250" s="19">
        <f t="shared" si="48"/>
        <v>2133.1380000000004</v>
      </c>
      <c r="J250" s="17">
        <f t="shared" si="45"/>
        <v>1.1286444444444446</v>
      </c>
      <c r="K250" s="17">
        <f t="shared" si="49"/>
        <v>0.32610997576990119</v>
      </c>
      <c r="L250" s="4">
        <f t="shared" si="53"/>
        <v>9.7832992730970361E-2</v>
      </c>
      <c r="M250" s="4">
        <f t="shared" si="50"/>
        <v>9.7832992730970361E-2</v>
      </c>
      <c r="N250" s="26">
        <f t="shared" si="51"/>
        <v>1</v>
      </c>
      <c r="O250" s="4">
        <f t="shared" si="52"/>
        <v>166.49999999999997</v>
      </c>
      <c r="P250" s="4">
        <f t="shared" si="46"/>
        <v>0</v>
      </c>
    </row>
    <row r="251" spans="3:16" x14ac:dyDescent="0.2">
      <c r="C251" s="1">
        <f t="shared" si="44"/>
        <v>45819</v>
      </c>
      <c r="D251" s="2">
        <v>13</v>
      </c>
      <c r="E251" s="6">
        <v>0</v>
      </c>
      <c r="F251" s="46">
        <v>0.6</v>
      </c>
      <c r="H251" s="18">
        <f t="shared" si="47"/>
        <v>5</v>
      </c>
      <c r="I251" s="19">
        <f t="shared" si="48"/>
        <v>2138.1380000000004</v>
      </c>
      <c r="J251" s="17">
        <f t="shared" si="45"/>
        <v>1.1312899470899473</v>
      </c>
      <c r="K251" s="17">
        <f t="shared" si="49"/>
        <v>0.3226666547690088</v>
      </c>
      <c r="L251" s="4">
        <f t="shared" si="53"/>
        <v>0.19359999286140528</v>
      </c>
      <c r="M251" s="4">
        <f t="shared" si="50"/>
        <v>0.19359999286140528</v>
      </c>
      <c r="N251" s="26">
        <f t="shared" si="51"/>
        <v>0.99883723728011164</v>
      </c>
      <c r="O251" s="4">
        <f t="shared" si="52"/>
        <v>166.30640000713856</v>
      </c>
      <c r="P251" s="4">
        <f t="shared" si="46"/>
        <v>0</v>
      </c>
    </row>
    <row r="252" spans="3:16" x14ac:dyDescent="0.2">
      <c r="C252" s="1">
        <f t="shared" si="44"/>
        <v>45820</v>
      </c>
      <c r="D252" s="2">
        <v>11.9</v>
      </c>
      <c r="E252" s="6">
        <v>0</v>
      </c>
      <c r="F252" s="46">
        <v>0.5</v>
      </c>
      <c r="H252" s="18">
        <f t="shared" si="47"/>
        <v>3.9000000000000004</v>
      </c>
      <c r="I252" s="19">
        <f t="shared" si="48"/>
        <v>2142.0380000000005</v>
      </c>
      <c r="J252" s="17">
        <f t="shared" si="45"/>
        <v>1.1333534391534394</v>
      </c>
      <c r="K252" s="17">
        <f t="shared" si="49"/>
        <v>0.32003126347962241</v>
      </c>
      <c r="L252" s="4">
        <f t="shared" si="53"/>
        <v>0.1600156317398112</v>
      </c>
      <c r="M252" s="4">
        <f t="shared" si="50"/>
        <v>0.1600156317398112</v>
      </c>
      <c r="N252" s="26">
        <f t="shared" si="51"/>
        <v>0.99787618243482756</v>
      </c>
      <c r="O252" s="4">
        <f t="shared" si="52"/>
        <v>166.14638437539875</v>
      </c>
      <c r="P252" s="4">
        <f t="shared" si="46"/>
        <v>0</v>
      </c>
    </row>
    <row r="253" spans="3:16" x14ac:dyDescent="0.2">
      <c r="C253" s="1">
        <f t="shared" si="44"/>
        <v>45821</v>
      </c>
      <c r="D253" s="2">
        <v>14.6</v>
      </c>
      <c r="E253" s="6">
        <v>0</v>
      </c>
      <c r="F253" s="46">
        <v>0.5</v>
      </c>
      <c r="H253" s="18">
        <f t="shared" si="47"/>
        <v>6.6</v>
      </c>
      <c r="I253" s="19">
        <f t="shared" si="48"/>
        <v>2148.6380000000004</v>
      </c>
      <c r="J253" s="17">
        <f t="shared" si="45"/>
        <v>1.1368455026455029</v>
      </c>
      <c r="K253" s="17">
        <f t="shared" si="49"/>
        <v>0.3156735033775081</v>
      </c>
      <c r="L253" s="4">
        <f t="shared" si="53"/>
        <v>0.15783675168875405</v>
      </c>
      <c r="M253" s="4">
        <f t="shared" si="50"/>
        <v>0.15783675168875405</v>
      </c>
      <c r="N253" s="26">
        <f t="shared" si="51"/>
        <v>0.99692821395621634</v>
      </c>
      <c r="O253" s="4">
        <f t="shared" si="52"/>
        <v>165.98854762370999</v>
      </c>
      <c r="P253" s="4">
        <f t="shared" si="46"/>
        <v>0</v>
      </c>
    </row>
    <row r="254" spans="3:16" x14ac:dyDescent="0.2">
      <c r="C254" s="1">
        <f t="shared" si="44"/>
        <v>45822</v>
      </c>
      <c r="D254" s="2">
        <v>18</v>
      </c>
      <c r="E254" s="6">
        <v>0</v>
      </c>
      <c r="F254" s="46">
        <v>0.7</v>
      </c>
      <c r="H254" s="18">
        <f t="shared" si="47"/>
        <v>10</v>
      </c>
      <c r="I254" s="19">
        <f t="shared" si="48"/>
        <v>2158.6380000000004</v>
      </c>
      <c r="J254" s="17">
        <f t="shared" si="45"/>
        <v>1.1421365079365082</v>
      </c>
      <c r="K254" s="17">
        <f t="shared" si="49"/>
        <v>0.30932028445393034</v>
      </c>
      <c r="L254" s="4">
        <f t="shared" si="53"/>
        <v>0.21652419911775123</v>
      </c>
      <c r="M254" s="4">
        <f t="shared" si="50"/>
        <v>0.21652419911775123</v>
      </c>
      <c r="N254" s="26">
        <f t="shared" si="51"/>
        <v>0.99562776831586952</v>
      </c>
      <c r="O254" s="4">
        <f t="shared" si="52"/>
        <v>165.77202342459225</v>
      </c>
      <c r="P254" s="4">
        <f t="shared" si="46"/>
        <v>0</v>
      </c>
    </row>
    <row r="255" spans="3:16" x14ac:dyDescent="0.2">
      <c r="C255" s="1">
        <f t="shared" si="44"/>
        <v>45823</v>
      </c>
      <c r="D255" s="2">
        <v>14.6</v>
      </c>
      <c r="E255" s="6">
        <v>0</v>
      </c>
      <c r="F255" s="46">
        <v>1.2751697206607504</v>
      </c>
      <c r="H255" s="18">
        <f t="shared" si="47"/>
        <v>6.6</v>
      </c>
      <c r="I255" s="19">
        <f t="shared" si="48"/>
        <v>2165.2380000000003</v>
      </c>
      <c r="J255" s="17">
        <f t="shared" si="45"/>
        <v>1.1456285714285717</v>
      </c>
      <c r="K255" s="17">
        <f t="shared" si="49"/>
        <v>0.30529539745589418</v>
      </c>
      <c r="L255" s="4">
        <f t="shared" si="53"/>
        <v>0.38930344669284533</v>
      </c>
      <c r="M255" s="4">
        <f t="shared" si="50"/>
        <v>0.38930344669284533</v>
      </c>
      <c r="N255" s="26">
        <f t="shared" si="51"/>
        <v>0.99328960947687339</v>
      </c>
      <c r="O255" s="4">
        <f t="shared" si="52"/>
        <v>165.3827199778994</v>
      </c>
      <c r="P255" s="4">
        <f t="shared" si="46"/>
        <v>0</v>
      </c>
    </row>
    <row r="256" spans="3:16" x14ac:dyDescent="0.2">
      <c r="C256" s="1">
        <f t="shared" si="44"/>
        <v>45824</v>
      </c>
      <c r="D256" s="2">
        <v>12.200000000000001</v>
      </c>
      <c r="E256" s="6">
        <v>0</v>
      </c>
      <c r="F256" s="46">
        <v>0.70761300276285732</v>
      </c>
      <c r="H256" s="18">
        <f t="shared" si="47"/>
        <v>4.2000000000000011</v>
      </c>
      <c r="I256" s="19">
        <f t="shared" si="48"/>
        <v>2169.4380000000001</v>
      </c>
      <c r="J256" s="17">
        <f t="shared" si="45"/>
        <v>1.1478507936507938</v>
      </c>
      <c r="K256" s="17">
        <f t="shared" si="49"/>
        <v>0.30280510240375424</v>
      </c>
      <c r="L256" s="4">
        <f t="shared" si="53"/>
        <v>0.21426882776383505</v>
      </c>
      <c r="M256" s="4">
        <f t="shared" si="50"/>
        <v>0.21426882776383505</v>
      </c>
      <c r="N256" s="26">
        <f t="shared" si="51"/>
        <v>0.99200270961042392</v>
      </c>
      <c r="O256" s="4">
        <f t="shared" si="52"/>
        <v>165.16845115013555</v>
      </c>
      <c r="P256" s="4">
        <f t="shared" si="46"/>
        <v>0</v>
      </c>
    </row>
    <row r="257" spans="3:16" x14ac:dyDescent="0.2">
      <c r="C257" s="1">
        <f t="shared" si="44"/>
        <v>45825</v>
      </c>
      <c r="D257" s="2">
        <v>13.6</v>
      </c>
      <c r="E257" s="6">
        <v>0</v>
      </c>
      <c r="F257" s="46">
        <v>0.52501783180711925</v>
      </c>
      <c r="H257" s="18">
        <f t="shared" si="47"/>
        <v>5.6</v>
      </c>
      <c r="I257" s="19">
        <f t="shared" si="48"/>
        <v>2175.038</v>
      </c>
      <c r="J257" s="17">
        <f t="shared" si="45"/>
        <v>1.1508137566137566</v>
      </c>
      <c r="K257" s="17">
        <f t="shared" si="49"/>
        <v>0.29957189295229913</v>
      </c>
      <c r="L257" s="4">
        <f t="shared" si="53"/>
        <v>0.15728058570817052</v>
      </c>
      <c r="M257" s="4">
        <f t="shared" si="50"/>
        <v>0.15728058570817052</v>
      </c>
      <c r="N257" s="26">
        <f t="shared" si="51"/>
        <v>0.99105808146803243</v>
      </c>
      <c r="O257" s="4">
        <f t="shared" si="52"/>
        <v>165.01117056442737</v>
      </c>
      <c r="P257" s="4">
        <f t="shared" si="46"/>
        <v>0</v>
      </c>
    </row>
    <row r="258" spans="3:16" x14ac:dyDescent="0.2">
      <c r="C258" s="1">
        <f t="shared" si="44"/>
        <v>45826</v>
      </c>
      <c r="D258" s="2">
        <v>10.9</v>
      </c>
      <c r="E258" s="6">
        <v>0</v>
      </c>
      <c r="F258" s="46">
        <v>0.51601618582523501</v>
      </c>
      <c r="H258" s="18">
        <f t="shared" si="47"/>
        <v>2.9000000000000004</v>
      </c>
      <c r="I258" s="19">
        <f t="shared" si="48"/>
        <v>2177.9380000000001</v>
      </c>
      <c r="J258" s="17">
        <f t="shared" si="45"/>
        <v>1.1523481481481481</v>
      </c>
      <c r="K258" s="17">
        <f t="shared" si="49"/>
        <v>0.29793716102223933</v>
      </c>
      <c r="L258" s="4">
        <f t="shared" si="53"/>
        <v>0.15374039744629481</v>
      </c>
      <c r="M258" s="4">
        <f t="shared" si="50"/>
        <v>0.15374039744629481</v>
      </c>
      <c r="N258" s="26">
        <f t="shared" si="51"/>
        <v>0.99013471571760436</v>
      </c>
      <c r="O258" s="4">
        <f t="shared" si="52"/>
        <v>164.85743016698109</v>
      </c>
      <c r="P258" s="4">
        <f t="shared" si="46"/>
        <v>0</v>
      </c>
    </row>
    <row r="259" spans="3:16" x14ac:dyDescent="0.2">
      <c r="C259" s="1">
        <f t="shared" si="44"/>
        <v>45827</v>
      </c>
      <c r="D259" s="2">
        <v>12.3</v>
      </c>
      <c r="E259" s="6">
        <v>0.4</v>
      </c>
      <c r="F259" s="46">
        <v>0.4035742771710199</v>
      </c>
      <c r="H259" s="18">
        <f t="shared" si="47"/>
        <v>4.3000000000000007</v>
      </c>
      <c r="I259" s="19">
        <f t="shared" si="48"/>
        <v>2182.2380000000003</v>
      </c>
      <c r="J259" s="17">
        <f t="shared" si="45"/>
        <v>1.1546232804232806</v>
      </c>
      <c r="K259" s="17">
        <f t="shared" si="49"/>
        <v>0.29556356594448918</v>
      </c>
      <c r="L259" s="4">
        <f t="shared" si="53"/>
        <v>0.11928185248413629</v>
      </c>
      <c r="M259" s="4">
        <f t="shared" si="50"/>
        <v>0.11928185248413629</v>
      </c>
      <c r="N259" s="26">
        <f t="shared" si="51"/>
        <v>0.99182071059757948</v>
      </c>
      <c r="O259" s="4">
        <f t="shared" si="52"/>
        <v>165.13814831449696</v>
      </c>
      <c r="P259" s="4">
        <f t="shared" si="46"/>
        <v>0</v>
      </c>
    </row>
    <row r="260" spans="3:16" x14ac:dyDescent="0.2">
      <c r="D260" s="2">
        <v>10.5</v>
      </c>
      <c r="E260" s="6">
        <v>0</v>
      </c>
      <c r="F260" s="6">
        <v>0.62513655179241123</v>
      </c>
    </row>
    <row r="261" spans="3:16" x14ac:dyDescent="0.2">
      <c r="D261" s="2">
        <v>6.2</v>
      </c>
      <c r="E261" s="6">
        <v>0</v>
      </c>
      <c r="F261" s="6">
        <v>0.59193875446028243</v>
      </c>
    </row>
    <row r="262" spans="3:16" x14ac:dyDescent="0.2">
      <c r="D262" s="2">
        <v>9.6999999999999993</v>
      </c>
      <c r="E262" s="6">
        <v>1.5</v>
      </c>
      <c r="F262" s="6">
        <v>0.14892253295591379</v>
      </c>
    </row>
    <row r="263" spans="3:16" x14ac:dyDescent="0.2">
      <c r="D263" s="2">
        <v>12.3</v>
      </c>
      <c r="E263" s="6">
        <v>0</v>
      </c>
      <c r="F263" s="6">
        <v>0.64301407862808913</v>
      </c>
    </row>
    <row r="264" spans="3:16" x14ac:dyDescent="0.2">
      <c r="D264" s="2">
        <v>8</v>
      </c>
      <c r="E264" s="6">
        <v>0</v>
      </c>
      <c r="F264" s="6">
        <v>0.8445867176804347</v>
      </c>
    </row>
    <row r="265" spans="3:16" x14ac:dyDescent="0.2">
      <c r="D265" s="2">
        <v>6.4</v>
      </c>
      <c r="E265" s="6">
        <v>1.1000000000000001</v>
      </c>
      <c r="F265" s="6">
        <v>0.24302159480835492</v>
      </c>
    </row>
    <row r="266" spans="3:16" x14ac:dyDescent="0.2">
      <c r="D266" s="2">
        <v>4.6000000000000005</v>
      </c>
      <c r="E266" s="6">
        <v>0</v>
      </c>
      <c r="F266" s="6">
        <v>0.35628363068068714</v>
      </c>
    </row>
    <row r="267" spans="3:16" x14ac:dyDescent="0.2">
      <c r="D267" s="2">
        <v>6.3999999999999995</v>
      </c>
      <c r="E267" s="6">
        <v>0.7</v>
      </c>
      <c r="F267" s="6">
        <v>0.61071787768112729</v>
      </c>
    </row>
    <row r="268" spans="3:16" x14ac:dyDescent="0.2">
      <c r="D268" s="2">
        <v>9.5500000000000007</v>
      </c>
      <c r="E268" s="6">
        <v>0.5</v>
      </c>
      <c r="F268" s="6">
        <v>0.75659462356770535</v>
      </c>
    </row>
    <row r="269" spans="3:16" x14ac:dyDescent="0.2">
      <c r="D269" s="2">
        <v>5.6</v>
      </c>
      <c r="E269" s="6">
        <v>0.3</v>
      </c>
      <c r="F269" s="6">
        <v>0.95496613445196155</v>
      </c>
    </row>
    <row r="270" spans="3:16" x14ac:dyDescent="0.2">
      <c r="D270" s="2">
        <v>3.95</v>
      </c>
      <c r="E270" s="6">
        <v>0.8</v>
      </c>
    </row>
    <row r="271" spans="3:16" x14ac:dyDescent="0.2">
      <c r="D271" s="2">
        <v>6.8</v>
      </c>
      <c r="E271" s="6">
        <v>0</v>
      </c>
      <c r="F271" s="6">
        <v>0.70344654722399302</v>
      </c>
    </row>
    <row r="272" spans="3:16" x14ac:dyDescent="0.2">
      <c r="D272" s="2">
        <v>9.3000000000000007</v>
      </c>
      <c r="E272" s="6">
        <v>0</v>
      </c>
      <c r="F272" s="6">
        <v>0.68387118252366885</v>
      </c>
    </row>
    <row r="273" spans="4:6" x14ac:dyDescent="0.2">
      <c r="D273" s="2">
        <v>10.9</v>
      </c>
      <c r="E273" s="6">
        <v>0</v>
      </c>
      <c r="F273" s="6">
        <v>1.5113572651283971</v>
      </c>
    </row>
    <row r="274" spans="4:6" x14ac:dyDescent="0.2">
      <c r="D274" s="2">
        <v>6.7</v>
      </c>
      <c r="E274" s="6">
        <v>0</v>
      </c>
      <c r="F274" s="6">
        <v>0.74626713917057763</v>
      </c>
    </row>
    <row r="275" spans="4:6" x14ac:dyDescent="0.2">
      <c r="D275" s="2">
        <v>4.3999999999999995</v>
      </c>
      <c r="E275" s="6">
        <v>0</v>
      </c>
      <c r="F275" s="6">
        <v>1.0599524718656288</v>
      </c>
    </row>
    <row r="276" spans="4:6" x14ac:dyDescent="0.2">
      <c r="D276" s="2">
        <v>3.3000000000000003</v>
      </c>
      <c r="E276" s="6">
        <v>0</v>
      </c>
      <c r="F276" s="6">
        <v>0.7548856666466528</v>
      </c>
    </row>
    <row r="277" spans="4:6" x14ac:dyDescent="0.2">
      <c r="D277" s="2">
        <v>4.6999999999999993</v>
      </c>
      <c r="E277" s="6">
        <v>0</v>
      </c>
      <c r="F277" s="6">
        <v>0.63645467342849615</v>
      </c>
    </row>
    <row r="278" spans="4:6" x14ac:dyDescent="0.2">
      <c r="D278" s="2">
        <v>3.2</v>
      </c>
      <c r="E278" s="6">
        <v>0</v>
      </c>
      <c r="F278" s="6">
        <v>0.33243346536853419</v>
      </c>
    </row>
    <row r="279" spans="4:6" x14ac:dyDescent="0.2">
      <c r="D279" s="2">
        <v>2.2000000000000002</v>
      </c>
      <c r="E279" s="6">
        <v>0</v>
      </c>
      <c r="F279" s="6">
        <v>0.2</v>
      </c>
    </row>
    <row r="280" spans="4:6" x14ac:dyDescent="0.2">
      <c r="D280" s="2">
        <v>2.6</v>
      </c>
      <c r="E280" s="6">
        <v>0</v>
      </c>
      <c r="F280" s="6">
        <v>0.3</v>
      </c>
    </row>
    <row r="281" spans="4:6" x14ac:dyDescent="0.2">
      <c r="D281" s="2">
        <v>3.1999999999999997</v>
      </c>
      <c r="E281" s="6">
        <v>0</v>
      </c>
      <c r="F281" s="6">
        <v>0.29820540763719938</v>
      </c>
    </row>
    <row r="282" spans="4:6" x14ac:dyDescent="0.2">
      <c r="D282" s="2">
        <v>6.1</v>
      </c>
      <c r="E282" s="6">
        <v>0</v>
      </c>
      <c r="F282" s="6">
        <v>0.40817522202917761</v>
      </c>
    </row>
    <row r="283" spans="4:6" x14ac:dyDescent="0.2">
      <c r="D283" s="2">
        <v>5.5</v>
      </c>
      <c r="E283" s="6">
        <v>0</v>
      </c>
      <c r="F283" s="6">
        <v>0.19149340588978092</v>
      </c>
    </row>
    <row r="284" spans="4:6" x14ac:dyDescent="0.2">
      <c r="D284" s="2">
        <v>7.1</v>
      </c>
      <c r="E284" s="6">
        <v>0</v>
      </c>
      <c r="F284" s="6">
        <v>0.50595808679145637</v>
      </c>
    </row>
    <row r="285" spans="4:6" x14ac:dyDescent="0.2">
      <c r="D285" s="2">
        <v>6.8000000000000007</v>
      </c>
      <c r="E285" s="6">
        <v>0</v>
      </c>
      <c r="F285" s="6">
        <v>0.40702414119298075</v>
      </c>
    </row>
    <row r="286" spans="4:6" x14ac:dyDescent="0.2">
      <c r="D286" s="2">
        <v>5.8999999999999995</v>
      </c>
      <c r="E286" s="6">
        <v>0</v>
      </c>
      <c r="F286" s="6">
        <v>0.22869169445217938</v>
      </c>
    </row>
    <row r="287" spans="4:6" x14ac:dyDescent="0.2">
      <c r="D287" s="2">
        <v>9.1</v>
      </c>
      <c r="E287" s="6">
        <v>0</v>
      </c>
      <c r="F287" s="6">
        <v>0.56659027590592725</v>
      </c>
    </row>
    <row r="288" spans="4:6" x14ac:dyDescent="0.2">
      <c r="D288" s="2">
        <v>10.5</v>
      </c>
      <c r="E288" s="6">
        <v>0</v>
      </c>
      <c r="F288" s="6">
        <v>0.71987969326037571</v>
      </c>
    </row>
    <row r="289" spans="4:6" x14ac:dyDescent="0.2">
      <c r="D289" s="2">
        <v>11.6</v>
      </c>
      <c r="E289" s="6">
        <v>0</v>
      </c>
      <c r="F289" s="6">
        <v>0.88280513848177011</v>
      </c>
    </row>
    <row r="290" spans="4:6" x14ac:dyDescent="0.2">
      <c r="D290" s="2">
        <v>6.75</v>
      </c>
      <c r="E290" s="6">
        <v>0</v>
      </c>
      <c r="F290" s="6">
        <v>0.66172245562844689</v>
      </c>
    </row>
    <row r="291" spans="4:6" x14ac:dyDescent="0.2">
      <c r="D291" s="2">
        <v>3.3999999999999995</v>
      </c>
      <c r="E291" s="6">
        <v>5.0999999999999996</v>
      </c>
      <c r="F291" s="6">
        <v>0.26184073860995744</v>
      </c>
    </row>
    <row r="292" spans="4:6" x14ac:dyDescent="0.2">
      <c r="D292" s="2">
        <v>7.9</v>
      </c>
      <c r="E292" s="6">
        <v>0</v>
      </c>
      <c r="F292" s="6">
        <v>0.5359207270625107</v>
      </c>
    </row>
    <row r="293" spans="4:6" x14ac:dyDescent="0.2">
      <c r="D293" s="2">
        <v>11</v>
      </c>
      <c r="E293" s="6">
        <v>0</v>
      </c>
      <c r="F293" s="6">
        <v>1.0449545897089232</v>
      </c>
    </row>
    <row r="294" spans="4:6" x14ac:dyDescent="0.2">
      <c r="D294" s="2">
        <v>13.2</v>
      </c>
      <c r="E294" s="6">
        <v>0</v>
      </c>
      <c r="F294" s="6">
        <v>0.78832051354352484</v>
      </c>
    </row>
    <row r="295" spans="4:6" x14ac:dyDescent="0.2">
      <c r="D295" s="2">
        <v>13.5</v>
      </c>
      <c r="E295" s="6">
        <v>1.5</v>
      </c>
      <c r="F295" s="6">
        <v>0.81800953960304779</v>
      </c>
    </row>
    <row r="296" spans="4:6" x14ac:dyDescent="0.2">
      <c r="D296" s="2">
        <v>13.1</v>
      </c>
      <c r="E296" s="6">
        <v>0</v>
      </c>
      <c r="F296" s="6">
        <v>1.119846121367301</v>
      </c>
    </row>
    <row r="297" spans="4:6" x14ac:dyDescent="0.2">
      <c r="D297" s="2">
        <v>11.7</v>
      </c>
      <c r="E297" s="6">
        <v>0</v>
      </c>
    </row>
    <row r="298" spans="4:6" x14ac:dyDescent="0.2">
      <c r="D298" s="2">
        <v>9.1</v>
      </c>
      <c r="E298" s="6">
        <v>0</v>
      </c>
    </row>
    <row r="299" spans="4:6" x14ac:dyDescent="0.2">
      <c r="D299" s="2">
        <v>7.1</v>
      </c>
      <c r="E299" s="6">
        <v>0</v>
      </c>
      <c r="F299" s="6">
        <v>1.3324769697022063</v>
      </c>
    </row>
    <row r="300" spans="4:6" x14ac:dyDescent="0.2">
      <c r="D300" s="2">
        <v>5.8999999999999995</v>
      </c>
      <c r="E300" s="6">
        <v>0</v>
      </c>
      <c r="F300" s="6">
        <v>0.75438800376503745</v>
      </c>
    </row>
    <row r="301" spans="4:6" x14ac:dyDescent="0.2">
      <c r="D301" s="2">
        <v>6.3</v>
      </c>
      <c r="E301" s="6">
        <v>0</v>
      </c>
      <c r="F301" s="6">
        <v>0.95977161592276006</v>
      </c>
    </row>
    <row r="302" spans="4:6" x14ac:dyDescent="0.2">
      <c r="D302" s="2">
        <v>10.199999999999999</v>
      </c>
      <c r="E302" s="6">
        <v>0</v>
      </c>
      <c r="F302" s="6">
        <v>0.7</v>
      </c>
    </row>
    <row r="303" spans="4:6" x14ac:dyDescent="0.2">
      <c r="D303" s="2">
        <v>15.5</v>
      </c>
      <c r="E303" s="6">
        <v>0</v>
      </c>
      <c r="F303" s="6">
        <v>0.68589623989196524</v>
      </c>
    </row>
    <row r="304" spans="4:6" x14ac:dyDescent="0.2">
      <c r="D304" s="2">
        <v>21.3</v>
      </c>
      <c r="E304" s="6">
        <v>22.5</v>
      </c>
      <c r="F304" s="6">
        <v>1.8412326316831706</v>
      </c>
    </row>
    <row r="305" spans="4:6" x14ac:dyDescent="0.2">
      <c r="D305" s="2">
        <v>14.1</v>
      </c>
      <c r="E305" s="6">
        <v>0</v>
      </c>
      <c r="F305" s="6">
        <v>1.65010261095574</v>
      </c>
    </row>
    <row r="306" spans="4:6" x14ac:dyDescent="0.2">
      <c r="D306" s="2">
        <v>12.2</v>
      </c>
      <c r="E306" s="6">
        <v>0</v>
      </c>
      <c r="F306" s="6">
        <v>1.379520236965418</v>
      </c>
    </row>
    <row r="307" spans="4:6" x14ac:dyDescent="0.2">
      <c r="D307" s="2">
        <v>10.7</v>
      </c>
      <c r="E307" s="6">
        <v>0.4</v>
      </c>
      <c r="F307" s="6">
        <v>0.84504078844817765</v>
      </c>
    </row>
    <row r="308" spans="4:6" x14ac:dyDescent="0.2">
      <c r="D308" s="2">
        <v>13.549999999999999</v>
      </c>
      <c r="E308" s="6">
        <v>12.5</v>
      </c>
      <c r="F308" s="6">
        <v>0.76066681573963368</v>
      </c>
    </row>
    <row r="309" spans="4:6" x14ac:dyDescent="0.2">
      <c r="D309" s="2">
        <v>9.8000000000000007</v>
      </c>
      <c r="E309" s="6">
        <v>9</v>
      </c>
      <c r="F309" s="6">
        <v>0.7</v>
      </c>
    </row>
    <row r="310" spans="4:6" x14ac:dyDescent="0.2">
      <c r="D310" s="2">
        <v>6.6</v>
      </c>
      <c r="E310" s="6">
        <v>0.5</v>
      </c>
      <c r="F310" s="6">
        <v>0.9</v>
      </c>
    </row>
    <row r="311" spans="4:6" x14ac:dyDescent="0.2">
      <c r="D311" s="2">
        <v>6.2</v>
      </c>
      <c r="E311" s="6">
        <v>0</v>
      </c>
      <c r="F311" s="6">
        <v>1</v>
      </c>
    </row>
    <row r="312" spans="4:6" x14ac:dyDescent="0.2">
      <c r="D312" s="2">
        <v>10.1</v>
      </c>
      <c r="E312" s="6">
        <v>0</v>
      </c>
    </row>
    <row r="313" spans="4:6" x14ac:dyDescent="0.2">
      <c r="D313" s="2">
        <v>7.6</v>
      </c>
      <c r="E313" s="6">
        <v>0</v>
      </c>
      <c r="F313" s="6">
        <v>1.5</v>
      </c>
    </row>
    <row r="314" spans="4:6" x14ac:dyDescent="0.2">
      <c r="D314" s="2">
        <v>8.1999999999999993</v>
      </c>
      <c r="E314" s="6">
        <v>0</v>
      </c>
    </row>
    <row r="315" spans="4:6" x14ac:dyDescent="0.2">
      <c r="D315" s="2">
        <v>11.5</v>
      </c>
      <c r="E315" s="6">
        <v>0</v>
      </c>
    </row>
    <row r="316" spans="4:6" x14ac:dyDescent="0.2">
      <c r="D316" s="2">
        <v>10.8</v>
      </c>
      <c r="E316" s="6">
        <v>0</v>
      </c>
      <c r="F316" s="6">
        <v>1.1000000000000001</v>
      </c>
    </row>
    <row r="317" spans="4:6" x14ac:dyDescent="0.2">
      <c r="D317" s="2">
        <v>9.9</v>
      </c>
      <c r="E317" s="6">
        <v>0</v>
      </c>
      <c r="F317" s="6">
        <v>1.3</v>
      </c>
    </row>
    <row r="318" spans="4:6" x14ac:dyDescent="0.2">
      <c r="D318" s="2">
        <v>8.5</v>
      </c>
      <c r="E318" s="6">
        <v>0</v>
      </c>
      <c r="F318" s="6">
        <v>1</v>
      </c>
    </row>
    <row r="319" spans="4:6" x14ac:dyDescent="0.2">
      <c r="D319" s="2">
        <v>9</v>
      </c>
      <c r="E319" s="6">
        <v>0</v>
      </c>
      <c r="F319" s="6">
        <v>0.9</v>
      </c>
    </row>
    <row r="320" spans="4:6" x14ac:dyDescent="0.2">
      <c r="D320" s="2">
        <v>12.1</v>
      </c>
      <c r="E320" s="6">
        <v>0.6</v>
      </c>
      <c r="F320" s="6">
        <v>1.1000000000000001</v>
      </c>
    </row>
    <row r="321" spans="4:6" x14ac:dyDescent="0.2">
      <c r="D321" s="2">
        <v>7.3000000000000007</v>
      </c>
      <c r="E321" s="6">
        <v>0</v>
      </c>
      <c r="F321" s="6">
        <v>1.2852971531857378</v>
      </c>
    </row>
    <row r="322" spans="4:6" x14ac:dyDescent="0.2">
      <c r="D322" s="2">
        <v>5.1999999999999993</v>
      </c>
      <c r="E322" s="6">
        <v>0</v>
      </c>
      <c r="F322" s="6">
        <v>0.97192243337869433</v>
      </c>
    </row>
    <row r="323" spans="4:6" x14ac:dyDescent="0.2">
      <c r="D323" s="2">
        <v>6.4</v>
      </c>
      <c r="E323" s="6">
        <v>11</v>
      </c>
    </row>
    <row r="324" spans="4:6" x14ac:dyDescent="0.2">
      <c r="D324" s="2">
        <v>6.5</v>
      </c>
      <c r="E324" s="6">
        <v>0.4</v>
      </c>
      <c r="F324" s="6">
        <v>0.7522972057367191</v>
      </c>
    </row>
    <row r="325" spans="4:6" x14ac:dyDescent="0.2">
      <c r="D325" s="2">
        <v>6.4</v>
      </c>
      <c r="E325" s="6">
        <v>1</v>
      </c>
      <c r="F325" s="6">
        <v>0.8816692762537538</v>
      </c>
    </row>
    <row r="326" spans="4:6" x14ac:dyDescent="0.2">
      <c r="D326" s="2">
        <v>6</v>
      </c>
      <c r="E326" s="6">
        <v>0</v>
      </c>
      <c r="F326" s="6">
        <v>0.93397495962513721</v>
      </c>
    </row>
    <row r="327" spans="4:6" x14ac:dyDescent="0.2">
      <c r="D327" s="2">
        <v>7</v>
      </c>
      <c r="E327" s="6">
        <v>0</v>
      </c>
      <c r="F327" s="6">
        <v>0.7518680746440235</v>
      </c>
    </row>
    <row r="328" spans="4:6" x14ac:dyDescent="0.2">
      <c r="D328" s="2">
        <v>6.2</v>
      </c>
      <c r="E328" s="6">
        <v>0</v>
      </c>
      <c r="F328" s="6">
        <v>0.823468152920519</v>
      </c>
    </row>
    <row r="329" spans="4:6" x14ac:dyDescent="0.2">
      <c r="D329" s="2">
        <v>11.6</v>
      </c>
      <c r="E329" s="6">
        <v>0</v>
      </c>
    </row>
  </sheetData>
  <pageMargins left="0.75" right="0.75" top="1" bottom="1" header="0" footer="0"/>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balance de agua MAIZ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dc:creator>
  <cp:lastModifiedBy>Nuria Andresa Lewczuk</cp:lastModifiedBy>
  <dcterms:created xsi:type="dcterms:W3CDTF">2022-06-01T21:49:38Z</dcterms:created>
  <dcterms:modified xsi:type="dcterms:W3CDTF">2024-09-02T17:03:07Z</dcterms:modified>
</cp:coreProperties>
</file>