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E9D8A888-5B74-466C-A8C2-451508CB1A10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aw Data" sheetId="2" r:id="rId1"/>
    <sheet name="Cleaned Data" sheetId="1" r:id="rId2"/>
    <sheet name="Summary" sheetId="3" r:id="rId3"/>
  </sheets>
  <definedNames>
    <definedName name="_xlnm._FilterDatabase" localSheetId="1" hidden="1">'Cleaned Data'!$A$1:$L$81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2" i="3"/>
  <c r="E3" i="3"/>
  <c r="B6" i="3" a="1"/>
  <c r="B6" i="3"/>
  <c r="B5" i="3"/>
  <c r="B4" i="3"/>
  <c r="B3" i="3"/>
  <c r="B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B1" i="3"/>
  <c r="F3" i="3" l="1"/>
  <c r="F2" i="3"/>
  <c r="F4" i="3"/>
  <c r="F5" i="3"/>
  <c r="F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<sst xmlns="http://schemas.openxmlformats.org/spreadsheetml/2006/main" count="514" uniqueCount="386">
  <si>
    <t>OrderID,CustomerName,OrderDate,Product,Quantity,Price,DeliveryCity,DeliveryZip,Email,PaymentStatus,Notes</t>
  </si>
  <si>
    <t>1001,John Doe,12-05-2022,Laptop,1,$1200,New York,10001,john@email.com,Paid,"Urgent delivery"</t>
  </si>
  <si>
    <t>1002,Jane Smith,2022/05/13,Phone,2,899,"New York, NY",10002,jane.smith@email.com,Unpaid,</t>
  </si>
  <si>
    <t>1003,Alex Brown,15-May-22,Tablet,1,"$350.50",Boston,02108,AlexB@email.com,paid,Discount applied</t>
  </si>
  <si>
    <t>1004,Emily Davis,16/05/2022,Monitor,,250,Chicago,60601,emily.d@email.com,,"Refund requested"</t>
  </si>
  <si>
    <t>1005,Sam Wilson,17-05-2022,"Keyboard, Mouse",3,"$130.75",,94105,sam.wilson@email.com,Processing,</t>
  </si>
  <si>
    <t>1006,,,Headphones,5,$99.99,Seattle,98101,,Pending,"Customer called to cancel"</t>
  </si>
  <si>
    <t>1007,Chris Lee,18-05-2022,Printer,1,"$450",San Francisco,94110,chris.lee@email.com,Paid,</t>
  </si>
  <si>
    <t>1008,"Lisa Ray, PhD",19/05/2022,"Laptop, Case",2,"$1500","Austin, TX",78701,lisa@email.com,paid,Bulk order</t>
  </si>
  <si>
    <t>1009,Michael Tan,20-05-2022,Smartwatch,1,299.99,Los Angeles,90015,michael.tan@email.com,Paid,Typo in payment</t>
  </si>
  <si>
    <t>1010,Sarah Johnson,21/05/2022,Tablet,2,"$700",Miami,33133,sarah.j@email.com,unpaid,</t>
  </si>
  <si>
    <t>1011,David Kim,22-05-2022,Desk,1,199.99,Houston,77001,david.kim@email.com,Paid,</t>
  </si>
  <si>
    <t>1012,Maria Garcia,23/05/2022,Chair,4,"$89.50",Phoenix,85001,maria.g@email.com,Unpaid,</t>
  </si>
  <si>
    <t>1013,James Wilson,24-05-2022,Lamp,2,"$45.25",Philadelphia,19101,james.w@email.com,processing,</t>
  </si>
  <si>
    <t>1014,Emma White,25/05/2022,Rug,1,120,San Antonio,78201,emma.white@email.com,Paid,</t>
  </si>
  <si>
    <t>1015,Daniel Lee,26-05-2022,"Monitor Stand",1,75.99,San Diego,92101,daniel.lee@email.com,Paid,</t>
  </si>
  <si>
    <t>1016,Olivia Brown,27/05/2022,"USB Cable, Adapter",3,"$25.50",Dallas,75201,olivia.b@email.com,Unpaid,</t>
  </si>
  <si>
    <t>1017,William Jones,28-05-2022,Speaker,1,150,San Jose,95101,william.j@email.com,Paid,</t>
  </si>
  <si>
    <t>1018,Ava Miller,29/05/2022,Backpack,2,65.99,Austin,78702,ava.m@email.com,unpaid,</t>
  </si>
  <si>
    <t>1019,Ethan Davis,30-05-2022,Notebook,5,12.99,Jacksonville,32099,ethan.d@email.com,Paid,</t>
  </si>
  <si>
    <t>1020,Sophia Wilson,31/05/2022,Pen,10,5.99,San Francisco,94102,sophia.w@email.com,Paid,</t>
  </si>
  <si>
    <t>1021,Noah Taylor,01-06-2022,Webcam,1,79.99,Columbus,43201,noah.t@email.com,Paid,</t>
  </si>
  <si>
    <t>1022,Isabella Martinez,02/06/2022,Mousepad,2,15.5,Charlotte,28201,isabella.m@email.com,Unpaid,</t>
  </si>
  <si>
    <t>1023,Liam Anderson,03-06-2022,"Desk Lamp, Bulb",1,"$34.99",Indianapolis,46201,liam.a@email.com,paid,</t>
  </si>
  <si>
    <t>1024,Mia Thomas,04/06/2022,HDMI Cable,3,12.99,San Francisco,94103,,Pending,"Missing email"</t>
  </si>
  <si>
    <t>1025,Benjamin Clark,05-06-2022,Router,1,89.99,Seattle,98102,benjamin.c@email.com,Processing,</t>
  </si>
  <si>
    <t>1026,Charlotte Lewis,06-06-2022,"Monitor, Stand",2,"$450",Denver,80201,charlotte.l@email.com,Unpaid,</t>
  </si>
  <si>
    <t>1027,Henry Walker,07/06/2022,SSD,1,129.99,Washington,20001,henry.w@email.com,Paid,</t>
  </si>
  <si>
    <t>1028,Amelia Hall,08-06-2022,Keyboard,1,65.5,Boston,02109,amelia.h@email.com,paid,</t>
  </si>
  <si>
    <t>1029,Alexander Young,09/06/2022,Mouse,2,29.99,El Paso,79901,alexander.y@email.com,Unpaid,</t>
  </si>
  <si>
    <t>1030,Harper Allen,10-06-2022,Tablet Stand,1,24.99,Nashville,37201,harper.a@email.com,Paid,"Gift wrap"</t>
  </si>
  <si>
    <t>1031,Daniel King,11/06/2022,Smart Bulb,4,19.99,Detroit,48201,daniel.k@email.com,Unpaid,</t>
  </si>
  <si>
    <t>1032,Evelyn Scott,12-06-2022,Power Bank,2,45.99,Oklahoma City,73101,evelyn.s@email.com,Paid,</t>
  </si>
  <si>
    <t>1033,Matthew Green,13/06/2022,USB Hub,1,22.5,Portland,97201,matthew.g@email.com,Processing,</t>
  </si>
  <si>
    <t>1034,Abigail Baker,14-06-2022,Headset,1,89.99,Las Vegas,89101,abigail.b@email.com,Paid,</t>
  </si>
  <si>
    <t>1035,Jackson Adams,15/06/2022,Microphone,1,149.99,Memphis,38101,jackson.a@email.com,Unpaid,</t>
  </si>
  <si>
    <t>1036,Emily Nelson,16-06-2022,Webcam,1,79.99,Louisville,40201,emily.n@email.com,paid,</t>
  </si>
  <si>
    <t>1037,Samuel Carter,17/06/2022,Speaker,2,120,Milwaukee,53201,samuel.c@email.com,Paid,</t>
  </si>
  <si>
    <t>1038,Elizabeth Perez,18-06-2022,Printer Ink,3,65.99,Baltimore,21201,elizabeth.p@email.com,Unpaid,</t>
  </si>
  <si>
    <t>1039,Joseph Turner,19/06/2022,Laptop Bag,1,59.5,Albuquerque,87101,joseph.t@email.com,Paid,</t>
  </si>
  <si>
    <t>1040,Avery Phillips,20-06-2022,USB Drive,5,12.99,Tucson,85701,avery.p@email.com,Processing,</t>
  </si>
  <si>
    <t>1041,Sofia Campbell,21/06/2022,Monitor Arm,1,89.99,Fresno,93701,sofia.c@email.com,Paid,</t>
  </si>
  <si>
    <t>1042,David Parker,22-06-2022,Keyboard,1,75.99,Sacramento,95801,david.p@email.com,Unpaid,</t>
  </si>
  <si>
    <t>1043,Scarlett Evans,23/06/2022,Mouse,2,35.5,Kansas City,64101,scarlett.e@email.com,paid,</t>
  </si>
  <si>
    <t>1044,Josephine Reed,24-06-2022,Tablet,1,399.99,Mesa,85201,josephine.r@email.com,Paid,</t>
  </si>
  <si>
    <t>1045,Samuel Cook,25/06/2022,Headphones,1,199.99,Atlanta,30301,samuel.cook@email.com,Unpaid,</t>
  </si>
  <si>
    <t>1046,Madison Morgan,26-06-2022,Smartwatch,1,249.99,Omaha,68101,madison.m@email.com,Paid,</t>
  </si>
  <si>
    <t>1047,Carter Bell,27/06/2022,Charger,1,29.99,Colorado Springs,80901,carter.b@email.com,Processing,</t>
  </si>
  <si>
    <t>1048,Penelope Murphy,28-06-2022,HDMI Cable,2,15.99,Raleigh,27601,penelope.m@email.com,Unpaid,</t>
  </si>
  <si>
    <t>1049,Gabriel Rivera,29-06-2022,Webcam,1,89.99,Virginia Beach,23451,gabriel.r@email.com,Paid,</t>
  </si>
  <si>
    <t>1050,Aria Cooper,30/06/2022,Mousepad,3,12.5,Oakland,94601,aria.c@email.com,paid,</t>
  </si>
  <si>
    <t>1051,Jackson Brooks,01/07/2022,External SSD,1,99.99,Orlando,32801,jackson.b@email.com,Processing,</t>
  </si>
  <si>
    <t>1052,Scarlett Reed,02-07-2022,Wireless Earbuds,2,129.99,San Antonio,78202,scarlett.r@email.com,Paid,</t>
  </si>
  <si>
    <t>1053,Leo Wong,03/07/2022,"Laptop Sleeve, Stickers",1,"$35.50",Las Vegas,89103,leo.w@email.com,Unpaid,"Gift order"</t>
  </si>
  <si>
    <t>1054,Hazel Patel,04-07-2022,Bluetooth Speaker,,59.99,Portland,97203,hazel.p@email.com,Paid,</t>
  </si>
  <si>
    <t>1055,Grayson Rivera,05/07/2022,4K Monitor,1,599.99,Sacramento,,grayson.r@email.com,Processing,"No ZIP code"</t>
  </si>
  <si>
    <t>1056,Zoe Sanders,06-07-2022,Mechanical Keyboard,1,149.99,Austin,78703,zoe.s@email.com,paid,</t>
  </si>
  <si>
    <t>1057,Nathan Kim,07/07/2022,Graphic Tablet,1,199.99,Indianapolis,46203,nathan.k@email.com,Unpaid,</t>
  </si>
  <si>
    <t>1058,Elena Cruz,08-07-2022,Noise-Canceling Headphones,1,349.99,Columbus,43203,elena.c@email.com,Paid,</t>
  </si>
  <si>
    <t>1059,Theodore Chen,09/07/2022,Docking Station,1,89.99,Charlotte,28203,theodore.c@email.com,Processing,</t>
  </si>
  <si>
    <t>1060,Violet Morales,10-07-2022,Smart Plug,3,24.99,Detroit,48203,violet.m@email.com,Unpaid,</t>
  </si>
  <si>
    <t>1061,Maxwell Pham,11/07/2022,USB-C Cable,5,12.99,El Paso,79903,maxwell.p@email.com,Paid,</t>
  </si>
  <si>
    <t>1062,Aurora Singh,12-07-2022,Ergonomic Mouse,1,49.99,Seattle,98104,aurora.s@email.com,paid,</t>
  </si>
  <si>
    <t>1063,Eli Jordan,13/07/2022,Portable Projector,1,279.99,Denver,80203,eli.j@email.com,Unpaid,</t>
  </si>
  <si>
    <t>1064,Luna Ali,14-07-2022,WiFi Extender,2,39.99,Washington,20003,luna.a@email.com,Paid,</t>
  </si>
  <si>
    <t>1065,Jaxon Park,15/07/2022,Gaming Chair,1,399.99,Boston,02111,jaxon.p@email.com,Processing,</t>
  </si>
  <si>
    <t>1066,Nova Bui,16-07-2022,Fitness Tracker,1,79.99,Nashville,37203,nova.b@email.com,Unpaid,</t>
  </si>
  <si>
    <t>1067,Mateo Nguyen,17/07/2022,Digital Photo Frame,1,89.99,Baltimore,21203,mateo.n@email.com,Paid,</t>
  </si>
  <si>
    <t>1068,Stella Ruiz,18-07-2022,Car Charger,2,19.99,Oklahoma City,73103,stella.r@email.com,paid,</t>
  </si>
  <si>
    <t>1069,Jayden Liu,19/07/2022,Air Purifier,1,159.99,Milwaukee,53203,jayden.l@email.com,Unpaid,</t>
  </si>
  <si>
    <t>1070,Ayla Malik,20-07-2022,Waterproof Speaker,1,119.99,Albuquerque,87103,ayla.m@email.com,Paid,</t>
  </si>
  <si>
    <t>1071,Dylan Tran,21/07/2022,VR Headset,1,299.99,Tucson,85703,dylan.t@email.com,Processing,</t>
  </si>
  <si>
    <t>1072,,22-07-2022,Printer Paper,10,8.99,Fresno,93703,,Unpaid,"Missing name"</t>
  </si>
  <si>
    <t>1073,Naomi Desai,23-07-2022,Desk Organizer,1,29.99,Salt Lake City,84101,naomi.d@email.com,Paid,</t>
  </si>
  <si>
    <t>1074,Kai Yamamoto,24/07/2022,Camera Lens,1,599.99,Kansas City,64103,kai.y@email.com,Unpaid,</t>
  </si>
  <si>
    <t>1075,Leilani Khan,25-07-2022,Tripod,1,89.99,Mesa,85203,leilani.k@email.com,paid,</t>
  </si>
  <si>
    <t>1076,Rowan Gupta,26/07/2022,LED Strip Lights,2,34.99,Virginia Beach,23453,rowan.g@email.com,Processing,</t>
  </si>
  <si>
    <t>1077,Amir Hassan,27-07-2022,MicroSD Card,1,19.99,Atlanta,30303,amir.h@email.com,Paid,</t>
  </si>
  <si>
    <t>1078,Esme Cohen,28/07/2022,Phone Stand,1,14.99,Colorado Springs,80903,esme.c@email.com,Unpaid,</t>
  </si>
  <si>
    <t>1079,Asher Ahmed,29-07-2022,Electric Kettle,1,49.99,Raleigh,27603,asher.a@email.com,Paid,</t>
  </si>
  <si>
    <t>1080,Clara Ibrahim,30/07/2022,Blender,1,79.99,Omaha,68103,clara.i@email.com,Processing,</t>
  </si>
  <si>
    <t>Order ID</t>
  </si>
  <si>
    <t>Customer Name</t>
  </si>
  <si>
    <t>Order Date</t>
  </si>
  <si>
    <t>Product</t>
  </si>
  <si>
    <t>Quantity</t>
  </si>
  <si>
    <t>Price</t>
  </si>
  <si>
    <t>Total Purchase</t>
  </si>
  <si>
    <t>Delivery City</t>
  </si>
  <si>
    <t>Delivery Zip</t>
  </si>
  <si>
    <t>Email</t>
  </si>
  <si>
    <t>Payment Status</t>
  </si>
  <si>
    <t>Notes</t>
  </si>
  <si>
    <t>John Doe</t>
  </si>
  <si>
    <t>Laptop</t>
  </si>
  <si>
    <t>New York</t>
  </si>
  <si>
    <t>john@email.com</t>
  </si>
  <si>
    <t>Paid</t>
  </si>
  <si>
    <t>Urgent delivery</t>
  </si>
  <si>
    <t>Jane Smith</t>
  </si>
  <si>
    <t>Phone</t>
  </si>
  <si>
    <t>jane.smith@email.com</t>
  </si>
  <si>
    <t>Unpaid</t>
  </si>
  <si>
    <t>Alex Brown</t>
  </si>
  <si>
    <t>Tablet</t>
  </si>
  <si>
    <t>Boston</t>
  </si>
  <si>
    <t>alexb@email.com</t>
  </si>
  <si>
    <t>Discount applied</t>
  </si>
  <si>
    <t>Emily Davis</t>
  </si>
  <si>
    <t>Monitor</t>
  </si>
  <si>
    <t>Chicago</t>
  </si>
  <si>
    <t>emily.d@email.com</t>
  </si>
  <si>
    <t>Refund</t>
  </si>
  <si>
    <t>Sam Wilson</t>
  </si>
  <si>
    <t>Keyboard, Mouse</t>
  </si>
  <si>
    <t>sam.wilson@email.com</t>
  </si>
  <si>
    <t>Processing</t>
  </si>
  <si>
    <t>Headphones</t>
  </si>
  <si>
    <t>Seattle</t>
  </si>
  <si>
    <t/>
  </si>
  <si>
    <t>Pending</t>
  </si>
  <si>
    <t>Customer called to cancel</t>
  </si>
  <si>
    <t>Chris Lee</t>
  </si>
  <si>
    <t>Printer</t>
  </si>
  <si>
    <t>San Francisco</t>
  </si>
  <si>
    <t>chris.lee@email.com</t>
  </si>
  <si>
    <t>Lisa Ray, PhD</t>
  </si>
  <si>
    <t>Laptop, Case</t>
  </si>
  <si>
    <t>Austin</t>
  </si>
  <si>
    <t>lisa@email.com</t>
  </si>
  <si>
    <t>Bulk order</t>
  </si>
  <si>
    <t>Michael Tan</t>
  </si>
  <si>
    <t>Smartwatch</t>
  </si>
  <si>
    <t>Los Angeles</t>
  </si>
  <si>
    <t>michael.tan@email.com</t>
  </si>
  <si>
    <t>Typo in payment</t>
  </si>
  <si>
    <t>Sarah Johnson</t>
  </si>
  <si>
    <t>Miami</t>
  </si>
  <si>
    <t>sarah.j@email.com</t>
  </si>
  <si>
    <t>David Kim</t>
  </si>
  <si>
    <t>Desk</t>
  </si>
  <si>
    <t>Houston</t>
  </si>
  <si>
    <t>david.kim@email.com</t>
  </si>
  <si>
    <t>Maria Garcia</t>
  </si>
  <si>
    <t>Chair</t>
  </si>
  <si>
    <t>Phoenix</t>
  </si>
  <si>
    <t>maria.g@email.com</t>
  </si>
  <si>
    <t>James Wilson</t>
  </si>
  <si>
    <t>Lamp</t>
  </si>
  <si>
    <t>Philadelphia</t>
  </si>
  <si>
    <t>james.w@email.com</t>
  </si>
  <si>
    <t>Emma White</t>
  </si>
  <si>
    <t>Rug</t>
  </si>
  <si>
    <t>San Antonio</t>
  </si>
  <si>
    <t>emma.white@email.com</t>
  </si>
  <si>
    <t>Daniel Lee</t>
  </si>
  <si>
    <t>Monitor Stand</t>
  </si>
  <si>
    <t>San Diego</t>
  </si>
  <si>
    <t>daniel.lee@email.com</t>
  </si>
  <si>
    <t>Olivia Brown</t>
  </si>
  <si>
    <t>USB Cable, Adapter</t>
  </si>
  <si>
    <t>Dallas</t>
  </si>
  <si>
    <t>olivia.b@email.com</t>
  </si>
  <si>
    <t>William Jones</t>
  </si>
  <si>
    <t>Speaker</t>
  </si>
  <si>
    <t>San Jose</t>
  </si>
  <si>
    <t>william.j@email.com</t>
  </si>
  <si>
    <t>Ava Miller</t>
  </si>
  <si>
    <t>Backpack</t>
  </si>
  <si>
    <t>ava.m@email.com</t>
  </si>
  <si>
    <t>Ethan Davis</t>
  </si>
  <si>
    <t>Notebook</t>
  </si>
  <si>
    <t>Jacksonville</t>
  </si>
  <si>
    <t>ethan.d@email.com</t>
  </si>
  <si>
    <t>Sophia Wilson</t>
  </si>
  <si>
    <t>Pen</t>
  </si>
  <si>
    <t>sophia.w@email.com</t>
  </si>
  <si>
    <t>Noah Taylor</t>
  </si>
  <si>
    <t>Webcam</t>
  </si>
  <si>
    <t>Columbus</t>
  </si>
  <si>
    <t>noah.t@email.com</t>
  </si>
  <si>
    <t>Isabella Martinez</t>
  </si>
  <si>
    <t>Mousepad</t>
  </si>
  <si>
    <t>Charlotte</t>
  </si>
  <si>
    <t>isabella.m@email.com</t>
  </si>
  <si>
    <t>Liam Anderson</t>
  </si>
  <si>
    <t>Desk Lamp, Bulb</t>
  </si>
  <si>
    <t>Indianapolis</t>
  </si>
  <si>
    <t>liam.a@email.com</t>
  </si>
  <si>
    <t>Mia Thomas</t>
  </si>
  <si>
    <t>HDMI Cable</t>
  </si>
  <si>
    <t>Missing email</t>
  </si>
  <si>
    <t>Benjamin Clark</t>
  </si>
  <si>
    <t>Router</t>
  </si>
  <si>
    <t>benjamin.c@email.com</t>
  </si>
  <si>
    <t>Charlotte Lewis</t>
  </si>
  <si>
    <t>Monitor, Stand</t>
  </si>
  <si>
    <t>Denver</t>
  </si>
  <si>
    <t>charlotte.l@email.com</t>
  </si>
  <si>
    <t>Henry Walker</t>
  </si>
  <si>
    <t>SSD</t>
  </si>
  <si>
    <t>Washington</t>
  </si>
  <si>
    <t>henry.w@email.com</t>
  </si>
  <si>
    <t>Amelia Hall</t>
  </si>
  <si>
    <t>Keyboard</t>
  </si>
  <si>
    <t>amelia.h@email.com</t>
  </si>
  <si>
    <t>Alexander Young</t>
  </si>
  <si>
    <t>Mouse</t>
  </si>
  <si>
    <t>El Paso</t>
  </si>
  <si>
    <t>alexander.y@email.com</t>
  </si>
  <si>
    <t>Harper Allen</t>
  </si>
  <si>
    <t>Tablet Stand</t>
  </si>
  <si>
    <t>Nashville</t>
  </si>
  <si>
    <t>harper.a@email.com</t>
  </si>
  <si>
    <t>Gift wrap</t>
  </si>
  <si>
    <t>Daniel King</t>
  </si>
  <si>
    <t>Smart Bulb</t>
  </si>
  <si>
    <t>Detroit</t>
  </si>
  <si>
    <t>daniel.k@email.com</t>
  </si>
  <si>
    <t>Evelyn Scott</t>
  </si>
  <si>
    <t>Power Bank</t>
  </si>
  <si>
    <t>Oklahoma City</t>
  </si>
  <si>
    <t>evelyn.s@email.com</t>
  </si>
  <si>
    <t>Matthew Green</t>
  </si>
  <si>
    <t>USB Hub</t>
  </si>
  <si>
    <t>Portland</t>
  </si>
  <si>
    <t>matthew.g@email.com</t>
  </si>
  <si>
    <t>Abigail Baker</t>
  </si>
  <si>
    <t>Headset</t>
  </si>
  <si>
    <t>Las Vegas</t>
  </si>
  <si>
    <t>abigail.b@email.com</t>
  </si>
  <si>
    <t>Jackson Adams</t>
  </si>
  <si>
    <t>Microphone</t>
  </si>
  <si>
    <t>Memphis</t>
  </si>
  <si>
    <t>jackson.a@email.com</t>
  </si>
  <si>
    <t>Emily Nelson</t>
  </si>
  <si>
    <t>Louisville</t>
  </si>
  <si>
    <t>emily.n@email.com</t>
  </si>
  <si>
    <t>Samuel Carter</t>
  </si>
  <si>
    <t>Milwaukee</t>
  </si>
  <si>
    <t>samuel.c@email.com</t>
  </si>
  <si>
    <t>Elizabeth Perez</t>
  </si>
  <si>
    <t>Printer Ink</t>
  </si>
  <si>
    <t>Baltimore</t>
  </si>
  <si>
    <t>elizabeth.p@email.com</t>
  </si>
  <si>
    <t>Joseph Turner</t>
  </si>
  <si>
    <t>Laptop Bag</t>
  </si>
  <si>
    <t>Albuquerque</t>
  </si>
  <si>
    <t>joseph.t@email.com</t>
  </si>
  <si>
    <t>Avery Phillips</t>
  </si>
  <si>
    <t>USB Drive</t>
  </si>
  <si>
    <t>Tucson</t>
  </si>
  <si>
    <t>avery.p@email.com</t>
  </si>
  <si>
    <t>Sofia Campbell</t>
  </si>
  <si>
    <t>Monitor Arm</t>
  </si>
  <si>
    <t>Fresno</t>
  </si>
  <si>
    <t>sofia.c@email.com</t>
  </si>
  <si>
    <t>David Parker</t>
  </si>
  <si>
    <t>Sacramento</t>
  </si>
  <si>
    <t>david.p@email.com</t>
  </si>
  <si>
    <t>Scarlett Evans</t>
  </si>
  <si>
    <t>Kansas City</t>
  </si>
  <si>
    <t>scarlett.e@email.com</t>
  </si>
  <si>
    <t>Josephine Reed</t>
  </si>
  <si>
    <t>Mesa</t>
  </si>
  <si>
    <t>josephine.r@email.com</t>
  </si>
  <si>
    <t>Samuel Cook</t>
  </si>
  <si>
    <t>Atlanta</t>
  </si>
  <si>
    <t>samuel.cook@email.com</t>
  </si>
  <si>
    <t>Madison Morgan</t>
  </si>
  <si>
    <t>Omaha</t>
  </si>
  <si>
    <t>madison.m@email.com</t>
  </si>
  <si>
    <t>Carter Bell</t>
  </si>
  <si>
    <t>Charger</t>
  </si>
  <si>
    <t>Colorado Springs</t>
  </si>
  <si>
    <t>carter.b@email.com</t>
  </si>
  <si>
    <t>Penelope Murphy</t>
  </si>
  <si>
    <t>Raleigh</t>
  </si>
  <si>
    <t>penelope.m@email.com</t>
  </si>
  <si>
    <t>Gabriel Rivera</t>
  </si>
  <si>
    <t>Virginia Beach</t>
  </si>
  <si>
    <t>gabriel.r@email.com</t>
  </si>
  <si>
    <t>Aria Cooper</t>
  </si>
  <si>
    <t>Oakland</t>
  </si>
  <si>
    <t>aria.c@email.com</t>
  </si>
  <si>
    <t>Jackson Brooks</t>
  </si>
  <si>
    <t>External SSD</t>
  </si>
  <si>
    <t>Orlando</t>
  </si>
  <si>
    <t>jackson.b@email.com</t>
  </si>
  <si>
    <t>Scarlett Reed</t>
  </si>
  <si>
    <t>Wireless Earbuds</t>
  </si>
  <si>
    <t>scarlett.r@email.com</t>
  </si>
  <si>
    <t>Leo Wong</t>
  </si>
  <si>
    <t>Laptop Sleeve, Stickers</t>
  </si>
  <si>
    <t>leo.w@email.com</t>
  </si>
  <si>
    <t>Gift order</t>
  </si>
  <si>
    <t>Hazel Patel</t>
  </si>
  <si>
    <t>Bluetooth Speaker</t>
  </si>
  <si>
    <t>hazel.p@email.com</t>
  </si>
  <si>
    <t>Grayson Rivera</t>
  </si>
  <si>
    <t>4K Monitor</t>
  </si>
  <si>
    <t>grayson.r@email.com</t>
  </si>
  <si>
    <t>No ZIP code</t>
  </si>
  <si>
    <t>Zoe Sanders</t>
  </si>
  <si>
    <t>Mechanical Keyboard</t>
  </si>
  <si>
    <t>zoe.s@email.com</t>
  </si>
  <si>
    <t>Nathan Kim</t>
  </si>
  <si>
    <t>Graphic Tablet</t>
  </si>
  <si>
    <t>nathan.k@email.com</t>
  </si>
  <si>
    <t>Elena Cruz</t>
  </si>
  <si>
    <t>Noise-Canceling Headphones</t>
  </si>
  <si>
    <t>elena.c@email.com</t>
  </si>
  <si>
    <t>Theodore Chen</t>
  </si>
  <si>
    <t>Docking Station</t>
  </si>
  <si>
    <t>theodore.c@email.com</t>
  </si>
  <si>
    <t>Violet Morales</t>
  </si>
  <si>
    <t>Smart Plug</t>
  </si>
  <si>
    <t>violet.m@email.com</t>
  </si>
  <si>
    <t>Maxwell Pham</t>
  </si>
  <si>
    <t>USB-C Cable</t>
  </si>
  <si>
    <t>maxwell.p@email.com</t>
  </si>
  <si>
    <t>Aurora Singh</t>
  </si>
  <si>
    <t>Ergonomic Mouse</t>
  </si>
  <si>
    <t>aurora.s@email.com</t>
  </si>
  <si>
    <t>Eli Jordan</t>
  </si>
  <si>
    <t>Portable Projector</t>
  </si>
  <si>
    <t>eli.j@email.com</t>
  </si>
  <si>
    <t>Luna Ali</t>
  </si>
  <si>
    <t>WiFi Extender</t>
  </si>
  <si>
    <t>luna.a@email.com</t>
  </si>
  <si>
    <t>Jaxon Park</t>
  </si>
  <si>
    <t>Gaming Chair</t>
  </si>
  <si>
    <t>jaxon.p@email.com</t>
  </si>
  <si>
    <t>Nova Bui</t>
  </si>
  <si>
    <t>Fitness Tracker</t>
  </si>
  <si>
    <t>nova.b@email.com</t>
  </si>
  <si>
    <t>Mateo Nguyen</t>
  </si>
  <si>
    <t>Digital Photo Frame</t>
  </si>
  <si>
    <t>mateo.n@email.com</t>
  </si>
  <si>
    <t>Stella Ruiz</t>
  </si>
  <si>
    <t>Car Charger</t>
  </si>
  <si>
    <t>stella.r@email.com</t>
  </si>
  <si>
    <t>Jayden Liu</t>
  </si>
  <si>
    <t>Air Purifier</t>
  </si>
  <si>
    <t>jayden.l@email.com</t>
  </si>
  <si>
    <t>Ayla Malik</t>
  </si>
  <si>
    <t>Waterproof Speaker</t>
  </si>
  <si>
    <t>ayla.m@email.com</t>
  </si>
  <si>
    <t>Dylan Tran</t>
  </si>
  <si>
    <t>VR Headset</t>
  </si>
  <si>
    <t>dylan.t@email.com</t>
  </si>
  <si>
    <t>Printer Paper</t>
  </si>
  <si>
    <t>Missing name</t>
  </si>
  <si>
    <t>Naomi Desai</t>
  </si>
  <si>
    <t>Desk Organizer</t>
  </si>
  <si>
    <t>Salt Lake City</t>
  </si>
  <si>
    <t>naomi.d@email.com</t>
  </si>
  <si>
    <t>Kai Yamamoto</t>
  </si>
  <si>
    <t>Camera Lens</t>
  </si>
  <si>
    <t>kai.y@email.com</t>
  </si>
  <si>
    <t>Leilani Khan</t>
  </si>
  <si>
    <t>Tripod</t>
  </si>
  <si>
    <t>leilani.k@email.com</t>
  </si>
  <si>
    <t>Rowan Gupta</t>
  </si>
  <si>
    <t>LED Strip Lights</t>
  </si>
  <si>
    <t>rowan.g@email.com</t>
  </si>
  <si>
    <t>Amir Hassan</t>
  </si>
  <si>
    <t>MicroSD Card</t>
  </si>
  <si>
    <t>amir.h@email.com</t>
  </si>
  <si>
    <t>Esme Cohen</t>
  </si>
  <si>
    <t>Phone Stand</t>
  </si>
  <si>
    <t>esme.c@email.com</t>
  </si>
  <si>
    <t>Asher Ahmed</t>
  </si>
  <si>
    <t>Electric Kettle</t>
  </si>
  <si>
    <t>asher.a@email.com</t>
  </si>
  <si>
    <t>Clara Ibrahim</t>
  </si>
  <si>
    <t>Blender</t>
  </si>
  <si>
    <t>clara.i@email.com</t>
  </si>
  <si>
    <t>Total Orders</t>
  </si>
  <si>
    <t>Count</t>
  </si>
  <si>
    <t>Percentage(%)</t>
  </si>
  <si>
    <t>Total Revenue</t>
  </si>
  <si>
    <t>Paid Orders</t>
  </si>
  <si>
    <t>Unpaid Orders</t>
  </si>
  <si>
    <t>Avg. Order Value</t>
  </si>
  <si>
    <t>Most Common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</si>
</sst>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_-[$$-409]* #,##0.00_ ;_-[$$-409]* \-#,##0.00\ ;_-[$$-409]* &quot;-&quot;??_ ;_-@_ 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1" fillId="0" borderId="0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2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0" xfId="0" applyFill="1" applyBorder="1"/>
    <xf numFmtId="0" fontId="2" fillId="0" borderId="0" xfId="0" applyFont="1"/>
    <xf numFmtId="165" fontId="0" fillId="0" borderId="0" xfId="0" applyNumberFormat="1" applyAlignment="1">
      <alignment horizontal="right"/>
    </xf>
    <xf numFmtId="0" fontId="0" fillId="0" borderId="7" xfId="0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9">
    <dxf>
      <numFmt numFmtId="14" formatCode="0.00%"/>
    </dxf>
    <dxf>
      <numFmt numFmtId="0" formatCode="General"/>
      <border>
        <left style="thin">
          <color theme="4"/>
        </left>
        <right style="thin">
          <color theme="4"/>
        </right>
      </border>
    </dxf>
    <dxf>
      <border>
        <left style="thin">
          <color theme="4"/>
        </left>
        <right style="thin">
          <color theme="4"/>
        </right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color rgb="FF9C0006"/>
      </font>
      <fill>
        <patternFill patternType="solid"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86-4226-B6DE-99E3E0CD02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86-4226-B6DE-99E3E0CD02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86-4226-B6DE-99E3E0CD02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86-4226-B6DE-99E3E0CD02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86-4226-B6DE-99E3E0CD02AF}"/>
              </c:ext>
            </c:extLst>
          </c:dPt>
          <c:cat>
            <c:strRef>
              <c:f>Summary!$D$2:$D$6</c:f>
              <c:strCache>
                <c:ptCount val="5"/>
                <c:pt idx="0">
                  <c:v>Paid</c:v>
                </c:pt>
                <c:pt idx="1">
                  <c:v>Unpaid</c:v>
                </c:pt>
                <c:pt idx="2">
                  <c:v>Processing</c:v>
                </c:pt>
                <c:pt idx="3">
                  <c:v>Pending</c:v>
                </c:pt>
                <c:pt idx="4">
                  <c:v>Refund</c:v>
                </c:pt>
              </c:strCache>
            </c:strRef>
          </c:cat>
          <c:val>
            <c:numRef>
              <c:f>Summary!$E$2:$E$6</c:f>
              <c:numCache>
                <c:formatCode>General</c:formatCode>
                <c:ptCount val="5"/>
                <c:pt idx="0">
                  <c:v>41</c:v>
                </c:pt>
                <c:pt idx="1">
                  <c:v>23</c:v>
                </c:pt>
                <c:pt idx="2">
                  <c:v>13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11-4A32-AE9C-A16BF4716EA4}"/>
            </c:ext>
          </c:extLst>
        </c:ser>
        <c:ser>
          <c:idx val="1"/>
          <c:order val="1"/>
          <c:tx>
            <c:strRef>
              <c:f>Summary!$F$1</c:f>
              <c:strCache>
                <c:ptCount val="1"/>
                <c:pt idx="0">
                  <c:v>Percentage(%)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A86-4226-B6DE-99E3E0CD02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A86-4226-B6DE-99E3E0CD02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A86-4226-B6DE-99E3E0CD02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A86-4226-B6DE-99E3E0CD02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A86-4226-B6DE-99E3E0CD02AF}"/>
              </c:ext>
            </c:extLst>
          </c:dPt>
          <c:cat>
            <c:strRef>
              <c:f>Summary!$D$2:$D$6</c:f>
              <c:strCache>
                <c:ptCount val="5"/>
                <c:pt idx="0">
                  <c:v>Paid</c:v>
                </c:pt>
                <c:pt idx="1">
                  <c:v>Unpaid</c:v>
                </c:pt>
                <c:pt idx="2">
                  <c:v>Processing</c:v>
                </c:pt>
                <c:pt idx="3">
                  <c:v>Pending</c:v>
                </c:pt>
                <c:pt idx="4">
                  <c:v>Refund</c:v>
                </c:pt>
              </c:strCache>
            </c:strRef>
          </c:cat>
          <c:val>
            <c:numRef>
              <c:f>Summary!$F$2:$F$6</c:f>
              <c:numCache>
                <c:formatCode>0.00%</c:formatCode>
                <c:ptCount val="5"/>
                <c:pt idx="0">
                  <c:v>0.51249999999999996</c:v>
                </c:pt>
                <c:pt idx="1">
                  <c:v>0.28749999999999998</c:v>
                </c:pt>
                <c:pt idx="2">
                  <c:v>0.16250000000000001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11-4A32-AE9C-A16BF471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180975</xdr:rowOff>
    </xdr:from>
    <xdr:to>
      <xdr:col>5</xdr:col>
      <xdr:colOff>485775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DC17F-E4C7-07D9-919A-C02B89798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10765-CCF0-4294-8A71-7564BE76D8AA}" name="Table1" displayName="Table1" ref="D1:F6" totalsRowShown="0" tableBorderDxfId="3">
  <autoFilter ref="D1:F6" xr:uid="{67A10765-CCF0-4294-8A71-7564BE76D8AA}"/>
  <tableColumns count="3">
    <tableColumn id="1" xr3:uid="{7FB3AC59-F418-46A6-9DC9-DBF344FF5E10}" name="Payment Status" dataDxfId="2"/>
    <tableColumn id="2" xr3:uid="{21E9583E-D69F-46A6-9D09-029070115C8B}" name="Count" dataDxfId="1">
      <calculatedColumnFormula>COUNTIF('Cleaned Data'!K2:K100, "Paid")</calculatedColumnFormula>
    </tableColumn>
    <tableColumn id="3" xr3:uid="{D44E4CF3-24C4-45B6-BB88-6CC07D28B5CE}" name="Percentage(%)" dataDxfId="0">
      <calculatedColumnFormula>(Table1[[#This Row],[Count]]/B1)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DF67-76E5-4F03-ABAE-DE4E72871C79}">
  <dimension ref="A1:A81"/>
  <sheetViews>
    <sheetView workbookViewId="0">
      <selection activeCell="D92" sqref="D92"/>
    </sheetView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workbookViewId="0">
      <selection activeCell="G86" sqref="G86"/>
    </sheetView>
  </sheetViews>
  <sheetFormatPr defaultRowHeight="15"/>
  <cols>
    <col min="1" max="1" width="10.5703125" bestFit="1" customWidth="1"/>
    <col min="2" max="2" width="16.7109375" customWidth="1"/>
    <col min="3" max="3" width="13" customWidth="1"/>
    <col min="4" max="4" width="17.85546875" customWidth="1"/>
    <col min="6" max="6" width="10.5703125" style="1" customWidth="1"/>
    <col min="7" max="7" width="13.140625" style="1" customWidth="1"/>
    <col min="8" max="8" width="12.7109375" customWidth="1"/>
    <col min="9" max="9" width="11.5703125" customWidth="1"/>
    <col min="10" max="10" width="22.85546875" customWidth="1"/>
    <col min="11" max="11" width="14.7109375" customWidth="1"/>
    <col min="12" max="12" width="24" customWidth="1"/>
    <col min="13" max="13" width="27.85546875" bestFit="1" customWidth="1"/>
  </cols>
  <sheetData>
    <row r="1" spans="1:12" ht="15" customHeight="1">
      <c r="A1" s="2" t="s">
        <v>81</v>
      </c>
      <c r="B1" s="3" t="s">
        <v>82</v>
      </c>
      <c r="C1" s="2" t="s">
        <v>83</v>
      </c>
      <c r="D1" s="2" t="s">
        <v>84</v>
      </c>
      <c r="E1" s="2" t="s">
        <v>85</v>
      </c>
      <c r="F1" s="4" t="s">
        <v>86</v>
      </c>
      <c r="G1" s="4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</row>
    <row r="2" spans="1:12">
      <c r="A2" s="5">
        <v>1001</v>
      </c>
      <c r="B2" s="6" t="s">
        <v>93</v>
      </c>
      <c r="C2" s="7">
        <v>44693</v>
      </c>
      <c r="D2" s="6" t="s">
        <v>94</v>
      </c>
      <c r="E2" s="6">
        <v>1</v>
      </c>
      <c r="F2" s="8">
        <v>1200</v>
      </c>
      <c r="G2" s="8">
        <f>F2*E2</f>
        <v>1200</v>
      </c>
      <c r="H2" s="6" t="s">
        <v>95</v>
      </c>
      <c r="I2" s="6">
        <v>10001</v>
      </c>
      <c r="J2" s="9" t="s">
        <v>96</v>
      </c>
      <c r="K2" s="6" t="s">
        <v>97</v>
      </c>
      <c r="L2" s="10" t="s">
        <v>98</v>
      </c>
    </row>
    <row r="3" spans="1:12">
      <c r="A3" s="5">
        <v>1002</v>
      </c>
      <c r="B3" s="6" t="s">
        <v>99</v>
      </c>
      <c r="C3" s="7">
        <v>44694</v>
      </c>
      <c r="D3" s="6" t="s">
        <v>100</v>
      </c>
      <c r="E3" s="6">
        <v>2</v>
      </c>
      <c r="F3" s="8">
        <v>899</v>
      </c>
      <c r="G3" s="8">
        <f t="shared" ref="G3:G66" si="0">F3*E3</f>
        <v>1798</v>
      </c>
      <c r="H3" s="6" t="s">
        <v>95</v>
      </c>
      <c r="I3" s="6">
        <v>10002</v>
      </c>
      <c r="J3" s="6" t="s">
        <v>101</v>
      </c>
      <c r="K3" s="6" t="s">
        <v>102</v>
      </c>
      <c r="L3" s="10"/>
    </row>
    <row r="4" spans="1:12">
      <c r="A4" s="5">
        <v>1003</v>
      </c>
      <c r="B4" s="6" t="s">
        <v>103</v>
      </c>
      <c r="C4" s="7">
        <v>44696</v>
      </c>
      <c r="D4" s="16" t="s">
        <v>104</v>
      </c>
      <c r="E4" s="6">
        <v>1</v>
      </c>
      <c r="F4" s="8">
        <v>350.5</v>
      </c>
      <c r="G4" s="8">
        <f t="shared" si="0"/>
        <v>350.5</v>
      </c>
      <c r="H4" s="6" t="s">
        <v>105</v>
      </c>
      <c r="I4" s="6">
        <v>2108</v>
      </c>
      <c r="J4" s="6" t="s">
        <v>106</v>
      </c>
      <c r="K4" s="6" t="s">
        <v>97</v>
      </c>
      <c r="L4" s="10" t="s">
        <v>107</v>
      </c>
    </row>
    <row r="5" spans="1:12">
      <c r="A5" s="5">
        <v>1004</v>
      </c>
      <c r="B5" s="6" t="s">
        <v>108</v>
      </c>
      <c r="C5" s="7">
        <v>44697</v>
      </c>
      <c r="D5" s="6" t="s">
        <v>109</v>
      </c>
      <c r="E5" s="6"/>
      <c r="F5" s="8">
        <v>250</v>
      </c>
      <c r="G5" s="8">
        <f t="shared" si="0"/>
        <v>0</v>
      </c>
      <c r="H5" s="6" t="s">
        <v>110</v>
      </c>
      <c r="I5" s="6">
        <v>60601</v>
      </c>
      <c r="J5" s="6" t="s">
        <v>111</v>
      </c>
      <c r="K5" s="6" t="s">
        <v>112</v>
      </c>
      <c r="L5" s="10"/>
    </row>
    <row r="6" spans="1:12">
      <c r="A6" s="5">
        <v>1005</v>
      </c>
      <c r="B6" s="6" t="s">
        <v>113</v>
      </c>
      <c r="C6" s="7">
        <v>44698</v>
      </c>
      <c r="D6" s="6" t="s">
        <v>114</v>
      </c>
      <c r="E6" s="6">
        <v>3</v>
      </c>
      <c r="F6" s="8">
        <v>130.75</v>
      </c>
      <c r="G6" s="8">
        <f t="shared" si="0"/>
        <v>392.25</v>
      </c>
      <c r="H6" s="6"/>
      <c r="I6" s="6">
        <v>94105</v>
      </c>
      <c r="J6" s="6" t="s">
        <v>115</v>
      </c>
      <c r="K6" s="6" t="s">
        <v>116</v>
      </c>
      <c r="L6" s="10"/>
    </row>
    <row r="7" spans="1:12">
      <c r="A7" s="5">
        <v>1006</v>
      </c>
      <c r="B7" s="6"/>
      <c r="C7" s="6"/>
      <c r="D7" s="6" t="s">
        <v>117</v>
      </c>
      <c r="E7" s="6">
        <v>5</v>
      </c>
      <c r="F7" s="8">
        <v>99.99</v>
      </c>
      <c r="G7" s="8">
        <f t="shared" si="0"/>
        <v>499.95</v>
      </c>
      <c r="H7" s="6" t="s">
        <v>118</v>
      </c>
      <c r="I7" s="6">
        <v>98101</v>
      </c>
      <c r="J7" s="6" t="s">
        <v>119</v>
      </c>
      <c r="K7" s="6" t="s">
        <v>120</v>
      </c>
      <c r="L7" s="10" t="s">
        <v>121</v>
      </c>
    </row>
    <row r="8" spans="1:12">
      <c r="A8" s="5">
        <v>1007</v>
      </c>
      <c r="B8" s="6" t="s">
        <v>122</v>
      </c>
      <c r="C8" s="7">
        <v>44699</v>
      </c>
      <c r="D8" s="6" t="s">
        <v>123</v>
      </c>
      <c r="E8" s="6">
        <v>1</v>
      </c>
      <c r="F8" s="8">
        <v>450</v>
      </c>
      <c r="G8" s="8">
        <f t="shared" si="0"/>
        <v>450</v>
      </c>
      <c r="H8" s="6" t="s">
        <v>124</v>
      </c>
      <c r="I8" s="6">
        <v>94110</v>
      </c>
      <c r="J8" s="6" t="s">
        <v>125</v>
      </c>
      <c r="K8" s="6" t="s">
        <v>97</v>
      </c>
      <c r="L8" s="10"/>
    </row>
    <row r="9" spans="1:12">
      <c r="A9" s="5">
        <v>1008</v>
      </c>
      <c r="B9" s="6" t="s">
        <v>126</v>
      </c>
      <c r="C9" s="7">
        <v>44700</v>
      </c>
      <c r="D9" s="6" t="s">
        <v>127</v>
      </c>
      <c r="E9" s="6">
        <v>2</v>
      </c>
      <c r="F9" s="8">
        <v>1500</v>
      </c>
      <c r="G9" s="8">
        <f t="shared" si="0"/>
        <v>3000</v>
      </c>
      <c r="H9" s="6" t="s">
        <v>128</v>
      </c>
      <c r="I9" s="6">
        <v>78701</v>
      </c>
      <c r="J9" s="6" t="s">
        <v>129</v>
      </c>
      <c r="K9" s="6" t="s">
        <v>97</v>
      </c>
      <c r="L9" s="10" t="s">
        <v>130</v>
      </c>
    </row>
    <row r="10" spans="1:12">
      <c r="A10" s="5">
        <v>1009</v>
      </c>
      <c r="B10" s="6" t="s">
        <v>131</v>
      </c>
      <c r="C10" s="7">
        <v>44701</v>
      </c>
      <c r="D10" s="6" t="s">
        <v>132</v>
      </c>
      <c r="E10" s="6">
        <v>1</v>
      </c>
      <c r="F10" s="8">
        <v>299.99</v>
      </c>
      <c r="G10" s="8">
        <f t="shared" si="0"/>
        <v>299.99</v>
      </c>
      <c r="H10" s="6" t="s">
        <v>133</v>
      </c>
      <c r="I10" s="6">
        <v>90015</v>
      </c>
      <c r="J10" s="6" t="s">
        <v>134</v>
      </c>
      <c r="K10" s="6" t="s">
        <v>97</v>
      </c>
      <c r="L10" s="10" t="s">
        <v>135</v>
      </c>
    </row>
    <row r="11" spans="1:12">
      <c r="A11" s="5">
        <v>1010</v>
      </c>
      <c r="B11" s="6" t="s">
        <v>136</v>
      </c>
      <c r="C11" s="7">
        <v>44702</v>
      </c>
      <c r="D11" s="6" t="s">
        <v>104</v>
      </c>
      <c r="E11" s="6">
        <v>2</v>
      </c>
      <c r="F11" s="8">
        <v>700</v>
      </c>
      <c r="G11" s="8">
        <f t="shared" si="0"/>
        <v>1400</v>
      </c>
      <c r="H11" s="6" t="s">
        <v>137</v>
      </c>
      <c r="I11" s="6">
        <v>33133</v>
      </c>
      <c r="J11" s="6" t="s">
        <v>138</v>
      </c>
      <c r="K11" s="6" t="s">
        <v>102</v>
      </c>
      <c r="L11" s="10"/>
    </row>
    <row r="12" spans="1:12">
      <c r="A12" s="5">
        <v>1011</v>
      </c>
      <c r="B12" s="6" t="s">
        <v>139</v>
      </c>
      <c r="C12" s="7">
        <v>44703</v>
      </c>
      <c r="D12" s="6" t="s">
        <v>140</v>
      </c>
      <c r="E12" s="6">
        <v>1</v>
      </c>
      <c r="F12" s="8">
        <v>199.99</v>
      </c>
      <c r="G12" s="8">
        <f t="shared" si="0"/>
        <v>199.99</v>
      </c>
      <c r="H12" s="6" t="s">
        <v>141</v>
      </c>
      <c r="I12" s="6">
        <v>77001</v>
      </c>
      <c r="J12" s="6" t="s">
        <v>142</v>
      </c>
      <c r="K12" s="6" t="s">
        <v>97</v>
      </c>
      <c r="L12" s="10"/>
    </row>
    <row r="13" spans="1:12">
      <c r="A13" s="5">
        <v>1012</v>
      </c>
      <c r="B13" s="6" t="s">
        <v>143</v>
      </c>
      <c r="C13" s="7">
        <v>44704</v>
      </c>
      <c r="D13" s="6" t="s">
        <v>144</v>
      </c>
      <c r="E13" s="6">
        <v>4</v>
      </c>
      <c r="F13" s="8">
        <v>89.5</v>
      </c>
      <c r="G13" s="8">
        <f t="shared" si="0"/>
        <v>358</v>
      </c>
      <c r="H13" s="6" t="s">
        <v>145</v>
      </c>
      <c r="I13" s="6">
        <v>85001</v>
      </c>
      <c r="J13" s="6" t="s">
        <v>146</v>
      </c>
      <c r="K13" s="6" t="s">
        <v>102</v>
      </c>
      <c r="L13" s="10"/>
    </row>
    <row r="14" spans="1:12">
      <c r="A14" s="5">
        <v>1013</v>
      </c>
      <c r="B14" s="6" t="s">
        <v>147</v>
      </c>
      <c r="C14" s="7">
        <v>44705</v>
      </c>
      <c r="D14" s="6" t="s">
        <v>148</v>
      </c>
      <c r="E14" s="6">
        <v>2</v>
      </c>
      <c r="F14" s="8">
        <v>45.25</v>
      </c>
      <c r="G14" s="8">
        <f t="shared" si="0"/>
        <v>90.5</v>
      </c>
      <c r="H14" s="6" t="s">
        <v>149</v>
      </c>
      <c r="I14" s="6">
        <v>19101</v>
      </c>
      <c r="J14" s="6" t="s">
        <v>150</v>
      </c>
      <c r="K14" s="6" t="s">
        <v>116</v>
      </c>
      <c r="L14" s="10"/>
    </row>
    <row r="15" spans="1:12">
      <c r="A15" s="5">
        <v>1014</v>
      </c>
      <c r="B15" s="6" t="s">
        <v>151</v>
      </c>
      <c r="C15" s="7">
        <v>44706</v>
      </c>
      <c r="D15" s="6" t="s">
        <v>152</v>
      </c>
      <c r="E15" s="6">
        <v>1</v>
      </c>
      <c r="F15" s="8">
        <v>120</v>
      </c>
      <c r="G15" s="8">
        <f t="shared" si="0"/>
        <v>120</v>
      </c>
      <c r="H15" s="6" t="s">
        <v>153</v>
      </c>
      <c r="I15" s="6">
        <v>78201</v>
      </c>
      <c r="J15" s="6" t="s">
        <v>154</v>
      </c>
      <c r="K15" s="6" t="s">
        <v>97</v>
      </c>
      <c r="L15" s="10"/>
    </row>
    <row r="16" spans="1:12">
      <c r="A16" s="5">
        <v>1015</v>
      </c>
      <c r="B16" s="6" t="s">
        <v>155</v>
      </c>
      <c r="C16" s="7">
        <v>44707</v>
      </c>
      <c r="D16" s="6" t="s">
        <v>156</v>
      </c>
      <c r="E16" s="6">
        <v>1</v>
      </c>
      <c r="F16" s="8">
        <v>75.989999999999995</v>
      </c>
      <c r="G16" s="8">
        <f t="shared" si="0"/>
        <v>75.989999999999995</v>
      </c>
      <c r="H16" s="6" t="s">
        <v>157</v>
      </c>
      <c r="I16" s="6">
        <v>92101</v>
      </c>
      <c r="J16" s="6" t="s">
        <v>158</v>
      </c>
      <c r="K16" s="6" t="s">
        <v>97</v>
      </c>
      <c r="L16" s="10"/>
    </row>
    <row r="17" spans="1:12">
      <c r="A17" s="5">
        <v>1016</v>
      </c>
      <c r="B17" s="6" t="s">
        <v>159</v>
      </c>
      <c r="C17" s="7">
        <v>44708</v>
      </c>
      <c r="D17" s="6" t="s">
        <v>160</v>
      </c>
      <c r="E17" s="6">
        <v>3</v>
      </c>
      <c r="F17" s="8">
        <v>25.5</v>
      </c>
      <c r="G17" s="8">
        <f t="shared" si="0"/>
        <v>76.5</v>
      </c>
      <c r="H17" s="6" t="s">
        <v>161</v>
      </c>
      <c r="I17" s="6">
        <v>75201</v>
      </c>
      <c r="J17" s="6" t="s">
        <v>162</v>
      </c>
      <c r="K17" s="6" t="s">
        <v>102</v>
      </c>
      <c r="L17" s="10"/>
    </row>
    <row r="18" spans="1:12">
      <c r="A18" s="5">
        <v>1017</v>
      </c>
      <c r="B18" s="6" t="s">
        <v>163</v>
      </c>
      <c r="C18" s="7">
        <v>44709</v>
      </c>
      <c r="D18" s="6" t="s">
        <v>164</v>
      </c>
      <c r="E18" s="6">
        <v>1</v>
      </c>
      <c r="F18" s="8">
        <v>150</v>
      </c>
      <c r="G18" s="8">
        <f t="shared" si="0"/>
        <v>150</v>
      </c>
      <c r="H18" s="6" t="s">
        <v>165</v>
      </c>
      <c r="I18" s="6">
        <v>95101</v>
      </c>
      <c r="J18" s="6" t="s">
        <v>166</v>
      </c>
      <c r="K18" s="6" t="s">
        <v>97</v>
      </c>
      <c r="L18" s="10"/>
    </row>
    <row r="19" spans="1:12">
      <c r="A19" s="5">
        <v>1018</v>
      </c>
      <c r="B19" s="6" t="s">
        <v>167</v>
      </c>
      <c r="C19" s="7">
        <v>44710</v>
      </c>
      <c r="D19" s="6" t="s">
        <v>168</v>
      </c>
      <c r="E19" s="6">
        <v>2</v>
      </c>
      <c r="F19" s="8">
        <v>65.989999999999995</v>
      </c>
      <c r="G19" s="8">
        <f t="shared" si="0"/>
        <v>131.97999999999999</v>
      </c>
      <c r="H19" s="6" t="s">
        <v>128</v>
      </c>
      <c r="I19" s="6">
        <v>78702</v>
      </c>
      <c r="J19" s="6" t="s">
        <v>169</v>
      </c>
      <c r="K19" s="6" t="s">
        <v>102</v>
      </c>
      <c r="L19" s="10"/>
    </row>
    <row r="20" spans="1:12">
      <c r="A20" s="5">
        <v>1019</v>
      </c>
      <c r="B20" s="6" t="s">
        <v>170</v>
      </c>
      <c r="C20" s="7">
        <v>44711</v>
      </c>
      <c r="D20" s="6" t="s">
        <v>171</v>
      </c>
      <c r="E20" s="6">
        <v>5</v>
      </c>
      <c r="F20" s="8">
        <v>12.99</v>
      </c>
      <c r="G20" s="8">
        <f t="shared" si="0"/>
        <v>64.95</v>
      </c>
      <c r="H20" s="6" t="s">
        <v>172</v>
      </c>
      <c r="I20" s="6">
        <v>32099</v>
      </c>
      <c r="J20" s="6" t="s">
        <v>173</v>
      </c>
      <c r="K20" s="6" t="s">
        <v>97</v>
      </c>
      <c r="L20" s="10"/>
    </row>
    <row r="21" spans="1:12">
      <c r="A21" s="5">
        <v>1020</v>
      </c>
      <c r="B21" s="6" t="s">
        <v>174</v>
      </c>
      <c r="C21" s="7">
        <v>44712</v>
      </c>
      <c r="D21" s="6" t="s">
        <v>175</v>
      </c>
      <c r="E21" s="6">
        <v>10</v>
      </c>
      <c r="F21" s="8">
        <v>5.99</v>
      </c>
      <c r="G21" s="8">
        <f t="shared" si="0"/>
        <v>59.900000000000006</v>
      </c>
      <c r="H21" s="6" t="s">
        <v>124</v>
      </c>
      <c r="I21" s="6">
        <v>94102</v>
      </c>
      <c r="J21" s="6" t="s">
        <v>176</v>
      </c>
      <c r="K21" s="6" t="s">
        <v>97</v>
      </c>
      <c r="L21" s="10"/>
    </row>
    <row r="22" spans="1:12">
      <c r="A22" s="5">
        <v>1021</v>
      </c>
      <c r="B22" s="6" t="s">
        <v>177</v>
      </c>
      <c r="C22" s="7">
        <v>44713</v>
      </c>
      <c r="D22" s="6" t="s">
        <v>178</v>
      </c>
      <c r="E22" s="6">
        <v>1</v>
      </c>
      <c r="F22" s="8">
        <v>79.989999999999995</v>
      </c>
      <c r="G22" s="8">
        <f t="shared" si="0"/>
        <v>79.989999999999995</v>
      </c>
      <c r="H22" s="6" t="s">
        <v>179</v>
      </c>
      <c r="I22" s="6">
        <v>43201</v>
      </c>
      <c r="J22" s="6" t="s">
        <v>180</v>
      </c>
      <c r="K22" s="6" t="s">
        <v>97</v>
      </c>
      <c r="L22" s="10"/>
    </row>
    <row r="23" spans="1:12">
      <c r="A23" s="5">
        <v>1022</v>
      </c>
      <c r="B23" s="6" t="s">
        <v>181</v>
      </c>
      <c r="C23" s="7">
        <v>44714</v>
      </c>
      <c r="D23" s="6" t="s">
        <v>182</v>
      </c>
      <c r="E23" s="6">
        <v>2</v>
      </c>
      <c r="F23" s="8">
        <v>15.5</v>
      </c>
      <c r="G23" s="8">
        <f t="shared" si="0"/>
        <v>31</v>
      </c>
      <c r="H23" s="6" t="s">
        <v>183</v>
      </c>
      <c r="I23" s="6">
        <v>28201</v>
      </c>
      <c r="J23" s="6" t="s">
        <v>184</v>
      </c>
      <c r="K23" s="6" t="s">
        <v>102</v>
      </c>
      <c r="L23" s="10"/>
    </row>
    <row r="24" spans="1:12">
      <c r="A24" s="5">
        <v>1023</v>
      </c>
      <c r="B24" s="6" t="s">
        <v>185</v>
      </c>
      <c r="C24" s="7">
        <v>44715</v>
      </c>
      <c r="D24" s="6" t="s">
        <v>186</v>
      </c>
      <c r="E24" s="6">
        <v>1</v>
      </c>
      <c r="F24" s="8">
        <v>34.99</v>
      </c>
      <c r="G24" s="8">
        <f t="shared" si="0"/>
        <v>34.99</v>
      </c>
      <c r="H24" s="6" t="s">
        <v>187</v>
      </c>
      <c r="I24" s="6">
        <v>46201</v>
      </c>
      <c r="J24" s="6" t="s">
        <v>188</v>
      </c>
      <c r="K24" s="6" t="s">
        <v>97</v>
      </c>
      <c r="L24" s="10"/>
    </row>
    <row r="25" spans="1:12">
      <c r="A25" s="5">
        <v>1024</v>
      </c>
      <c r="B25" s="6" t="s">
        <v>189</v>
      </c>
      <c r="C25" s="7">
        <v>44716</v>
      </c>
      <c r="D25" s="6" t="s">
        <v>190</v>
      </c>
      <c r="E25" s="6">
        <v>3</v>
      </c>
      <c r="F25" s="8">
        <v>12.99</v>
      </c>
      <c r="G25" s="8">
        <f t="shared" si="0"/>
        <v>38.97</v>
      </c>
      <c r="H25" s="6" t="s">
        <v>124</v>
      </c>
      <c r="I25" s="6">
        <v>94103</v>
      </c>
      <c r="J25" s="6" t="s">
        <v>119</v>
      </c>
      <c r="K25" s="6" t="s">
        <v>120</v>
      </c>
      <c r="L25" s="10" t="s">
        <v>191</v>
      </c>
    </row>
    <row r="26" spans="1:12">
      <c r="A26" s="5">
        <v>1025</v>
      </c>
      <c r="B26" s="6" t="s">
        <v>192</v>
      </c>
      <c r="C26" s="7">
        <v>44717</v>
      </c>
      <c r="D26" s="6" t="s">
        <v>193</v>
      </c>
      <c r="E26" s="6">
        <v>1</v>
      </c>
      <c r="F26" s="8">
        <v>89.99</v>
      </c>
      <c r="G26" s="8">
        <f t="shared" si="0"/>
        <v>89.99</v>
      </c>
      <c r="H26" s="6" t="s">
        <v>118</v>
      </c>
      <c r="I26" s="6">
        <v>98102</v>
      </c>
      <c r="J26" s="6" t="s">
        <v>194</v>
      </c>
      <c r="K26" s="6" t="s">
        <v>116</v>
      </c>
      <c r="L26" s="10"/>
    </row>
    <row r="27" spans="1:12">
      <c r="A27" s="5">
        <v>1026</v>
      </c>
      <c r="B27" s="6" t="s">
        <v>195</v>
      </c>
      <c r="C27" s="7">
        <v>44718</v>
      </c>
      <c r="D27" s="6" t="s">
        <v>196</v>
      </c>
      <c r="E27" s="6">
        <v>2</v>
      </c>
      <c r="F27" s="8">
        <v>450</v>
      </c>
      <c r="G27" s="8">
        <f t="shared" si="0"/>
        <v>900</v>
      </c>
      <c r="H27" s="6" t="s">
        <v>197</v>
      </c>
      <c r="I27" s="6">
        <v>80201</v>
      </c>
      <c r="J27" s="6" t="s">
        <v>198</v>
      </c>
      <c r="K27" s="6" t="s">
        <v>102</v>
      </c>
      <c r="L27" s="10"/>
    </row>
    <row r="28" spans="1:12">
      <c r="A28" s="5">
        <v>1027</v>
      </c>
      <c r="B28" s="6" t="s">
        <v>199</v>
      </c>
      <c r="C28" s="7">
        <v>44719</v>
      </c>
      <c r="D28" s="6" t="s">
        <v>200</v>
      </c>
      <c r="E28" s="6">
        <v>1</v>
      </c>
      <c r="F28" s="8">
        <v>129.99</v>
      </c>
      <c r="G28" s="8">
        <f t="shared" si="0"/>
        <v>129.99</v>
      </c>
      <c r="H28" s="6" t="s">
        <v>201</v>
      </c>
      <c r="I28" s="6">
        <v>20001</v>
      </c>
      <c r="J28" s="6" t="s">
        <v>202</v>
      </c>
      <c r="K28" s="6" t="s">
        <v>97</v>
      </c>
      <c r="L28" s="10"/>
    </row>
    <row r="29" spans="1:12">
      <c r="A29" s="5">
        <v>1028</v>
      </c>
      <c r="B29" s="6" t="s">
        <v>203</v>
      </c>
      <c r="C29" s="7">
        <v>44720</v>
      </c>
      <c r="D29" s="6" t="s">
        <v>204</v>
      </c>
      <c r="E29" s="6">
        <v>1</v>
      </c>
      <c r="F29" s="8">
        <v>65.5</v>
      </c>
      <c r="G29" s="8">
        <f t="shared" si="0"/>
        <v>65.5</v>
      </c>
      <c r="H29" s="6" t="s">
        <v>105</v>
      </c>
      <c r="I29" s="6">
        <v>2109</v>
      </c>
      <c r="J29" s="6" t="s">
        <v>205</v>
      </c>
      <c r="K29" s="6" t="s">
        <v>97</v>
      </c>
      <c r="L29" s="10"/>
    </row>
    <row r="30" spans="1:12">
      <c r="A30" s="5">
        <v>1029</v>
      </c>
      <c r="B30" s="6" t="s">
        <v>206</v>
      </c>
      <c r="C30" s="7">
        <v>44721</v>
      </c>
      <c r="D30" s="6" t="s">
        <v>207</v>
      </c>
      <c r="E30" s="6">
        <v>2</v>
      </c>
      <c r="F30" s="8">
        <v>29.99</v>
      </c>
      <c r="G30" s="8">
        <f t="shared" si="0"/>
        <v>59.98</v>
      </c>
      <c r="H30" s="6" t="s">
        <v>208</v>
      </c>
      <c r="I30" s="6">
        <v>79901</v>
      </c>
      <c r="J30" s="6" t="s">
        <v>209</v>
      </c>
      <c r="K30" s="6" t="s">
        <v>102</v>
      </c>
      <c r="L30" s="10"/>
    </row>
    <row r="31" spans="1:12">
      <c r="A31" s="5">
        <v>1030</v>
      </c>
      <c r="B31" s="6" t="s">
        <v>210</v>
      </c>
      <c r="C31" s="7">
        <v>44722</v>
      </c>
      <c r="D31" s="6" t="s">
        <v>211</v>
      </c>
      <c r="E31" s="6">
        <v>1</v>
      </c>
      <c r="F31" s="8">
        <v>24.99</v>
      </c>
      <c r="G31" s="8">
        <f t="shared" si="0"/>
        <v>24.99</v>
      </c>
      <c r="H31" s="6" t="s">
        <v>212</v>
      </c>
      <c r="I31" s="6">
        <v>37201</v>
      </c>
      <c r="J31" s="6" t="s">
        <v>213</v>
      </c>
      <c r="K31" s="6" t="s">
        <v>97</v>
      </c>
      <c r="L31" s="10" t="s">
        <v>214</v>
      </c>
    </row>
    <row r="32" spans="1:12">
      <c r="A32" s="5">
        <v>1031</v>
      </c>
      <c r="B32" s="6" t="s">
        <v>215</v>
      </c>
      <c r="C32" s="7">
        <v>44723</v>
      </c>
      <c r="D32" s="6" t="s">
        <v>216</v>
      </c>
      <c r="E32" s="6">
        <v>4</v>
      </c>
      <c r="F32" s="8">
        <v>19.989999999999998</v>
      </c>
      <c r="G32" s="8">
        <f t="shared" si="0"/>
        <v>79.959999999999994</v>
      </c>
      <c r="H32" s="6" t="s">
        <v>217</v>
      </c>
      <c r="I32" s="6">
        <v>48201</v>
      </c>
      <c r="J32" s="6" t="s">
        <v>218</v>
      </c>
      <c r="K32" s="6" t="s">
        <v>102</v>
      </c>
      <c r="L32" s="10"/>
    </row>
    <row r="33" spans="1:12">
      <c r="A33" s="5">
        <v>1032</v>
      </c>
      <c r="B33" s="6" t="s">
        <v>219</v>
      </c>
      <c r="C33" s="7">
        <v>44724</v>
      </c>
      <c r="D33" s="6" t="s">
        <v>220</v>
      </c>
      <c r="E33" s="6">
        <v>2</v>
      </c>
      <c r="F33" s="8">
        <v>45.99</v>
      </c>
      <c r="G33" s="8">
        <f t="shared" si="0"/>
        <v>91.98</v>
      </c>
      <c r="H33" s="6" t="s">
        <v>221</v>
      </c>
      <c r="I33" s="6">
        <v>73101</v>
      </c>
      <c r="J33" s="6" t="s">
        <v>222</v>
      </c>
      <c r="K33" s="6" t="s">
        <v>97</v>
      </c>
      <c r="L33" s="10"/>
    </row>
    <row r="34" spans="1:12">
      <c r="A34" s="5">
        <v>1033</v>
      </c>
      <c r="B34" s="6" t="s">
        <v>223</v>
      </c>
      <c r="C34" s="7">
        <v>44725</v>
      </c>
      <c r="D34" s="6" t="s">
        <v>224</v>
      </c>
      <c r="E34" s="6">
        <v>1</v>
      </c>
      <c r="F34" s="8">
        <v>22.5</v>
      </c>
      <c r="G34" s="8">
        <f t="shared" si="0"/>
        <v>22.5</v>
      </c>
      <c r="H34" s="6" t="s">
        <v>225</v>
      </c>
      <c r="I34" s="6">
        <v>97201</v>
      </c>
      <c r="J34" s="6" t="s">
        <v>226</v>
      </c>
      <c r="K34" s="6" t="s">
        <v>116</v>
      </c>
      <c r="L34" s="10"/>
    </row>
    <row r="35" spans="1:12">
      <c r="A35" s="5">
        <v>1034</v>
      </c>
      <c r="B35" s="6" t="s">
        <v>227</v>
      </c>
      <c r="C35" s="7">
        <v>44726</v>
      </c>
      <c r="D35" s="6" t="s">
        <v>228</v>
      </c>
      <c r="E35" s="6">
        <v>1</v>
      </c>
      <c r="F35" s="8">
        <v>89.99</v>
      </c>
      <c r="G35" s="8">
        <f t="shared" si="0"/>
        <v>89.99</v>
      </c>
      <c r="H35" s="6" t="s">
        <v>229</v>
      </c>
      <c r="I35" s="6">
        <v>89101</v>
      </c>
      <c r="J35" s="6" t="s">
        <v>230</v>
      </c>
      <c r="K35" s="6" t="s">
        <v>97</v>
      </c>
      <c r="L35" s="10"/>
    </row>
    <row r="36" spans="1:12">
      <c r="A36" s="5">
        <v>1035</v>
      </c>
      <c r="B36" s="6" t="s">
        <v>231</v>
      </c>
      <c r="C36" s="7">
        <v>44727</v>
      </c>
      <c r="D36" s="6" t="s">
        <v>232</v>
      </c>
      <c r="E36" s="6">
        <v>1</v>
      </c>
      <c r="F36" s="8">
        <v>149.99</v>
      </c>
      <c r="G36" s="8">
        <f t="shared" si="0"/>
        <v>149.99</v>
      </c>
      <c r="H36" s="6" t="s">
        <v>233</v>
      </c>
      <c r="I36" s="6">
        <v>38101</v>
      </c>
      <c r="J36" s="6" t="s">
        <v>234</v>
      </c>
      <c r="K36" s="6" t="s">
        <v>102</v>
      </c>
      <c r="L36" s="10"/>
    </row>
    <row r="37" spans="1:12">
      <c r="A37" s="5">
        <v>1036</v>
      </c>
      <c r="B37" s="6" t="s">
        <v>235</v>
      </c>
      <c r="C37" s="7">
        <v>44728</v>
      </c>
      <c r="D37" s="6" t="s">
        <v>178</v>
      </c>
      <c r="E37" s="6">
        <v>1</v>
      </c>
      <c r="F37" s="8">
        <v>79.989999999999995</v>
      </c>
      <c r="G37" s="8">
        <f t="shared" si="0"/>
        <v>79.989999999999995</v>
      </c>
      <c r="H37" s="6" t="s">
        <v>236</v>
      </c>
      <c r="I37" s="6">
        <v>40201</v>
      </c>
      <c r="J37" s="6" t="s">
        <v>237</v>
      </c>
      <c r="K37" s="6" t="s">
        <v>97</v>
      </c>
      <c r="L37" s="10"/>
    </row>
    <row r="38" spans="1:12">
      <c r="A38" s="5">
        <v>1037</v>
      </c>
      <c r="B38" s="6" t="s">
        <v>238</v>
      </c>
      <c r="C38" s="7">
        <v>44729</v>
      </c>
      <c r="D38" s="6" t="s">
        <v>164</v>
      </c>
      <c r="E38" s="6">
        <v>2</v>
      </c>
      <c r="F38" s="8">
        <v>120</v>
      </c>
      <c r="G38" s="8">
        <f t="shared" si="0"/>
        <v>240</v>
      </c>
      <c r="H38" s="6" t="s">
        <v>239</v>
      </c>
      <c r="I38" s="6">
        <v>53201</v>
      </c>
      <c r="J38" s="6" t="s">
        <v>240</v>
      </c>
      <c r="K38" s="6" t="s">
        <v>97</v>
      </c>
      <c r="L38" s="10"/>
    </row>
    <row r="39" spans="1:12">
      <c r="A39" s="5">
        <v>1038</v>
      </c>
      <c r="B39" s="6" t="s">
        <v>241</v>
      </c>
      <c r="C39" s="7">
        <v>44730</v>
      </c>
      <c r="D39" s="6" t="s">
        <v>242</v>
      </c>
      <c r="E39" s="6">
        <v>3</v>
      </c>
      <c r="F39" s="8">
        <v>65.989999999999995</v>
      </c>
      <c r="G39" s="8">
        <f t="shared" si="0"/>
        <v>197.96999999999997</v>
      </c>
      <c r="H39" s="6" t="s">
        <v>243</v>
      </c>
      <c r="I39" s="6">
        <v>21201</v>
      </c>
      <c r="J39" s="6" t="s">
        <v>244</v>
      </c>
      <c r="K39" s="6" t="s">
        <v>102</v>
      </c>
      <c r="L39" s="10"/>
    </row>
    <row r="40" spans="1:12">
      <c r="A40" s="5">
        <v>1039</v>
      </c>
      <c r="B40" s="6" t="s">
        <v>245</v>
      </c>
      <c r="C40" s="7">
        <v>44731</v>
      </c>
      <c r="D40" s="6" t="s">
        <v>246</v>
      </c>
      <c r="E40" s="6">
        <v>1</v>
      </c>
      <c r="F40" s="8">
        <v>59.5</v>
      </c>
      <c r="G40" s="8">
        <f t="shared" si="0"/>
        <v>59.5</v>
      </c>
      <c r="H40" s="6" t="s">
        <v>247</v>
      </c>
      <c r="I40" s="6">
        <v>87101</v>
      </c>
      <c r="J40" s="6" t="s">
        <v>248</v>
      </c>
      <c r="K40" s="6" t="s">
        <v>97</v>
      </c>
      <c r="L40" s="10"/>
    </row>
    <row r="41" spans="1:12">
      <c r="A41" s="5">
        <v>1040</v>
      </c>
      <c r="B41" s="6" t="s">
        <v>249</v>
      </c>
      <c r="C41" s="7">
        <v>44732</v>
      </c>
      <c r="D41" s="6" t="s">
        <v>250</v>
      </c>
      <c r="E41" s="6">
        <v>5</v>
      </c>
      <c r="F41" s="8">
        <v>12.99</v>
      </c>
      <c r="G41" s="8">
        <f t="shared" si="0"/>
        <v>64.95</v>
      </c>
      <c r="H41" s="6" t="s">
        <v>251</v>
      </c>
      <c r="I41" s="6">
        <v>85701</v>
      </c>
      <c r="J41" s="6" t="s">
        <v>252</v>
      </c>
      <c r="K41" s="6" t="s">
        <v>116</v>
      </c>
      <c r="L41" s="10"/>
    </row>
    <row r="42" spans="1:12">
      <c r="A42" s="5">
        <v>1041</v>
      </c>
      <c r="B42" s="6" t="s">
        <v>253</v>
      </c>
      <c r="C42" s="7">
        <v>44733</v>
      </c>
      <c r="D42" s="6" t="s">
        <v>254</v>
      </c>
      <c r="E42" s="6">
        <v>1</v>
      </c>
      <c r="F42" s="8">
        <v>89.99</v>
      </c>
      <c r="G42" s="8">
        <f t="shared" si="0"/>
        <v>89.99</v>
      </c>
      <c r="H42" s="6" t="s">
        <v>255</v>
      </c>
      <c r="I42" s="6">
        <v>93701</v>
      </c>
      <c r="J42" s="6" t="s">
        <v>256</v>
      </c>
      <c r="K42" s="6" t="s">
        <v>97</v>
      </c>
      <c r="L42" s="10"/>
    </row>
    <row r="43" spans="1:12">
      <c r="A43" s="5">
        <v>1042</v>
      </c>
      <c r="B43" s="6" t="s">
        <v>257</v>
      </c>
      <c r="C43" s="7">
        <v>44734</v>
      </c>
      <c r="D43" s="6" t="s">
        <v>204</v>
      </c>
      <c r="E43" s="6">
        <v>1</v>
      </c>
      <c r="F43" s="8">
        <v>75.989999999999995</v>
      </c>
      <c r="G43" s="8">
        <f t="shared" si="0"/>
        <v>75.989999999999995</v>
      </c>
      <c r="H43" s="6" t="s">
        <v>258</v>
      </c>
      <c r="I43" s="6">
        <v>95801</v>
      </c>
      <c r="J43" s="6" t="s">
        <v>259</v>
      </c>
      <c r="K43" s="6" t="s">
        <v>102</v>
      </c>
      <c r="L43" s="10"/>
    </row>
    <row r="44" spans="1:12">
      <c r="A44" s="5">
        <v>1043</v>
      </c>
      <c r="B44" s="6" t="s">
        <v>260</v>
      </c>
      <c r="C44" s="7">
        <v>44735</v>
      </c>
      <c r="D44" s="6" t="s">
        <v>207</v>
      </c>
      <c r="E44" s="6">
        <v>2</v>
      </c>
      <c r="F44" s="8">
        <v>35.5</v>
      </c>
      <c r="G44" s="8">
        <f t="shared" si="0"/>
        <v>71</v>
      </c>
      <c r="H44" s="6" t="s">
        <v>261</v>
      </c>
      <c r="I44" s="6">
        <v>64101</v>
      </c>
      <c r="J44" s="6" t="s">
        <v>262</v>
      </c>
      <c r="K44" s="6" t="s">
        <v>97</v>
      </c>
      <c r="L44" s="10"/>
    </row>
    <row r="45" spans="1:12">
      <c r="A45" s="5">
        <v>1044</v>
      </c>
      <c r="B45" s="6" t="s">
        <v>263</v>
      </c>
      <c r="C45" s="7">
        <v>44736</v>
      </c>
      <c r="D45" s="16" t="s">
        <v>104</v>
      </c>
      <c r="E45" s="6">
        <v>1</v>
      </c>
      <c r="F45" s="8">
        <v>399.99</v>
      </c>
      <c r="G45" s="8">
        <f t="shared" si="0"/>
        <v>399.99</v>
      </c>
      <c r="H45" s="6" t="s">
        <v>264</v>
      </c>
      <c r="I45" s="6">
        <v>85201</v>
      </c>
      <c r="J45" s="6" t="s">
        <v>265</v>
      </c>
      <c r="K45" s="6" t="s">
        <v>97</v>
      </c>
      <c r="L45" s="10"/>
    </row>
    <row r="46" spans="1:12">
      <c r="A46" s="5">
        <v>1045</v>
      </c>
      <c r="B46" s="6" t="s">
        <v>266</v>
      </c>
      <c r="C46" s="7">
        <v>44737</v>
      </c>
      <c r="D46" s="6" t="s">
        <v>117</v>
      </c>
      <c r="E46" s="6">
        <v>1</v>
      </c>
      <c r="F46" s="8">
        <v>199.99</v>
      </c>
      <c r="G46" s="8">
        <f t="shared" si="0"/>
        <v>199.99</v>
      </c>
      <c r="H46" s="6" t="s">
        <v>267</v>
      </c>
      <c r="I46" s="6">
        <v>30301</v>
      </c>
      <c r="J46" s="6" t="s">
        <v>268</v>
      </c>
      <c r="K46" s="6" t="s">
        <v>102</v>
      </c>
      <c r="L46" s="10"/>
    </row>
    <row r="47" spans="1:12">
      <c r="A47" s="5">
        <v>1046</v>
      </c>
      <c r="B47" s="6" t="s">
        <v>269</v>
      </c>
      <c r="C47" s="7">
        <v>44738</v>
      </c>
      <c r="D47" s="6" t="s">
        <v>132</v>
      </c>
      <c r="E47" s="6">
        <v>1</v>
      </c>
      <c r="F47" s="8">
        <v>249.99</v>
      </c>
      <c r="G47" s="8">
        <f t="shared" si="0"/>
        <v>249.99</v>
      </c>
      <c r="H47" s="6" t="s">
        <v>270</v>
      </c>
      <c r="I47" s="6">
        <v>68101</v>
      </c>
      <c r="J47" s="6" t="s">
        <v>271</v>
      </c>
      <c r="K47" s="6" t="s">
        <v>97</v>
      </c>
      <c r="L47" s="10"/>
    </row>
    <row r="48" spans="1:12">
      <c r="A48" s="5">
        <v>1047</v>
      </c>
      <c r="B48" s="6" t="s">
        <v>272</v>
      </c>
      <c r="C48" s="7">
        <v>44739</v>
      </c>
      <c r="D48" s="6" t="s">
        <v>273</v>
      </c>
      <c r="E48" s="6">
        <v>1</v>
      </c>
      <c r="F48" s="8">
        <v>29.99</v>
      </c>
      <c r="G48" s="8">
        <f t="shared" si="0"/>
        <v>29.99</v>
      </c>
      <c r="H48" s="6" t="s">
        <v>274</v>
      </c>
      <c r="I48" s="6">
        <v>80901</v>
      </c>
      <c r="J48" s="6" t="s">
        <v>275</v>
      </c>
      <c r="K48" s="6" t="s">
        <v>116</v>
      </c>
      <c r="L48" s="10"/>
    </row>
    <row r="49" spans="1:12">
      <c r="A49" s="5">
        <v>1048</v>
      </c>
      <c r="B49" s="6" t="s">
        <v>276</v>
      </c>
      <c r="C49" s="7">
        <v>44740</v>
      </c>
      <c r="D49" s="6" t="s">
        <v>190</v>
      </c>
      <c r="E49" s="6">
        <v>2</v>
      </c>
      <c r="F49" s="8">
        <v>15.99</v>
      </c>
      <c r="G49" s="8">
        <f t="shared" si="0"/>
        <v>31.98</v>
      </c>
      <c r="H49" s="6" t="s">
        <v>277</v>
      </c>
      <c r="I49" s="6">
        <v>27601</v>
      </c>
      <c r="J49" s="6" t="s">
        <v>278</v>
      </c>
      <c r="K49" s="6" t="s">
        <v>102</v>
      </c>
      <c r="L49" s="10"/>
    </row>
    <row r="50" spans="1:12">
      <c r="A50" s="5">
        <v>1049</v>
      </c>
      <c r="B50" s="6" t="s">
        <v>279</v>
      </c>
      <c r="C50" s="7">
        <v>44741</v>
      </c>
      <c r="D50" s="6" t="s">
        <v>178</v>
      </c>
      <c r="E50" s="6">
        <v>1</v>
      </c>
      <c r="F50" s="8">
        <v>89.99</v>
      </c>
      <c r="G50" s="8">
        <f t="shared" si="0"/>
        <v>89.99</v>
      </c>
      <c r="H50" s="6" t="s">
        <v>280</v>
      </c>
      <c r="I50" s="6">
        <v>23451</v>
      </c>
      <c r="J50" s="6" t="s">
        <v>281</v>
      </c>
      <c r="K50" s="6" t="s">
        <v>97</v>
      </c>
      <c r="L50" s="10"/>
    </row>
    <row r="51" spans="1:12">
      <c r="A51" s="5">
        <v>1050</v>
      </c>
      <c r="B51" s="6" t="s">
        <v>282</v>
      </c>
      <c r="C51" s="7">
        <v>44742</v>
      </c>
      <c r="D51" s="6" t="s">
        <v>182</v>
      </c>
      <c r="E51" s="6">
        <v>3</v>
      </c>
      <c r="F51" s="8">
        <v>12.5</v>
      </c>
      <c r="G51" s="8">
        <f t="shared" si="0"/>
        <v>37.5</v>
      </c>
      <c r="H51" s="6" t="s">
        <v>283</v>
      </c>
      <c r="I51" s="6">
        <v>94601</v>
      </c>
      <c r="J51" s="6" t="s">
        <v>284</v>
      </c>
      <c r="K51" s="6" t="s">
        <v>97</v>
      </c>
      <c r="L51" s="10"/>
    </row>
    <row r="52" spans="1:12">
      <c r="A52" s="5">
        <v>1051</v>
      </c>
      <c r="B52" s="6" t="s">
        <v>285</v>
      </c>
      <c r="C52" s="7">
        <v>44743</v>
      </c>
      <c r="D52" s="6" t="s">
        <v>286</v>
      </c>
      <c r="E52" s="6">
        <v>1</v>
      </c>
      <c r="F52" s="8">
        <v>99.99</v>
      </c>
      <c r="G52" s="8">
        <f t="shared" si="0"/>
        <v>99.99</v>
      </c>
      <c r="H52" s="6" t="s">
        <v>287</v>
      </c>
      <c r="I52" s="6">
        <v>32801</v>
      </c>
      <c r="J52" s="6" t="s">
        <v>288</v>
      </c>
      <c r="K52" s="6" t="s">
        <v>116</v>
      </c>
      <c r="L52" s="10"/>
    </row>
    <row r="53" spans="1:12">
      <c r="A53" s="5">
        <v>1052</v>
      </c>
      <c r="B53" s="6" t="s">
        <v>289</v>
      </c>
      <c r="C53" s="7">
        <v>44744</v>
      </c>
      <c r="D53" s="6" t="s">
        <v>290</v>
      </c>
      <c r="E53" s="6">
        <v>2</v>
      </c>
      <c r="F53" s="8">
        <v>129.99</v>
      </c>
      <c r="G53" s="8">
        <f t="shared" si="0"/>
        <v>259.98</v>
      </c>
      <c r="H53" s="6" t="s">
        <v>153</v>
      </c>
      <c r="I53" s="6">
        <v>78202</v>
      </c>
      <c r="J53" s="6" t="s">
        <v>291</v>
      </c>
      <c r="K53" s="6" t="s">
        <v>97</v>
      </c>
      <c r="L53" s="10"/>
    </row>
    <row r="54" spans="1:12">
      <c r="A54" s="5">
        <v>1053</v>
      </c>
      <c r="B54" s="6" t="s">
        <v>292</v>
      </c>
      <c r="C54" s="7">
        <v>44745</v>
      </c>
      <c r="D54" s="6" t="s">
        <v>293</v>
      </c>
      <c r="E54" s="6">
        <v>1</v>
      </c>
      <c r="F54" s="8">
        <v>35.5</v>
      </c>
      <c r="G54" s="8">
        <f t="shared" si="0"/>
        <v>35.5</v>
      </c>
      <c r="H54" s="6" t="s">
        <v>229</v>
      </c>
      <c r="I54" s="6">
        <v>89103</v>
      </c>
      <c r="J54" s="6" t="s">
        <v>294</v>
      </c>
      <c r="K54" s="6" t="s">
        <v>102</v>
      </c>
      <c r="L54" s="10" t="s">
        <v>295</v>
      </c>
    </row>
    <row r="55" spans="1:12">
      <c r="A55" s="5">
        <v>1054</v>
      </c>
      <c r="B55" s="6" t="s">
        <v>296</v>
      </c>
      <c r="C55" s="7">
        <v>44746</v>
      </c>
      <c r="D55" s="6" t="s">
        <v>297</v>
      </c>
      <c r="E55" s="6"/>
      <c r="F55" s="8">
        <v>59.99</v>
      </c>
      <c r="G55" s="8">
        <f t="shared" si="0"/>
        <v>0</v>
      </c>
      <c r="H55" s="6" t="s">
        <v>225</v>
      </c>
      <c r="I55" s="6">
        <v>97203</v>
      </c>
      <c r="J55" s="6" t="s">
        <v>298</v>
      </c>
      <c r="K55" s="6" t="s">
        <v>97</v>
      </c>
      <c r="L55" s="10"/>
    </row>
    <row r="56" spans="1:12">
      <c r="A56" s="5">
        <v>1055</v>
      </c>
      <c r="B56" s="6" t="s">
        <v>299</v>
      </c>
      <c r="C56" s="7">
        <v>44747</v>
      </c>
      <c r="D56" s="6" t="s">
        <v>300</v>
      </c>
      <c r="E56" s="6">
        <v>1</v>
      </c>
      <c r="F56" s="8">
        <v>599.99</v>
      </c>
      <c r="G56" s="8">
        <f t="shared" si="0"/>
        <v>599.99</v>
      </c>
      <c r="H56" s="6" t="s">
        <v>258</v>
      </c>
      <c r="I56" s="6"/>
      <c r="J56" s="6" t="s">
        <v>301</v>
      </c>
      <c r="K56" s="6" t="s">
        <v>116</v>
      </c>
      <c r="L56" s="10" t="s">
        <v>302</v>
      </c>
    </row>
    <row r="57" spans="1:12">
      <c r="A57" s="5">
        <v>1056</v>
      </c>
      <c r="B57" s="6" t="s">
        <v>303</v>
      </c>
      <c r="C57" s="7">
        <v>44748</v>
      </c>
      <c r="D57" s="6" t="s">
        <v>304</v>
      </c>
      <c r="E57" s="6">
        <v>1</v>
      </c>
      <c r="F57" s="8">
        <v>149.99</v>
      </c>
      <c r="G57" s="8">
        <f t="shared" si="0"/>
        <v>149.99</v>
      </c>
      <c r="H57" s="6" t="s">
        <v>128</v>
      </c>
      <c r="I57" s="6">
        <v>78703</v>
      </c>
      <c r="J57" s="6" t="s">
        <v>305</v>
      </c>
      <c r="K57" s="6" t="s">
        <v>97</v>
      </c>
      <c r="L57" s="10"/>
    </row>
    <row r="58" spans="1:12">
      <c r="A58" s="5">
        <v>1057</v>
      </c>
      <c r="B58" s="6" t="s">
        <v>306</v>
      </c>
      <c r="C58" s="7">
        <v>44749</v>
      </c>
      <c r="D58" s="6" t="s">
        <v>307</v>
      </c>
      <c r="E58" s="6">
        <v>1</v>
      </c>
      <c r="F58" s="8">
        <v>199.99</v>
      </c>
      <c r="G58" s="8">
        <f t="shared" si="0"/>
        <v>199.99</v>
      </c>
      <c r="H58" s="6" t="s">
        <v>187</v>
      </c>
      <c r="I58" s="6">
        <v>46203</v>
      </c>
      <c r="J58" s="6" t="s">
        <v>308</v>
      </c>
      <c r="K58" s="6" t="s">
        <v>102</v>
      </c>
      <c r="L58" s="10"/>
    </row>
    <row r="59" spans="1:12">
      <c r="A59" s="5">
        <v>1058</v>
      </c>
      <c r="B59" s="6" t="s">
        <v>309</v>
      </c>
      <c r="C59" s="7">
        <v>44750</v>
      </c>
      <c r="D59" s="6" t="s">
        <v>310</v>
      </c>
      <c r="E59" s="6">
        <v>1</v>
      </c>
      <c r="F59" s="8">
        <v>349.99</v>
      </c>
      <c r="G59" s="8">
        <f t="shared" si="0"/>
        <v>349.99</v>
      </c>
      <c r="H59" s="6" t="s">
        <v>179</v>
      </c>
      <c r="I59" s="6">
        <v>43203</v>
      </c>
      <c r="J59" s="6" t="s">
        <v>311</v>
      </c>
      <c r="K59" s="6" t="s">
        <v>97</v>
      </c>
      <c r="L59" s="10"/>
    </row>
    <row r="60" spans="1:12">
      <c r="A60" s="5">
        <v>1059</v>
      </c>
      <c r="B60" s="6" t="s">
        <v>312</v>
      </c>
      <c r="C60" s="7">
        <v>44751</v>
      </c>
      <c r="D60" s="6" t="s">
        <v>313</v>
      </c>
      <c r="E60" s="6">
        <v>1</v>
      </c>
      <c r="F60" s="8">
        <v>89.99</v>
      </c>
      <c r="G60" s="8">
        <f t="shared" si="0"/>
        <v>89.99</v>
      </c>
      <c r="H60" s="6" t="s">
        <v>183</v>
      </c>
      <c r="I60" s="6">
        <v>28203</v>
      </c>
      <c r="J60" s="6" t="s">
        <v>314</v>
      </c>
      <c r="K60" s="6" t="s">
        <v>116</v>
      </c>
      <c r="L60" s="10"/>
    </row>
    <row r="61" spans="1:12">
      <c r="A61" s="5">
        <v>1060</v>
      </c>
      <c r="B61" s="6" t="s">
        <v>315</v>
      </c>
      <c r="C61" s="7">
        <v>44752</v>
      </c>
      <c r="D61" s="6" t="s">
        <v>316</v>
      </c>
      <c r="E61" s="6">
        <v>3</v>
      </c>
      <c r="F61" s="8">
        <v>24.99</v>
      </c>
      <c r="G61" s="8">
        <f t="shared" si="0"/>
        <v>74.97</v>
      </c>
      <c r="H61" s="6" t="s">
        <v>217</v>
      </c>
      <c r="I61" s="6">
        <v>48203</v>
      </c>
      <c r="J61" s="6" t="s">
        <v>317</v>
      </c>
      <c r="K61" s="6" t="s">
        <v>102</v>
      </c>
      <c r="L61" s="10"/>
    </row>
    <row r="62" spans="1:12">
      <c r="A62" s="5">
        <v>1061</v>
      </c>
      <c r="B62" s="6" t="s">
        <v>318</v>
      </c>
      <c r="C62" s="7">
        <v>44753</v>
      </c>
      <c r="D62" s="6" t="s">
        <v>319</v>
      </c>
      <c r="E62" s="6">
        <v>5</v>
      </c>
      <c r="F62" s="8">
        <v>12.99</v>
      </c>
      <c r="G62" s="8">
        <f t="shared" si="0"/>
        <v>64.95</v>
      </c>
      <c r="H62" s="6" t="s">
        <v>208</v>
      </c>
      <c r="I62" s="6">
        <v>79903</v>
      </c>
      <c r="J62" s="6" t="s">
        <v>320</v>
      </c>
      <c r="K62" s="6" t="s">
        <v>97</v>
      </c>
      <c r="L62" s="10"/>
    </row>
    <row r="63" spans="1:12">
      <c r="A63" s="5">
        <v>1062</v>
      </c>
      <c r="B63" s="6" t="s">
        <v>321</v>
      </c>
      <c r="C63" s="7">
        <v>44754</v>
      </c>
      <c r="D63" s="6" t="s">
        <v>322</v>
      </c>
      <c r="E63" s="6">
        <v>1</v>
      </c>
      <c r="F63" s="8">
        <v>49.99</v>
      </c>
      <c r="G63" s="8">
        <f t="shared" si="0"/>
        <v>49.99</v>
      </c>
      <c r="H63" s="6" t="s">
        <v>118</v>
      </c>
      <c r="I63" s="6">
        <v>98104</v>
      </c>
      <c r="J63" s="6" t="s">
        <v>323</v>
      </c>
      <c r="K63" s="6" t="s">
        <v>97</v>
      </c>
      <c r="L63" s="10"/>
    </row>
    <row r="64" spans="1:12">
      <c r="A64" s="5">
        <v>1063</v>
      </c>
      <c r="B64" s="6" t="s">
        <v>324</v>
      </c>
      <c r="C64" s="7">
        <v>44755</v>
      </c>
      <c r="D64" s="6" t="s">
        <v>325</v>
      </c>
      <c r="E64" s="6">
        <v>1</v>
      </c>
      <c r="F64" s="8">
        <v>279.99</v>
      </c>
      <c r="G64" s="8">
        <f t="shared" si="0"/>
        <v>279.99</v>
      </c>
      <c r="H64" s="6" t="s">
        <v>197</v>
      </c>
      <c r="I64" s="6">
        <v>80203</v>
      </c>
      <c r="J64" s="6" t="s">
        <v>326</v>
      </c>
      <c r="K64" s="6" t="s">
        <v>102</v>
      </c>
      <c r="L64" s="10"/>
    </row>
    <row r="65" spans="1:12">
      <c r="A65" s="5">
        <v>1064</v>
      </c>
      <c r="B65" s="6" t="s">
        <v>327</v>
      </c>
      <c r="C65" s="7">
        <v>44756</v>
      </c>
      <c r="D65" s="6" t="s">
        <v>328</v>
      </c>
      <c r="E65" s="6">
        <v>2</v>
      </c>
      <c r="F65" s="8">
        <v>39.99</v>
      </c>
      <c r="G65" s="8">
        <f t="shared" si="0"/>
        <v>79.98</v>
      </c>
      <c r="H65" s="6" t="s">
        <v>201</v>
      </c>
      <c r="I65" s="6">
        <v>20003</v>
      </c>
      <c r="J65" s="6" t="s">
        <v>329</v>
      </c>
      <c r="K65" s="6" t="s">
        <v>97</v>
      </c>
      <c r="L65" s="10"/>
    </row>
    <row r="66" spans="1:12">
      <c r="A66" s="5">
        <v>1065</v>
      </c>
      <c r="B66" s="6" t="s">
        <v>330</v>
      </c>
      <c r="C66" s="7">
        <v>44757</v>
      </c>
      <c r="D66" s="6" t="s">
        <v>331</v>
      </c>
      <c r="E66" s="6">
        <v>1</v>
      </c>
      <c r="F66" s="8">
        <v>399.99</v>
      </c>
      <c r="G66" s="8">
        <f t="shared" si="0"/>
        <v>399.99</v>
      </c>
      <c r="H66" s="6" t="s">
        <v>105</v>
      </c>
      <c r="I66" s="6">
        <v>2111</v>
      </c>
      <c r="J66" s="6" t="s">
        <v>332</v>
      </c>
      <c r="K66" s="6" t="s">
        <v>116</v>
      </c>
      <c r="L66" s="10"/>
    </row>
    <row r="67" spans="1:12">
      <c r="A67" s="5">
        <v>1066</v>
      </c>
      <c r="B67" s="6" t="s">
        <v>333</v>
      </c>
      <c r="C67" s="7">
        <v>44758</v>
      </c>
      <c r="D67" s="6" t="s">
        <v>334</v>
      </c>
      <c r="E67" s="6">
        <v>1</v>
      </c>
      <c r="F67" s="8">
        <v>79.989999999999995</v>
      </c>
      <c r="G67" s="8">
        <f t="shared" ref="G67:G81" si="1">F67*E67</f>
        <v>79.989999999999995</v>
      </c>
      <c r="H67" s="6" t="s">
        <v>212</v>
      </c>
      <c r="I67" s="6">
        <v>37203</v>
      </c>
      <c r="J67" s="6" t="s">
        <v>335</v>
      </c>
      <c r="K67" s="6" t="s">
        <v>102</v>
      </c>
      <c r="L67" s="10"/>
    </row>
    <row r="68" spans="1:12">
      <c r="A68" s="5">
        <v>1067</v>
      </c>
      <c r="B68" s="6" t="s">
        <v>336</v>
      </c>
      <c r="C68" s="7">
        <v>44759</v>
      </c>
      <c r="D68" s="6" t="s">
        <v>337</v>
      </c>
      <c r="E68" s="6">
        <v>1</v>
      </c>
      <c r="F68" s="8">
        <v>89.99</v>
      </c>
      <c r="G68" s="8">
        <f t="shared" si="1"/>
        <v>89.99</v>
      </c>
      <c r="H68" s="6" t="s">
        <v>243</v>
      </c>
      <c r="I68" s="6">
        <v>21203</v>
      </c>
      <c r="J68" s="6" t="s">
        <v>338</v>
      </c>
      <c r="K68" s="6" t="s">
        <v>97</v>
      </c>
      <c r="L68" s="10"/>
    </row>
    <row r="69" spans="1:12">
      <c r="A69" s="5">
        <v>1068</v>
      </c>
      <c r="B69" s="6" t="s">
        <v>339</v>
      </c>
      <c r="C69" s="7">
        <v>44760</v>
      </c>
      <c r="D69" s="6" t="s">
        <v>340</v>
      </c>
      <c r="E69" s="6">
        <v>2</v>
      </c>
      <c r="F69" s="8">
        <v>19.989999999999998</v>
      </c>
      <c r="G69" s="8">
        <f t="shared" si="1"/>
        <v>39.979999999999997</v>
      </c>
      <c r="H69" s="6" t="s">
        <v>221</v>
      </c>
      <c r="I69" s="6">
        <v>73103</v>
      </c>
      <c r="J69" s="6" t="s">
        <v>341</v>
      </c>
      <c r="K69" s="6" t="s">
        <v>97</v>
      </c>
      <c r="L69" s="10"/>
    </row>
    <row r="70" spans="1:12">
      <c r="A70" s="5">
        <v>1069</v>
      </c>
      <c r="B70" s="6" t="s">
        <v>342</v>
      </c>
      <c r="C70" s="7">
        <v>44761</v>
      </c>
      <c r="D70" s="6" t="s">
        <v>343</v>
      </c>
      <c r="E70" s="6">
        <v>1</v>
      </c>
      <c r="F70" s="8">
        <v>159.99</v>
      </c>
      <c r="G70" s="8">
        <f t="shared" si="1"/>
        <v>159.99</v>
      </c>
      <c r="H70" s="6" t="s">
        <v>239</v>
      </c>
      <c r="I70" s="6">
        <v>53203</v>
      </c>
      <c r="J70" s="6" t="s">
        <v>344</v>
      </c>
      <c r="K70" s="6" t="s">
        <v>102</v>
      </c>
      <c r="L70" s="10"/>
    </row>
    <row r="71" spans="1:12">
      <c r="A71" s="5">
        <v>1070</v>
      </c>
      <c r="B71" s="6" t="s">
        <v>345</v>
      </c>
      <c r="C71" s="7">
        <v>44762</v>
      </c>
      <c r="D71" s="6" t="s">
        <v>346</v>
      </c>
      <c r="E71" s="6">
        <v>1</v>
      </c>
      <c r="F71" s="8">
        <v>119.99</v>
      </c>
      <c r="G71" s="8">
        <f t="shared" si="1"/>
        <v>119.99</v>
      </c>
      <c r="H71" s="6" t="s">
        <v>247</v>
      </c>
      <c r="I71" s="6">
        <v>87103</v>
      </c>
      <c r="J71" s="6" t="s">
        <v>347</v>
      </c>
      <c r="K71" s="6" t="s">
        <v>97</v>
      </c>
      <c r="L71" s="10"/>
    </row>
    <row r="72" spans="1:12">
      <c r="A72" s="5">
        <v>1071</v>
      </c>
      <c r="B72" s="6" t="s">
        <v>348</v>
      </c>
      <c r="C72" s="7">
        <v>44763</v>
      </c>
      <c r="D72" s="6" t="s">
        <v>349</v>
      </c>
      <c r="E72" s="6">
        <v>1</v>
      </c>
      <c r="F72" s="8">
        <v>299.99</v>
      </c>
      <c r="G72" s="8">
        <f t="shared" si="1"/>
        <v>299.99</v>
      </c>
      <c r="H72" s="6" t="s">
        <v>251</v>
      </c>
      <c r="I72" s="6">
        <v>85703</v>
      </c>
      <c r="J72" s="6" t="s">
        <v>350</v>
      </c>
      <c r="K72" s="6" t="s">
        <v>116</v>
      </c>
      <c r="L72" s="10"/>
    </row>
    <row r="73" spans="1:12">
      <c r="A73" s="5">
        <v>1072</v>
      </c>
      <c r="B73" s="6"/>
      <c r="C73" s="7">
        <v>44764</v>
      </c>
      <c r="D73" s="6" t="s">
        <v>351</v>
      </c>
      <c r="E73" s="6">
        <v>10</v>
      </c>
      <c r="F73" s="8">
        <v>8.99</v>
      </c>
      <c r="G73" s="8">
        <f t="shared" si="1"/>
        <v>89.9</v>
      </c>
      <c r="H73" s="6" t="s">
        <v>255</v>
      </c>
      <c r="I73" s="6">
        <v>93703</v>
      </c>
      <c r="J73" s="6" t="s">
        <v>119</v>
      </c>
      <c r="K73" s="6" t="s">
        <v>102</v>
      </c>
      <c r="L73" s="10" t="s">
        <v>352</v>
      </c>
    </row>
    <row r="74" spans="1:12">
      <c r="A74" s="5">
        <v>1073</v>
      </c>
      <c r="B74" s="6" t="s">
        <v>353</v>
      </c>
      <c r="C74" s="7">
        <v>44765</v>
      </c>
      <c r="D74" s="6" t="s">
        <v>354</v>
      </c>
      <c r="E74" s="6">
        <v>1</v>
      </c>
      <c r="F74" s="8">
        <v>29.99</v>
      </c>
      <c r="G74" s="8">
        <f t="shared" si="1"/>
        <v>29.99</v>
      </c>
      <c r="H74" s="6" t="s">
        <v>355</v>
      </c>
      <c r="I74" s="6">
        <v>84101</v>
      </c>
      <c r="J74" s="6" t="s">
        <v>356</v>
      </c>
      <c r="K74" s="6" t="s">
        <v>97</v>
      </c>
      <c r="L74" s="10"/>
    </row>
    <row r="75" spans="1:12">
      <c r="A75" s="5">
        <v>1074</v>
      </c>
      <c r="B75" s="6" t="s">
        <v>357</v>
      </c>
      <c r="C75" s="7">
        <v>44766</v>
      </c>
      <c r="D75" s="6" t="s">
        <v>358</v>
      </c>
      <c r="E75" s="6">
        <v>1</v>
      </c>
      <c r="F75" s="8">
        <v>599.99</v>
      </c>
      <c r="G75" s="8">
        <f t="shared" si="1"/>
        <v>599.99</v>
      </c>
      <c r="H75" s="6" t="s">
        <v>261</v>
      </c>
      <c r="I75" s="6">
        <v>64103</v>
      </c>
      <c r="J75" s="6" t="s">
        <v>359</v>
      </c>
      <c r="K75" s="6" t="s">
        <v>102</v>
      </c>
      <c r="L75" s="10"/>
    </row>
    <row r="76" spans="1:12">
      <c r="A76" s="5">
        <v>1075</v>
      </c>
      <c r="B76" s="6" t="s">
        <v>360</v>
      </c>
      <c r="C76" s="7">
        <v>44767</v>
      </c>
      <c r="D76" s="6" t="s">
        <v>361</v>
      </c>
      <c r="E76" s="6">
        <v>1</v>
      </c>
      <c r="F76" s="8">
        <v>89.99</v>
      </c>
      <c r="G76" s="8">
        <f t="shared" si="1"/>
        <v>89.99</v>
      </c>
      <c r="H76" s="6" t="s">
        <v>264</v>
      </c>
      <c r="I76" s="6">
        <v>85203</v>
      </c>
      <c r="J76" s="6" t="s">
        <v>362</v>
      </c>
      <c r="K76" s="6" t="s">
        <v>97</v>
      </c>
      <c r="L76" s="10"/>
    </row>
    <row r="77" spans="1:12">
      <c r="A77" s="5">
        <v>1076</v>
      </c>
      <c r="B77" s="6" t="s">
        <v>363</v>
      </c>
      <c r="C77" s="7">
        <v>44768</v>
      </c>
      <c r="D77" s="6" t="s">
        <v>364</v>
      </c>
      <c r="E77" s="6">
        <v>2</v>
      </c>
      <c r="F77" s="8">
        <v>34.99</v>
      </c>
      <c r="G77" s="8">
        <f t="shared" si="1"/>
        <v>69.98</v>
      </c>
      <c r="H77" s="6" t="s">
        <v>280</v>
      </c>
      <c r="I77" s="6">
        <v>23453</v>
      </c>
      <c r="J77" s="6" t="s">
        <v>365</v>
      </c>
      <c r="K77" s="6" t="s">
        <v>116</v>
      </c>
      <c r="L77" s="10"/>
    </row>
    <row r="78" spans="1:12">
      <c r="A78" s="5">
        <v>1077</v>
      </c>
      <c r="B78" s="6" t="s">
        <v>366</v>
      </c>
      <c r="C78" s="7">
        <v>44769</v>
      </c>
      <c r="D78" s="6" t="s">
        <v>367</v>
      </c>
      <c r="E78" s="6">
        <v>1</v>
      </c>
      <c r="F78" s="8">
        <v>19.989999999999998</v>
      </c>
      <c r="G78" s="8">
        <f t="shared" si="1"/>
        <v>19.989999999999998</v>
      </c>
      <c r="H78" s="6" t="s">
        <v>267</v>
      </c>
      <c r="I78" s="6">
        <v>30303</v>
      </c>
      <c r="J78" s="6" t="s">
        <v>368</v>
      </c>
      <c r="K78" s="6" t="s">
        <v>97</v>
      </c>
      <c r="L78" s="10"/>
    </row>
    <row r="79" spans="1:12">
      <c r="A79" s="5">
        <v>1078</v>
      </c>
      <c r="B79" s="6" t="s">
        <v>369</v>
      </c>
      <c r="C79" s="7">
        <v>44770</v>
      </c>
      <c r="D79" s="6" t="s">
        <v>370</v>
      </c>
      <c r="E79" s="6">
        <v>1</v>
      </c>
      <c r="F79" s="8">
        <v>14.99</v>
      </c>
      <c r="G79" s="8">
        <f t="shared" si="1"/>
        <v>14.99</v>
      </c>
      <c r="H79" s="6" t="s">
        <v>274</v>
      </c>
      <c r="I79" s="6">
        <v>80903</v>
      </c>
      <c r="J79" s="6" t="s">
        <v>371</v>
      </c>
      <c r="K79" s="6" t="s">
        <v>102</v>
      </c>
      <c r="L79" s="10"/>
    </row>
    <row r="80" spans="1:12">
      <c r="A80" s="5">
        <v>1079</v>
      </c>
      <c r="B80" s="6" t="s">
        <v>372</v>
      </c>
      <c r="C80" s="7">
        <v>44771</v>
      </c>
      <c r="D80" s="6" t="s">
        <v>373</v>
      </c>
      <c r="E80" s="6">
        <v>1</v>
      </c>
      <c r="F80" s="8">
        <v>49.99</v>
      </c>
      <c r="G80" s="8">
        <f t="shared" si="1"/>
        <v>49.99</v>
      </c>
      <c r="H80" s="6" t="s">
        <v>277</v>
      </c>
      <c r="I80" s="6">
        <v>27603</v>
      </c>
      <c r="J80" s="6" t="s">
        <v>374</v>
      </c>
      <c r="K80" s="6" t="s">
        <v>97</v>
      </c>
      <c r="L80" s="10"/>
    </row>
    <row r="81" spans="1:12">
      <c r="A81" s="11">
        <v>1080</v>
      </c>
      <c r="B81" s="12" t="s">
        <v>375</v>
      </c>
      <c r="C81" s="13">
        <v>44772</v>
      </c>
      <c r="D81" s="12" t="s">
        <v>376</v>
      </c>
      <c r="E81" s="12">
        <v>1</v>
      </c>
      <c r="F81" s="14">
        <v>79.989999999999995</v>
      </c>
      <c r="G81" s="14">
        <f t="shared" si="1"/>
        <v>79.989999999999995</v>
      </c>
      <c r="H81" s="12" t="s">
        <v>270</v>
      </c>
      <c r="I81" s="12">
        <v>68103</v>
      </c>
      <c r="J81" s="12" t="s">
        <v>377</v>
      </c>
      <c r="K81" s="12" t="s">
        <v>116</v>
      </c>
      <c r="L81" s="15"/>
    </row>
  </sheetData>
  <autoFilter ref="A1:L81" xr:uid="{00000000-0001-0000-0000-000000000000}">
    <sortState xmlns:xlrd2="http://schemas.microsoft.com/office/spreadsheetml/2017/richdata2" ref="A2:L81">
      <sortCondition ref="A1:A81"/>
    </sortState>
  </autoFilter>
  <conditionalFormatting sqref="K2:K81">
    <cfRule type="cellIs" dxfId="8" priority="6" operator="equal">
      <formula>"Unpaid"</formula>
    </cfRule>
  </conditionalFormatting>
  <conditionalFormatting sqref="K2:K81">
    <cfRule type="cellIs" dxfId="7" priority="5" operator="equal">
      <formula>"Pending"</formula>
    </cfRule>
  </conditionalFormatting>
  <conditionalFormatting sqref="K2:K81">
    <cfRule type="cellIs" dxfId="6" priority="4" operator="equal">
      <formula>"Processing"</formula>
    </cfRule>
  </conditionalFormatting>
  <conditionalFormatting sqref="K2:K81">
    <cfRule type="cellIs" dxfId="5" priority="3" operator="equal">
      <formula>"Paid"</formula>
    </cfRule>
  </conditionalFormatting>
  <conditionalFormatting sqref="K5">
    <cfRule type="cellIs" dxfId="4" priority="1" operator="equal">
      <formula>"Refund"</formula>
    </cfRule>
  </conditionalFormatting>
  <dataValidations count="3">
    <dataValidation type="list" allowBlank="1" showInputMessage="1" showErrorMessage="1" sqref="K1" xr:uid="{65528D5B-8E6D-4A85-9996-E904EB7B3DDD}">
      <formula1>"Paid,Pending,Unpaid,Processing"</formula1>
    </dataValidation>
    <dataValidation type="list" allowBlank="1" showInputMessage="1" showErrorMessage="1" sqref="K2:K4 K6:K81" xr:uid="{0CA476D0-F1BE-4F57-9B79-9C31C82FDC92}">
      <formula1>"Paid,Unpaid,Processing,Pending"</formula1>
    </dataValidation>
    <dataValidation type="list" allowBlank="1" showInputMessage="1" showErrorMessage="1" sqref="K5" xr:uid="{5CC238E8-A1D5-4429-821D-E55A7BDB6B6B}">
      <formula1>"Paid,Unpaid,Processing,Pending,Refund"</formula1>
    </dataValidation>
  </dataValidations>
  <hyperlinks>
    <hyperlink ref="J2" r:id="rId1" xr:uid="{388807E1-0462-4D37-935C-BE093B2BA0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A28-24D6-49C3-9642-BCCAF5E9221A}">
  <dimension ref="A1:F6"/>
  <sheetViews>
    <sheetView tabSelected="1" workbookViewId="0">
      <selection activeCell="H14" sqref="H14"/>
    </sheetView>
  </sheetViews>
  <sheetFormatPr defaultRowHeight="15"/>
  <cols>
    <col min="1" max="1" width="17.140625" bestFit="1" customWidth="1"/>
    <col min="2" max="2" width="11.42578125" bestFit="1" customWidth="1"/>
    <col min="4" max="4" width="18.28515625" customWidth="1"/>
    <col min="5" max="5" width="11.28515625" bestFit="1" customWidth="1"/>
    <col min="6" max="6" width="12.85546875" customWidth="1"/>
  </cols>
  <sheetData>
    <row r="1" spans="1:6">
      <c r="A1" s="17" t="s">
        <v>378</v>
      </c>
      <c r="B1">
        <f>COUNTA('Cleaned Data'!A2:A100)</f>
        <v>80</v>
      </c>
      <c r="D1" s="27" t="s">
        <v>91</v>
      </c>
      <c r="E1" s="26" t="s">
        <v>379</v>
      </c>
      <c r="F1" s="19" t="s">
        <v>380</v>
      </c>
    </row>
    <row r="2" spans="1:6">
      <c r="A2" s="17" t="s">
        <v>381</v>
      </c>
      <c r="B2" s="18">
        <f>SUM('Cleaned Data'!G2:G100)</f>
        <v>19097.170000000016</v>
      </c>
      <c r="D2" s="24" t="s">
        <v>97</v>
      </c>
      <c r="E2" s="22">
        <f>COUNTIF('Cleaned Data'!K2:K100, "Paid")</f>
        <v>41</v>
      </c>
      <c r="F2" s="20">
        <f>(Table1[[#This Row],[Count]]/B1)</f>
        <v>0.51249999999999996</v>
      </c>
    </row>
    <row r="3" spans="1:6">
      <c r="A3" s="17" t="s">
        <v>382</v>
      </c>
      <c r="B3">
        <f>COUNTIF('Cleaned Data'!K2:K100, "Paid")</f>
        <v>41</v>
      </c>
      <c r="D3" s="24" t="s">
        <v>102</v>
      </c>
      <c r="E3" s="22">
        <f>COUNTIF('Cleaned Data'!K2:K100, "Unpaid")</f>
        <v>23</v>
      </c>
      <c r="F3" s="20">
        <f>(Table1[[#This Row],[Count]]/B1)</f>
        <v>0.28749999999999998</v>
      </c>
    </row>
    <row r="4" spans="1:6">
      <c r="A4" s="17" t="s">
        <v>383</v>
      </c>
      <c r="B4">
        <f>COUNTIF('Cleaned Data'!K2:K100, "Unpaid")</f>
        <v>23</v>
      </c>
      <c r="D4" s="24" t="s">
        <v>116</v>
      </c>
      <c r="E4" s="22">
        <f>COUNTIF('Cleaned Data'!K2:K100, "Processing")</f>
        <v>13</v>
      </c>
      <c r="F4" s="20">
        <f>(Table1[[#This Row],[Count]]/B1)</f>
        <v>0.16250000000000001</v>
      </c>
    </row>
    <row r="5" spans="1:6">
      <c r="A5" s="17" t="s">
        <v>384</v>
      </c>
      <c r="B5" s="18">
        <f>SUM('Cleaned Data'!G2:G100)/COUNTA('Cleaned Data'!E2:E100)</f>
        <v>244.83551282051303</v>
      </c>
      <c r="D5" s="24" t="s">
        <v>120</v>
      </c>
      <c r="E5" s="22">
        <f>COUNTIF('Cleaned Data'!K2:K100, "Pending")</f>
        <v>2</v>
      </c>
      <c r="F5" s="20">
        <f>(Table1[[#This Row],[Count]]/B1)</f>
        <v>2.5000000000000001E-2</v>
      </c>
    </row>
    <row r="6" spans="1:6">
      <c r="A6" s="17" t="s">
        <v>385</v>
      </c>
      <c r="B6" t="str" cm="1">
        <f t="array" ref="B6">INDEX('Cleaned Data'!H:H, MODE(IF('Cleaned Data'!H:H&lt;&gt;"", MATCH('Cleaned Data'!H:H, 'Cleaned Data'!H:H, 0))))</f>
        <v>Boston</v>
      </c>
      <c r="D6" s="25" t="s">
        <v>112</v>
      </c>
      <c r="E6" s="23">
        <f>COUNTIF('Cleaned Data'!K2:K100, "Refund")</f>
        <v>1</v>
      </c>
      <c r="F6" s="21">
        <f>(Table1[[#This Row],[Count]]/B1)</f>
        <v>1.2500000000000001E-2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2025-05-05T14:17:35Z</dcterms:created>
  <dcterms:modified xsi:type="dcterms:W3CDTF">2025-05-09T08:35:19Z</dcterms:modified>
  <cp:category/>
  <cp:contentStatus/>
</cp:coreProperties>
</file>