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ttachedToolbars.bin" ContentType="application/vnd.ms-excel.attachedToolbar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16" yWindow="312" windowWidth="14436" windowHeight="8616"/>
  </bookViews>
  <sheets>
    <sheet name="Setup" sheetId="3" r:id="rId1"/>
    <sheet name="Save" sheetId="4" r:id="rId2"/>
  </sheets>
  <definedNames>
    <definedName name="PasexTemplateLoc">Setup!$B$4</definedName>
    <definedName name="RupProgLoc">Setup!$B$3</definedName>
  </definedNames>
  <calcPr calcId="125725" iterate="1" iterateCount="1000" calcOnSave="0"/>
</workbook>
</file>

<file path=xl/calcChain.xml><?xml version="1.0" encoding="utf-8"?>
<calcChain xmlns="http://schemas.openxmlformats.org/spreadsheetml/2006/main">
  <c r="J23" i="3"/>
  <c r="I23"/>
  <c r="G28"/>
  <c r="F15"/>
  <c r="E15"/>
  <c r="E21"/>
  <c r="E19"/>
  <c r="E28"/>
  <c r="E29" s="1"/>
  <c r="G44" s="1"/>
  <c r="G29"/>
  <c r="I29" s="1"/>
  <c r="I31" s="1"/>
  <c r="E34" l="1"/>
  <c r="E35" s="1"/>
  <c r="E38"/>
  <c r="E39" s="1"/>
  <c r="I32"/>
  <c r="I33" s="1"/>
  <c r="I34" s="1"/>
</calcChain>
</file>

<file path=xl/sharedStrings.xml><?xml version="1.0" encoding="utf-8"?>
<sst xmlns="http://schemas.openxmlformats.org/spreadsheetml/2006/main" count="12" uniqueCount="12">
  <si>
    <t>RUP program location:</t>
  </si>
  <si>
    <t>U.S. Census Bureau Excel Application Setup</t>
  </si>
  <si>
    <t>Location of templates:</t>
  </si>
  <si>
    <t>C:\Documents and Settings\johns026\Application Data\Microsoft\Excel\XLSTART\USCBtoolStart.xls</t>
  </si>
  <si>
    <t>C:\Users\NurKhan\Documents\US Census Bureau Tools\Templates\</t>
  </si>
  <si>
    <t>C:\Users\NurKhan\Documents\US Census Bureau Tools\RUP\</t>
  </si>
  <si>
    <t>6 июня</t>
  </si>
  <si>
    <t>на 6 июня 7:16 утра</t>
  </si>
  <si>
    <t>1 апреля</t>
  </si>
  <si>
    <t>на 24 июня 10:05</t>
  </si>
  <si>
    <t>1 июня</t>
  </si>
  <si>
    <t>1 июля</t>
  </si>
</sst>
</file>

<file path=xl/styles.xml><?xml version="1.0" encoding="utf-8"?>
<styleSheet xmlns="http://schemas.openxmlformats.org/spreadsheetml/2006/main">
  <numFmts count="1">
    <numFmt numFmtId="183" formatCode="#,##0.000000000"/>
  </numFmts>
  <fonts count="4">
    <font>
      <sz val="10"/>
      <name val="Arial"/>
    </font>
    <font>
      <sz val="10"/>
      <color indexed="12"/>
      <name val="Arial"/>
      <family val="2"/>
    </font>
    <font>
      <sz val="10"/>
      <name val="Arial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83" fontId="0" fillId="0" borderId="0" xfId="0" applyNumberFormat="1"/>
    <xf numFmtId="16" fontId="0" fillId="0" borderId="0" xfId="0" applyNumberFormat="1"/>
    <xf numFmtId="3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06/relationships/attachedToolbars" Target="attachedToolbars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4"/>
  <sheetViews>
    <sheetView tabSelected="1" topLeftCell="B1" workbookViewId="0">
      <selection activeCell="E34" sqref="E34"/>
    </sheetView>
  </sheetViews>
  <sheetFormatPr defaultRowHeight="13.2"/>
  <cols>
    <col min="1" max="1" width="27" customWidth="1"/>
    <col min="2" max="2" width="58.44140625" customWidth="1"/>
    <col min="4" max="4" width="19" customWidth="1"/>
    <col min="5" max="5" width="12.6640625" style="3" bestFit="1" customWidth="1"/>
    <col min="6" max="6" width="13.77734375" customWidth="1"/>
    <col min="7" max="7" width="10.88671875" customWidth="1"/>
  </cols>
  <sheetData>
    <row r="1" spans="1:7">
      <c r="A1" t="s">
        <v>1</v>
      </c>
    </row>
    <row r="3" spans="1:7">
      <c r="A3" t="s">
        <v>0</v>
      </c>
      <c r="B3" s="1" t="s">
        <v>5</v>
      </c>
    </row>
    <row r="4" spans="1:7">
      <c r="A4" s="2" t="s">
        <v>2</v>
      </c>
      <c r="B4" s="1" t="s">
        <v>4</v>
      </c>
    </row>
    <row r="15" spans="1:7">
      <c r="E15" s="3">
        <f>E17-E16</f>
        <v>90000000</v>
      </c>
      <c r="F15" s="3">
        <f>F17-F16</f>
        <v>80520853</v>
      </c>
    </row>
    <row r="16" spans="1:7">
      <c r="E16" s="3">
        <v>5600000000</v>
      </c>
      <c r="F16" s="3">
        <v>5618682132</v>
      </c>
      <c r="G16">
        <v>1994</v>
      </c>
    </row>
    <row r="17" spans="4:10">
      <c r="E17" s="3">
        <v>5690000000</v>
      </c>
      <c r="F17" s="3">
        <v>5699202985</v>
      </c>
      <c r="G17">
        <v>1995</v>
      </c>
    </row>
    <row r="19" spans="4:10">
      <c r="E19" s="4">
        <f>(E17-E16)/E16*100</f>
        <v>1.607142857142857</v>
      </c>
    </row>
    <row r="20" spans="4:10">
      <c r="G20" s="3"/>
    </row>
    <row r="21" spans="4:10">
      <c r="E21" s="4">
        <f>(E16*(E19/100))/365/24/60/60</f>
        <v>2.8538812785388123</v>
      </c>
      <c r="G21" s="3">
        <v>18962892</v>
      </c>
    </row>
    <row r="22" spans="4:10">
      <c r="G22" s="3"/>
    </row>
    <row r="23" spans="4:10">
      <c r="G23" s="3">
        <v>19007850</v>
      </c>
      <c r="I23" s="3">
        <f>G23-G21</f>
        <v>44958</v>
      </c>
      <c r="J23">
        <f>I23/60</f>
        <v>749.3</v>
      </c>
    </row>
    <row r="24" spans="4:10">
      <c r="E24" s="3">
        <v>19000000</v>
      </c>
    </row>
    <row r="26" spans="4:10">
      <c r="D26" s="2" t="s">
        <v>8</v>
      </c>
      <c r="E26" s="3">
        <v>18940413</v>
      </c>
    </row>
    <row r="27" spans="4:10">
      <c r="D27" s="5">
        <v>44317</v>
      </c>
      <c r="E27" s="3">
        <v>18962892</v>
      </c>
    </row>
    <row r="28" spans="4:10">
      <c r="D28" s="2" t="s">
        <v>10</v>
      </c>
      <c r="E28" s="3">
        <f>E27+G28</f>
        <v>18985371</v>
      </c>
      <c r="G28" s="3">
        <f>E27-E26</f>
        <v>22479</v>
      </c>
    </row>
    <row r="29" spans="4:10">
      <c r="D29" s="2" t="s">
        <v>11</v>
      </c>
      <c r="E29" s="3">
        <f>E28+G28</f>
        <v>19007850</v>
      </c>
      <c r="G29">
        <f>G28/E26*100</f>
        <v>0.11868273410933541</v>
      </c>
      <c r="I29">
        <f>E26*G29/100</f>
        <v>22479</v>
      </c>
    </row>
    <row r="30" spans="4:10">
      <c r="D30" s="2" t="s">
        <v>6</v>
      </c>
      <c r="E30" s="3">
        <v>18921276</v>
      </c>
    </row>
    <row r="31" spans="4:10">
      <c r="I31">
        <f>I29/30</f>
        <v>749.3</v>
      </c>
    </row>
    <row r="32" spans="4:10">
      <c r="I32">
        <f>I31/24</f>
        <v>31.220833333333331</v>
      </c>
    </row>
    <row r="33" spans="4:13">
      <c r="I33">
        <f>I32/60</f>
        <v>0.52034722222222218</v>
      </c>
      <c r="M33">
        <v>19007850</v>
      </c>
    </row>
    <row r="34" spans="4:13">
      <c r="E34" s="3">
        <f>I31*5+I32*7+I33*16</f>
        <v>3973.3713888888888</v>
      </c>
      <c r="I34">
        <f>I33/60</f>
        <v>8.6724537037037031E-3</v>
      </c>
    </row>
    <row r="35" spans="4:13">
      <c r="D35" s="2" t="s">
        <v>7</v>
      </c>
      <c r="E35" s="3">
        <f>E26+E34</f>
        <v>18944386.37138889</v>
      </c>
    </row>
    <row r="38" spans="4:13">
      <c r="E38" s="3">
        <f>I31*30+I32*10+I33*5</f>
        <v>22793.810069444444</v>
      </c>
      <c r="I38">
        <v>18985371</v>
      </c>
    </row>
    <row r="39" spans="4:13">
      <c r="D39" s="2" t="s">
        <v>9</v>
      </c>
      <c r="E39" s="3">
        <f>E26+E38</f>
        <v>18963206.810069446</v>
      </c>
    </row>
    <row r="43" spans="4:13">
      <c r="E43" s="6"/>
    </row>
    <row r="44" spans="4:13">
      <c r="G44">
        <f>E29-11*I31</f>
        <v>18999607.699999999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  <controls>
    <control shapeId="2049" r:id="rId3" name="cmdSetup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9"/>
  <sheetViews>
    <sheetView workbookViewId="0">
      <selection activeCell="A9" sqref="A9"/>
    </sheetView>
  </sheetViews>
  <sheetFormatPr defaultRowHeight="13.2"/>
  <sheetData>
    <row r="9" spans="1:1">
      <c r="A9" t="s">
        <v>3</v>
      </c>
    </row>
  </sheetData>
  <pageMargins left="0.7" right="0.7" top="0.75" bottom="0.75" header="0.3" footer="0.3"/>
  <pageSetup orientation="portrait" r:id="rId1"/>
  <legacyDrawing r:id="rId2"/>
  <controls>
    <control shapeId="3073" r:id="rId3" name="cmdSaveAs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Setup</vt:lpstr>
      <vt:lpstr>Save</vt:lpstr>
      <vt:lpstr>PasexTemplateLoc</vt:lpstr>
      <vt:lpstr>RupProgLoc</vt:lpstr>
    </vt:vector>
  </TitlesOfParts>
  <Company>U.S. Department of Commerce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johns026</dc:creator>
  <cp:lastModifiedBy>Пользователь Windows</cp:lastModifiedBy>
  <cp:lastPrinted>2013-03-25T16:37:01Z</cp:lastPrinted>
  <dcterms:created xsi:type="dcterms:W3CDTF">2003-02-25T15:32:07Z</dcterms:created>
  <dcterms:modified xsi:type="dcterms:W3CDTF">2021-06-06T02:06:21Z</dcterms:modified>
</cp:coreProperties>
</file>